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4"/>
  </bookViews>
  <sheets>
    <sheet name="Flight Input" sheetId="5" r:id="rId1"/>
    <sheet name="Input Diagram" sheetId="12" r:id="rId2"/>
    <sheet name="Analysis" sheetId="6" r:id="rId3"/>
    <sheet name="Calculation" sheetId="4" r:id="rId4"/>
    <sheet name="Position Diagram" sheetId="16" r:id="rId5"/>
    <sheet name="Diagramm6" sheetId="14" r:id="rId6"/>
  </sheets>
  <functionGroups builtInGroupCount="18"/>
  <definedNames>
    <definedName name="BagOut_220411_Flight2_1" localSheetId="0">'Flight Input'!$A$1:$K$1124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9" i="4" l="1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N118" i="4"/>
  <c r="AN119" i="4"/>
  <c r="AN120" i="4"/>
  <c r="AN121" i="4"/>
  <c r="AN122" i="4"/>
  <c r="AN123" i="4"/>
  <c r="AN124" i="4"/>
  <c r="AN125" i="4"/>
  <c r="AN126" i="4"/>
  <c r="AN127" i="4"/>
  <c r="AN128" i="4"/>
  <c r="AN129" i="4"/>
  <c r="AN130" i="4"/>
  <c r="AN131" i="4"/>
  <c r="AN132" i="4"/>
  <c r="AN133" i="4"/>
  <c r="AN134" i="4"/>
  <c r="AN135" i="4"/>
  <c r="AN136" i="4"/>
  <c r="AN137" i="4"/>
  <c r="AN138" i="4"/>
  <c r="AN139" i="4"/>
  <c r="AN140" i="4"/>
  <c r="AN141" i="4"/>
  <c r="AN142" i="4"/>
  <c r="AN143" i="4"/>
  <c r="AN144" i="4"/>
  <c r="AN145" i="4"/>
  <c r="AN146" i="4"/>
  <c r="AN147" i="4"/>
  <c r="AN148" i="4"/>
  <c r="AN149" i="4"/>
  <c r="AN150" i="4"/>
  <c r="AN151" i="4"/>
  <c r="AN152" i="4"/>
  <c r="AN153" i="4"/>
  <c r="AN154" i="4"/>
  <c r="AN155" i="4"/>
  <c r="AN156" i="4"/>
  <c r="AN157" i="4"/>
  <c r="AN158" i="4"/>
  <c r="AN159" i="4"/>
  <c r="AN160" i="4"/>
  <c r="AN161" i="4"/>
  <c r="AN162" i="4"/>
  <c r="AN163" i="4"/>
  <c r="AN164" i="4"/>
  <c r="AN165" i="4"/>
  <c r="AN166" i="4"/>
  <c r="AN167" i="4"/>
  <c r="AN168" i="4"/>
  <c r="AN169" i="4"/>
  <c r="AN170" i="4"/>
  <c r="AN171" i="4"/>
  <c r="AN172" i="4"/>
  <c r="AN173" i="4"/>
  <c r="AN174" i="4"/>
  <c r="AN175" i="4"/>
  <c r="AN176" i="4"/>
  <c r="AN177" i="4"/>
  <c r="AN178" i="4"/>
  <c r="AN179" i="4"/>
  <c r="AN180" i="4"/>
  <c r="AN181" i="4"/>
  <c r="AN182" i="4"/>
  <c r="AN183" i="4"/>
  <c r="AN184" i="4"/>
  <c r="AN185" i="4"/>
  <c r="AN186" i="4"/>
  <c r="AN187" i="4"/>
  <c r="AN188" i="4"/>
  <c r="AN189" i="4"/>
  <c r="AN190" i="4"/>
  <c r="AN191" i="4"/>
  <c r="AN192" i="4"/>
  <c r="AN193" i="4"/>
  <c r="AN194" i="4"/>
  <c r="AN195" i="4"/>
  <c r="AN196" i="4"/>
  <c r="AN197" i="4"/>
  <c r="AN198" i="4"/>
  <c r="AN199" i="4"/>
  <c r="AN200" i="4"/>
  <c r="AN201" i="4"/>
  <c r="AN202" i="4"/>
  <c r="AN203" i="4"/>
  <c r="AN204" i="4"/>
  <c r="AN205" i="4"/>
  <c r="AN206" i="4"/>
  <c r="AN207" i="4"/>
  <c r="AN208" i="4"/>
  <c r="AN209" i="4"/>
  <c r="AN210" i="4"/>
  <c r="AN211" i="4"/>
  <c r="AN212" i="4"/>
  <c r="AN213" i="4"/>
  <c r="AN214" i="4"/>
  <c r="AN215" i="4"/>
  <c r="AN216" i="4"/>
  <c r="AN217" i="4"/>
  <c r="AN218" i="4"/>
  <c r="AN219" i="4"/>
  <c r="AN220" i="4"/>
  <c r="AN221" i="4"/>
  <c r="AN222" i="4"/>
  <c r="AN223" i="4"/>
  <c r="AN224" i="4"/>
  <c r="AN225" i="4"/>
  <c r="AN226" i="4"/>
  <c r="AN227" i="4"/>
  <c r="AN228" i="4"/>
  <c r="AN229" i="4"/>
  <c r="AN230" i="4"/>
  <c r="AN231" i="4"/>
  <c r="AN232" i="4"/>
  <c r="AN233" i="4"/>
  <c r="AN234" i="4"/>
  <c r="AN235" i="4"/>
  <c r="AN236" i="4"/>
  <c r="AN237" i="4"/>
  <c r="AN238" i="4"/>
  <c r="AN239" i="4"/>
  <c r="AN240" i="4"/>
  <c r="AN241" i="4"/>
  <c r="AN242" i="4"/>
  <c r="AN243" i="4"/>
  <c r="AN244" i="4"/>
  <c r="AN245" i="4"/>
  <c r="AN246" i="4"/>
  <c r="AN247" i="4"/>
  <c r="AN248" i="4"/>
  <c r="AN249" i="4"/>
  <c r="AN250" i="4"/>
  <c r="AN251" i="4"/>
  <c r="AN252" i="4"/>
  <c r="AN253" i="4"/>
  <c r="AN254" i="4"/>
  <c r="AN255" i="4"/>
  <c r="AN256" i="4"/>
  <c r="AN257" i="4"/>
  <c r="AN258" i="4"/>
  <c r="AN259" i="4"/>
  <c r="AN260" i="4"/>
  <c r="AN261" i="4"/>
  <c r="AN262" i="4"/>
  <c r="AN263" i="4"/>
  <c r="AN264" i="4"/>
  <c r="AN265" i="4"/>
  <c r="AN266" i="4"/>
  <c r="AN267" i="4"/>
  <c r="AN268" i="4"/>
  <c r="AN269" i="4"/>
  <c r="AN270" i="4"/>
  <c r="AN271" i="4"/>
  <c r="AN272" i="4"/>
  <c r="AN273" i="4"/>
  <c r="AN274" i="4"/>
  <c r="AN275" i="4"/>
  <c r="AN276" i="4"/>
  <c r="AN277" i="4"/>
  <c r="AN278" i="4"/>
  <c r="AN279" i="4"/>
  <c r="AN280" i="4"/>
  <c r="AN281" i="4"/>
  <c r="AN282" i="4"/>
  <c r="AN283" i="4"/>
  <c r="AN284" i="4"/>
  <c r="AN285" i="4"/>
  <c r="AN286" i="4"/>
  <c r="AN287" i="4"/>
  <c r="AN288" i="4"/>
  <c r="AN289" i="4"/>
  <c r="AN290" i="4"/>
  <c r="AN291" i="4"/>
  <c r="AN292" i="4"/>
  <c r="AN293" i="4"/>
  <c r="AN294" i="4"/>
  <c r="AN295" i="4"/>
  <c r="AN296" i="4"/>
  <c r="AN297" i="4"/>
  <c r="AN298" i="4"/>
  <c r="AN299" i="4"/>
  <c r="AN300" i="4"/>
  <c r="AN301" i="4"/>
  <c r="AN302" i="4"/>
  <c r="AN303" i="4"/>
  <c r="AN304" i="4"/>
  <c r="AN305" i="4"/>
  <c r="AN306" i="4"/>
  <c r="AN307" i="4"/>
  <c r="AN308" i="4"/>
  <c r="AN309" i="4"/>
  <c r="AN310" i="4"/>
  <c r="AN311" i="4"/>
  <c r="AN312" i="4"/>
  <c r="AN313" i="4"/>
  <c r="AN314" i="4"/>
  <c r="AN315" i="4"/>
  <c r="AN316" i="4"/>
  <c r="AN317" i="4"/>
  <c r="AN318" i="4"/>
  <c r="AN319" i="4"/>
  <c r="AN320" i="4"/>
  <c r="AN321" i="4"/>
  <c r="AN322" i="4"/>
  <c r="AN323" i="4"/>
  <c r="AN324" i="4"/>
  <c r="AN325" i="4"/>
  <c r="AN326" i="4"/>
  <c r="AN327" i="4"/>
  <c r="AN328" i="4"/>
  <c r="AN329" i="4"/>
  <c r="AN330" i="4"/>
  <c r="AN331" i="4"/>
  <c r="AN332" i="4"/>
  <c r="AN333" i="4"/>
  <c r="AN334" i="4"/>
  <c r="AN335" i="4"/>
  <c r="AN336" i="4"/>
  <c r="AN337" i="4"/>
  <c r="AN338" i="4"/>
  <c r="AN339" i="4"/>
  <c r="AN340" i="4"/>
  <c r="AN341" i="4"/>
  <c r="AN342" i="4"/>
  <c r="AN343" i="4"/>
  <c r="AN344" i="4"/>
  <c r="AN345" i="4"/>
  <c r="AN346" i="4"/>
  <c r="AN347" i="4"/>
  <c r="AN348" i="4"/>
  <c r="AN349" i="4"/>
  <c r="AN350" i="4"/>
  <c r="AN351" i="4"/>
  <c r="AN352" i="4"/>
  <c r="AN353" i="4"/>
  <c r="AN354" i="4"/>
  <c r="AN355" i="4"/>
  <c r="AN356" i="4"/>
  <c r="AN357" i="4"/>
  <c r="AN358" i="4"/>
  <c r="AN359" i="4"/>
  <c r="AN360" i="4"/>
  <c r="AN361" i="4"/>
  <c r="AN362" i="4"/>
  <c r="AN363" i="4"/>
  <c r="AN364" i="4"/>
  <c r="AN365" i="4"/>
  <c r="AN366" i="4"/>
  <c r="AN367" i="4"/>
  <c r="AN368" i="4"/>
  <c r="AN369" i="4"/>
  <c r="AN370" i="4"/>
  <c r="AN371" i="4"/>
  <c r="AN372" i="4"/>
  <c r="AN373" i="4"/>
  <c r="AN374" i="4"/>
  <c r="AN375" i="4"/>
  <c r="AN376" i="4"/>
  <c r="AN377" i="4"/>
  <c r="AN378" i="4"/>
  <c r="AN379" i="4"/>
  <c r="AN380" i="4"/>
  <c r="AN381" i="4"/>
  <c r="AN382" i="4"/>
  <c r="AN383" i="4"/>
  <c r="AN384" i="4"/>
  <c r="AN385" i="4"/>
  <c r="AN386" i="4"/>
  <c r="AN387" i="4"/>
  <c r="AN388" i="4"/>
  <c r="AN389" i="4"/>
  <c r="AN390" i="4"/>
  <c r="AN391" i="4"/>
  <c r="AN392" i="4"/>
  <c r="AN393" i="4"/>
  <c r="AN394" i="4"/>
  <c r="AN395" i="4"/>
  <c r="AN396" i="4"/>
  <c r="AN397" i="4"/>
  <c r="AN398" i="4"/>
  <c r="AN399" i="4"/>
  <c r="AN400" i="4"/>
  <c r="AN401" i="4"/>
  <c r="AN402" i="4"/>
  <c r="AN403" i="4"/>
  <c r="AN404" i="4"/>
  <c r="AN405" i="4"/>
  <c r="AN406" i="4"/>
  <c r="AN407" i="4"/>
  <c r="AN408" i="4"/>
  <c r="AN409" i="4"/>
  <c r="AN410" i="4"/>
  <c r="AN411" i="4"/>
  <c r="AN412" i="4"/>
  <c r="AN413" i="4"/>
  <c r="AN414" i="4"/>
  <c r="AN415" i="4"/>
  <c r="AN416" i="4"/>
  <c r="AN417" i="4"/>
  <c r="AN418" i="4"/>
  <c r="AN419" i="4"/>
  <c r="AN420" i="4"/>
  <c r="AN421" i="4"/>
  <c r="AN422" i="4"/>
  <c r="AN423" i="4"/>
  <c r="AN424" i="4"/>
  <c r="AN425" i="4"/>
  <c r="AN426" i="4"/>
  <c r="AN427" i="4"/>
  <c r="AN428" i="4"/>
  <c r="AN429" i="4"/>
  <c r="AN430" i="4"/>
  <c r="AN431" i="4"/>
  <c r="AN432" i="4"/>
  <c r="AN433" i="4"/>
  <c r="AN434" i="4"/>
  <c r="AN435" i="4"/>
  <c r="AN436" i="4"/>
  <c r="AN437" i="4"/>
  <c r="AN438" i="4"/>
  <c r="AN439" i="4"/>
  <c r="AN440" i="4"/>
  <c r="AN441" i="4"/>
  <c r="AN442" i="4"/>
  <c r="AN443" i="4"/>
  <c r="AN444" i="4"/>
  <c r="AN445" i="4"/>
  <c r="AN446" i="4"/>
  <c r="AN447" i="4"/>
  <c r="AN448" i="4"/>
  <c r="AN449" i="4"/>
  <c r="AN450" i="4"/>
  <c r="AN451" i="4"/>
  <c r="AN452" i="4"/>
  <c r="AN453" i="4"/>
  <c r="AN454" i="4"/>
  <c r="AN455" i="4"/>
  <c r="AN456" i="4"/>
  <c r="AN457" i="4"/>
  <c r="AN458" i="4"/>
  <c r="AN459" i="4"/>
  <c r="AN460" i="4"/>
  <c r="AN461" i="4"/>
  <c r="AN462" i="4"/>
  <c r="AN463" i="4"/>
  <c r="AN464" i="4"/>
  <c r="AN465" i="4"/>
  <c r="AN466" i="4"/>
  <c r="AN467" i="4"/>
  <c r="AN468" i="4"/>
  <c r="AN469" i="4"/>
  <c r="AN470" i="4"/>
  <c r="AN471" i="4"/>
  <c r="AN472" i="4"/>
  <c r="AN473" i="4"/>
  <c r="AN474" i="4"/>
  <c r="AN475" i="4"/>
  <c r="AN476" i="4"/>
  <c r="AN477" i="4"/>
  <c r="AN478" i="4"/>
  <c r="AN479" i="4"/>
  <c r="AN480" i="4"/>
  <c r="AN481" i="4"/>
  <c r="AN482" i="4"/>
  <c r="AN483" i="4"/>
  <c r="AN484" i="4"/>
  <c r="AN485" i="4"/>
  <c r="AN486" i="4"/>
  <c r="AN487" i="4"/>
  <c r="AN488" i="4"/>
  <c r="AN489" i="4"/>
  <c r="AN490" i="4"/>
  <c r="AN491" i="4"/>
  <c r="AN492" i="4"/>
  <c r="AN493" i="4"/>
  <c r="AN494" i="4"/>
  <c r="AN495" i="4"/>
  <c r="AN496" i="4"/>
  <c r="AN497" i="4"/>
  <c r="AN498" i="4"/>
  <c r="AN499" i="4"/>
  <c r="AN500" i="4"/>
  <c r="AN501" i="4"/>
  <c r="AN502" i="4"/>
  <c r="AN503" i="4"/>
  <c r="AN504" i="4"/>
  <c r="AN505" i="4"/>
  <c r="AN506" i="4"/>
  <c r="AN507" i="4"/>
  <c r="AN508" i="4"/>
  <c r="AN509" i="4"/>
  <c r="AN510" i="4"/>
  <c r="AN511" i="4"/>
  <c r="AN512" i="4"/>
  <c r="AN513" i="4"/>
  <c r="AN514" i="4"/>
  <c r="AN515" i="4"/>
  <c r="AN516" i="4"/>
  <c r="AN517" i="4"/>
  <c r="AN518" i="4"/>
  <c r="AN519" i="4"/>
  <c r="AN520" i="4"/>
  <c r="AN521" i="4"/>
  <c r="AN522" i="4"/>
  <c r="AN523" i="4"/>
  <c r="AN524" i="4"/>
  <c r="AN525" i="4"/>
  <c r="AN526" i="4"/>
  <c r="AN527" i="4"/>
  <c r="AN528" i="4"/>
  <c r="AN529" i="4"/>
  <c r="AN530" i="4"/>
  <c r="AN531" i="4"/>
  <c r="AN532" i="4"/>
  <c r="AN533" i="4"/>
  <c r="AN534" i="4"/>
  <c r="AN535" i="4"/>
  <c r="AN536" i="4"/>
  <c r="AN537" i="4"/>
  <c r="AN538" i="4"/>
  <c r="AN539" i="4"/>
  <c r="AN540" i="4"/>
  <c r="AN541" i="4"/>
  <c r="AN542" i="4"/>
  <c r="AN543" i="4"/>
  <c r="AN544" i="4"/>
  <c r="AN545" i="4"/>
  <c r="AN546" i="4"/>
  <c r="AN547" i="4"/>
  <c r="AN548" i="4"/>
  <c r="AN549" i="4"/>
  <c r="AN550" i="4"/>
  <c r="AN551" i="4"/>
  <c r="AN552" i="4"/>
  <c r="AN553" i="4"/>
  <c r="AN554" i="4"/>
  <c r="AN555" i="4"/>
  <c r="AN556" i="4"/>
  <c r="AN557" i="4"/>
  <c r="AN558" i="4"/>
  <c r="AN559" i="4"/>
  <c r="AN560" i="4"/>
  <c r="AN561" i="4"/>
  <c r="AN562" i="4"/>
  <c r="AN563" i="4"/>
  <c r="AN564" i="4"/>
  <c r="AN565" i="4"/>
  <c r="AN566" i="4"/>
  <c r="AN567" i="4"/>
  <c r="AN568" i="4"/>
  <c r="AN569" i="4"/>
  <c r="AN570" i="4"/>
  <c r="AN571" i="4"/>
  <c r="AN572" i="4"/>
  <c r="AN573" i="4"/>
  <c r="AN574" i="4"/>
  <c r="AN575" i="4"/>
  <c r="AN576" i="4"/>
  <c r="AN577" i="4"/>
  <c r="AN578" i="4"/>
  <c r="AN579" i="4"/>
  <c r="AN580" i="4"/>
  <c r="AN581" i="4"/>
  <c r="AN582" i="4"/>
  <c r="AN583" i="4"/>
  <c r="AN584" i="4"/>
  <c r="AN585" i="4"/>
  <c r="AN586" i="4"/>
  <c r="AN587" i="4"/>
  <c r="AN588" i="4"/>
  <c r="AN589" i="4"/>
  <c r="AN590" i="4"/>
  <c r="AN591" i="4"/>
  <c r="AN592" i="4"/>
  <c r="AN593" i="4"/>
  <c r="AN594" i="4"/>
  <c r="AN595" i="4"/>
  <c r="AN596" i="4"/>
  <c r="AN597" i="4"/>
  <c r="AN598" i="4"/>
  <c r="AN599" i="4"/>
  <c r="AN600" i="4"/>
  <c r="AN601" i="4"/>
  <c r="AN602" i="4"/>
  <c r="AN603" i="4"/>
  <c r="AN604" i="4"/>
  <c r="AN605" i="4"/>
  <c r="AN606" i="4"/>
  <c r="AN607" i="4"/>
  <c r="AN608" i="4"/>
  <c r="AN609" i="4"/>
  <c r="AN610" i="4"/>
  <c r="AN611" i="4"/>
  <c r="AN612" i="4"/>
  <c r="AN613" i="4"/>
  <c r="AN614" i="4"/>
  <c r="AN615" i="4"/>
  <c r="AN616" i="4"/>
  <c r="AN617" i="4"/>
  <c r="AN941" i="4"/>
  <c r="AN942" i="4"/>
  <c r="AN943" i="4"/>
  <c r="AN944" i="4"/>
  <c r="AN945" i="4"/>
  <c r="AN946" i="4"/>
  <c r="AN947" i="4"/>
  <c r="AN948" i="4"/>
  <c r="AN949" i="4"/>
  <c r="AN950" i="4"/>
  <c r="AN951" i="4"/>
  <c r="AN952" i="4"/>
  <c r="AN953" i="4"/>
  <c r="AN954" i="4"/>
  <c r="AN955" i="4"/>
  <c r="AN956" i="4"/>
  <c r="AN957" i="4"/>
  <c r="AN958" i="4"/>
  <c r="AN959" i="4"/>
  <c r="AN960" i="4"/>
  <c r="AN961" i="4"/>
  <c r="AN962" i="4"/>
  <c r="AN963" i="4"/>
  <c r="AN964" i="4"/>
  <c r="AN965" i="4"/>
  <c r="AN966" i="4"/>
  <c r="AN967" i="4"/>
  <c r="AN968" i="4"/>
  <c r="AN969" i="4"/>
  <c r="AN970" i="4"/>
  <c r="AN971" i="4"/>
  <c r="AN972" i="4"/>
  <c r="AN973" i="4"/>
  <c r="AN974" i="4"/>
  <c r="AN975" i="4"/>
  <c r="AN976" i="4"/>
  <c r="AN977" i="4"/>
  <c r="AN978" i="4"/>
  <c r="AN979" i="4"/>
  <c r="AN980" i="4"/>
  <c r="AN981" i="4"/>
  <c r="AN982" i="4"/>
  <c r="AN983" i="4"/>
  <c r="AN984" i="4"/>
  <c r="AN985" i="4"/>
  <c r="AN986" i="4"/>
  <c r="AN987" i="4"/>
  <c r="AN988" i="4"/>
  <c r="AN989" i="4"/>
  <c r="AN990" i="4"/>
  <c r="AN991" i="4"/>
  <c r="AN992" i="4"/>
  <c r="AN993" i="4"/>
  <c r="AN994" i="4"/>
  <c r="AN995" i="4"/>
  <c r="AN996" i="4"/>
  <c r="AN997" i="4"/>
  <c r="AN998" i="4"/>
  <c r="AN999" i="4"/>
  <c r="AN1000" i="4"/>
  <c r="AN1001" i="4"/>
  <c r="AN1002" i="4"/>
  <c r="AN1003" i="4"/>
  <c r="AN1004" i="4"/>
  <c r="AN1005" i="4"/>
  <c r="AN1006" i="4"/>
  <c r="AN1007" i="4"/>
  <c r="AN1008" i="4"/>
  <c r="AN1009" i="4"/>
  <c r="AN1010" i="4"/>
  <c r="AN1011" i="4"/>
  <c r="AN1012" i="4"/>
  <c r="AN1013" i="4"/>
  <c r="AN1014" i="4"/>
  <c r="AN1015" i="4"/>
  <c r="AN1016" i="4"/>
  <c r="AN1017" i="4"/>
  <c r="AN1018" i="4"/>
  <c r="AN1019" i="4"/>
  <c r="AN1020" i="4"/>
  <c r="AN1021" i="4"/>
  <c r="AN1022" i="4"/>
  <c r="AN1023" i="4"/>
  <c r="AN1024" i="4"/>
  <c r="AN1025" i="4"/>
  <c r="AN1026" i="4"/>
  <c r="AN1027" i="4"/>
  <c r="AN1028" i="4"/>
  <c r="AN1029" i="4"/>
  <c r="AN1030" i="4"/>
  <c r="AN1031" i="4"/>
  <c r="AN1032" i="4"/>
  <c r="AN1033" i="4"/>
  <c r="AN1034" i="4"/>
  <c r="AN1035" i="4"/>
  <c r="AN1036" i="4"/>
  <c r="AN1037" i="4"/>
  <c r="AN1038" i="4"/>
  <c r="AN1039" i="4"/>
  <c r="AN1040" i="4"/>
  <c r="AN1041" i="4"/>
  <c r="AN1042" i="4"/>
  <c r="AN1043" i="4"/>
  <c r="AN1044" i="4"/>
  <c r="AN1045" i="4"/>
  <c r="AN1046" i="4"/>
  <c r="AN1047" i="4"/>
  <c r="AN1048" i="4"/>
  <c r="AN1049" i="4"/>
  <c r="AN1050" i="4"/>
  <c r="AN1051" i="4"/>
  <c r="AN1052" i="4"/>
  <c r="AN1053" i="4"/>
  <c r="AN1054" i="4"/>
  <c r="AN1055" i="4"/>
  <c r="AN1056" i="4"/>
  <c r="AN1057" i="4"/>
  <c r="AN1058" i="4"/>
  <c r="AN1059" i="4"/>
  <c r="AN1060" i="4"/>
  <c r="AN1061" i="4"/>
  <c r="AN1062" i="4"/>
  <c r="AN1063" i="4"/>
  <c r="AN1064" i="4"/>
  <c r="AN1065" i="4"/>
  <c r="AN1066" i="4"/>
  <c r="AN1067" i="4"/>
  <c r="AN1068" i="4"/>
  <c r="AN1069" i="4"/>
  <c r="AN1070" i="4"/>
  <c r="AN1071" i="4"/>
  <c r="AN1072" i="4"/>
  <c r="AN1073" i="4"/>
  <c r="AN1074" i="4"/>
  <c r="AN1075" i="4"/>
  <c r="AN1076" i="4"/>
  <c r="AN1077" i="4"/>
  <c r="AN1078" i="4"/>
  <c r="AN1079" i="4"/>
  <c r="AN1080" i="4"/>
  <c r="AN1081" i="4"/>
  <c r="AN1082" i="4"/>
  <c r="AN1083" i="4"/>
  <c r="AN1084" i="4"/>
  <c r="AN1085" i="4"/>
  <c r="AN1086" i="4"/>
  <c r="AN1087" i="4"/>
  <c r="AN1088" i="4"/>
  <c r="AN1089" i="4"/>
  <c r="AN1090" i="4"/>
  <c r="AN1091" i="4"/>
  <c r="AN1092" i="4"/>
  <c r="AN1093" i="4"/>
  <c r="AN1094" i="4"/>
  <c r="AN1095" i="4"/>
  <c r="AN1096" i="4"/>
  <c r="AN1097" i="4"/>
  <c r="AN1098" i="4"/>
  <c r="AN1099" i="4"/>
  <c r="AN1100" i="4"/>
  <c r="AN1101" i="4"/>
  <c r="AN1102" i="4"/>
  <c r="AN1103" i="4"/>
  <c r="AN1104" i="4"/>
  <c r="AN1105" i="4"/>
  <c r="AN1106" i="4"/>
  <c r="AN1107" i="4"/>
  <c r="AN1108" i="4"/>
  <c r="AN1109" i="4"/>
  <c r="AN1110" i="4"/>
  <c r="AN1111" i="4"/>
  <c r="AN1112" i="4"/>
  <c r="AN1113" i="4"/>
  <c r="AN1114" i="4"/>
  <c r="AN1115" i="4"/>
  <c r="AN1116" i="4"/>
  <c r="AN1117" i="4"/>
  <c r="AN1118" i="4"/>
  <c r="AN1119" i="4"/>
  <c r="AN1120" i="4"/>
  <c r="AN1121" i="4"/>
  <c r="AN1122" i="4"/>
  <c r="AN1123" i="4"/>
  <c r="AN1124" i="4"/>
  <c r="AN3" i="4"/>
  <c r="AN4" i="4"/>
  <c r="AN5" i="4"/>
  <c r="AN6" i="4"/>
  <c r="AN7" i="4"/>
  <c r="AN8" i="4"/>
  <c r="B31" i="6"/>
  <c r="B30" i="6"/>
  <c r="AQ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Q687" i="4"/>
  <c r="AQ688" i="4"/>
  <c r="AQ689" i="4"/>
  <c r="AQ690" i="4"/>
  <c r="AQ691" i="4"/>
  <c r="AQ692" i="4"/>
  <c r="AQ693" i="4"/>
  <c r="AQ694" i="4"/>
  <c r="AQ695" i="4"/>
  <c r="AQ696" i="4"/>
  <c r="AQ697" i="4"/>
  <c r="AQ698" i="4"/>
  <c r="AQ699" i="4"/>
  <c r="AQ700" i="4"/>
  <c r="AQ701" i="4"/>
  <c r="AQ702" i="4"/>
  <c r="AQ703" i="4"/>
  <c r="AQ704" i="4"/>
  <c r="AQ705" i="4"/>
  <c r="AQ706" i="4"/>
  <c r="AQ707" i="4"/>
  <c r="AQ708" i="4"/>
  <c r="AQ709" i="4"/>
  <c r="AQ710" i="4"/>
  <c r="AQ711" i="4"/>
  <c r="AQ712" i="4"/>
  <c r="AQ713" i="4"/>
  <c r="AQ714" i="4"/>
  <c r="AQ715" i="4"/>
  <c r="AQ716" i="4"/>
  <c r="AQ717" i="4"/>
  <c r="AQ718" i="4"/>
  <c r="AQ719" i="4"/>
  <c r="AQ720" i="4"/>
  <c r="AQ721" i="4"/>
  <c r="AQ722" i="4"/>
  <c r="AQ723" i="4"/>
  <c r="AQ724" i="4"/>
  <c r="AQ725" i="4"/>
  <c r="AQ726" i="4"/>
  <c r="AQ727" i="4"/>
  <c r="AQ728" i="4"/>
  <c r="AQ729" i="4"/>
  <c r="AQ730" i="4"/>
  <c r="AQ731" i="4"/>
  <c r="AQ732" i="4"/>
  <c r="AQ733" i="4"/>
  <c r="AQ734" i="4"/>
  <c r="AQ735" i="4"/>
  <c r="AQ736" i="4"/>
  <c r="AQ737" i="4"/>
  <c r="AQ738" i="4"/>
  <c r="AQ739" i="4"/>
  <c r="AQ740" i="4"/>
  <c r="AQ741" i="4"/>
  <c r="AQ742" i="4"/>
  <c r="AQ743" i="4"/>
  <c r="AQ744" i="4"/>
  <c r="AQ745" i="4"/>
  <c r="AQ746" i="4"/>
  <c r="AQ747" i="4"/>
  <c r="AQ748" i="4"/>
  <c r="AQ749" i="4"/>
  <c r="AQ750" i="4"/>
  <c r="AQ751" i="4"/>
  <c r="AQ752" i="4"/>
  <c r="AQ753" i="4"/>
  <c r="AQ754" i="4"/>
  <c r="AQ755" i="4"/>
  <c r="AQ756" i="4"/>
  <c r="AQ757" i="4"/>
  <c r="AQ758" i="4"/>
  <c r="AQ759" i="4"/>
  <c r="AQ760" i="4"/>
  <c r="AQ761" i="4"/>
  <c r="AQ762" i="4"/>
  <c r="AQ763" i="4"/>
  <c r="AQ764" i="4"/>
  <c r="AQ765" i="4"/>
  <c r="AQ766" i="4"/>
  <c r="AQ767" i="4"/>
  <c r="AQ768" i="4"/>
  <c r="AQ769" i="4"/>
  <c r="AQ770" i="4"/>
  <c r="AQ771" i="4"/>
  <c r="AQ772" i="4"/>
  <c r="AQ773" i="4"/>
  <c r="AQ774" i="4"/>
  <c r="AQ775" i="4"/>
  <c r="AQ776" i="4"/>
  <c r="AQ777" i="4"/>
  <c r="AQ778" i="4"/>
  <c r="AQ779" i="4"/>
  <c r="AQ780" i="4"/>
  <c r="AQ781" i="4"/>
  <c r="AQ782" i="4"/>
  <c r="AQ783" i="4"/>
  <c r="AQ784" i="4"/>
  <c r="AQ785" i="4"/>
  <c r="AQ786" i="4"/>
  <c r="AQ787" i="4"/>
  <c r="AQ788" i="4"/>
  <c r="AQ789" i="4"/>
  <c r="AQ790" i="4"/>
  <c r="AQ791" i="4"/>
  <c r="AQ792" i="4"/>
  <c r="AQ793" i="4"/>
  <c r="AQ794" i="4"/>
  <c r="AQ795" i="4"/>
  <c r="AQ796" i="4"/>
  <c r="AQ797" i="4"/>
  <c r="AQ798" i="4"/>
  <c r="AQ799" i="4"/>
  <c r="AQ800" i="4"/>
  <c r="AQ801" i="4"/>
  <c r="AQ802" i="4"/>
  <c r="AQ803" i="4"/>
  <c r="AQ804" i="4"/>
  <c r="AQ805" i="4"/>
  <c r="AQ806" i="4"/>
  <c r="AQ807" i="4"/>
  <c r="AQ808" i="4"/>
  <c r="AQ809" i="4"/>
  <c r="AQ810" i="4"/>
  <c r="AQ811" i="4"/>
  <c r="AQ812" i="4"/>
  <c r="AQ813" i="4"/>
  <c r="AQ814" i="4"/>
  <c r="AQ815" i="4"/>
  <c r="AQ816" i="4"/>
  <c r="AQ817" i="4"/>
  <c r="AQ818" i="4"/>
  <c r="AQ819" i="4"/>
  <c r="AQ820" i="4"/>
  <c r="AQ821" i="4"/>
  <c r="AQ822" i="4"/>
  <c r="AQ823" i="4"/>
  <c r="AQ824" i="4"/>
  <c r="AQ825" i="4"/>
  <c r="AQ826" i="4"/>
  <c r="AQ827" i="4"/>
  <c r="AQ828" i="4"/>
  <c r="AQ829" i="4"/>
  <c r="AQ830" i="4"/>
  <c r="AQ831" i="4"/>
  <c r="AQ832" i="4"/>
  <c r="AQ833" i="4"/>
  <c r="AQ834" i="4"/>
  <c r="AQ835" i="4"/>
  <c r="AQ836" i="4"/>
  <c r="AQ837" i="4"/>
  <c r="AQ838" i="4"/>
  <c r="AQ839" i="4"/>
  <c r="AQ840" i="4"/>
  <c r="AQ841" i="4"/>
  <c r="AQ842" i="4"/>
  <c r="AQ843" i="4"/>
  <c r="AQ844" i="4"/>
  <c r="AQ845" i="4"/>
  <c r="AQ846" i="4"/>
  <c r="AQ847" i="4"/>
  <c r="AQ848" i="4"/>
  <c r="AQ849" i="4"/>
  <c r="AQ850" i="4"/>
  <c r="AQ851" i="4"/>
  <c r="AQ852" i="4"/>
  <c r="AQ853" i="4"/>
  <c r="AQ854" i="4"/>
  <c r="AQ855" i="4"/>
  <c r="AQ856" i="4"/>
  <c r="AQ857" i="4"/>
  <c r="AQ858" i="4"/>
  <c r="AQ859" i="4"/>
  <c r="AQ860" i="4"/>
  <c r="AQ861" i="4"/>
  <c r="AQ862" i="4"/>
  <c r="AQ863" i="4"/>
  <c r="AQ864" i="4"/>
  <c r="AQ865" i="4"/>
  <c r="AQ866" i="4"/>
  <c r="AQ867" i="4"/>
  <c r="AQ868" i="4"/>
  <c r="AQ869" i="4"/>
  <c r="AQ870" i="4"/>
  <c r="AQ871" i="4"/>
  <c r="AQ872" i="4"/>
  <c r="AQ873" i="4"/>
  <c r="AQ874" i="4"/>
  <c r="AQ875" i="4"/>
  <c r="AQ876" i="4"/>
  <c r="AQ877" i="4"/>
  <c r="AQ878" i="4"/>
  <c r="AQ879" i="4"/>
  <c r="AQ880" i="4"/>
  <c r="AQ881" i="4"/>
  <c r="AQ882" i="4"/>
  <c r="AQ883" i="4"/>
  <c r="AQ884" i="4"/>
  <c r="AQ885" i="4"/>
  <c r="AQ886" i="4"/>
  <c r="AQ887" i="4"/>
  <c r="AQ888" i="4"/>
  <c r="AQ889" i="4"/>
  <c r="AQ890" i="4"/>
  <c r="AQ891" i="4"/>
  <c r="AQ892" i="4"/>
  <c r="AQ893" i="4"/>
  <c r="AQ894" i="4"/>
  <c r="AQ895" i="4"/>
  <c r="AQ896" i="4"/>
  <c r="AQ897" i="4"/>
  <c r="AQ898" i="4"/>
  <c r="AQ899" i="4"/>
  <c r="AQ900" i="4"/>
  <c r="AQ901" i="4"/>
  <c r="AQ902" i="4"/>
  <c r="AQ903" i="4"/>
  <c r="AQ904" i="4"/>
  <c r="AQ905" i="4"/>
  <c r="AQ906" i="4"/>
  <c r="AQ907" i="4"/>
  <c r="AQ908" i="4"/>
  <c r="AQ909" i="4"/>
  <c r="AQ910" i="4"/>
  <c r="AQ911" i="4"/>
  <c r="AQ912" i="4"/>
  <c r="AQ913" i="4"/>
  <c r="AQ914" i="4"/>
  <c r="AQ915" i="4"/>
  <c r="AQ916" i="4"/>
  <c r="AQ917" i="4"/>
  <c r="AQ918" i="4"/>
  <c r="AQ919" i="4"/>
  <c r="AQ920" i="4"/>
  <c r="AQ921" i="4"/>
  <c r="AQ922" i="4"/>
  <c r="AQ923" i="4"/>
  <c r="AQ924" i="4"/>
  <c r="AQ925" i="4"/>
  <c r="AQ926" i="4"/>
  <c r="AQ927" i="4"/>
  <c r="AQ928" i="4"/>
  <c r="AQ929" i="4"/>
  <c r="AQ930" i="4"/>
  <c r="AQ931" i="4"/>
  <c r="AQ932" i="4"/>
  <c r="AQ933" i="4"/>
  <c r="AQ934" i="4"/>
  <c r="AQ935" i="4"/>
  <c r="AQ936" i="4"/>
  <c r="AQ937" i="4"/>
  <c r="AQ938" i="4"/>
  <c r="AQ939" i="4"/>
  <c r="AQ940" i="4"/>
  <c r="AQ941" i="4"/>
  <c r="AQ942" i="4"/>
  <c r="AQ943" i="4"/>
  <c r="AQ944" i="4"/>
  <c r="AQ945" i="4"/>
  <c r="AQ946" i="4"/>
  <c r="AQ947" i="4"/>
  <c r="AQ948" i="4"/>
  <c r="AQ949" i="4"/>
  <c r="AQ950" i="4"/>
  <c r="AQ951" i="4"/>
  <c r="AQ952" i="4"/>
  <c r="AQ953" i="4"/>
  <c r="AQ954" i="4"/>
  <c r="AQ955" i="4"/>
  <c r="AQ956" i="4"/>
  <c r="AQ957" i="4"/>
  <c r="AQ958" i="4"/>
  <c r="AQ959" i="4"/>
  <c r="AQ960" i="4"/>
  <c r="AQ961" i="4"/>
  <c r="AQ962" i="4"/>
  <c r="AQ963" i="4"/>
  <c r="AQ964" i="4"/>
  <c r="AQ965" i="4"/>
  <c r="AQ966" i="4"/>
  <c r="AQ967" i="4"/>
  <c r="AQ968" i="4"/>
  <c r="AQ969" i="4"/>
  <c r="AQ970" i="4"/>
  <c r="AQ971" i="4"/>
  <c r="AQ972" i="4"/>
  <c r="AQ973" i="4"/>
  <c r="AQ974" i="4"/>
  <c r="AQ975" i="4"/>
  <c r="AQ976" i="4"/>
  <c r="AQ977" i="4"/>
  <c r="AQ978" i="4"/>
  <c r="AQ979" i="4"/>
  <c r="AQ980" i="4"/>
  <c r="AQ981" i="4"/>
  <c r="AQ982" i="4"/>
  <c r="AQ983" i="4"/>
  <c r="AQ984" i="4"/>
  <c r="AQ985" i="4"/>
  <c r="AQ986" i="4"/>
  <c r="AQ987" i="4"/>
  <c r="AQ988" i="4"/>
  <c r="AQ989" i="4"/>
  <c r="AQ990" i="4"/>
  <c r="AQ991" i="4"/>
  <c r="AQ992" i="4"/>
  <c r="AQ993" i="4"/>
  <c r="AQ994" i="4"/>
  <c r="AQ995" i="4"/>
  <c r="AQ996" i="4"/>
  <c r="AQ997" i="4"/>
  <c r="AQ998" i="4"/>
  <c r="AQ999" i="4"/>
  <c r="AQ1000" i="4"/>
  <c r="AQ1001" i="4"/>
  <c r="AQ1002" i="4"/>
  <c r="AQ1003" i="4"/>
  <c r="AQ1004" i="4"/>
  <c r="AQ1005" i="4"/>
  <c r="AQ1006" i="4"/>
  <c r="AQ1007" i="4"/>
  <c r="AQ1008" i="4"/>
  <c r="AQ1009" i="4"/>
  <c r="AQ1010" i="4"/>
  <c r="AQ1011" i="4"/>
  <c r="AQ1012" i="4"/>
  <c r="AQ1013" i="4"/>
  <c r="AQ1014" i="4"/>
  <c r="AQ1015" i="4"/>
  <c r="AQ1016" i="4"/>
  <c r="AQ1017" i="4"/>
  <c r="AQ1018" i="4"/>
  <c r="AQ1019" i="4"/>
  <c r="AQ1020" i="4"/>
  <c r="AQ1021" i="4"/>
  <c r="AQ1022" i="4"/>
  <c r="AQ1023" i="4"/>
  <c r="AQ1024" i="4"/>
  <c r="AQ1025" i="4"/>
  <c r="AQ1026" i="4"/>
  <c r="AQ1027" i="4"/>
  <c r="AQ1028" i="4"/>
  <c r="AQ1029" i="4"/>
  <c r="AQ1030" i="4"/>
  <c r="AQ1031" i="4"/>
  <c r="AQ1032" i="4"/>
  <c r="AQ1033" i="4"/>
  <c r="AQ1034" i="4"/>
  <c r="AQ1035" i="4"/>
  <c r="AQ1036" i="4"/>
  <c r="AQ1037" i="4"/>
  <c r="AQ1038" i="4"/>
  <c r="AQ1039" i="4"/>
  <c r="AQ1040" i="4"/>
  <c r="AQ1041" i="4"/>
  <c r="AQ1042" i="4"/>
  <c r="AQ1043" i="4"/>
  <c r="AQ1044" i="4"/>
  <c r="AQ1045" i="4"/>
  <c r="AQ1046" i="4"/>
  <c r="AQ1047" i="4"/>
  <c r="AQ1048" i="4"/>
  <c r="AQ1049" i="4"/>
  <c r="AQ1050" i="4"/>
  <c r="AQ1051" i="4"/>
  <c r="AQ1052" i="4"/>
  <c r="AQ1053" i="4"/>
  <c r="AQ1054" i="4"/>
  <c r="AQ1055" i="4"/>
  <c r="AQ1056" i="4"/>
  <c r="AQ1057" i="4"/>
  <c r="AQ1058" i="4"/>
  <c r="AQ1059" i="4"/>
  <c r="AQ1060" i="4"/>
  <c r="AQ1061" i="4"/>
  <c r="AQ1062" i="4"/>
  <c r="AQ1063" i="4"/>
  <c r="AQ1064" i="4"/>
  <c r="AQ1065" i="4"/>
  <c r="AQ1066" i="4"/>
  <c r="AQ1067" i="4"/>
  <c r="AQ1068" i="4"/>
  <c r="AQ1069" i="4"/>
  <c r="AQ1070" i="4"/>
  <c r="AQ1071" i="4"/>
  <c r="AQ1072" i="4"/>
  <c r="AQ1073" i="4"/>
  <c r="AQ1074" i="4"/>
  <c r="AQ1075" i="4"/>
  <c r="AQ1076" i="4"/>
  <c r="AQ1077" i="4"/>
  <c r="AQ1078" i="4"/>
  <c r="AQ1079" i="4"/>
  <c r="AQ1080" i="4"/>
  <c r="AQ1081" i="4"/>
  <c r="AQ1082" i="4"/>
  <c r="AQ1083" i="4"/>
  <c r="AQ1084" i="4"/>
  <c r="AQ1085" i="4"/>
  <c r="AQ1086" i="4"/>
  <c r="AQ1087" i="4"/>
  <c r="AQ1088" i="4"/>
  <c r="AQ1089" i="4"/>
  <c r="AQ1090" i="4"/>
  <c r="AQ1091" i="4"/>
  <c r="AQ1092" i="4"/>
  <c r="AQ1093" i="4"/>
  <c r="AQ1094" i="4"/>
  <c r="AQ1095" i="4"/>
  <c r="AQ1096" i="4"/>
  <c r="AQ1097" i="4"/>
  <c r="AQ1098" i="4"/>
  <c r="AQ1099" i="4"/>
  <c r="AQ1100" i="4"/>
  <c r="AQ1101" i="4"/>
  <c r="AQ1102" i="4"/>
  <c r="AQ1103" i="4"/>
  <c r="AQ1104" i="4"/>
  <c r="AQ1105" i="4"/>
  <c r="AQ1106" i="4"/>
  <c r="AQ1107" i="4"/>
  <c r="AQ1108" i="4"/>
  <c r="AQ1109" i="4"/>
  <c r="AQ1110" i="4"/>
  <c r="AQ1111" i="4"/>
  <c r="AQ1112" i="4"/>
  <c r="AQ1113" i="4"/>
  <c r="AQ1114" i="4"/>
  <c r="AQ1115" i="4"/>
  <c r="AQ1116" i="4"/>
  <c r="AQ1117" i="4"/>
  <c r="AQ1118" i="4"/>
  <c r="AQ1119" i="4"/>
  <c r="AQ1120" i="4"/>
  <c r="AQ1121" i="4"/>
  <c r="AQ1122" i="4"/>
  <c r="AQ1123" i="4"/>
  <c r="AQ1124" i="4"/>
  <c r="B29" i="6"/>
  <c r="U233" i="4"/>
  <c r="V233" i="4" s="1"/>
  <c r="U1089" i="4"/>
  <c r="V1089" i="4" s="1"/>
  <c r="P4" i="4"/>
  <c r="U4" i="4" s="1"/>
  <c r="V4" i="4" s="1"/>
  <c r="P5" i="4"/>
  <c r="P6" i="4"/>
  <c r="P7" i="4"/>
  <c r="P8" i="4"/>
  <c r="P9" i="4"/>
  <c r="U9" i="4" s="1"/>
  <c r="V9" i="4" s="1"/>
  <c r="P10" i="4"/>
  <c r="P11" i="4"/>
  <c r="P12" i="4"/>
  <c r="U12" i="4" s="1"/>
  <c r="V12" i="4" s="1"/>
  <c r="P13" i="4"/>
  <c r="P14" i="4"/>
  <c r="P15" i="4"/>
  <c r="U15" i="4" s="1"/>
  <c r="V15" i="4" s="1"/>
  <c r="P16" i="4"/>
  <c r="P17" i="4"/>
  <c r="U17" i="4" s="1"/>
  <c r="V17" i="4" s="1"/>
  <c r="P18" i="4"/>
  <c r="P19" i="4"/>
  <c r="P20" i="4"/>
  <c r="U20" i="4" s="1"/>
  <c r="V20" i="4" s="1"/>
  <c r="P21" i="4"/>
  <c r="P22" i="4"/>
  <c r="P23" i="4"/>
  <c r="P24" i="4"/>
  <c r="P25" i="4"/>
  <c r="P26" i="4"/>
  <c r="P27" i="4"/>
  <c r="P28" i="4"/>
  <c r="U28" i="4" s="1"/>
  <c r="V28" i="4" s="1"/>
  <c r="P29" i="4"/>
  <c r="P30" i="4"/>
  <c r="P31" i="4"/>
  <c r="U31" i="4" s="1"/>
  <c r="V31" i="4" s="1"/>
  <c r="P32" i="4"/>
  <c r="P33" i="4"/>
  <c r="P34" i="4"/>
  <c r="U34" i="4" s="1"/>
  <c r="V34" i="4" s="1"/>
  <c r="P35" i="4"/>
  <c r="P36" i="4"/>
  <c r="U36" i="4" s="1"/>
  <c r="V36" i="4" s="1"/>
  <c r="P37" i="4"/>
  <c r="P38" i="4"/>
  <c r="P39" i="4"/>
  <c r="U39" i="4" s="1"/>
  <c r="V39" i="4" s="1"/>
  <c r="P40" i="4"/>
  <c r="P41" i="4"/>
  <c r="U41" i="4" s="1"/>
  <c r="V41" i="4" s="1"/>
  <c r="P42" i="4"/>
  <c r="U42" i="4" s="1"/>
  <c r="V42" i="4" s="1"/>
  <c r="P43" i="4"/>
  <c r="P44" i="4"/>
  <c r="P45" i="4"/>
  <c r="P46" i="4"/>
  <c r="P47" i="4"/>
  <c r="U47" i="4" s="1"/>
  <c r="V47" i="4" s="1"/>
  <c r="P48" i="4"/>
  <c r="P49" i="4"/>
  <c r="U49" i="4" s="1"/>
  <c r="V49" i="4" s="1"/>
  <c r="P50" i="4"/>
  <c r="P51" i="4"/>
  <c r="P52" i="4"/>
  <c r="U52" i="4" s="1"/>
  <c r="V52" i="4" s="1"/>
  <c r="P53" i="4"/>
  <c r="P54" i="4"/>
  <c r="U54" i="4" s="1"/>
  <c r="V54" i="4" s="1"/>
  <c r="P55" i="4"/>
  <c r="U55" i="4" s="1"/>
  <c r="V55" i="4" s="1"/>
  <c r="P56" i="4"/>
  <c r="P57" i="4"/>
  <c r="U57" i="4" s="1"/>
  <c r="V57" i="4" s="1"/>
  <c r="P58" i="4"/>
  <c r="P59" i="4"/>
  <c r="P60" i="4"/>
  <c r="U60" i="4" s="1"/>
  <c r="V60" i="4" s="1"/>
  <c r="P61" i="4"/>
  <c r="P62" i="4"/>
  <c r="P63" i="4"/>
  <c r="U63" i="4" s="1"/>
  <c r="V63" i="4" s="1"/>
  <c r="P64" i="4"/>
  <c r="P65" i="4"/>
  <c r="P66" i="4"/>
  <c r="P67" i="4"/>
  <c r="P68" i="4"/>
  <c r="U68" i="4" s="1"/>
  <c r="V68" i="4" s="1"/>
  <c r="P69" i="4"/>
  <c r="P70" i="4"/>
  <c r="P71" i="4"/>
  <c r="U71" i="4" s="1"/>
  <c r="V71" i="4" s="1"/>
  <c r="P72" i="4"/>
  <c r="P73" i="4"/>
  <c r="U73" i="4" s="1"/>
  <c r="V73" i="4" s="1"/>
  <c r="P74" i="4"/>
  <c r="P75" i="4"/>
  <c r="P76" i="4"/>
  <c r="U76" i="4" s="1"/>
  <c r="V76" i="4" s="1"/>
  <c r="P77" i="4"/>
  <c r="P78" i="4"/>
  <c r="P79" i="4"/>
  <c r="U79" i="4" s="1"/>
  <c r="V79" i="4" s="1"/>
  <c r="P80" i="4"/>
  <c r="P81" i="4"/>
  <c r="U81" i="4" s="1"/>
  <c r="V81" i="4" s="1"/>
  <c r="P82" i="4"/>
  <c r="P83" i="4"/>
  <c r="P84" i="4"/>
  <c r="P85" i="4"/>
  <c r="P86" i="4"/>
  <c r="U86" i="4" s="1"/>
  <c r="V86" i="4" s="1"/>
  <c r="P87" i="4"/>
  <c r="U87" i="4" s="1"/>
  <c r="V87" i="4" s="1"/>
  <c r="P88" i="4"/>
  <c r="P89" i="4"/>
  <c r="U89" i="4" s="1"/>
  <c r="V89" i="4" s="1"/>
  <c r="P90" i="4"/>
  <c r="P91" i="4"/>
  <c r="P92" i="4"/>
  <c r="P93" i="4"/>
  <c r="P94" i="4"/>
  <c r="P95" i="4"/>
  <c r="U95" i="4" s="1"/>
  <c r="V95" i="4" s="1"/>
  <c r="P96" i="4"/>
  <c r="P97" i="4"/>
  <c r="P98" i="4"/>
  <c r="P99" i="4"/>
  <c r="P100" i="4"/>
  <c r="P101" i="4"/>
  <c r="P102" i="4"/>
  <c r="P103" i="4"/>
  <c r="P104" i="4"/>
  <c r="P105" i="4"/>
  <c r="U105" i="4" s="1"/>
  <c r="V105" i="4" s="1"/>
  <c r="P106" i="4"/>
  <c r="P107" i="4"/>
  <c r="P108" i="4"/>
  <c r="U108" i="4" s="1"/>
  <c r="V108" i="4" s="1"/>
  <c r="P109" i="4"/>
  <c r="P110" i="4"/>
  <c r="U110" i="4" s="1"/>
  <c r="V110" i="4" s="1"/>
  <c r="P111" i="4"/>
  <c r="P112" i="4"/>
  <c r="P113" i="4"/>
  <c r="P114" i="4"/>
  <c r="P115" i="4"/>
  <c r="P116" i="4"/>
  <c r="U116" i="4" s="1"/>
  <c r="V116" i="4" s="1"/>
  <c r="P117" i="4"/>
  <c r="P118" i="4"/>
  <c r="P119" i="4"/>
  <c r="U119" i="4" s="1"/>
  <c r="V119" i="4" s="1"/>
  <c r="P120" i="4"/>
  <c r="P121" i="4"/>
  <c r="U121" i="4" s="1"/>
  <c r="V121" i="4" s="1"/>
  <c r="P122" i="4"/>
  <c r="P123" i="4"/>
  <c r="P124" i="4"/>
  <c r="P125" i="4"/>
  <c r="U125" i="4" s="1"/>
  <c r="V125" i="4" s="1"/>
  <c r="P126" i="4"/>
  <c r="P127" i="4"/>
  <c r="U127" i="4" s="1"/>
  <c r="V127" i="4" s="1"/>
  <c r="P128" i="4"/>
  <c r="P129" i="4"/>
  <c r="P130" i="4"/>
  <c r="P131" i="4"/>
  <c r="U131" i="4" s="1"/>
  <c r="V131" i="4" s="1"/>
  <c r="P132" i="4"/>
  <c r="U132" i="4" s="1"/>
  <c r="V132" i="4" s="1"/>
  <c r="P133" i="4"/>
  <c r="U133" i="4" s="1"/>
  <c r="V133" i="4" s="1"/>
  <c r="P134" i="4"/>
  <c r="P135" i="4"/>
  <c r="U135" i="4" s="1"/>
  <c r="V135" i="4" s="1"/>
  <c r="P136" i="4"/>
  <c r="P137" i="4"/>
  <c r="U137" i="4" s="1"/>
  <c r="V137" i="4" s="1"/>
  <c r="P138" i="4"/>
  <c r="P139" i="4"/>
  <c r="P140" i="4"/>
  <c r="U140" i="4" s="1"/>
  <c r="V140" i="4" s="1"/>
  <c r="P141" i="4"/>
  <c r="U141" i="4" s="1"/>
  <c r="V141" i="4" s="1"/>
  <c r="P142" i="4"/>
  <c r="P143" i="4"/>
  <c r="U143" i="4" s="1"/>
  <c r="V143" i="4" s="1"/>
  <c r="P144" i="4"/>
  <c r="P145" i="4"/>
  <c r="P146" i="4"/>
  <c r="P147" i="4"/>
  <c r="P148" i="4"/>
  <c r="P149" i="4"/>
  <c r="U149" i="4" s="1"/>
  <c r="V149" i="4" s="1"/>
  <c r="P150" i="4"/>
  <c r="P151" i="4"/>
  <c r="U151" i="4" s="1"/>
  <c r="V151" i="4" s="1"/>
  <c r="P152" i="4"/>
  <c r="P153" i="4"/>
  <c r="U153" i="4" s="1"/>
  <c r="V153" i="4" s="1"/>
  <c r="P154" i="4"/>
  <c r="P155" i="4"/>
  <c r="P156" i="4"/>
  <c r="U156" i="4" s="1"/>
  <c r="V156" i="4" s="1"/>
  <c r="P157" i="4"/>
  <c r="U157" i="4" s="1"/>
  <c r="V157" i="4" s="1"/>
  <c r="P158" i="4"/>
  <c r="P159" i="4"/>
  <c r="U159" i="4" s="1"/>
  <c r="V159" i="4" s="1"/>
  <c r="P160" i="4"/>
  <c r="P161" i="4"/>
  <c r="P162" i="4"/>
  <c r="P163" i="4"/>
  <c r="U163" i="4" s="1"/>
  <c r="V163" i="4" s="1"/>
  <c r="P164" i="4"/>
  <c r="U164" i="4" s="1"/>
  <c r="V164" i="4" s="1"/>
  <c r="P165" i="4"/>
  <c r="U165" i="4" s="1"/>
  <c r="V165" i="4" s="1"/>
  <c r="P166" i="4"/>
  <c r="P167" i="4"/>
  <c r="U167" i="4" s="1"/>
  <c r="V167" i="4" s="1"/>
  <c r="P168" i="4"/>
  <c r="P169" i="4"/>
  <c r="U169" i="4" s="1"/>
  <c r="V169" i="4" s="1"/>
  <c r="P170" i="4"/>
  <c r="P171" i="4"/>
  <c r="U171" i="4" s="1"/>
  <c r="V171" i="4" s="1"/>
  <c r="P172" i="4"/>
  <c r="U172" i="4" s="1"/>
  <c r="V172" i="4" s="1"/>
  <c r="P173" i="4"/>
  <c r="P174" i="4"/>
  <c r="P175" i="4"/>
  <c r="U175" i="4" s="1"/>
  <c r="V175" i="4" s="1"/>
  <c r="P176" i="4"/>
  <c r="P177" i="4"/>
  <c r="U177" i="4" s="1"/>
  <c r="V177" i="4" s="1"/>
  <c r="P178" i="4"/>
  <c r="P179" i="4"/>
  <c r="P180" i="4"/>
  <c r="U180" i="4" s="1"/>
  <c r="V180" i="4" s="1"/>
  <c r="P181" i="4"/>
  <c r="P182" i="4"/>
  <c r="P183" i="4"/>
  <c r="U183" i="4" s="1"/>
  <c r="V183" i="4" s="1"/>
  <c r="P184" i="4"/>
  <c r="P185" i="4"/>
  <c r="U185" i="4" s="1"/>
  <c r="V185" i="4" s="1"/>
  <c r="P186" i="4"/>
  <c r="P187" i="4"/>
  <c r="P188" i="4"/>
  <c r="U188" i="4" s="1"/>
  <c r="V188" i="4" s="1"/>
  <c r="P189" i="4"/>
  <c r="U189" i="4" s="1"/>
  <c r="V189" i="4" s="1"/>
  <c r="P190" i="4"/>
  <c r="P191" i="4"/>
  <c r="U191" i="4" s="1"/>
  <c r="V191" i="4" s="1"/>
  <c r="P192" i="4"/>
  <c r="P193" i="4"/>
  <c r="T193" i="4" s="1"/>
  <c r="P194" i="4"/>
  <c r="P195" i="4"/>
  <c r="U195" i="4" s="1"/>
  <c r="V195" i="4" s="1"/>
  <c r="P196" i="4"/>
  <c r="U196" i="4" s="1"/>
  <c r="V196" i="4" s="1"/>
  <c r="P197" i="4"/>
  <c r="U197" i="4" s="1"/>
  <c r="V197" i="4" s="1"/>
  <c r="P198" i="4"/>
  <c r="P199" i="4"/>
  <c r="U199" i="4" s="1"/>
  <c r="V199" i="4" s="1"/>
  <c r="P200" i="4"/>
  <c r="P201" i="4"/>
  <c r="U201" i="4" s="1"/>
  <c r="V201" i="4" s="1"/>
  <c r="P202" i="4"/>
  <c r="P203" i="4"/>
  <c r="P204" i="4"/>
  <c r="U204" i="4" s="1"/>
  <c r="V204" i="4" s="1"/>
  <c r="P205" i="4"/>
  <c r="U205" i="4" s="1"/>
  <c r="V205" i="4" s="1"/>
  <c r="P206" i="4"/>
  <c r="P207" i="4"/>
  <c r="U207" i="4" s="1"/>
  <c r="V207" i="4" s="1"/>
  <c r="P208" i="4"/>
  <c r="P209" i="4"/>
  <c r="P210" i="4"/>
  <c r="P211" i="4"/>
  <c r="P212" i="4"/>
  <c r="U212" i="4" s="1"/>
  <c r="V212" i="4" s="1"/>
  <c r="P213" i="4"/>
  <c r="P214" i="4"/>
  <c r="P215" i="4"/>
  <c r="U215" i="4" s="1"/>
  <c r="V215" i="4" s="1"/>
  <c r="P216" i="4"/>
  <c r="P217" i="4"/>
  <c r="U217" i="4" s="1"/>
  <c r="V217" i="4" s="1"/>
  <c r="P218" i="4"/>
  <c r="P219" i="4"/>
  <c r="P220" i="4"/>
  <c r="U220" i="4" s="1"/>
  <c r="V220" i="4" s="1"/>
  <c r="P221" i="4"/>
  <c r="U221" i="4" s="1"/>
  <c r="V221" i="4" s="1"/>
  <c r="P222" i="4"/>
  <c r="P223" i="4"/>
  <c r="U223" i="4" s="1"/>
  <c r="V223" i="4" s="1"/>
  <c r="P224" i="4"/>
  <c r="P225" i="4"/>
  <c r="P226" i="4"/>
  <c r="P227" i="4"/>
  <c r="U227" i="4" s="1"/>
  <c r="V227" i="4" s="1"/>
  <c r="P228" i="4"/>
  <c r="U228" i="4" s="1"/>
  <c r="V228" i="4" s="1"/>
  <c r="P229" i="4"/>
  <c r="U229" i="4" s="1"/>
  <c r="V229" i="4" s="1"/>
  <c r="P230" i="4"/>
  <c r="P231" i="4"/>
  <c r="U231" i="4" s="1"/>
  <c r="V231" i="4" s="1"/>
  <c r="P232" i="4"/>
  <c r="P233" i="4"/>
  <c r="P234" i="4"/>
  <c r="P235" i="4"/>
  <c r="U235" i="4" s="1"/>
  <c r="V235" i="4" s="1"/>
  <c r="P236" i="4"/>
  <c r="U236" i="4" s="1"/>
  <c r="V236" i="4" s="1"/>
  <c r="P237" i="4"/>
  <c r="U237" i="4" s="1"/>
  <c r="V237" i="4" s="1"/>
  <c r="P238" i="4"/>
  <c r="P239" i="4"/>
  <c r="U239" i="4" s="1"/>
  <c r="V239" i="4" s="1"/>
  <c r="P240" i="4"/>
  <c r="P241" i="4"/>
  <c r="U241" i="4" s="1"/>
  <c r="V241" i="4" s="1"/>
  <c r="P242" i="4"/>
  <c r="P243" i="4"/>
  <c r="P244" i="4"/>
  <c r="U244" i="4" s="1"/>
  <c r="V244" i="4" s="1"/>
  <c r="P245" i="4"/>
  <c r="U245" i="4" s="1"/>
  <c r="V245" i="4" s="1"/>
  <c r="P246" i="4"/>
  <c r="P247" i="4"/>
  <c r="U247" i="4" s="1"/>
  <c r="V247" i="4" s="1"/>
  <c r="P248" i="4"/>
  <c r="P249" i="4"/>
  <c r="U249" i="4" s="1"/>
  <c r="V249" i="4" s="1"/>
  <c r="P250" i="4"/>
  <c r="P251" i="4"/>
  <c r="P252" i="4"/>
  <c r="U252" i="4" s="1"/>
  <c r="V252" i="4" s="1"/>
  <c r="P253" i="4"/>
  <c r="U253" i="4" s="1"/>
  <c r="V253" i="4" s="1"/>
  <c r="P254" i="4"/>
  <c r="P255" i="4"/>
  <c r="P256" i="4"/>
  <c r="P257" i="4"/>
  <c r="T257" i="4" s="1"/>
  <c r="P258" i="4"/>
  <c r="P259" i="4"/>
  <c r="U259" i="4" s="1"/>
  <c r="V259" i="4" s="1"/>
  <c r="P260" i="4"/>
  <c r="U260" i="4" s="1"/>
  <c r="V260" i="4" s="1"/>
  <c r="P261" i="4"/>
  <c r="U261" i="4" s="1"/>
  <c r="V261" i="4" s="1"/>
  <c r="P262" i="4"/>
  <c r="P263" i="4"/>
  <c r="U263" i="4" s="1"/>
  <c r="V263" i="4" s="1"/>
  <c r="P264" i="4"/>
  <c r="P265" i="4"/>
  <c r="U265" i="4" s="1"/>
  <c r="V265" i="4" s="1"/>
  <c r="P266" i="4"/>
  <c r="P267" i="4"/>
  <c r="P268" i="4"/>
  <c r="U268" i="4" s="1"/>
  <c r="V268" i="4" s="1"/>
  <c r="P269" i="4"/>
  <c r="U269" i="4" s="1"/>
  <c r="V269" i="4" s="1"/>
  <c r="P270" i="4"/>
  <c r="P271" i="4"/>
  <c r="U271" i="4" s="1"/>
  <c r="V271" i="4" s="1"/>
  <c r="P272" i="4"/>
  <c r="P273" i="4"/>
  <c r="U273" i="4" s="1"/>
  <c r="V273" i="4" s="1"/>
  <c r="P274" i="4"/>
  <c r="P275" i="4"/>
  <c r="P276" i="4"/>
  <c r="U276" i="4" s="1"/>
  <c r="V276" i="4" s="1"/>
  <c r="P277" i="4"/>
  <c r="U277" i="4" s="1"/>
  <c r="V277" i="4" s="1"/>
  <c r="P278" i="4"/>
  <c r="P279" i="4"/>
  <c r="P280" i="4"/>
  <c r="P281" i="4"/>
  <c r="U281" i="4" s="1"/>
  <c r="V281" i="4" s="1"/>
  <c r="P282" i="4"/>
  <c r="P283" i="4"/>
  <c r="P284" i="4"/>
  <c r="U284" i="4" s="1"/>
  <c r="V284" i="4" s="1"/>
  <c r="P285" i="4"/>
  <c r="U285" i="4" s="1"/>
  <c r="V285" i="4" s="1"/>
  <c r="P286" i="4"/>
  <c r="P287" i="4"/>
  <c r="U287" i="4" s="1"/>
  <c r="V287" i="4" s="1"/>
  <c r="P288" i="4"/>
  <c r="U288" i="4" s="1"/>
  <c r="V288" i="4" s="1"/>
  <c r="P289" i="4"/>
  <c r="P290" i="4"/>
  <c r="P291" i="4"/>
  <c r="P292" i="4"/>
  <c r="U292" i="4" s="1"/>
  <c r="V292" i="4" s="1"/>
  <c r="P293" i="4"/>
  <c r="P294" i="4"/>
  <c r="U294" i="4" s="1"/>
  <c r="V294" i="4" s="1"/>
  <c r="P295" i="4"/>
  <c r="U295" i="4" s="1"/>
  <c r="V295" i="4" s="1"/>
  <c r="P296" i="4"/>
  <c r="P297" i="4"/>
  <c r="U297" i="4" s="1"/>
  <c r="V297" i="4" s="1"/>
  <c r="P298" i="4"/>
  <c r="P299" i="4"/>
  <c r="P300" i="4"/>
  <c r="P301" i="4"/>
  <c r="U301" i="4" s="1"/>
  <c r="V301" i="4" s="1"/>
  <c r="P302" i="4"/>
  <c r="U302" i="4" s="1"/>
  <c r="V302" i="4" s="1"/>
  <c r="P303" i="4"/>
  <c r="U303" i="4" s="1"/>
  <c r="V303" i="4" s="1"/>
  <c r="P304" i="4"/>
  <c r="P305" i="4"/>
  <c r="U305" i="4" s="1"/>
  <c r="V305" i="4" s="1"/>
  <c r="P306" i="4"/>
  <c r="P307" i="4"/>
  <c r="U307" i="4" s="1"/>
  <c r="V307" i="4" s="1"/>
  <c r="P308" i="4"/>
  <c r="U308" i="4" s="1"/>
  <c r="V308" i="4" s="1"/>
  <c r="P309" i="4"/>
  <c r="U309" i="4" s="1"/>
  <c r="V309" i="4" s="1"/>
  <c r="P310" i="4"/>
  <c r="P311" i="4"/>
  <c r="P312" i="4"/>
  <c r="U312" i="4" s="1"/>
  <c r="V312" i="4" s="1"/>
  <c r="P313" i="4"/>
  <c r="U313" i="4" s="1"/>
  <c r="V313" i="4" s="1"/>
  <c r="P314" i="4"/>
  <c r="P315" i="4"/>
  <c r="P316" i="4"/>
  <c r="U316" i="4" s="1"/>
  <c r="V316" i="4" s="1"/>
  <c r="P317" i="4"/>
  <c r="U317" i="4" s="1"/>
  <c r="V317" i="4" s="1"/>
  <c r="P318" i="4"/>
  <c r="P319" i="4"/>
  <c r="P320" i="4"/>
  <c r="U320" i="4" s="1"/>
  <c r="V320" i="4" s="1"/>
  <c r="P321" i="4"/>
  <c r="P322" i="4"/>
  <c r="P323" i="4"/>
  <c r="P324" i="4"/>
  <c r="U324" i="4" s="1"/>
  <c r="V324" i="4" s="1"/>
  <c r="P325" i="4"/>
  <c r="U325" i="4" s="1"/>
  <c r="V325" i="4" s="1"/>
  <c r="P326" i="4"/>
  <c r="P327" i="4"/>
  <c r="P328" i="4"/>
  <c r="P329" i="4"/>
  <c r="U329" i="4" s="1"/>
  <c r="V329" i="4" s="1"/>
  <c r="P330" i="4"/>
  <c r="P331" i="4"/>
  <c r="U331" i="4" s="1"/>
  <c r="V331" i="4" s="1"/>
  <c r="P332" i="4"/>
  <c r="U332" i="4" s="1"/>
  <c r="V332" i="4" s="1"/>
  <c r="P333" i="4"/>
  <c r="U333" i="4" s="1"/>
  <c r="V333" i="4" s="1"/>
  <c r="P334" i="4"/>
  <c r="U334" i="4" s="1"/>
  <c r="V334" i="4" s="1"/>
  <c r="P335" i="4"/>
  <c r="U335" i="4" s="1"/>
  <c r="V335" i="4" s="1"/>
  <c r="P336" i="4"/>
  <c r="P337" i="4"/>
  <c r="U337" i="4" s="1"/>
  <c r="V337" i="4" s="1"/>
  <c r="P338" i="4"/>
  <c r="P339" i="4"/>
  <c r="U339" i="4" s="1"/>
  <c r="V339" i="4" s="1"/>
  <c r="P340" i="4"/>
  <c r="U340" i="4" s="1"/>
  <c r="V340" i="4" s="1"/>
  <c r="P341" i="4"/>
  <c r="U341" i="4" s="1"/>
  <c r="V341" i="4" s="1"/>
  <c r="P342" i="4"/>
  <c r="P343" i="4"/>
  <c r="P344" i="4"/>
  <c r="P345" i="4"/>
  <c r="U345" i="4" s="1"/>
  <c r="V345" i="4" s="1"/>
  <c r="P346" i="4"/>
  <c r="P347" i="4"/>
  <c r="P348" i="4"/>
  <c r="U348" i="4" s="1"/>
  <c r="V348" i="4" s="1"/>
  <c r="P349" i="4"/>
  <c r="U349" i="4" s="1"/>
  <c r="V349" i="4" s="1"/>
  <c r="P350" i="4"/>
  <c r="P351" i="4"/>
  <c r="U351" i="4" s="1"/>
  <c r="V351" i="4" s="1"/>
  <c r="P352" i="4"/>
  <c r="U352" i="4" s="1"/>
  <c r="V352" i="4" s="1"/>
  <c r="P353" i="4"/>
  <c r="P354" i="4"/>
  <c r="P355" i="4"/>
  <c r="P356" i="4"/>
  <c r="U356" i="4" s="1"/>
  <c r="V356" i="4" s="1"/>
  <c r="P357" i="4"/>
  <c r="U357" i="4" s="1"/>
  <c r="V357" i="4" s="1"/>
  <c r="P358" i="4"/>
  <c r="U358" i="4" s="1"/>
  <c r="V358" i="4" s="1"/>
  <c r="P359" i="4"/>
  <c r="P360" i="4"/>
  <c r="P361" i="4"/>
  <c r="U361" i="4" s="1"/>
  <c r="V361" i="4" s="1"/>
  <c r="P362" i="4"/>
  <c r="P363" i="4"/>
  <c r="P364" i="4"/>
  <c r="U364" i="4" s="1"/>
  <c r="V364" i="4" s="1"/>
  <c r="P365" i="4"/>
  <c r="P366" i="4"/>
  <c r="U366" i="4" s="1"/>
  <c r="V366" i="4" s="1"/>
  <c r="P367" i="4"/>
  <c r="U367" i="4" s="1"/>
  <c r="V367" i="4" s="1"/>
  <c r="P368" i="4"/>
  <c r="P369" i="4"/>
  <c r="U369" i="4" s="1"/>
  <c r="V369" i="4" s="1"/>
  <c r="P370" i="4"/>
  <c r="P371" i="4"/>
  <c r="U371" i="4" s="1"/>
  <c r="V371" i="4" s="1"/>
  <c r="P372" i="4"/>
  <c r="U372" i="4" s="1"/>
  <c r="V372" i="4" s="1"/>
  <c r="P373" i="4"/>
  <c r="U373" i="4" s="1"/>
  <c r="V373" i="4" s="1"/>
  <c r="P374" i="4"/>
  <c r="P375" i="4"/>
  <c r="U375" i="4" s="1"/>
  <c r="V375" i="4" s="1"/>
  <c r="P376" i="4"/>
  <c r="U376" i="4" s="1"/>
  <c r="V376" i="4" s="1"/>
  <c r="P377" i="4"/>
  <c r="U377" i="4" s="1"/>
  <c r="V377" i="4" s="1"/>
  <c r="P378" i="4"/>
  <c r="P379" i="4"/>
  <c r="P380" i="4"/>
  <c r="U380" i="4" s="1"/>
  <c r="V380" i="4" s="1"/>
  <c r="P381" i="4"/>
  <c r="U381" i="4" s="1"/>
  <c r="V381" i="4" s="1"/>
  <c r="P382" i="4"/>
  <c r="P383" i="4"/>
  <c r="U383" i="4" s="1"/>
  <c r="V383" i="4" s="1"/>
  <c r="P384" i="4"/>
  <c r="U384" i="4" s="1"/>
  <c r="V384" i="4" s="1"/>
  <c r="P385" i="4"/>
  <c r="P386" i="4"/>
  <c r="P387" i="4"/>
  <c r="P388" i="4"/>
  <c r="U388" i="4" s="1"/>
  <c r="V388" i="4" s="1"/>
  <c r="P389" i="4"/>
  <c r="U389" i="4" s="1"/>
  <c r="V389" i="4" s="1"/>
  <c r="P390" i="4"/>
  <c r="P391" i="4"/>
  <c r="U391" i="4" s="1"/>
  <c r="V391" i="4" s="1"/>
  <c r="P392" i="4"/>
  <c r="P393" i="4"/>
  <c r="U393" i="4" s="1"/>
  <c r="V393" i="4" s="1"/>
  <c r="P394" i="4"/>
  <c r="P395" i="4"/>
  <c r="U395" i="4" s="1"/>
  <c r="V395" i="4" s="1"/>
  <c r="P396" i="4"/>
  <c r="P397" i="4"/>
  <c r="U397" i="4" s="1"/>
  <c r="V397" i="4" s="1"/>
  <c r="P398" i="4"/>
  <c r="U398" i="4" s="1"/>
  <c r="V398" i="4" s="1"/>
  <c r="P399" i="4"/>
  <c r="U399" i="4" s="1"/>
  <c r="V399" i="4" s="1"/>
  <c r="P400" i="4"/>
  <c r="P401" i="4"/>
  <c r="U401" i="4" s="1"/>
  <c r="V401" i="4" s="1"/>
  <c r="P402" i="4"/>
  <c r="P403" i="4"/>
  <c r="U403" i="4" s="1"/>
  <c r="V403" i="4" s="1"/>
  <c r="P404" i="4"/>
  <c r="U404" i="4" s="1"/>
  <c r="V404" i="4" s="1"/>
  <c r="P405" i="4"/>
  <c r="U405" i="4" s="1"/>
  <c r="V405" i="4" s="1"/>
  <c r="P406" i="4"/>
  <c r="P407" i="4"/>
  <c r="U407" i="4" s="1"/>
  <c r="V407" i="4" s="1"/>
  <c r="P408" i="4"/>
  <c r="P409" i="4"/>
  <c r="U409" i="4" s="1"/>
  <c r="V409" i="4" s="1"/>
  <c r="P410" i="4"/>
  <c r="P411" i="4"/>
  <c r="P412" i="4"/>
  <c r="U412" i="4" s="1"/>
  <c r="V412" i="4" s="1"/>
  <c r="P413" i="4"/>
  <c r="U413" i="4" s="1"/>
  <c r="V413" i="4" s="1"/>
  <c r="P414" i="4"/>
  <c r="P415" i="4"/>
  <c r="U415" i="4" s="1"/>
  <c r="V415" i="4" s="1"/>
  <c r="P416" i="4"/>
  <c r="U416" i="4" s="1"/>
  <c r="V416" i="4" s="1"/>
  <c r="P417" i="4"/>
  <c r="P418" i="4"/>
  <c r="P419" i="4"/>
  <c r="P420" i="4"/>
  <c r="U420" i="4" s="1"/>
  <c r="V420" i="4" s="1"/>
  <c r="P421" i="4"/>
  <c r="U421" i="4" s="1"/>
  <c r="V421" i="4" s="1"/>
  <c r="P422" i="4"/>
  <c r="U422" i="4" s="1"/>
  <c r="V422" i="4" s="1"/>
  <c r="P423" i="4"/>
  <c r="U423" i="4" s="1"/>
  <c r="V423" i="4" s="1"/>
  <c r="P424" i="4"/>
  <c r="P425" i="4"/>
  <c r="U425" i="4" s="1"/>
  <c r="V425" i="4" s="1"/>
  <c r="P426" i="4"/>
  <c r="P427" i="4"/>
  <c r="P428" i="4"/>
  <c r="U428" i="4" s="1"/>
  <c r="V428" i="4" s="1"/>
  <c r="P429" i="4"/>
  <c r="P430" i="4"/>
  <c r="U430" i="4" s="1"/>
  <c r="V430" i="4" s="1"/>
  <c r="P431" i="4"/>
  <c r="U431" i="4" s="1"/>
  <c r="V431" i="4" s="1"/>
  <c r="P432" i="4"/>
  <c r="P433" i="4"/>
  <c r="U433" i="4" s="1"/>
  <c r="V433" i="4" s="1"/>
  <c r="P434" i="4"/>
  <c r="P435" i="4"/>
  <c r="U435" i="4" s="1"/>
  <c r="V435" i="4" s="1"/>
  <c r="P436" i="4"/>
  <c r="U436" i="4" s="1"/>
  <c r="V436" i="4" s="1"/>
  <c r="P437" i="4"/>
  <c r="U437" i="4" s="1"/>
  <c r="V437" i="4" s="1"/>
  <c r="P438" i="4"/>
  <c r="P439" i="4"/>
  <c r="U439" i="4" s="1"/>
  <c r="V439" i="4" s="1"/>
  <c r="P440" i="4"/>
  <c r="U440" i="4" s="1"/>
  <c r="V440" i="4" s="1"/>
  <c r="P441" i="4"/>
  <c r="U441" i="4" s="1"/>
  <c r="V441" i="4" s="1"/>
  <c r="P442" i="4"/>
  <c r="P443" i="4"/>
  <c r="P444" i="4"/>
  <c r="U444" i="4" s="1"/>
  <c r="V444" i="4" s="1"/>
  <c r="P445" i="4"/>
  <c r="U445" i="4" s="1"/>
  <c r="V445" i="4" s="1"/>
  <c r="P446" i="4"/>
  <c r="P447" i="4"/>
  <c r="U447" i="4" s="1"/>
  <c r="V447" i="4" s="1"/>
  <c r="P448" i="4"/>
  <c r="U448" i="4" s="1"/>
  <c r="V448" i="4" s="1"/>
  <c r="P449" i="4"/>
  <c r="T449" i="4" s="1"/>
  <c r="P450" i="4"/>
  <c r="P451" i="4"/>
  <c r="P452" i="4"/>
  <c r="U452" i="4" s="1"/>
  <c r="V452" i="4" s="1"/>
  <c r="P453" i="4"/>
  <c r="U453" i="4" s="1"/>
  <c r="V453" i="4" s="1"/>
  <c r="P454" i="4"/>
  <c r="P455" i="4"/>
  <c r="P456" i="4"/>
  <c r="P457" i="4"/>
  <c r="U457" i="4" s="1"/>
  <c r="V457" i="4" s="1"/>
  <c r="P458" i="4"/>
  <c r="P459" i="4"/>
  <c r="U459" i="4" s="1"/>
  <c r="V459" i="4" s="1"/>
  <c r="P460" i="4"/>
  <c r="U460" i="4" s="1"/>
  <c r="V460" i="4" s="1"/>
  <c r="P461" i="4"/>
  <c r="U461" i="4" s="1"/>
  <c r="V461" i="4" s="1"/>
  <c r="P462" i="4"/>
  <c r="U462" i="4" s="1"/>
  <c r="V462" i="4" s="1"/>
  <c r="P463" i="4"/>
  <c r="U463" i="4" s="1"/>
  <c r="V463" i="4" s="1"/>
  <c r="P464" i="4"/>
  <c r="P465" i="4"/>
  <c r="P466" i="4"/>
  <c r="P467" i="4"/>
  <c r="U467" i="4" s="1"/>
  <c r="V467" i="4" s="1"/>
  <c r="P468" i="4"/>
  <c r="U468" i="4" s="1"/>
  <c r="V468" i="4" s="1"/>
  <c r="P469" i="4"/>
  <c r="U469" i="4" s="1"/>
  <c r="V469" i="4" s="1"/>
  <c r="P470" i="4"/>
  <c r="P471" i="4"/>
  <c r="U471" i="4" s="1"/>
  <c r="V471" i="4" s="1"/>
  <c r="P472" i="4"/>
  <c r="P473" i="4"/>
  <c r="U473" i="4" s="1"/>
  <c r="V473" i="4" s="1"/>
  <c r="P474" i="4"/>
  <c r="P475" i="4"/>
  <c r="P476" i="4"/>
  <c r="U476" i="4" s="1"/>
  <c r="V476" i="4" s="1"/>
  <c r="P477" i="4"/>
  <c r="U477" i="4" s="1"/>
  <c r="V477" i="4" s="1"/>
  <c r="P478" i="4"/>
  <c r="P479" i="4"/>
  <c r="U479" i="4" s="1"/>
  <c r="V479" i="4" s="1"/>
  <c r="P480" i="4"/>
  <c r="U480" i="4" s="1"/>
  <c r="V480" i="4" s="1"/>
  <c r="P481" i="4"/>
  <c r="P482" i="4"/>
  <c r="P483" i="4"/>
  <c r="P484" i="4"/>
  <c r="U484" i="4" s="1"/>
  <c r="V484" i="4" s="1"/>
  <c r="P485" i="4"/>
  <c r="U485" i="4" s="1"/>
  <c r="V485" i="4" s="1"/>
  <c r="P486" i="4"/>
  <c r="U486" i="4" s="1"/>
  <c r="V486" i="4" s="1"/>
  <c r="P487" i="4"/>
  <c r="P488" i="4"/>
  <c r="P489" i="4"/>
  <c r="U489" i="4" s="1"/>
  <c r="V489" i="4" s="1"/>
  <c r="P490" i="4"/>
  <c r="P491" i="4"/>
  <c r="P492" i="4"/>
  <c r="U492" i="4" s="1"/>
  <c r="V492" i="4" s="1"/>
  <c r="P493" i="4"/>
  <c r="U493" i="4" s="1"/>
  <c r="V493" i="4" s="1"/>
  <c r="P494" i="4"/>
  <c r="U494" i="4" s="1"/>
  <c r="V494" i="4" s="1"/>
  <c r="P495" i="4"/>
  <c r="U495" i="4" s="1"/>
  <c r="V495" i="4" s="1"/>
  <c r="P496" i="4"/>
  <c r="P497" i="4"/>
  <c r="U497" i="4" s="1"/>
  <c r="V497" i="4" s="1"/>
  <c r="P498" i="4"/>
  <c r="P499" i="4"/>
  <c r="U499" i="4" s="1"/>
  <c r="V499" i="4" s="1"/>
  <c r="P500" i="4"/>
  <c r="U500" i="4" s="1"/>
  <c r="V500" i="4" s="1"/>
  <c r="P501" i="4"/>
  <c r="U501" i="4" s="1"/>
  <c r="V501" i="4" s="1"/>
  <c r="P502" i="4"/>
  <c r="P503" i="4"/>
  <c r="U503" i="4" s="1"/>
  <c r="V503" i="4" s="1"/>
  <c r="P504" i="4"/>
  <c r="U504" i="4" s="1"/>
  <c r="V504" i="4" s="1"/>
  <c r="P505" i="4"/>
  <c r="P506" i="4"/>
  <c r="P507" i="4"/>
  <c r="P508" i="4"/>
  <c r="U508" i="4" s="1"/>
  <c r="V508" i="4" s="1"/>
  <c r="P509" i="4"/>
  <c r="U509" i="4" s="1"/>
  <c r="V509" i="4" s="1"/>
  <c r="P510" i="4"/>
  <c r="P511" i="4"/>
  <c r="U511" i="4" s="1"/>
  <c r="V511" i="4" s="1"/>
  <c r="P512" i="4"/>
  <c r="U512" i="4" s="1"/>
  <c r="V512" i="4" s="1"/>
  <c r="P513" i="4"/>
  <c r="P514" i="4"/>
  <c r="P515" i="4"/>
  <c r="P516" i="4"/>
  <c r="P517" i="4"/>
  <c r="U517" i="4" s="1"/>
  <c r="V517" i="4" s="1"/>
  <c r="P518" i="4"/>
  <c r="P519" i="4"/>
  <c r="P520" i="4"/>
  <c r="P521" i="4"/>
  <c r="U521" i="4" s="1"/>
  <c r="V521" i="4" s="1"/>
  <c r="P522" i="4"/>
  <c r="P523" i="4"/>
  <c r="U523" i="4" s="1"/>
  <c r="V523" i="4" s="1"/>
  <c r="P524" i="4"/>
  <c r="U524" i="4" s="1"/>
  <c r="V524" i="4" s="1"/>
  <c r="P525" i="4"/>
  <c r="U525" i="4" s="1"/>
  <c r="V525" i="4" s="1"/>
  <c r="P526" i="4"/>
  <c r="U526" i="4" s="1"/>
  <c r="V526" i="4" s="1"/>
  <c r="P527" i="4"/>
  <c r="U527" i="4" s="1"/>
  <c r="V527" i="4" s="1"/>
  <c r="P528" i="4"/>
  <c r="P529" i="4"/>
  <c r="U529" i="4" s="1"/>
  <c r="V529" i="4" s="1"/>
  <c r="P530" i="4"/>
  <c r="P531" i="4"/>
  <c r="U531" i="4" s="1"/>
  <c r="V531" i="4" s="1"/>
  <c r="P532" i="4"/>
  <c r="U532" i="4" s="1"/>
  <c r="V532" i="4" s="1"/>
  <c r="P533" i="4"/>
  <c r="P534" i="4"/>
  <c r="P535" i="4"/>
  <c r="U535" i="4" s="1"/>
  <c r="V535" i="4" s="1"/>
  <c r="P536" i="4"/>
  <c r="P537" i="4"/>
  <c r="U537" i="4" s="1"/>
  <c r="V537" i="4" s="1"/>
  <c r="P538" i="4"/>
  <c r="P539" i="4"/>
  <c r="P540" i="4"/>
  <c r="U540" i="4" s="1"/>
  <c r="V540" i="4" s="1"/>
  <c r="P541" i="4"/>
  <c r="P542" i="4"/>
  <c r="P543" i="4"/>
  <c r="T543" i="4" s="1"/>
  <c r="P544" i="4"/>
  <c r="P545" i="4"/>
  <c r="P546" i="4"/>
  <c r="P547" i="4"/>
  <c r="P548" i="4"/>
  <c r="U548" i="4" s="1"/>
  <c r="V548" i="4" s="1"/>
  <c r="P549" i="4"/>
  <c r="U549" i="4" s="1"/>
  <c r="V549" i="4" s="1"/>
  <c r="P550" i="4"/>
  <c r="U550" i="4" s="1"/>
  <c r="V550" i="4" s="1"/>
  <c r="P551" i="4"/>
  <c r="U551" i="4" s="1"/>
  <c r="V551" i="4" s="1"/>
  <c r="P552" i="4"/>
  <c r="P553" i="4"/>
  <c r="U553" i="4" s="1"/>
  <c r="V553" i="4" s="1"/>
  <c r="P554" i="4"/>
  <c r="P555" i="4"/>
  <c r="P556" i="4"/>
  <c r="U556" i="4" s="1"/>
  <c r="V556" i="4" s="1"/>
  <c r="P557" i="4"/>
  <c r="U557" i="4" s="1"/>
  <c r="V557" i="4" s="1"/>
  <c r="P558" i="4"/>
  <c r="P559" i="4"/>
  <c r="U559" i="4" s="1"/>
  <c r="V559" i="4" s="1"/>
  <c r="P560" i="4"/>
  <c r="P561" i="4"/>
  <c r="P562" i="4"/>
  <c r="P563" i="4"/>
  <c r="U563" i="4" s="1"/>
  <c r="V563" i="4" s="1"/>
  <c r="P564" i="4"/>
  <c r="U564" i="4" s="1"/>
  <c r="V564" i="4" s="1"/>
  <c r="P565" i="4"/>
  <c r="U565" i="4" s="1"/>
  <c r="V565" i="4" s="1"/>
  <c r="P566" i="4"/>
  <c r="P567" i="4"/>
  <c r="P568" i="4"/>
  <c r="P569" i="4"/>
  <c r="U569" i="4" s="1"/>
  <c r="V569" i="4" s="1"/>
  <c r="P570" i="4"/>
  <c r="P571" i="4"/>
  <c r="P572" i="4"/>
  <c r="U572" i="4" s="1"/>
  <c r="V572" i="4" s="1"/>
  <c r="P573" i="4"/>
  <c r="U573" i="4" s="1"/>
  <c r="V573" i="4" s="1"/>
  <c r="P574" i="4"/>
  <c r="P575" i="4"/>
  <c r="U575" i="4" s="1"/>
  <c r="V575" i="4" s="1"/>
  <c r="P576" i="4"/>
  <c r="U576" i="4" s="1"/>
  <c r="V576" i="4" s="1"/>
  <c r="P577" i="4"/>
  <c r="U577" i="4" s="1"/>
  <c r="V577" i="4" s="1"/>
  <c r="P578" i="4"/>
  <c r="P579" i="4"/>
  <c r="P580" i="4"/>
  <c r="U580" i="4" s="1"/>
  <c r="V580" i="4" s="1"/>
  <c r="P581" i="4"/>
  <c r="U581" i="4" s="1"/>
  <c r="V581" i="4" s="1"/>
  <c r="P582" i="4"/>
  <c r="P583" i="4"/>
  <c r="U583" i="4" s="1"/>
  <c r="V583" i="4" s="1"/>
  <c r="P584" i="4"/>
  <c r="P585" i="4"/>
  <c r="T585" i="4" s="1"/>
  <c r="P586" i="4"/>
  <c r="P587" i="4"/>
  <c r="U587" i="4" s="1"/>
  <c r="V587" i="4" s="1"/>
  <c r="P588" i="4"/>
  <c r="U588" i="4" s="1"/>
  <c r="V588" i="4" s="1"/>
  <c r="P589" i="4"/>
  <c r="P590" i="4"/>
  <c r="U590" i="4" s="1"/>
  <c r="V590" i="4" s="1"/>
  <c r="P591" i="4"/>
  <c r="U591" i="4" s="1"/>
  <c r="V591" i="4" s="1"/>
  <c r="P592" i="4"/>
  <c r="P593" i="4"/>
  <c r="U593" i="4" s="1"/>
  <c r="V593" i="4" s="1"/>
  <c r="P594" i="4"/>
  <c r="U594" i="4" s="1"/>
  <c r="V594" i="4" s="1"/>
  <c r="P595" i="4"/>
  <c r="U595" i="4" s="1"/>
  <c r="V595" i="4" s="1"/>
  <c r="P596" i="4"/>
  <c r="P597" i="4"/>
  <c r="U597" i="4" s="1"/>
  <c r="V597" i="4" s="1"/>
  <c r="P598" i="4"/>
  <c r="U598" i="4" s="1"/>
  <c r="V598" i="4" s="1"/>
  <c r="P599" i="4"/>
  <c r="P600" i="4"/>
  <c r="P601" i="4"/>
  <c r="U601" i="4" s="1"/>
  <c r="V601" i="4" s="1"/>
  <c r="P602" i="4"/>
  <c r="U602" i="4" s="1"/>
  <c r="V602" i="4" s="1"/>
  <c r="P603" i="4"/>
  <c r="U603" i="4" s="1"/>
  <c r="V603" i="4" s="1"/>
  <c r="P604" i="4"/>
  <c r="P605" i="4"/>
  <c r="U605" i="4" s="1"/>
  <c r="V605" i="4" s="1"/>
  <c r="P606" i="4"/>
  <c r="U606" i="4" s="1"/>
  <c r="V606" i="4" s="1"/>
  <c r="P607" i="4"/>
  <c r="P608" i="4"/>
  <c r="P609" i="4"/>
  <c r="P610" i="4"/>
  <c r="U610" i="4" s="1"/>
  <c r="V610" i="4" s="1"/>
  <c r="P611" i="4"/>
  <c r="U611" i="4" s="1"/>
  <c r="V611" i="4" s="1"/>
  <c r="P612" i="4"/>
  <c r="U612" i="4" s="1"/>
  <c r="V612" i="4" s="1"/>
  <c r="P613" i="4"/>
  <c r="U613" i="4" s="1"/>
  <c r="V613" i="4" s="1"/>
  <c r="P614" i="4"/>
  <c r="P615" i="4"/>
  <c r="U615" i="4" s="1"/>
  <c r="V615" i="4" s="1"/>
  <c r="P616" i="4"/>
  <c r="P617" i="4"/>
  <c r="U617" i="4" s="1"/>
  <c r="V617" i="4" s="1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U941" i="4" s="1"/>
  <c r="V941" i="4" s="1"/>
  <c r="P942" i="4"/>
  <c r="U942" i="4" s="1"/>
  <c r="V942" i="4" s="1"/>
  <c r="P943" i="4"/>
  <c r="U943" i="4" s="1"/>
  <c r="V943" i="4" s="1"/>
  <c r="P944" i="4"/>
  <c r="P945" i="4"/>
  <c r="U945" i="4" s="1"/>
  <c r="V945" i="4" s="1"/>
  <c r="P946" i="4"/>
  <c r="P947" i="4"/>
  <c r="P948" i="4"/>
  <c r="U948" i="4" s="1"/>
  <c r="V948" i="4" s="1"/>
  <c r="P949" i="4"/>
  <c r="P950" i="4"/>
  <c r="U950" i="4" s="1"/>
  <c r="V950" i="4" s="1"/>
  <c r="P951" i="4"/>
  <c r="U951" i="4" s="1"/>
  <c r="V951" i="4" s="1"/>
  <c r="P952" i="4"/>
  <c r="P953" i="4"/>
  <c r="U953" i="4" s="1"/>
  <c r="V953" i="4" s="1"/>
  <c r="P954" i="4"/>
  <c r="P955" i="4"/>
  <c r="P956" i="4"/>
  <c r="U956" i="4" s="1"/>
  <c r="V956" i="4" s="1"/>
  <c r="P957" i="4"/>
  <c r="U957" i="4" s="1"/>
  <c r="V957" i="4" s="1"/>
  <c r="P958" i="4"/>
  <c r="U958" i="4" s="1"/>
  <c r="V958" i="4" s="1"/>
  <c r="P959" i="4"/>
  <c r="U959" i="4" s="1"/>
  <c r="V959" i="4" s="1"/>
  <c r="P960" i="4"/>
  <c r="P961" i="4"/>
  <c r="U961" i="4" s="1"/>
  <c r="V961" i="4" s="1"/>
  <c r="P962" i="4"/>
  <c r="P963" i="4"/>
  <c r="P964" i="4"/>
  <c r="P965" i="4"/>
  <c r="U965" i="4" s="1"/>
  <c r="V965" i="4" s="1"/>
  <c r="P966" i="4"/>
  <c r="U966" i="4" s="1"/>
  <c r="V966" i="4" s="1"/>
  <c r="P967" i="4"/>
  <c r="U967" i="4" s="1"/>
  <c r="V967" i="4" s="1"/>
  <c r="P968" i="4"/>
  <c r="P969" i="4"/>
  <c r="U969" i="4" s="1"/>
  <c r="V969" i="4" s="1"/>
  <c r="P970" i="4"/>
  <c r="P971" i="4"/>
  <c r="P972" i="4"/>
  <c r="U972" i="4" s="1"/>
  <c r="V972" i="4" s="1"/>
  <c r="P973" i="4"/>
  <c r="U973" i="4" s="1"/>
  <c r="V973" i="4" s="1"/>
  <c r="P974" i="4"/>
  <c r="U974" i="4" s="1"/>
  <c r="V974" i="4" s="1"/>
  <c r="P975" i="4"/>
  <c r="U975" i="4" s="1"/>
  <c r="V975" i="4" s="1"/>
  <c r="P976" i="4"/>
  <c r="P977" i="4"/>
  <c r="U977" i="4" s="1"/>
  <c r="V977" i="4" s="1"/>
  <c r="P978" i="4"/>
  <c r="P979" i="4"/>
  <c r="P980" i="4"/>
  <c r="P981" i="4"/>
  <c r="U981" i="4" s="1"/>
  <c r="V981" i="4" s="1"/>
  <c r="P982" i="4"/>
  <c r="U982" i="4" s="1"/>
  <c r="V982" i="4" s="1"/>
  <c r="P983" i="4"/>
  <c r="U983" i="4" s="1"/>
  <c r="V983" i="4" s="1"/>
  <c r="P984" i="4"/>
  <c r="P985" i="4"/>
  <c r="U985" i="4" s="1"/>
  <c r="V985" i="4" s="1"/>
  <c r="P986" i="4"/>
  <c r="P987" i="4"/>
  <c r="P988" i="4"/>
  <c r="U988" i="4" s="1"/>
  <c r="V988" i="4" s="1"/>
  <c r="P989" i="4"/>
  <c r="U989" i="4" s="1"/>
  <c r="V989" i="4" s="1"/>
  <c r="P990" i="4"/>
  <c r="P991" i="4"/>
  <c r="P992" i="4"/>
  <c r="P993" i="4"/>
  <c r="U993" i="4" s="1"/>
  <c r="V993" i="4" s="1"/>
  <c r="P994" i="4"/>
  <c r="P995" i="4"/>
  <c r="P996" i="4"/>
  <c r="U996" i="4" s="1"/>
  <c r="V996" i="4" s="1"/>
  <c r="P997" i="4"/>
  <c r="U997" i="4" s="1"/>
  <c r="V997" i="4" s="1"/>
  <c r="P998" i="4"/>
  <c r="P999" i="4"/>
  <c r="T999" i="4" s="1"/>
  <c r="P1000" i="4"/>
  <c r="P1001" i="4"/>
  <c r="U1001" i="4" s="1"/>
  <c r="V1001" i="4" s="1"/>
  <c r="P1002" i="4"/>
  <c r="P1003" i="4"/>
  <c r="P1004" i="4"/>
  <c r="U1004" i="4" s="1"/>
  <c r="V1004" i="4" s="1"/>
  <c r="P1005" i="4"/>
  <c r="U1005" i="4" s="1"/>
  <c r="V1005" i="4" s="1"/>
  <c r="P1006" i="4"/>
  <c r="U1006" i="4" s="1"/>
  <c r="V1006" i="4" s="1"/>
  <c r="P1007" i="4"/>
  <c r="P1008" i="4"/>
  <c r="P1009" i="4"/>
  <c r="U1009" i="4" s="1"/>
  <c r="V1009" i="4" s="1"/>
  <c r="P1010" i="4"/>
  <c r="P1011" i="4"/>
  <c r="P1012" i="4"/>
  <c r="P1013" i="4"/>
  <c r="U1013" i="4" s="1"/>
  <c r="V1013" i="4" s="1"/>
  <c r="P1014" i="4"/>
  <c r="U1014" i="4" s="1"/>
  <c r="V1014" i="4" s="1"/>
  <c r="P1015" i="4"/>
  <c r="T1015" i="4" s="1"/>
  <c r="P1016" i="4"/>
  <c r="P1017" i="4"/>
  <c r="U1017" i="4" s="1"/>
  <c r="V1017" i="4" s="1"/>
  <c r="P1018" i="4"/>
  <c r="P1019" i="4"/>
  <c r="P1020" i="4"/>
  <c r="U1020" i="4" s="1"/>
  <c r="V1020" i="4" s="1"/>
  <c r="P1021" i="4"/>
  <c r="U1021" i="4" s="1"/>
  <c r="V1021" i="4" s="1"/>
  <c r="P1022" i="4"/>
  <c r="U1022" i="4" s="1"/>
  <c r="V1022" i="4" s="1"/>
  <c r="P1023" i="4"/>
  <c r="P1024" i="4"/>
  <c r="P1025" i="4"/>
  <c r="U1025" i="4" s="1"/>
  <c r="V1025" i="4" s="1"/>
  <c r="P1026" i="4"/>
  <c r="P1027" i="4"/>
  <c r="P1028" i="4"/>
  <c r="P1029" i="4"/>
  <c r="U1029" i="4" s="1"/>
  <c r="V1029" i="4" s="1"/>
  <c r="P1030" i="4"/>
  <c r="T1030" i="4" s="1"/>
  <c r="P1031" i="4"/>
  <c r="P1032" i="4"/>
  <c r="P1033" i="4"/>
  <c r="U1033" i="4" s="1"/>
  <c r="V1033" i="4" s="1"/>
  <c r="P1034" i="4"/>
  <c r="P1035" i="4"/>
  <c r="P1036" i="4"/>
  <c r="U1036" i="4" s="1"/>
  <c r="V1036" i="4" s="1"/>
  <c r="P1037" i="4"/>
  <c r="U1037" i="4" s="1"/>
  <c r="V1037" i="4" s="1"/>
  <c r="P1038" i="4"/>
  <c r="U1038" i="4" s="1"/>
  <c r="V1038" i="4" s="1"/>
  <c r="P1039" i="4"/>
  <c r="U1039" i="4" s="1"/>
  <c r="V1039" i="4" s="1"/>
  <c r="P1040" i="4"/>
  <c r="P1041" i="4"/>
  <c r="U1041" i="4" s="1"/>
  <c r="V1041" i="4" s="1"/>
  <c r="P1042" i="4"/>
  <c r="P1043" i="4"/>
  <c r="P1044" i="4"/>
  <c r="U1044" i="4" s="1"/>
  <c r="V1044" i="4" s="1"/>
  <c r="P1045" i="4"/>
  <c r="U1045" i="4" s="1"/>
  <c r="V1045" i="4" s="1"/>
  <c r="P1046" i="4"/>
  <c r="U1046" i="4" s="1"/>
  <c r="V1046" i="4" s="1"/>
  <c r="P1047" i="4"/>
  <c r="P1048" i="4"/>
  <c r="P1049" i="4"/>
  <c r="U1049" i="4" s="1"/>
  <c r="V1049" i="4" s="1"/>
  <c r="P1050" i="4"/>
  <c r="P1051" i="4"/>
  <c r="P1052" i="4"/>
  <c r="P1053" i="4"/>
  <c r="U1053" i="4" s="1"/>
  <c r="V1053" i="4" s="1"/>
  <c r="P1054" i="4"/>
  <c r="P1055" i="4"/>
  <c r="P1056" i="4"/>
  <c r="P1057" i="4"/>
  <c r="P1058" i="4"/>
  <c r="P1059" i="4"/>
  <c r="P1060" i="4"/>
  <c r="U1060" i="4" s="1"/>
  <c r="V1060" i="4" s="1"/>
  <c r="P1061" i="4"/>
  <c r="U1061" i="4" s="1"/>
  <c r="V1061" i="4" s="1"/>
  <c r="P1062" i="4"/>
  <c r="U1062" i="4" s="1"/>
  <c r="V1062" i="4" s="1"/>
  <c r="P1063" i="4"/>
  <c r="T1063" i="4" s="1"/>
  <c r="P1064" i="4"/>
  <c r="P1065" i="4"/>
  <c r="U1065" i="4" s="1"/>
  <c r="V1065" i="4" s="1"/>
  <c r="P1066" i="4"/>
  <c r="P1067" i="4"/>
  <c r="P1068" i="4"/>
  <c r="U1068" i="4" s="1"/>
  <c r="V1068" i="4" s="1"/>
  <c r="P1069" i="4"/>
  <c r="U1069" i="4" s="1"/>
  <c r="V1069" i="4" s="1"/>
  <c r="P1070" i="4"/>
  <c r="U1070" i="4" s="1"/>
  <c r="V1070" i="4" s="1"/>
  <c r="P1071" i="4"/>
  <c r="U1071" i="4" s="1"/>
  <c r="V1071" i="4" s="1"/>
  <c r="P1072" i="4"/>
  <c r="P1073" i="4"/>
  <c r="U1073" i="4" s="1"/>
  <c r="V1073" i="4" s="1"/>
  <c r="P1074" i="4"/>
  <c r="P1075" i="4"/>
  <c r="U1075" i="4" s="1"/>
  <c r="V1075" i="4" s="1"/>
  <c r="P1076" i="4"/>
  <c r="U1076" i="4" s="1"/>
  <c r="V1076" i="4" s="1"/>
  <c r="P1077" i="4"/>
  <c r="U1077" i="4" s="1"/>
  <c r="V1077" i="4" s="1"/>
  <c r="P1078" i="4"/>
  <c r="U1078" i="4" s="1"/>
  <c r="V1078" i="4" s="1"/>
  <c r="P1079" i="4"/>
  <c r="T1079" i="4" s="1"/>
  <c r="P1080" i="4"/>
  <c r="P1081" i="4"/>
  <c r="P1082" i="4"/>
  <c r="P1083" i="4"/>
  <c r="U1083" i="4" s="1"/>
  <c r="V1083" i="4" s="1"/>
  <c r="P1084" i="4"/>
  <c r="U1084" i="4" s="1"/>
  <c r="V1084" i="4" s="1"/>
  <c r="P1085" i="4"/>
  <c r="U1085" i="4" s="1"/>
  <c r="V1085" i="4" s="1"/>
  <c r="P1086" i="4"/>
  <c r="P1087" i="4"/>
  <c r="P1088" i="4"/>
  <c r="P1089" i="4"/>
  <c r="P1090" i="4"/>
  <c r="P1091" i="4"/>
  <c r="U1091" i="4" s="1"/>
  <c r="V1091" i="4" s="1"/>
  <c r="P1092" i="4"/>
  <c r="U1092" i="4" s="1"/>
  <c r="V1092" i="4" s="1"/>
  <c r="P1093" i="4"/>
  <c r="U1093" i="4" s="1"/>
  <c r="V1093" i="4" s="1"/>
  <c r="P1094" i="4"/>
  <c r="U1094" i="4" s="1"/>
  <c r="V1094" i="4" s="1"/>
  <c r="P1095" i="4"/>
  <c r="P1096" i="4"/>
  <c r="P1097" i="4"/>
  <c r="U1097" i="4" s="1"/>
  <c r="V1097" i="4" s="1"/>
  <c r="P1098" i="4"/>
  <c r="P1099" i="4"/>
  <c r="U1099" i="4" s="1"/>
  <c r="V1099" i="4" s="1"/>
  <c r="P1100" i="4"/>
  <c r="U1100" i="4" s="1"/>
  <c r="V1100" i="4" s="1"/>
  <c r="P1101" i="4"/>
  <c r="U1101" i="4" s="1"/>
  <c r="V1101" i="4" s="1"/>
  <c r="P1102" i="4"/>
  <c r="U1102" i="4" s="1"/>
  <c r="V1102" i="4" s="1"/>
  <c r="P1103" i="4"/>
  <c r="U1103" i="4" s="1"/>
  <c r="V1103" i="4" s="1"/>
  <c r="P1104" i="4"/>
  <c r="P1105" i="4"/>
  <c r="U1105" i="4" s="1"/>
  <c r="V1105" i="4" s="1"/>
  <c r="P1106" i="4"/>
  <c r="P1107" i="4"/>
  <c r="U1107" i="4" s="1"/>
  <c r="V1107" i="4" s="1"/>
  <c r="P1108" i="4"/>
  <c r="U1108" i="4" s="1"/>
  <c r="V1108" i="4" s="1"/>
  <c r="P1109" i="4"/>
  <c r="P1110" i="4"/>
  <c r="U1110" i="4" s="1"/>
  <c r="V1110" i="4" s="1"/>
  <c r="P1111" i="4"/>
  <c r="T1111" i="4" s="1"/>
  <c r="P1112" i="4"/>
  <c r="P1113" i="4"/>
  <c r="U1113" i="4" s="1"/>
  <c r="V1113" i="4" s="1"/>
  <c r="P1114" i="4"/>
  <c r="P1115" i="4"/>
  <c r="U1115" i="4" s="1"/>
  <c r="V1115" i="4" s="1"/>
  <c r="P1116" i="4"/>
  <c r="U1116" i="4" s="1"/>
  <c r="V1116" i="4" s="1"/>
  <c r="P1117" i="4"/>
  <c r="U1117" i="4" s="1"/>
  <c r="V1117" i="4" s="1"/>
  <c r="P1118" i="4"/>
  <c r="P1119" i="4"/>
  <c r="P1120" i="4"/>
  <c r="P1121" i="4"/>
  <c r="U1121" i="4" s="1"/>
  <c r="V1121" i="4" s="1"/>
  <c r="P1122" i="4"/>
  <c r="P1123" i="4"/>
  <c r="U1123" i="4" s="1"/>
  <c r="V1123" i="4" s="1"/>
  <c r="P1124" i="4"/>
  <c r="U1124" i="4" s="1"/>
  <c r="V1124" i="4" s="1"/>
  <c r="P3" i="4"/>
  <c r="U3" i="4" s="1"/>
  <c r="V3" i="4" s="1"/>
  <c r="B28" i="6"/>
  <c r="U1028" i="4" l="1"/>
  <c r="V1028" i="4" s="1"/>
  <c r="U111" i="4"/>
  <c r="V111" i="4" s="1"/>
  <c r="U980" i="4"/>
  <c r="V980" i="4" s="1"/>
  <c r="U100" i="4"/>
  <c r="V100" i="4" s="1"/>
  <c r="U533" i="4"/>
  <c r="V533" i="4" s="1"/>
  <c r="U92" i="4"/>
  <c r="V92" i="4" s="1"/>
  <c r="U505" i="4"/>
  <c r="V505" i="4" s="1"/>
  <c r="U300" i="4"/>
  <c r="V300" i="4" s="1"/>
  <c r="U257" i="4"/>
  <c r="V257" i="4" s="1"/>
  <c r="U991" i="4"/>
  <c r="V991" i="4" s="1"/>
  <c r="U1081" i="4"/>
  <c r="V1081" i="4" s="1"/>
  <c r="U455" i="4"/>
  <c r="V455" i="4" s="1"/>
  <c r="U209" i="4"/>
  <c r="V209" i="4" s="1"/>
  <c r="U23" i="4"/>
  <c r="V23" i="4" s="1"/>
  <c r="U1067" i="4"/>
  <c r="V1067" i="4" s="1"/>
  <c r="U964" i="4"/>
  <c r="V964" i="4" s="1"/>
  <c r="U449" i="4"/>
  <c r="V449" i="4" s="1"/>
  <c r="U181" i="4"/>
  <c r="V181" i="4" s="1"/>
  <c r="U1057" i="4"/>
  <c r="V1057" i="4" s="1"/>
  <c r="U589" i="4"/>
  <c r="V589" i="4" s="1"/>
  <c r="U1052" i="4"/>
  <c r="V1052" i="4" s="1"/>
  <c r="U585" i="4"/>
  <c r="V585" i="4" s="1"/>
  <c r="U396" i="4"/>
  <c r="V396" i="4" s="1"/>
  <c r="U1030" i="4"/>
  <c r="V1030" i="4" s="1"/>
  <c r="U561" i="4"/>
  <c r="V561" i="4" s="1"/>
  <c r="U343" i="4"/>
  <c r="V343" i="4" s="1"/>
  <c r="U145" i="4"/>
  <c r="V145" i="4" s="1"/>
  <c r="U327" i="4"/>
  <c r="V327" i="4" s="1"/>
  <c r="U255" i="4"/>
  <c r="V255" i="4" s="1"/>
  <c r="U7" i="4"/>
  <c r="V7" i="4" s="1"/>
  <c r="U1109" i="4"/>
  <c r="V1109" i="4" s="1"/>
  <c r="U949" i="4"/>
  <c r="V949" i="4" s="1"/>
  <c r="U544" i="4"/>
  <c r="V544" i="4" s="1"/>
  <c r="U487" i="4"/>
  <c r="V487" i="4" s="1"/>
  <c r="U365" i="4"/>
  <c r="V365" i="4" s="1"/>
  <c r="U213" i="4"/>
  <c r="V213" i="4" s="1"/>
  <c r="U72" i="4"/>
  <c r="V72" i="4" s="1"/>
  <c r="U519" i="4"/>
  <c r="V519" i="4" s="1"/>
  <c r="U103" i="4"/>
  <c r="V103" i="4" s="1"/>
  <c r="U999" i="4"/>
  <c r="V999" i="4" s="1"/>
  <c r="U604" i="4"/>
  <c r="V604" i="4" s="1"/>
  <c r="U541" i="4"/>
  <c r="V541" i="4" s="1"/>
  <c r="U359" i="4"/>
  <c r="V359" i="4" s="1"/>
  <c r="U293" i="4"/>
  <c r="V293" i="4" s="1"/>
  <c r="U124" i="4"/>
  <c r="V124" i="4" s="1"/>
  <c r="U1015" i="4"/>
  <c r="V1015" i="4" s="1"/>
  <c r="U429" i="4"/>
  <c r="V429" i="4" s="1"/>
  <c r="U311" i="4"/>
  <c r="V311" i="4" s="1"/>
  <c r="U1088" i="4"/>
  <c r="V1088" i="4" s="1"/>
  <c r="U596" i="4"/>
  <c r="V596" i="4" s="1"/>
  <c r="U465" i="4"/>
  <c r="V465" i="4" s="1"/>
  <c r="U279" i="4"/>
  <c r="V279" i="4" s="1"/>
  <c r="U117" i="4"/>
  <c r="V117" i="4" s="1"/>
  <c r="U1063" i="4"/>
  <c r="V1063" i="4" s="1"/>
  <c r="U516" i="4"/>
  <c r="V516" i="4" s="1"/>
  <c r="U319" i="4"/>
  <c r="V319" i="4" s="1"/>
  <c r="U1012" i="4"/>
  <c r="V1012" i="4" s="1"/>
  <c r="U148" i="4"/>
  <c r="V148" i="4" s="1"/>
  <c r="U84" i="4"/>
  <c r="V84" i="4" s="1"/>
  <c r="U1082" i="4"/>
  <c r="V1082" i="4" s="1"/>
  <c r="U1058" i="4"/>
  <c r="V1058" i="4" s="1"/>
  <c r="U1034" i="4"/>
  <c r="V1034" i="4" s="1"/>
  <c r="U1010" i="4"/>
  <c r="V1010" i="4" s="1"/>
  <c r="T986" i="4"/>
  <c r="U986" i="4"/>
  <c r="V986" i="4" s="1"/>
  <c r="U954" i="4"/>
  <c r="V954" i="4" s="1"/>
  <c r="T586" i="4"/>
  <c r="U586" i="4"/>
  <c r="V586" i="4" s="1"/>
  <c r="T562" i="4"/>
  <c r="U562" i="4"/>
  <c r="V562" i="4" s="1"/>
  <c r="U538" i="4"/>
  <c r="V538" i="4" s="1"/>
  <c r="T514" i="4"/>
  <c r="U514" i="4"/>
  <c r="V514" i="4" s="1"/>
  <c r="U490" i="4"/>
  <c r="V490" i="4" s="1"/>
  <c r="U466" i="4"/>
  <c r="V466" i="4" s="1"/>
  <c r="U442" i="4"/>
  <c r="V442" i="4" s="1"/>
  <c r="T418" i="4"/>
  <c r="U418" i="4"/>
  <c r="V418" i="4" s="1"/>
  <c r="T386" i="4"/>
  <c r="U386" i="4"/>
  <c r="V386" i="4" s="1"/>
  <c r="T354" i="4"/>
  <c r="U354" i="4"/>
  <c r="V354" i="4" s="1"/>
  <c r="U338" i="4"/>
  <c r="V338" i="4" s="1"/>
  <c r="U234" i="4"/>
  <c r="V234" i="4" s="1"/>
  <c r="U210" i="4"/>
  <c r="V210" i="4" s="1"/>
  <c r="T186" i="4"/>
  <c r="U186" i="4"/>
  <c r="V186" i="4" s="1"/>
  <c r="T162" i="4"/>
  <c r="T130" i="4"/>
  <c r="U130" i="4"/>
  <c r="V130" i="4" s="1"/>
  <c r="T98" i="4"/>
  <c r="U10" i="4"/>
  <c r="V10" i="4" s="1"/>
  <c r="U1114" i="4"/>
  <c r="V1114" i="4" s="1"/>
  <c r="U1090" i="4"/>
  <c r="V1090" i="4" s="1"/>
  <c r="U1050" i="4"/>
  <c r="V1050" i="4" s="1"/>
  <c r="U1026" i="4"/>
  <c r="V1026" i="4" s="1"/>
  <c r="U1002" i="4"/>
  <c r="V1002" i="4" s="1"/>
  <c r="U978" i="4"/>
  <c r="V978" i="4" s="1"/>
  <c r="T962" i="4"/>
  <c r="U962" i="4"/>
  <c r="V962" i="4" s="1"/>
  <c r="U570" i="4"/>
  <c r="V570" i="4" s="1"/>
  <c r="U546" i="4"/>
  <c r="V546" i="4" s="1"/>
  <c r="U530" i="4"/>
  <c r="V530" i="4" s="1"/>
  <c r="U506" i="4"/>
  <c r="V506" i="4" s="1"/>
  <c r="T450" i="4"/>
  <c r="U450" i="4"/>
  <c r="V450" i="4" s="1"/>
  <c r="U426" i="4"/>
  <c r="V426" i="4" s="1"/>
  <c r="U402" i="4"/>
  <c r="V402" i="4" s="1"/>
  <c r="U394" i="4"/>
  <c r="V394" i="4" s="1"/>
  <c r="U370" i="4"/>
  <c r="V370" i="4" s="1"/>
  <c r="U346" i="4"/>
  <c r="V346" i="4" s="1"/>
  <c r="T322" i="4"/>
  <c r="U322" i="4"/>
  <c r="V322" i="4" s="1"/>
  <c r="U298" i="4"/>
  <c r="V298" i="4" s="1"/>
  <c r="U250" i="4"/>
  <c r="V250" i="4" s="1"/>
  <c r="T218" i="4"/>
  <c r="U218" i="4"/>
  <c r="V218" i="4" s="1"/>
  <c r="T194" i="4"/>
  <c r="U194" i="4"/>
  <c r="V194" i="4" s="1"/>
  <c r="U170" i="4"/>
  <c r="V170" i="4" s="1"/>
  <c r="U146" i="4"/>
  <c r="V146" i="4" s="1"/>
  <c r="T122" i="4"/>
  <c r="U122" i="4"/>
  <c r="V122" i="4" s="1"/>
  <c r="U106" i="4"/>
  <c r="V106" i="4" s="1"/>
  <c r="U82" i="4"/>
  <c r="V82" i="4" s="1"/>
  <c r="T58" i="4"/>
  <c r="U58" i="4"/>
  <c r="V58" i="4" s="1"/>
  <c r="U1106" i="4"/>
  <c r="V1106" i="4" s="1"/>
  <c r="U306" i="4"/>
  <c r="V306" i="4" s="1"/>
  <c r="U242" i="4"/>
  <c r="V242" i="4" s="1"/>
  <c r="U1104" i="4"/>
  <c r="V1104" i="4" s="1"/>
  <c r="U502" i="4"/>
  <c r="V502" i="4" s="1"/>
  <c r="U190" i="4"/>
  <c r="V190" i="4" s="1"/>
  <c r="U98" i="4"/>
  <c r="V98" i="4" s="1"/>
  <c r="U1072" i="4"/>
  <c r="V1072" i="4" s="1"/>
  <c r="U1032" i="4"/>
  <c r="V1032" i="4" s="1"/>
  <c r="U992" i="4"/>
  <c r="V992" i="4" s="1"/>
  <c r="U952" i="4"/>
  <c r="V952" i="4" s="1"/>
  <c r="U600" i="4"/>
  <c r="V600" i="4" s="1"/>
  <c r="U528" i="4"/>
  <c r="V528" i="4" s="1"/>
  <c r="U496" i="4"/>
  <c r="V496" i="4" s="1"/>
  <c r="U488" i="4"/>
  <c r="V488" i="4" s="1"/>
  <c r="U472" i="4"/>
  <c r="V472" i="4" s="1"/>
  <c r="U456" i="4"/>
  <c r="V456" i="4" s="1"/>
  <c r="U424" i="4"/>
  <c r="V424" i="4" s="1"/>
  <c r="U408" i="4"/>
  <c r="V408" i="4" s="1"/>
  <c r="U392" i="4"/>
  <c r="V392" i="4" s="1"/>
  <c r="U368" i="4"/>
  <c r="V368" i="4" s="1"/>
  <c r="U360" i="4"/>
  <c r="V360" i="4" s="1"/>
  <c r="U344" i="4"/>
  <c r="V344" i="4" s="1"/>
  <c r="U328" i="4"/>
  <c r="V328" i="4" s="1"/>
  <c r="U296" i="4"/>
  <c r="V296" i="4" s="1"/>
  <c r="U280" i="4"/>
  <c r="V280" i="4" s="1"/>
  <c r="U264" i="4"/>
  <c r="V264" i="4" s="1"/>
  <c r="U248" i="4"/>
  <c r="V248" i="4" s="1"/>
  <c r="U232" i="4"/>
  <c r="V232" i="4" s="1"/>
  <c r="U216" i="4"/>
  <c r="V216" i="4" s="1"/>
  <c r="U192" i="4"/>
  <c r="V192" i="4" s="1"/>
  <c r="U160" i="4"/>
  <c r="V160" i="4" s="1"/>
  <c r="U144" i="4"/>
  <c r="V144" i="4" s="1"/>
  <c r="U112" i="4"/>
  <c r="V112" i="4" s="1"/>
  <c r="U96" i="4"/>
  <c r="V96" i="4" s="1"/>
  <c r="U80" i="4"/>
  <c r="V80" i="4" s="1"/>
  <c r="U64" i="4"/>
  <c r="V64" i="4" s="1"/>
  <c r="U32" i="4"/>
  <c r="V32" i="4" s="1"/>
  <c r="U8" i="4"/>
  <c r="V8" i="4" s="1"/>
  <c r="U947" i="4"/>
  <c r="V947" i="4" s="1"/>
  <c r="U336" i="4"/>
  <c r="V336" i="4" s="1"/>
  <c r="U230" i="4"/>
  <c r="V230" i="4" s="1"/>
  <c r="U136" i="4"/>
  <c r="V136" i="4" s="1"/>
  <c r="U1098" i="4"/>
  <c r="V1098" i="4" s="1"/>
  <c r="U1066" i="4"/>
  <c r="V1066" i="4" s="1"/>
  <c r="U1042" i="4"/>
  <c r="V1042" i="4" s="1"/>
  <c r="U1018" i="4"/>
  <c r="V1018" i="4" s="1"/>
  <c r="U994" i="4"/>
  <c r="V994" i="4" s="1"/>
  <c r="U970" i="4"/>
  <c r="V970" i="4" s="1"/>
  <c r="U946" i="4"/>
  <c r="V946" i="4" s="1"/>
  <c r="U554" i="4"/>
  <c r="V554" i="4" s="1"/>
  <c r="U498" i="4"/>
  <c r="V498" i="4" s="1"/>
  <c r="T482" i="4"/>
  <c r="U482" i="4"/>
  <c r="V482" i="4" s="1"/>
  <c r="U458" i="4"/>
  <c r="V458" i="4" s="1"/>
  <c r="U434" i="4"/>
  <c r="V434" i="4" s="1"/>
  <c r="U410" i="4"/>
  <c r="V410" i="4" s="1"/>
  <c r="U378" i="4"/>
  <c r="V378" i="4" s="1"/>
  <c r="U362" i="4"/>
  <c r="V362" i="4" s="1"/>
  <c r="U314" i="4"/>
  <c r="V314" i="4" s="1"/>
  <c r="T290" i="4"/>
  <c r="U290" i="4"/>
  <c r="V290" i="4" s="1"/>
  <c r="U274" i="4"/>
  <c r="V274" i="4" s="1"/>
  <c r="T258" i="4"/>
  <c r="U258" i="4"/>
  <c r="V258" i="4" s="1"/>
  <c r="T226" i="4"/>
  <c r="U226" i="4"/>
  <c r="V226" i="4" s="1"/>
  <c r="U202" i="4"/>
  <c r="V202" i="4" s="1"/>
  <c r="U178" i="4"/>
  <c r="V178" i="4" s="1"/>
  <c r="T154" i="4"/>
  <c r="U154" i="4"/>
  <c r="V154" i="4" s="1"/>
  <c r="U138" i="4"/>
  <c r="V138" i="4" s="1"/>
  <c r="U114" i="4"/>
  <c r="V114" i="4" s="1"/>
  <c r="T90" i="4"/>
  <c r="U90" i="4"/>
  <c r="V90" i="4" s="1"/>
  <c r="T66" i="4"/>
  <c r="U66" i="4"/>
  <c r="V66" i="4" s="1"/>
  <c r="U50" i="4"/>
  <c r="V50" i="4" s="1"/>
  <c r="T34" i="4"/>
  <c r="T26" i="4"/>
  <c r="U26" i="4"/>
  <c r="V26" i="4" s="1"/>
  <c r="U1120" i="4"/>
  <c r="V1120" i="4" s="1"/>
  <c r="U1080" i="4"/>
  <c r="V1080" i="4" s="1"/>
  <c r="U1064" i="4"/>
  <c r="V1064" i="4" s="1"/>
  <c r="U1056" i="4"/>
  <c r="V1056" i="4" s="1"/>
  <c r="U1040" i="4"/>
  <c r="V1040" i="4" s="1"/>
  <c r="U1024" i="4"/>
  <c r="V1024" i="4" s="1"/>
  <c r="U1016" i="4"/>
  <c r="V1016" i="4" s="1"/>
  <c r="U1000" i="4"/>
  <c r="V1000" i="4" s="1"/>
  <c r="U984" i="4"/>
  <c r="V984" i="4" s="1"/>
  <c r="U976" i="4"/>
  <c r="V976" i="4" s="1"/>
  <c r="U960" i="4"/>
  <c r="V960" i="4" s="1"/>
  <c r="T944" i="4"/>
  <c r="U944" i="4"/>
  <c r="V944" i="4" s="1"/>
  <c r="U616" i="4"/>
  <c r="V616" i="4" s="1"/>
  <c r="U608" i="4"/>
  <c r="V608" i="4" s="1"/>
  <c r="U592" i="4"/>
  <c r="V592" i="4" s="1"/>
  <c r="U584" i="4"/>
  <c r="V584" i="4" s="1"/>
  <c r="U552" i="4"/>
  <c r="V552" i="4" s="1"/>
  <c r="U536" i="4"/>
  <c r="V536" i="4" s="1"/>
  <c r="U520" i="4"/>
  <c r="V520" i="4" s="1"/>
  <c r="U464" i="4"/>
  <c r="V464" i="4" s="1"/>
  <c r="U432" i="4"/>
  <c r="V432" i="4" s="1"/>
  <c r="U400" i="4"/>
  <c r="V400" i="4" s="1"/>
  <c r="U304" i="4"/>
  <c r="V304" i="4" s="1"/>
  <c r="U272" i="4"/>
  <c r="V272" i="4" s="1"/>
  <c r="U256" i="4"/>
  <c r="V256" i="4" s="1"/>
  <c r="U240" i="4"/>
  <c r="V240" i="4" s="1"/>
  <c r="U224" i="4"/>
  <c r="V224" i="4" s="1"/>
  <c r="U208" i="4"/>
  <c r="V208" i="4" s="1"/>
  <c r="U200" i="4"/>
  <c r="V200" i="4" s="1"/>
  <c r="U184" i="4"/>
  <c r="V184" i="4" s="1"/>
  <c r="U168" i="4"/>
  <c r="V168" i="4" s="1"/>
  <c r="U152" i="4"/>
  <c r="V152" i="4" s="1"/>
  <c r="U120" i="4"/>
  <c r="V120" i="4" s="1"/>
  <c r="U104" i="4"/>
  <c r="V104" i="4" s="1"/>
  <c r="U88" i="4"/>
  <c r="V88" i="4" s="1"/>
  <c r="U56" i="4"/>
  <c r="V56" i="4" s="1"/>
  <c r="U40" i="4"/>
  <c r="V40" i="4" s="1"/>
  <c r="U24" i="4"/>
  <c r="V24" i="4" s="1"/>
  <c r="U16" i="4"/>
  <c r="V16" i="4" s="1"/>
  <c r="U1096" i="4"/>
  <c r="V1096" i="4" s="1"/>
  <c r="U990" i="4"/>
  <c r="V990" i="4" s="1"/>
  <c r="U578" i="4"/>
  <c r="V578" i="4" s="1"/>
  <c r="U1122" i="4"/>
  <c r="V1122" i="4" s="1"/>
  <c r="U614" i="4"/>
  <c r="V614" i="4" s="1"/>
  <c r="U568" i="4"/>
  <c r="V568" i="4" s="1"/>
  <c r="U438" i="4"/>
  <c r="V438" i="4" s="1"/>
  <c r="U330" i="4"/>
  <c r="V330" i="4" s="1"/>
  <c r="U282" i="4"/>
  <c r="V282" i="4" s="1"/>
  <c r="U176" i="4"/>
  <c r="V176" i="4" s="1"/>
  <c r="U128" i="4"/>
  <c r="V128" i="4" s="1"/>
  <c r="U18" i="4"/>
  <c r="V18" i="4" s="1"/>
  <c r="T1118" i="4"/>
  <c r="U1118" i="4"/>
  <c r="V1118" i="4" s="1"/>
  <c r="T1086" i="4"/>
  <c r="U1086" i="4"/>
  <c r="V1086" i="4" s="1"/>
  <c r="T998" i="4"/>
  <c r="U998" i="4"/>
  <c r="V998" i="4" s="1"/>
  <c r="U510" i="4"/>
  <c r="V510" i="4" s="1"/>
  <c r="U470" i="4"/>
  <c r="V470" i="4" s="1"/>
  <c r="U454" i="4"/>
  <c r="V454" i="4" s="1"/>
  <c r="U1074" i="4"/>
  <c r="V1074" i="4" s="1"/>
  <c r="U1048" i="4"/>
  <c r="V1048" i="4" s="1"/>
  <c r="U1008" i="4"/>
  <c r="V1008" i="4" s="1"/>
  <c r="U971" i="4"/>
  <c r="V971" i="4" s="1"/>
  <c r="U560" i="4"/>
  <c r="V560" i="4" s="1"/>
  <c r="U266" i="4"/>
  <c r="V266" i="4" s="1"/>
  <c r="U162" i="4"/>
  <c r="V162" i="4" s="1"/>
  <c r="U566" i="4"/>
  <c r="V566" i="4" s="1"/>
  <c r="U1112" i="4"/>
  <c r="V1112" i="4" s="1"/>
  <c r="U968" i="4"/>
  <c r="V968" i="4" s="1"/>
  <c r="U558" i="4"/>
  <c r="V558" i="4" s="1"/>
  <c r="T1054" i="4"/>
  <c r="U1054" i="4"/>
  <c r="V1054" i="4" s="1"/>
  <c r="U582" i="4"/>
  <c r="V582" i="4" s="1"/>
  <c r="U574" i="4"/>
  <c r="V574" i="4" s="1"/>
  <c r="U542" i="4"/>
  <c r="V542" i="4" s="1"/>
  <c r="U534" i="4"/>
  <c r="V534" i="4" s="1"/>
  <c r="U518" i="4"/>
  <c r="V518" i="4" s="1"/>
  <c r="U478" i="4"/>
  <c r="V478" i="4" s="1"/>
  <c r="U446" i="4"/>
  <c r="V446" i="4" s="1"/>
  <c r="U414" i="4"/>
  <c r="V414" i="4" s="1"/>
  <c r="U406" i="4"/>
  <c r="V406" i="4" s="1"/>
  <c r="U390" i="4"/>
  <c r="V390" i="4" s="1"/>
  <c r="U382" i="4"/>
  <c r="V382" i="4" s="1"/>
  <c r="U374" i="4"/>
  <c r="V374" i="4" s="1"/>
  <c r="U350" i="4"/>
  <c r="V350" i="4" s="1"/>
  <c r="U342" i="4"/>
  <c r="V342" i="4" s="1"/>
  <c r="U326" i="4"/>
  <c r="V326" i="4" s="1"/>
  <c r="U318" i="4"/>
  <c r="V318" i="4" s="1"/>
  <c r="U310" i="4"/>
  <c r="V310" i="4" s="1"/>
  <c r="U286" i="4"/>
  <c r="V286" i="4" s="1"/>
  <c r="U278" i="4"/>
  <c r="V278" i="4" s="1"/>
  <c r="U270" i="4"/>
  <c r="V270" i="4" s="1"/>
  <c r="U262" i="4"/>
  <c r="V262" i="4" s="1"/>
  <c r="U254" i="4"/>
  <c r="V254" i="4" s="1"/>
  <c r="U246" i="4"/>
  <c r="V246" i="4" s="1"/>
  <c r="U238" i="4"/>
  <c r="V238" i="4" s="1"/>
  <c r="U222" i="4"/>
  <c r="V222" i="4" s="1"/>
  <c r="U214" i="4"/>
  <c r="V214" i="4" s="1"/>
  <c r="U198" i="4"/>
  <c r="V198" i="4" s="1"/>
  <c r="U182" i="4"/>
  <c r="V182" i="4" s="1"/>
  <c r="U174" i="4"/>
  <c r="V174" i="4" s="1"/>
  <c r="U166" i="4"/>
  <c r="V166" i="4" s="1"/>
  <c r="U158" i="4"/>
  <c r="V158" i="4" s="1"/>
  <c r="U150" i="4"/>
  <c r="V150" i="4" s="1"/>
  <c r="U142" i="4"/>
  <c r="V142" i="4" s="1"/>
  <c r="U134" i="4"/>
  <c r="V134" i="4" s="1"/>
  <c r="U126" i="4"/>
  <c r="V126" i="4" s="1"/>
  <c r="U118" i="4"/>
  <c r="V118" i="4" s="1"/>
  <c r="U102" i="4"/>
  <c r="V102" i="4" s="1"/>
  <c r="U94" i="4"/>
  <c r="V94" i="4" s="1"/>
  <c r="U78" i="4"/>
  <c r="V78" i="4" s="1"/>
  <c r="U70" i="4"/>
  <c r="V70" i="4" s="1"/>
  <c r="U62" i="4"/>
  <c r="V62" i="4" s="1"/>
  <c r="U46" i="4"/>
  <c r="V46" i="4" s="1"/>
  <c r="U38" i="4"/>
  <c r="V38" i="4" s="1"/>
  <c r="U30" i="4"/>
  <c r="V30" i="4" s="1"/>
  <c r="U22" i="4"/>
  <c r="V22" i="4" s="1"/>
  <c r="U14" i="4"/>
  <c r="V14" i="4" s="1"/>
  <c r="U6" i="4"/>
  <c r="V6" i="4" s="1"/>
  <c r="U522" i="4"/>
  <c r="V522" i="4" s="1"/>
  <c r="U474" i="4"/>
  <c r="V474" i="4" s="1"/>
  <c r="U74" i="4"/>
  <c r="V74" i="4" s="1"/>
  <c r="U1059" i="4"/>
  <c r="V1059" i="4" s="1"/>
  <c r="U1051" i="4"/>
  <c r="V1051" i="4" s="1"/>
  <c r="U1043" i="4"/>
  <c r="V1043" i="4" s="1"/>
  <c r="U1035" i="4"/>
  <c r="V1035" i="4" s="1"/>
  <c r="U1027" i="4"/>
  <c r="V1027" i="4" s="1"/>
  <c r="U1019" i="4"/>
  <c r="V1019" i="4" s="1"/>
  <c r="U1011" i="4"/>
  <c r="V1011" i="4" s="1"/>
  <c r="U1003" i="4"/>
  <c r="V1003" i="4" s="1"/>
  <c r="U995" i="4"/>
  <c r="V995" i="4" s="1"/>
  <c r="U987" i="4"/>
  <c r="V987" i="4" s="1"/>
  <c r="U979" i="4"/>
  <c r="V979" i="4" s="1"/>
  <c r="T963" i="4"/>
  <c r="U963" i="4"/>
  <c r="V963" i="4" s="1"/>
  <c r="U955" i="4"/>
  <c r="V955" i="4" s="1"/>
  <c r="U579" i="4"/>
  <c r="V579" i="4" s="1"/>
  <c r="U571" i="4"/>
  <c r="V571" i="4" s="1"/>
  <c r="U555" i="4"/>
  <c r="V555" i="4" s="1"/>
  <c r="U547" i="4"/>
  <c r="V547" i="4" s="1"/>
  <c r="U539" i="4"/>
  <c r="V539" i="4" s="1"/>
  <c r="U515" i="4"/>
  <c r="V515" i="4" s="1"/>
  <c r="U507" i="4"/>
  <c r="V507" i="4" s="1"/>
  <c r="U491" i="4"/>
  <c r="V491" i="4" s="1"/>
  <c r="U483" i="4"/>
  <c r="V483" i="4" s="1"/>
  <c r="U475" i="4"/>
  <c r="V475" i="4" s="1"/>
  <c r="U451" i="4"/>
  <c r="V451" i="4" s="1"/>
  <c r="U443" i="4"/>
  <c r="V443" i="4" s="1"/>
  <c r="U427" i="4"/>
  <c r="V427" i="4" s="1"/>
  <c r="U419" i="4"/>
  <c r="V419" i="4" s="1"/>
  <c r="U411" i="4"/>
  <c r="V411" i="4" s="1"/>
  <c r="U387" i="4"/>
  <c r="V387" i="4" s="1"/>
  <c r="U379" i="4"/>
  <c r="V379" i="4" s="1"/>
  <c r="U363" i="4"/>
  <c r="V363" i="4" s="1"/>
  <c r="U355" i="4"/>
  <c r="V355" i="4" s="1"/>
  <c r="U347" i="4"/>
  <c r="V347" i="4" s="1"/>
  <c r="U323" i="4"/>
  <c r="V323" i="4" s="1"/>
  <c r="U315" i="4"/>
  <c r="V315" i="4" s="1"/>
  <c r="U299" i="4"/>
  <c r="V299" i="4" s="1"/>
  <c r="U291" i="4"/>
  <c r="V291" i="4" s="1"/>
  <c r="U283" i="4"/>
  <c r="V283" i="4" s="1"/>
  <c r="U275" i="4"/>
  <c r="V275" i="4" s="1"/>
  <c r="U267" i="4"/>
  <c r="V267" i="4" s="1"/>
  <c r="U251" i="4"/>
  <c r="V251" i="4" s="1"/>
  <c r="U243" i="4"/>
  <c r="V243" i="4" s="1"/>
  <c r="U219" i="4"/>
  <c r="V219" i="4" s="1"/>
  <c r="U211" i="4"/>
  <c r="V211" i="4" s="1"/>
  <c r="U203" i="4"/>
  <c r="V203" i="4" s="1"/>
  <c r="U187" i="4"/>
  <c r="V187" i="4" s="1"/>
  <c r="U179" i="4"/>
  <c r="V179" i="4" s="1"/>
  <c r="U155" i="4"/>
  <c r="V155" i="4" s="1"/>
  <c r="U147" i="4"/>
  <c r="V147" i="4" s="1"/>
  <c r="U139" i="4"/>
  <c r="V139" i="4" s="1"/>
  <c r="U123" i="4"/>
  <c r="V123" i="4" s="1"/>
  <c r="U115" i="4"/>
  <c r="V115" i="4" s="1"/>
  <c r="U107" i="4"/>
  <c r="V107" i="4" s="1"/>
  <c r="U99" i="4"/>
  <c r="V99" i="4" s="1"/>
  <c r="U91" i="4"/>
  <c r="V91" i="4" s="1"/>
  <c r="U83" i="4"/>
  <c r="V83" i="4" s="1"/>
  <c r="U75" i="4"/>
  <c r="V75" i="4" s="1"/>
  <c r="U67" i="4"/>
  <c r="V67" i="4" s="1"/>
  <c r="U59" i="4"/>
  <c r="V59" i="4" s="1"/>
  <c r="U51" i="4"/>
  <c r="V51" i="4" s="1"/>
  <c r="U43" i="4"/>
  <c r="V43" i="4" s="1"/>
  <c r="U35" i="4"/>
  <c r="V35" i="4" s="1"/>
  <c r="U27" i="4"/>
  <c r="V27" i="4" s="1"/>
  <c r="U19" i="4"/>
  <c r="V19" i="4" s="1"/>
  <c r="U11" i="4"/>
  <c r="V11" i="4" s="1"/>
  <c r="T960" i="4"/>
  <c r="U206" i="4"/>
  <c r="V206" i="4" s="1"/>
  <c r="U48" i="4"/>
  <c r="V48" i="4" s="1"/>
  <c r="T609" i="4"/>
  <c r="U609" i="4"/>
  <c r="V609" i="4" s="1"/>
  <c r="T545" i="4"/>
  <c r="U545" i="4"/>
  <c r="V545" i="4" s="1"/>
  <c r="T513" i="4"/>
  <c r="U513" i="4"/>
  <c r="V513" i="4" s="1"/>
  <c r="T481" i="4"/>
  <c r="U481" i="4"/>
  <c r="V481" i="4" s="1"/>
  <c r="T417" i="4"/>
  <c r="U417" i="4"/>
  <c r="V417" i="4" s="1"/>
  <c r="T385" i="4"/>
  <c r="U385" i="4"/>
  <c r="V385" i="4" s="1"/>
  <c r="T353" i="4"/>
  <c r="U353" i="4"/>
  <c r="V353" i="4" s="1"/>
  <c r="T321" i="4"/>
  <c r="U321" i="4"/>
  <c r="V321" i="4" s="1"/>
  <c r="T289" i="4"/>
  <c r="U289" i="4"/>
  <c r="V289" i="4" s="1"/>
  <c r="T225" i="4"/>
  <c r="U225" i="4"/>
  <c r="V225" i="4" s="1"/>
  <c r="T161" i="4"/>
  <c r="U161" i="4"/>
  <c r="V161" i="4" s="1"/>
  <c r="T129" i="4"/>
  <c r="U129" i="4"/>
  <c r="V129" i="4" s="1"/>
  <c r="U113" i="4"/>
  <c r="V113" i="4" s="1"/>
  <c r="T97" i="4"/>
  <c r="U97" i="4"/>
  <c r="V97" i="4" s="1"/>
  <c r="T65" i="4"/>
  <c r="U65" i="4"/>
  <c r="V65" i="4" s="1"/>
  <c r="T33" i="4"/>
  <c r="U33" i="4"/>
  <c r="V33" i="4" s="1"/>
  <c r="T25" i="4"/>
  <c r="U25" i="4"/>
  <c r="V25" i="4" s="1"/>
  <c r="U599" i="4"/>
  <c r="V599" i="4" s="1"/>
  <c r="U173" i="4"/>
  <c r="V173" i="4" s="1"/>
  <c r="U44" i="4"/>
  <c r="V44" i="4" s="1"/>
  <c r="T1119" i="4"/>
  <c r="U1119" i="4"/>
  <c r="V1119" i="4" s="1"/>
  <c r="T1095" i="4"/>
  <c r="U1095" i="4"/>
  <c r="V1095" i="4" s="1"/>
  <c r="T1087" i="4"/>
  <c r="U1087" i="4"/>
  <c r="V1087" i="4" s="1"/>
  <c r="T1055" i="4"/>
  <c r="U1055" i="4"/>
  <c r="V1055" i="4" s="1"/>
  <c r="T1047" i="4"/>
  <c r="U1047" i="4"/>
  <c r="V1047" i="4" s="1"/>
  <c r="T1031" i="4"/>
  <c r="U1031" i="4"/>
  <c r="V1031" i="4" s="1"/>
  <c r="T1023" i="4"/>
  <c r="U1023" i="4"/>
  <c r="V1023" i="4" s="1"/>
  <c r="T1007" i="4"/>
  <c r="U1007" i="4"/>
  <c r="V1007" i="4" s="1"/>
  <c r="T607" i="4"/>
  <c r="U607" i="4"/>
  <c r="V607" i="4" s="1"/>
  <c r="T567" i="4"/>
  <c r="U567" i="4"/>
  <c r="V567" i="4" s="1"/>
  <c r="U1079" i="4"/>
  <c r="V1079" i="4" s="1"/>
  <c r="U193" i="4"/>
  <c r="V193" i="4" s="1"/>
  <c r="U101" i="4"/>
  <c r="V101" i="4" s="1"/>
  <c r="U93" i="4"/>
  <c r="V93" i="4" s="1"/>
  <c r="U85" i="4"/>
  <c r="V85" i="4" s="1"/>
  <c r="U77" i="4"/>
  <c r="V77" i="4" s="1"/>
  <c r="U69" i="4"/>
  <c r="V69" i="4" s="1"/>
  <c r="U61" i="4"/>
  <c r="V61" i="4" s="1"/>
  <c r="U53" i="4"/>
  <c r="V53" i="4" s="1"/>
  <c r="U45" i="4"/>
  <c r="V45" i="4" s="1"/>
  <c r="U37" i="4"/>
  <c r="V37" i="4" s="1"/>
  <c r="U29" i="4"/>
  <c r="V29" i="4" s="1"/>
  <c r="U21" i="4"/>
  <c r="V21" i="4" s="1"/>
  <c r="U13" i="4"/>
  <c r="V13" i="4" s="1"/>
  <c r="U5" i="4"/>
  <c r="V5" i="4" s="1"/>
  <c r="U1111" i="4"/>
  <c r="V1111" i="4" s="1"/>
  <c r="U543" i="4"/>
  <c r="V543" i="4" s="1"/>
  <c r="U109" i="4"/>
  <c r="V109" i="4" s="1"/>
  <c r="T51" i="4"/>
  <c r="T597" i="4"/>
  <c r="T27" i="4"/>
  <c r="T533" i="4"/>
  <c r="T6" i="4"/>
  <c r="T491" i="4"/>
  <c r="T421" i="4"/>
  <c r="T293" i="4"/>
  <c r="T165" i="4"/>
  <c r="T69" i="4"/>
  <c r="T1078" i="4"/>
  <c r="T1006" i="4"/>
  <c r="T126" i="4"/>
  <c r="T382" i="4"/>
  <c r="T1073" i="4"/>
  <c r="T1001" i="4"/>
  <c r="T574" i="4"/>
  <c r="T486" i="4"/>
  <c r="T357" i="4"/>
  <c r="T229" i="4"/>
  <c r="T101" i="4"/>
  <c r="T46" i="4"/>
  <c r="T5" i="4"/>
  <c r="T1062" i="4"/>
  <c r="T984" i="4"/>
  <c r="T573" i="4"/>
  <c r="T469" i="4"/>
  <c r="T350" i="4"/>
  <c r="T222" i="4"/>
  <c r="T94" i="4"/>
  <c r="T43" i="4"/>
  <c r="T254" i="4"/>
  <c r="T1121" i="4"/>
  <c r="T1057" i="4"/>
  <c r="T982" i="4"/>
  <c r="T555" i="4"/>
  <c r="T446" i="4"/>
  <c r="T325" i="4"/>
  <c r="T197" i="4"/>
  <c r="T75" i="4"/>
  <c r="T35" i="4"/>
  <c r="T1110" i="4"/>
  <c r="T1046" i="4"/>
  <c r="T961" i="4"/>
  <c r="T550" i="4"/>
  <c r="T445" i="4"/>
  <c r="T318" i="4"/>
  <c r="T190" i="4"/>
  <c r="T70" i="4"/>
  <c r="T29" i="4"/>
  <c r="T1105" i="4"/>
  <c r="T1094" i="4"/>
  <c r="T1025" i="4"/>
  <c r="T942" i="4"/>
  <c r="T510" i="4"/>
  <c r="T414" i="4"/>
  <c r="T286" i="4"/>
  <c r="T158" i="4"/>
  <c r="T67" i="4"/>
  <c r="T19" i="4"/>
  <c r="T1041" i="4"/>
  <c r="T1089" i="4"/>
  <c r="T1024" i="4"/>
  <c r="T614" i="4"/>
  <c r="T509" i="4"/>
  <c r="T389" i="4"/>
  <c r="T261" i="4"/>
  <c r="T133" i="4"/>
  <c r="T59" i="4"/>
  <c r="T11" i="4"/>
  <c r="T1100" i="4"/>
  <c r="T1052" i="4"/>
  <c r="T1012" i="4"/>
  <c r="T972" i="4"/>
  <c r="T580" i="4"/>
  <c r="T532" i="4"/>
  <c r="T468" i="4"/>
  <c r="T420" i="4"/>
  <c r="T372" i="4"/>
  <c r="T324" i="4"/>
  <c r="T268" i="4"/>
  <c r="T220" i="4"/>
  <c r="T172" i="4"/>
  <c r="T124" i="4"/>
  <c r="T76" i="4"/>
  <c r="T28" i="4"/>
  <c r="T1099" i="4"/>
  <c r="T1059" i="4"/>
  <c r="T1019" i="4"/>
  <c r="T979" i="4"/>
  <c r="T947" i="4"/>
  <c r="T411" i="4"/>
  <c r="T379" i="4"/>
  <c r="T355" i="4"/>
  <c r="T315" i="4"/>
  <c r="T259" i="4"/>
  <c r="T235" i="4"/>
  <c r="T203" i="4"/>
  <c r="T179" i="4"/>
  <c r="T595" i="4"/>
  <c r="T467" i="4"/>
  <c r="T1122" i="4"/>
  <c r="T1114" i="4"/>
  <c r="T1106" i="4"/>
  <c r="T1098" i="4"/>
  <c r="T1090" i="4"/>
  <c r="T1082" i="4"/>
  <c r="T1074" i="4"/>
  <c r="T1066" i="4"/>
  <c r="T1058" i="4"/>
  <c r="T1050" i="4"/>
  <c r="T1042" i="4"/>
  <c r="T1034" i="4"/>
  <c r="T1026" i="4"/>
  <c r="T1018" i="4"/>
  <c r="T1010" i="4"/>
  <c r="T1002" i="4"/>
  <c r="T994" i="4"/>
  <c r="T978" i="4"/>
  <c r="T970" i="4"/>
  <c r="T954" i="4"/>
  <c r="T946" i="4"/>
  <c r="T610" i="4"/>
  <c r="T602" i="4"/>
  <c r="T594" i="4"/>
  <c r="T578" i="4"/>
  <c r="T570" i="4"/>
  <c r="T554" i="4"/>
  <c r="T546" i="4"/>
  <c r="T538" i="4"/>
  <c r="T530" i="4"/>
  <c r="T522" i="4"/>
  <c r="T506" i="4"/>
  <c r="T498" i="4"/>
  <c r="T490" i="4"/>
  <c r="T474" i="4"/>
  <c r="T466" i="4"/>
  <c r="T458" i="4"/>
  <c r="T442" i="4"/>
  <c r="T434" i="4"/>
  <c r="T426" i="4"/>
  <c r="T410" i="4"/>
  <c r="T402" i="4"/>
  <c r="T394" i="4"/>
  <c r="T378" i="4"/>
  <c r="T370" i="4"/>
  <c r="T362" i="4"/>
  <c r="T346" i="4"/>
  <c r="T338" i="4"/>
  <c r="T330" i="4"/>
  <c r="T314" i="4"/>
  <c r="T306" i="4"/>
  <c r="T298" i="4"/>
  <c r="T282" i="4"/>
  <c r="T274" i="4"/>
  <c r="T266" i="4"/>
  <c r="T250" i="4"/>
  <c r="T1120" i="4"/>
  <c r="T1104" i="4"/>
  <c r="T1088" i="4"/>
  <c r="T1072" i="4"/>
  <c r="T1056" i="4"/>
  <c r="T1040" i="4"/>
  <c r="T1022" i="4"/>
  <c r="T1000" i="4"/>
  <c r="T977" i="4"/>
  <c r="T958" i="4"/>
  <c r="T613" i="4"/>
  <c r="T590" i="4"/>
  <c r="T571" i="4"/>
  <c r="T549" i="4"/>
  <c r="T526" i="4"/>
  <c r="T507" i="4"/>
  <c r="T485" i="4"/>
  <c r="T462" i="4"/>
  <c r="T443" i="4"/>
  <c r="T413" i="4"/>
  <c r="T381" i="4"/>
  <c r="T349" i="4"/>
  <c r="T317" i="4"/>
  <c r="T285" i="4"/>
  <c r="T253" i="4"/>
  <c r="T221" i="4"/>
  <c r="T189" i="4"/>
  <c r="T157" i="4"/>
  <c r="T125" i="4"/>
  <c r="T93" i="4"/>
  <c r="T45" i="4"/>
  <c r="T22" i="4"/>
  <c r="T1092" i="4"/>
  <c r="T1036" i="4"/>
  <c r="T996" i="4"/>
  <c r="T604" i="4"/>
  <c r="T556" i="4"/>
  <c r="T508" i="4"/>
  <c r="T460" i="4"/>
  <c r="T436" i="4"/>
  <c r="T388" i="4"/>
  <c r="T332" i="4"/>
  <c r="T284" i="4"/>
  <c r="T228" i="4"/>
  <c r="T164" i="4"/>
  <c r="T116" i="4"/>
  <c r="T68" i="4"/>
  <c r="T20" i="4"/>
  <c r="T1091" i="4"/>
  <c r="T1051" i="4"/>
  <c r="T1003" i="4"/>
  <c r="T419" i="4"/>
  <c r="T371" i="4"/>
  <c r="T339" i="4"/>
  <c r="T291" i="4"/>
  <c r="T275" i="4"/>
  <c r="T243" i="4"/>
  <c r="T219" i="4"/>
  <c r="T187" i="4"/>
  <c r="T531" i="4"/>
  <c r="T617" i="4"/>
  <c r="T601" i="4"/>
  <c r="T593" i="4"/>
  <c r="T577" i="4"/>
  <c r="T569" i="4"/>
  <c r="T561" i="4"/>
  <c r="T553" i="4"/>
  <c r="T537" i="4"/>
  <c r="T529" i="4"/>
  <c r="T521" i="4"/>
  <c r="T505" i="4"/>
  <c r="T497" i="4"/>
  <c r="T489" i="4"/>
  <c r="T473" i="4"/>
  <c r="T465" i="4"/>
  <c r="T457" i="4"/>
  <c r="T441" i="4"/>
  <c r="T433" i="4"/>
  <c r="T425" i="4"/>
  <c r="T409" i="4"/>
  <c r="T401" i="4"/>
  <c r="T393" i="4"/>
  <c r="T377" i="4"/>
  <c r="T369" i="4"/>
  <c r="T361" i="4"/>
  <c r="T345" i="4"/>
  <c r="T337" i="4"/>
  <c r="T329" i="4"/>
  <c r="T313" i="4"/>
  <c r="T305" i="4"/>
  <c r="T297" i="4"/>
  <c r="T281" i="4"/>
  <c r="T273" i="4"/>
  <c r="T265" i="4"/>
  <c r="T249" i="4"/>
  <c r="T241" i="4"/>
  <c r="T233" i="4"/>
  <c r="T217" i="4"/>
  <c r="T209" i="4"/>
  <c r="T201" i="4"/>
  <c r="T185" i="4"/>
  <c r="T177" i="4"/>
  <c r="T169" i="4"/>
  <c r="T153" i="4"/>
  <c r="T145" i="4"/>
  <c r="T137" i="4"/>
  <c r="T121" i="4"/>
  <c r="T113" i="4"/>
  <c r="T105" i="4"/>
  <c r="T89" i="4"/>
  <c r="T81" i="4"/>
  <c r="T73" i="4"/>
  <c r="T57" i="4"/>
  <c r="T1103" i="4"/>
  <c r="T1071" i="4"/>
  <c r="T1039" i="4"/>
  <c r="T1017" i="4"/>
  <c r="T976" i="4"/>
  <c r="T953" i="4"/>
  <c r="T611" i="4"/>
  <c r="T589" i="4"/>
  <c r="T566" i="4"/>
  <c r="T547" i="4"/>
  <c r="T525" i="4"/>
  <c r="T502" i="4"/>
  <c r="T483" i="4"/>
  <c r="T461" i="4"/>
  <c r="T438" i="4"/>
  <c r="T406" i="4"/>
  <c r="T374" i="4"/>
  <c r="T342" i="4"/>
  <c r="T310" i="4"/>
  <c r="T278" i="4"/>
  <c r="T246" i="4"/>
  <c r="T214" i="4"/>
  <c r="T182" i="4"/>
  <c r="T150" i="4"/>
  <c r="T118" i="4"/>
  <c r="T86" i="4"/>
  <c r="T62" i="4"/>
  <c r="T21" i="4"/>
  <c r="T1116" i="4"/>
  <c r="T1076" i="4"/>
  <c r="T1028" i="4"/>
  <c r="T980" i="4"/>
  <c r="T948" i="4"/>
  <c r="T596" i="4"/>
  <c r="T548" i="4"/>
  <c r="T500" i="4"/>
  <c r="T412" i="4"/>
  <c r="T364" i="4"/>
  <c r="T308" i="4"/>
  <c r="T260" i="4"/>
  <c r="T204" i="4"/>
  <c r="T148" i="4"/>
  <c r="T100" i="4"/>
  <c r="T36" i="4"/>
  <c r="T1115" i="4"/>
  <c r="T1043" i="4"/>
  <c r="T971" i="4"/>
  <c r="T395" i="4"/>
  <c r="T363" i="4"/>
  <c r="T347" i="4"/>
  <c r="T299" i="4"/>
  <c r="T267" i="4"/>
  <c r="T227" i="4"/>
  <c r="T211" i="4"/>
  <c r="T171" i="4"/>
  <c r="T616" i="4"/>
  <c r="T608" i="4"/>
  <c r="T600" i="4"/>
  <c r="T592" i="4"/>
  <c r="T584" i="4"/>
  <c r="T576" i="4"/>
  <c r="T568" i="4"/>
  <c r="T560" i="4"/>
  <c r="T552" i="4"/>
  <c r="T544" i="4"/>
  <c r="T536" i="4"/>
  <c r="T528" i="4"/>
  <c r="T520" i="4"/>
  <c r="T512" i="4"/>
  <c r="T504" i="4"/>
  <c r="T496" i="4"/>
  <c r="T488" i="4"/>
  <c r="T480" i="4"/>
  <c r="T472" i="4"/>
  <c r="T464" i="4"/>
  <c r="T456" i="4"/>
  <c r="T448" i="4"/>
  <c r="T440" i="4"/>
  <c r="T432" i="4"/>
  <c r="T424" i="4"/>
  <c r="T416" i="4"/>
  <c r="T408" i="4"/>
  <c r="T400" i="4"/>
  <c r="T392" i="4"/>
  <c r="T384" i="4"/>
  <c r="T376" i="4"/>
  <c r="T368" i="4"/>
  <c r="T360" i="4"/>
  <c r="T352" i="4"/>
  <c r="T344" i="4"/>
  <c r="T336" i="4"/>
  <c r="T328" i="4"/>
  <c r="T320" i="4"/>
  <c r="T312" i="4"/>
  <c r="T304" i="4"/>
  <c r="T296" i="4"/>
  <c r="T288" i="4"/>
  <c r="T280" i="4"/>
  <c r="T272" i="4"/>
  <c r="T264" i="4"/>
  <c r="T256" i="4"/>
  <c r="T248" i="4"/>
  <c r="T240" i="4"/>
  <c r="T232" i="4"/>
  <c r="T224" i="4"/>
  <c r="T216" i="4"/>
  <c r="T208" i="4"/>
  <c r="T1102" i="4"/>
  <c r="T1070" i="4"/>
  <c r="T1038" i="4"/>
  <c r="T1016" i="4"/>
  <c r="T993" i="4"/>
  <c r="T974" i="4"/>
  <c r="T952" i="4"/>
  <c r="T606" i="4"/>
  <c r="T587" i="4"/>
  <c r="T565" i="4"/>
  <c r="T542" i="4"/>
  <c r="T523" i="4"/>
  <c r="T501" i="4"/>
  <c r="T478" i="4"/>
  <c r="T459" i="4"/>
  <c r="T437" i="4"/>
  <c r="T405" i="4"/>
  <c r="T373" i="4"/>
  <c r="T341" i="4"/>
  <c r="T309" i="4"/>
  <c r="T277" i="4"/>
  <c r="T245" i="4"/>
  <c r="T213" i="4"/>
  <c r="T181" i="4"/>
  <c r="T149" i="4"/>
  <c r="T117" i="4"/>
  <c r="T85" i="4"/>
  <c r="T61" i="4"/>
  <c r="T38" i="4"/>
  <c r="T1124" i="4"/>
  <c r="T1068" i="4"/>
  <c r="T1020" i="4"/>
  <c r="T588" i="4"/>
  <c r="T540" i="4"/>
  <c r="T492" i="4"/>
  <c r="T452" i="4"/>
  <c r="T404" i="4"/>
  <c r="T356" i="4"/>
  <c r="T300" i="4"/>
  <c r="T252" i="4"/>
  <c r="T196" i="4"/>
  <c r="T156" i="4"/>
  <c r="T108" i="4"/>
  <c r="T44" i="4"/>
  <c r="T1083" i="4"/>
  <c r="T1035" i="4"/>
  <c r="T995" i="4"/>
  <c r="T427" i="4"/>
  <c r="T387" i="4"/>
  <c r="T331" i="4"/>
  <c r="T307" i="4"/>
  <c r="T251" i="4"/>
  <c r="T195" i="4"/>
  <c r="T991" i="4"/>
  <c r="T983" i="4"/>
  <c r="T975" i="4"/>
  <c r="T967" i="4"/>
  <c r="T959" i="4"/>
  <c r="T951" i="4"/>
  <c r="T943" i="4"/>
  <c r="T615" i="4"/>
  <c r="T599" i="4"/>
  <c r="T591" i="4"/>
  <c r="T583" i="4"/>
  <c r="T575" i="4"/>
  <c r="T559" i="4"/>
  <c r="T551" i="4"/>
  <c r="T535" i="4"/>
  <c r="T527" i="4"/>
  <c r="T519" i="4"/>
  <c r="T511" i="4"/>
  <c r="T503" i="4"/>
  <c r="T495" i="4"/>
  <c r="T487" i="4"/>
  <c r="T479" i="4"/>
  <c r="T471" i="4"/>
  <c r="T463" i="4"/>
  <c r="T455" i="4"/>
  <c r="T447" i="4"/>
  <c r="T439" i="4"/>
  <c r="T431" i="4"/>
  <c r="T423" i="4"/>
  <c r="T415" i="4"/>
  <c r="T407" i="4"/>
  <c r="T399" i="4"/>
  <c r="T391" i="4"/>
  <c r="T383" i="4"/>
  <c r="T375" i="4"/>
  <c r="T367" i="4"/>
  <c r="T359" i="4"/>
  <c r="T351" i="4"/>
  <c r="T343" i="4"/>
  <c r="T335" i="4"/>
  <c r="T327" i="4"/>
  <c r="T319" i="4"/>
  <c r="T311" i="4"/>
  <c r="T303" i="4"/>
  <c r="T295" i="4"/>
  <c r="T287" i="4"/>
  <c r="T279" i="4"/>
  <c r="T271" i="4"/>
  <c r="T263" i="4"/>
  <c r="T255" i="4"/>
  <c r="T247" i="4"/>
  <c r="T239" i="4"/>
  <c r="T231" i="4"/>
  <c r="T223" i="4"/>
  <c r="T215" i="4"/>
  <c r="T207" i="4"/>
  <c r="T199" i="4"/>
  <c r="T191" i="4"/>
  <c r="T183" i="4"/>
  <c r="T175" i="4"/>
  <c r="T167" i="4"/>
  <c r="T159" i="4"/>
  <c r="T151" i="4"/>
  <c r="T143" i="4"/>
  <c r="T135" i="4"/>
  <c r="T127" i="4"/>
  <c r="T119" i="4"/>
  <c r="T111" i="4"/>
  <c r="T103" i="4"/>
  <c r="T95" i="4"/>
  <c r="T87" i="4"/>
  <c r="T79" i="4"/>
  <c r="T71" i="4"/>
  <c r="T63" i="4"/>
  <c r="T55" i="4"/>
  <c r="T47" i="4"/>
  <c r="T39" i="4"/>
  <c r="T31" i="4"/>
  <c r="T23" i="4"/>
  <c r="T15" i="4"/>
  <c r="T7" i="4"/>
  <c r="T1113" i="4"/>
  <c r="T1097" i="4"/>
  <c r="T1081" i="4"/>
  <c r="T1065" i="4"/>
  <c r="T1049" i="4"/>
  <c r="T1033" i="4"/>
  <c r="T1014" i="4"/>
  <c r="T992" i="4"/>
  <c r="T969" i="4"/>
  <c r="T950" i="4"/>
  <c r="T605" i="4"/>
  <c r="T582" i="4"/>
  <c r="T563" i="4"/>
  <c r="T541" i="4"/>
  <c r="T518" i="4"/>
  <c r="T499" i="4"/>
  <c r="T477" i="4"/>
  <c r="T454" i="4"/>
  <c r="T430" i="4"/>
  <c r="T398" i="4"/>
  <c r="T366" i="4"/>
  <c r="T334" i="4"/>
  <c r="T302" i="4"/>
  <c r="T270" i="4"/>
  <c r="T238" i="4"/>
  <c r="T206" i="4"/>
  <c r="T174" i="4"/>
  <c r="T142" i="4"/>
  <c r="T110" i="4"/>
  <c r="T78" i="4"/>
  <c r="T37" i="4"/>
  <c r="T14" i="4"/>
  <c r="T1084" i="4"/>
  <c r="T1044" i="4"/>
  <c r="T1004" i="4"/>
  <c r="T964" i="4"/>
  <c r="T612" i="4"/>
  <c r="T564" i="4"/>
  <c r="T516" i="4"/>
  <c r="T484" i="4"/>
  <c r="T444" i="4"/>
  <c r="T396" i="4"/>
  <c r="T348" i="4"/>
  <c r="T316" i="4"/>
  <c r="T276" i="4"/>
  <c r="T236" i="4"/>
  <c r="T188" i="4"/>
  <c r="T140" i="4"/>
  <c r="T92" i="4"/>
  <c r="T60" i="4"/>
  <c r="T12" i="4"/>
  <c r="T1107" i="4"/>
  <c r="T1067" i="4"/>
  <c r="T1011" i="4"/>
  <c r="T403" i="4"/>
  <c r="T283" i="4"/>
  <c r="T1112" i="4"/>
  <c r="T1096" i="4"/>
  <c r="T1080" i="4"/>
  <c r="T1064" i="4"/>
  <c r="T1048" i="4"/>
  <c r="T1032" i="4"/>
  <c r="T1009" i="4"/>
  <c r="T990" i="4"/>
  <c r="T968" i="4"/>
  <c r="T945" i="4"/>
  <c r="T603" i="4"/>
  <c r="T581" i="4"/>
  <c r="T558" i="4"/>
  <c r="T539" i="4"/>
  <c r="T517" i="4"/>
  <c r="T494" i="4"/>
  <c r="T475" i="4"/>
  <c r="T453" i="4"/>
  <c r="T429" i="4"/>
  <c r="T397" i="4"/>
  <c r="T365" i="4"/>
  <c r="T333" i="4"/>
  <c r="T301" i="4"/>
  <c r="T269" i="4"/>
  <c r="T237" i="4"/>
  <c r="T205" i="4"/>
  <c r="T173" i="4"/>
  <c r="T141" i="4"/>
  <c r="T109" i="4"/>
  <c r="T77" i="4"/>
  <c r="T54" i="4"/>
  <c r="T13" i="4"/>
  <c r="T1108" i="4"/>
  <c r="T1060" i="4"/>
  <c r="T988" i="4"/>
  <c r="T956" i="4"/>
  <c r="T572" i="4"/>
  <c r="T524" i="4"/>
  <c r="T476" i="4"/>
  <c r="T428" i="4"/>
  <c r="T380" i="4"/>
  <c r="T340" i="4"/>
  <c r="T292" i="4"/>
  <c r="T244" i="4"/>
  <c r="T212" i="4"/>
  <c r="T180" i="4"/>
  <c r="T132" i="4"/>
  <c r="T84" i="4"/>
  <c r="T52" i="4"/>
  <c r="T4" i="4"/>
  <c r="T1123" i="4"/>
  <c r="T1075" i="4"/>
  <c r="T1027" i="4"/>
  <c r="T987" i="4"/>
  <c r="T955" i="4"/>
  <c r="T435" i="4"/>
  <c r="T323" i="4"/>
  <c r="T3" i="4"/>
  <c r="T1117" i="4"/>
  <c r="T1109" i="4"/>
  <c r="T1101" i="4"/>
  <c r="T1093" i="4"/>
  <c r="T1085" i="4"/>
  <c r="T1077" i="4"/>
  <c r="T1069" i="4"/>
  <c r="T1061" i="4"/>
  <c r="T1053" i="4"/>
  <c r="T1045" i="4"/>
  <c r="T1037" i="4"/>
  <c r="T1029" i="4"/>
  <c r="T1021" i="4"/>
  <c r="T1013" i="4"/>
  <c r="T1005" i="4"/>
  <c r="T997" i="4"/>
  <c r="T989" i="4"/>
  <c r="T981" i="4"/>
  <c r="T973" i="4"/>
  <c r="T965" i="4"/>
  <c r="T957" i="4"/>
  <c r="T949" i="4"/>
  <c r="T941" i="4"/>
  <c r="T1008" i="4"/>
  <c r="T985" i="4"/>
  <c r="T966" i="4"/>
  <c r="T598" i="4"/>
  <c r="T579" i="4"/>
  <c r="T557" i="4"/>
  <c r="T534" i="4"/>
  <c r="T515" i="4"/>
  <c r="T493" i="4"/>
  <c r="T470" i="4"/>
  <c r="T451" i="4"/>
  <c r="T422" i="4"/>
  <c r="T390" i="4"/>
  <c r="T358" i="4"/>
  <c r="T326" i="4"/>
  <c r="T294" i="4"/>
  <c r="T262" i="4"/>
  <c r="T230" i="4"/>
  <c r="T198" i="4"/>
  <c r="T166" i="4"/>
  <c r="T134" i="4"/>
  <c r="T102" i="4"/>
  <c r="T53" i="4"/>
  <c r="T30" i="4"/>
  <c r="T163" i="4"/>
  <c r="T155" i="4"/>
  <c r="T147" i="4"/>
  <c r="T139" i="4"/>
  <c r="T131" i="4"/>
  <c r="T123" i="4"/>
  <c r="T115" i="4"/>
  <c r="T107" i="4"/>
  <c r="T99" i="4"/>
  <c r="T91" i="4"/>
  <c r="T83" i="4"/>
  <c r="T242" i="4"/>
  <c r="T234" i="4"/>
  <c r="T210" i="4"/>
  <c r="T202" i="4"/>
  <c r="T178" i="4"/>
  <c r="T170" i="4"/>
  <c r="T146" i="4"/>
  <c r="T138" i="4"/>
  <c r="T114" i="4"/>
  <c r="T106" i="4"/>
  <c r="T82" i="4"/>
  <c r="T74" i="4"/>
  <c r="T50" i="4"/>
  <c r="T42" i="4"/>
  <c r="T18" i="4"/>
  <c r="T10" i="4"/>
  <c r="T49" i="4"/>
  <c r="T41" i="4"/>
  <c r="T17" i="4"/>
  <c r="T9" i="4"/>
  <c r="T200" i="4"/>
  <c r="T192" i="4"/>
  <c r="T184" i="4"/>
  <c r="T176" i="4"/>
  <c r="T168" i="4"/>
  <c r="T160" i="4"/>
  <c r="T152" i="4"/>
  <c r="T144" i="4"/>
  <c r="T136" i="4"/>
  <c r="T128" i="4"/>
  <c r="T120" i="4"/>
  <c r="T112" i="4"/>
  <c r="T104" i="4"/>
  <c r="T96" i="4"/>
  <c r="T88" i="4"/>
  <c r="T80" i="4"/>
  <c r="T72" i="4"/>
  <c r="T64" i="4"/>
  <c r="T56" i="4"/>
  <c r="T48" i="4"/>
  <c r="T40" i="4"/>
  <c r="T32" i="4"/>
  <c r="T24" i="4"/>
  <c r="T16" i="4"/>
  <c r="T8" i="4"/>
  <c r="B23" i="6"/>
  <c r="AO1" i="4"/>
  <c r="W1" i="4"/>
  <c r="AA1" i="4" s="1"/>
  <c r="AB1" i="4" l="1"/>
  <c r="AC1" i="4" s="1"/>
  <c r="X1" i="4"/>
  <c r="Y1" i="4" s="1"/>
  <c r="S1" i="4"/>
  <c r="T1" i="4" s="1"/>
  <c r="U1" i="4" l="1"/>
  <c r="V1" i="4"/>
  <c r="B22" i="6"/>
  <c r="B8" i="6"/>
  <c r="B36" i="6"/>
  <c r="B37" i="6"/>
  <c r="B34" i="6"/>
  <c r="O3" i="5" l="1"/>
  <c r="P3" i="5"/>
  <c r="Q3" i="5"/>
  <c r="O4" i="5"/>
  <c r="P4" i="5"/>
  <c r="Q4" i="5"/>
  <c r="O5" i="5"/>
  <c r="P5" i="5"/>
  <c r="Q5" i="5"/>
  <c r="O6" i="5"/>
  <c r="P6" i="5"/>
  <c r="Q6" i="5"/>
  <c r="O7" i="5"/>
  <c r="P7" i="5"/>
  <c r="Q7" i="5"/>
  <c r="O8" i="5"/>
  <c r="P8" i="5"/>
  <c r="Q8" i="5"/>
  <c r="O9" i="5"/>
  <c r="P9" i="5"/>
  <c r="Q9" i="5"/>
  <c r="O10" i="5"/>
  <c r="P10" i="5"/>
  <c r="Q10" i="5"/>
  <c r="O11" i="5"/>
  <c r="P11" i="5"/>
  <c r="Q11" i="5"/>
  <c r="O12" i="5"/>
  <c r="P12" i="5"/>
  <c r="Q12" i="5"/>
  <c r="O13" i="5"/>
  <c r="P13" i="5"/>
  <c r="Q13" i="5"/>
  <c r="O14" i="5"/>
  <c r="P14" i="5"/>
  <c r="Q14" i="5"/>
  <c r="O15" i="5"/>
  <c r="P15" i="5"/>
  <c r="Q15" i="5"/>
  <c r="O16" i="5"/>
  <c r="P16" i="5"/>
  <c r="Q16" i="5"/>
  <c r="O17" i="5"/>
  <c r="P17" i="5"/>
  <c r="Q17" i="5"/>
  <c r="O18" i="5"/>
  <c r="P18" i="5"/>
  <c r="Q18" i="5"/>
  <c r="O19" i="5"/>
  <c r="P19" i="5"/>
  <c r="Q19" i="5"/>
  <c r="O20" i="5"/>
  <c r="P20" i="5"/>
  <c r="Q20" i="5"/>
  <c r="O21" i="5"/>
  <c r="P21" i="5"/>
  <c r="Q21" i="5"/>
  <c r="O22" i="5"/>
  <c r="P22" i="5"/>
  <c r="Q22" i="5"/>
  <c r="O23" i="5"/>
  <c r="P23" i="5"/>
  <c r="Q23" i="5"/>
  <c r="O24" i="5"/>
  <c r="P24" i="5"/>
  <c r="Q24" i="5"/>
  <c r="O25" i="5"/>
  <c r="P25" i="5"/>
  <c r="Q25" i="5"/>
  <c r="O26" i="5"/>
  <c r="P26" i="5"/>
  <c r="Q26" i="5"/>
  <c r="O27" i="5"/>
  <c r="P27" i="5"/>
  <c r="Q27" i="5"/>
  <c r="O28" i="5"/>
  <c r="P28" i="5"/>
  <c r="Q28" i="5"/>
  <c r="O29" i="5"/>
  <c r="P29" i="5"/>
  <c r="Q29" i="5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O118" i="5"/>
  <c r="P118" i="5"/>
  <c r="Q118" i="5"/>
  <c r="O119" i="5"/>
  <c r="P119" i="5"/>
  <c r="Q119" i="5"/>
  <c r="O120" i="5"/>
  <c r="P120" i="5"/>
  <c r="Q120" i="5"/>
  <c r="O121" i="5"/>
  <c r="P121" i="5"/>
  <c r="Q121" i="5"/>
  <c r="O122" i="5"/>
  <c r="P122" i="5"/>
  <c r="Q122" i="5"/>
  <c r="O123" i="5"/>
  <c r="P123" i="5"/>
  <c r="Q123" i="5"/>
  <c r="O124" i="5"/>
  <c r="P124" i="5"/>
  <c r="Q124" i="5"/>
  <c r="O125" i="5"/>
  <c r="P125" i="5"/>
  <c r="Q125" i="5"/>
  <c r="O126" i="5"/>
  <c r="P126" i="5"/>
  <c r="Q126" i="5"/>
  <c r="O127" i="5"/>
  <c r="P127" i="5"/>
  <c r="Q127" i="5"/>
  <c r="O128" i="5"/>
  <c r="P128" i="5"/>
  <c r="Q128" i="5"/>
  <c r="O129" i="5"/>
  <c r="P129" i="5"/>
  <c r="Q129" i="5"/>
  <c r="O130" i="5"/>
  <c r="P130" i="5"/>
  <c r="Q130" i="5"/>
  <c r="O131" i="5"/>
  <c r="P131" i="5"/>
  <c r="Q131" i="5"/>
  <c r="O132" i="5"/>
  <c r="P132" i="5"/>
  <c r="Q132" i="5"/>
  <c r="O133" i="5"/>
  <c r="P133" i="5"/>
  <c r="Q133" i="5"/>
  <c r="O134" i="5"/>
  <c r="P134" i="5"/>
  <c r="Q134" i="5"/>
  <c r="O135" i="5"/>
  <c r="P135" i="5"/>
  <c r="Q135" i="5"/>
  <c r="O136" i="5"/>
  <c r="P136" i="5"/>
  <c r="Q136" i="5"/>
  <c r="O137" i="5"/>
  <c r="P137" i="5"/>
  <c r="Q137" i="5"/>
  <c r="O138" i="5"/>
  <c r="P138" i="5"/>
  <c r="Q138" i="5"/>
  <c r="O139" i="5"/>
  <c r="P139" i="5"/>
  <c r="Q139" i="5"/>
  <c r="O140" i="5"/>
  <c r="P140" i="5"/>
  <c r="Q140" i="5"/>
  <c r="O141" i="5"/>
  <c r="P141" i="5"/>
  <c r="Q141" i="5"/>
  <c r="O142" i="5"/>
  <c r="P142" i="5"/>
  <c r="Q142" i="5"/>
  <c r="O143" i="5"/>
  <c r="P143" i="5"/>
  <c r="Q143" i="5"/>
  <c r="O144" i="5"/>
  <c r="P144" i="5"/>
  <c r="Q144" i="5"/>
  <c r="O145" i="5"/>
  <c r="P145" i="5"/>
  <c r="Q145" i="5"/>
  <c r="O146" i="5"/>
  <c r="P146" i="5"/>
  <c r="Q146" i="5"/>
  <c r="O147" i="5"/>
  <c r="P147" i="5"/>
  <c r="Q147" i="5"/>
  <c r="O148" i="5"/>
  <c r="P148" i="5"/>
  <c r="Q148" i="5"/>
  <c r="O149" i="5"/>
  <c r="P149" i="5"/>
  <c r="Q149" i="5"/>
  <c r="O150" i="5"/>
  <c r="P150" i="5"/>
  <c r="Q150" i="5"/>
  <c r="O151" i="5"/>
  <c r="P151" i="5"/>
  <c r="Q151" i="5"/>
  <c r="O152" i="5"/>
  <c r="P152" i="5"/>
  <c r="Q152" i="5"/>
  <c r="O153" i="5"/>
  <c r="P153" i="5"/>
  <c r="Q153" i="5"/>
  <c r="O154" i="5"/>
  <c r="P154" i="5"/>
  <c r="Q154" i="5"/>
  <c r="O155" i="5"/>
  <c r="P155" i="5"/>
  <c r="Q155" i="5"/>
  <c r="O156" i="5"/>
  <c r="P156" i="5"/>
  <c r="Q156" i="5"/>
  <c r="O157" i="5"/>
  <c r="P157" i="5"/>
  <c r="Q157" i="5"/>
  <c r="O158" i="5"/>
  <c r="P158" i="5"/>
  <c r="Q158" i="5"/>
  <c r="O159" i="5"/>
  <c r="P159" i="5"/>
  <c r="Q159" i="5"/>
  <c r="O160" i="5"/>
  <c r="P160" i="5"/>
  <c r="Q160" i="5"/>
  <c r="O161" i="5"/>
  <c r="P161" i="5"/>
  <c r="Q161" i="5"/>
  <c r="O162" i="5"/>
  <c r="P162" i="5"/>
  <c r="Q162" i="5"/>
  <c r="O163" i="5"/>
  <c r="P163" i="5"/>
  <c r="Q163" i="5"/>
  <c r="O164" i="5"/>
  <c r="P164" i="5"/>
  <c r="Q164" i="5"/>
  <c r="O165" i="5"/>
  <c r="P165" i="5"/>
  <c r="Q165" i="5"/>
  <c r="O166" i="5"/>
  <c r="P166" i="5"/>
  <c r="Q166" i="5"/>
  <c r="O167" i="5"/>
  <c r="P167" i="5"/>
  <c r="Q167" i="5"/>
  <c r="O168" i="5"/>
  <c r="P168" i="5"/>
  <c r="Q168" i="5"/>
  <c r="O169" i="5"/>
  <c r="P169" i="5"/>
  <c r="Q169" i="5"/>
  <c r="O170" i="5"/>
  <c r="P170" i="5"/>
  <c r="Q170" i="5"/>
  <c r="O171" i="5"/>
  <c r="P171" i="5"/>
  <c r="Q171" i="5"/>
  <c r="O172" i="5"/>
  <c r="P172" i="5"/>
  <c r="Q172" i="5"/>
  <c r="O173" i="5"/>
  <c r="P173" i="5"/>
  <c r="Q173" i="5"/>
  <c r="O174" i="5"/>
  <c r="P174" i="5"/>
  <c r="Q174" i="5"/>
  <c r="O175" i="5"/>
  <c r="P175" i="5"/>
  <c r="Q175" i="5"/>
  <c r="O176" i="5"/>
  <c r="P176" i="5"/>
  <c r="Q176" i="5"/>
  <c r="O177" i="5"/>
  <c r="P177" i="5"/>
  <c r="Q177" i="5"/>
  <c r="O178" i="5"/>
  <c r="P178" i="5"/>
  <c r="Q178" i="5"/>
  <c r="O179" i="5"/>
  <c r="P179" i="5"/>
  <c r="Q179" i="5"/>
  <c r="O180" i="5"/>
  <c r="P180" i="5"/>
  <c r="Q180" i="5"/>
  <c r="O181" i="5"/>
  <c r="P181" i="5"/>
  <c r="Q181" i="5"/>
  <c r="O182" i="5"/>
  <c r="P182" i="5"/>
  <c r="Q182" i="5"/>
  <c r="O183" i="5"/>
  <c r="P183" i="5"/>
  <c r="Q183" i="5"/>
  <c r="O184" i="5"/>
  <c r="P184" i="5"/>
  <c r="Q184" i="5"/>
  <c r="O185" i="5"/>
  <c r="P185" i="5"/>
  <c r="Q185" i="5"/>
  <c r="O186" i="5"/>
  <c r="P186" i="5"/>
  <c r="Q186" i="5"/>
  <c r="O187" i="5"/>
  <c r="P187" i="5"/>
  <c r="Q187" i="5"/>
  <c r="O188" i="5"/>
  <c r="P188" i="5"/>
  <c r="Q188" i="5"/>
  <c r="O189" i="5"/>
  <c r="P189" i="5"/>
  <c r="Q189" i="5"/>
  <c r="O190" i="5"/>
  <c r="P190" i="5"/>
  <c r="Q190" i="5"/>
  <c r="O191" i="5"/>
  <c r="P191" i="5"/>
  <c r="Q191" i="5"/>
  <c r="O192" i="5"/>
  <c r="P192" i="5"/>
  <c r="Q192" i="5"/>
  <c r="O193" i="5"/>
  <c r="P193" i="5"/>
  <c r="Q193" i="5"/>
  <c r="O194" i="5"/>
  <c r="P194" i="5"/>
  <c r="Q194" i="5"/>
  <c r="O195" i="5"/>
  <c r="P195" i="5"/>
  <c r="Q195" i="5"/>
  <c r="O196" i="5"/>
  <c r="P196" i="5"/>
  <c r="Q196" i="5"/>
  <c r="O197" i="5"/>
  <c r="P197" i="5"/>
  <c r="Q197" i="5"/>
  <c r="O198" i="5"/>
  <c r="P198" i="5"/>
  <c r="Q198" i="5"/>
  <c r="O199" i="5"/>
  <c r="P199" i="5"/>
  <c r="Q199" i="5"/>
  <c r="O200" i="5"/>
  <c r="P200" i="5"/>
  <c r="Q200" i="5"/>
  <c r="O201" i="5"/>
  <c r="P201" i="5"/>
  <c r="Q201" i="5"/>
  <c r="O202" i="5"/>
  <c r="P202" i="5"/>
  <c r="Q202" i="5"/>
  <c r="O203" i="5"/>
  <c r="P203" i="5"/>
  <c r="Q203" i="5"/>
  <c r="O204" i="5"/>
  <c r="P204" i="5"/>
  <c r="Q204" i="5"/>
  <c r="O205" i="5"/>
  <c r="P205" i="5"/>
  <c r="Q205" i="5"/>
  <c r="O206" i="5"/>
  <c r="P206" i="5"/>
  <c r="Q206" i="5"/>
  <c r="O207" i="5"/>
  <c r="P207" i="5"/>
  <c r="Q207" i="5"/>
  <c r="O208" i="5"/>
  <c r="P208" i="5"/>
  <c r="Q208" i="5"/>
  <c r="O209" i="5"/>
  <c r="P209" i="5"/>
  <c r="Q209" i="5"/>
  <c r="O210" i="5"/>
  <c r="P210" i="5"/>
  <c r="Q210" i="5"/>
  <c r="O211" i="5"/>
  <c r="P211" i="5"/>
  <c r="Q211" i="5"/>
  <c r="O212" i="5"/>
  <c r="P212" i="5"/>
  <c r="Q212" i="5"/>
  <c r="O213" i="5"/>
  <c r="P213" i="5"/>
  <c r="Q213" i="5"/>
  <c r="O214" i="5"/>
  <c r="P214" i="5"/>
  <c r="Q214" i="5"/>
  <c r="O215" i="5"/>
  <c r="P215" i="5"/>
  <c r="Q215" i="5"/>
  <c r="O216" i="5"/>
  <c r="P216" i="5"/>
  <c r="Q216" i="5"/>
  <c r="O217" i="5"/>
  <c r="P217" i="5"/>
  <c r="Q217" i="5"/>
  <c r="O218" i="5"/>
  <c r="P218" i="5"/>
  <c r="Q218" i="5"/>
  <c r="O219" i="5"/>
  <c r="P219" i="5"/>
  <c r="Q219" i="5"/>
  <c r="O220" i="5"/>
  <c r="P220" i="5"/>
  <c r="Q220" i="5"/>
  <c r="O221" i="5"/>
  <c r="P221" i="5"/>
  <c r="Q221" i="5"/>
  <c r="O222" i="5"/>
  <c r="P222" i="5"/>
  <c r="Q222" i="5"/>
  <c r="O223" i="5"/>
  <c r="P223" i="5"/>
  <c r="Q223" i="5"/>
  <c r="O224" i="5"/>
  <c r="P224" i="5"/>
  <c r="Q224" i="5"/>
  <c r="O225" i="5"/>
  <c r="P225" i="5"/>
  <c r="Q225" i="5"/>
  <c r="O226" i="5"/>
  <c r="P226" i="5"/>
  <c r="Q226" i="5"/>
  <c r="O227" i="5"/>
  <c r="P227" i="5"/>
  <c r="Q227" i="5"/>
  <c r="O228" i="5"/>
  <c r="P228" i="5"/>
  <c r="Q228" i="5"/>
  <c r="O229" i="5"/>
  <c r="P229" i="5"/>
  <c r="Q229" i="5"/>
  <c r="O230" i="5"/>
  <c r="P230" i="5"/>
  <c r="Q230" i="5"/>
  <c r="O231" i="5"/>
  <c r="P231" i="5"/>
  <c r="Q231" i="5"/>
  <c r="O232" i="5"/>
  <c r="P232" i="5"/>
  <c r="Q232" i="5"/>
  <c r="O233" i="5"/>
  <c r="P233" i="5"/>
  <c r="Q233" i="5"/>
  <c r="O234" i="5"/>
  <c r="P234" i="5"/>
  <c r="Q234" i="5"/>
  <c r="O235" i="5"/>
  <c r="P235" i="5"/>
  <c r="Q235" i="5"/>
  <c r="O236" i="5"/>
  <c r="P236" i="5"/>
  <c r="Q236" i="5"/>
  <c r="O237" i="5"/>
  <c r="P237" i="5"/>
  <c r="Q237" i="5"/>
  <c r="O238" i="5"/>
  <c r="P238" i="5"/>
  <c r="Q238" i="5"/>
  <c r="O239" i="5"/>
  <c r="P239" i="5"/>
  <c r="Q239" i="5"/>
  <c r="O240" i="5"/>
  <c r="P240" i="5"/>
  <c r="Q240" i="5"/>
  <c r="O241" i="5"/>
  <c r="P241" i="5"/>
  <c r="Q241" i="5"/>
  <c r="O242" i="5"/>
  <c r="P242" i="5"/>
  <c r="Q242" i="5"/>
  <c r="O243" i="5"/>
  <c r="P243" i="5"/>
  <c r="Q243" i="5"/>
  <c r="O244" i="5"/>
  <c r="P244" i="5"/>
  <c r="Q244" i="5"/>
  <c r="O245" i="5"/>
  <c r="P245" i="5"/>
  <c r="Q245" i="5"/>
  <c r="O246" i="5"/>
  <c r="P246" i="5"/>
  <c r="Q246" i="5"/>
  <c r="O247" i="5"/>
  <c r="P247" i="5"/>
  <c r="Q247" i="5"/>
  <c r="O248" i="5"/>
  <c r="P248" i="5"/>
  <c r="Q248" i="5"/>
  <c r="O249" i="5"/>
  <c r="P249" i="5"/>
  <c r="Q249" i="5"/>
  <c r="O250" i="5"/>
  <c r="P250" i="5"/>
  <c r="Q250" i="5"/>
  <c r="O251" i="5"/>
  <c r="P251" i="5"/>
  <c r="Q251" i="5"/>
  <c r="O252" i="5"/>
  <c r="P252" i="5"/>
  <c r="Q252" i="5"/>
  <c r="O253" i="5"/>
  <c r="P253" i="5"/>
  <c r="Q253" i="5"/>
  <c r="O254" i="5"/>
  <c r="P254" i="5"/>
  <c r="Q254" i="5"/>
  <c r="O255" i="5"/>
  <c r="P255" i="5"/>
  <c r="Q255" i="5"/>
  <c r="O256" i="5"/>
  <c r="P256" i="5"/>
  <c r="Q256" i="5"/>
  <c r="O257" i="5"/>
  <c r="P257" i="5"/>
  <c r="Q257" i="5"/>
  <c r="O258" i="5"/>
  <c r="P258" i="5"/>
  <c r="Q258" i="5"/>
  <c r="O259" i="5"/>
  <c r="P259" i="5"/>
  <c r="Q259" i="5"/>
  <c r="O260" i="5"/>
  <c r="P260" i="5"/>
  <c r="Q260" i="5"/>
  <c r="O261" i="5"/>
  <c r="P261" i="5"/>
  <c r="Q261" i="5"/>
  <c r="O262" i="5"/>
  <c r="P262" i="5"/>
  <c r="Q262" i="5"/>
  <c r="O263" i="5"/>
  <c r="P263" i="5"/>
  <c r="Q263" i="5"/>
  <c r="O264" i="5"/>
  <c r="P264" i="5"/>
  <c r="Q264" i="5"/>
  <c r="O265" i="5"/>
  <c r="P265" i="5"/>
  <c r="Q265" i="5"/>
  <c r="O266" i="5"/>
  <c r="P266" i="5"/>
  <c r="Q266" i="5"/>
  <c r="O267" i="5"/>
  <c r="P267" i="5"/>
  <c r="Q267" i="5"/>
  <c r="O268" i="5"/>
  <c r="P268" i="5"/>
  <c r="Q268" i="5"/>
  <c r="O269" i="5"/>
  <c r="P269" i="5"/>
  <c r="Q269" i="5"/>
  <c r="O270" i="5"/>
  <c r="P270" i="5"/>
  <c r="Q270" i="5"/>
  <c r="O271" i="5"/>
  <c r="P271" i="5"/>
  <c r="Q271" i="5"/>
  <c r="O272" i="5"/>
  <c r="P272" i="5"/>
  <c r="Q272" i="5"/>
  <c r="O273" i="5"/>
  <c r="P273" i="5"/>
  <c r="Q273" i="5"/>
  <c r="O274" i="5"/>
  <c r="P274" i="5"/>
  <c r="Q274" i="5"/>
  <c r="O275" i="5"/>
  <c r="P275" i="5"/>
  <c r="Q275" i="5"/>
  <c r="O276" i="5"/>
  <c r="P276" i="5"/>
  <c r="Q276" i="5"/>
  <c r="O277" i="5"/>
  <c r="P277" i="5"/>
  <c r="Q277" i="5"/>
  <c r="O278" i="5"/>
  <c r="P278" i="5"/>
  <c r="Q278" i="5"/>
  <c r="O279" i="5"/>
  <c r="P279" i="5"/>
  <c r="Q279" i="5"/>
  <c r="O280" i="5"/>
  <c r="P280" i="5"/>
  <c r="Q280" i="5"/>
  <c r="O281" i="5"/>
  <c r="P281" i="5"/>
  <c r="Q281" i="5"/>
  <c r="O282" i="5"/>
  <c r="P282" i="5"/>
  <c r="Q282" i="5"/>
  <c r="O283" i="5"/>
  <c r="P283" i="5"/>
  <c r="Q283" i="5"/>
  <c r="O284" i="5"/>
  <c r="P284" i="5"/>
  <c r="Q284" i="5"/>
  <c r="O285" i="5"/>
  <c r="P285" i="5"/>
  <c r="Q285" i="5"/>
  <c r="O286" i="5"/>
  <c r="P286" i="5"/>
  <c r="Q286" i="5"/>
  <c r="O287" i="5"/>
  <c r="P287" i="5"/>
  <c r="Q287" i="5"/>
  <c r="O288" i="5"/>
  <c r="P288" i="5"/>
  <c r="Q288" i="5"/>
  <c r="O289" i="5"/>
  <c r="P289" i="5"/>
  <c r="Q289" i="5"/>
  <c r="O290" i="5"/>
  <c r="P290" i="5"/>
  <c r="Q290" i="5"/>
  <c r="O291" i="5"/>
  <c r="P291" i="5"/>
  <c r="Q291" i="5"/>
  <c r="O292" i="5"/>
  <c r="P292" i="5"/>
  <c r="Q292" i="5"/>
  <c r="O293" i="5"/>
  <c r="P293" i="5"/>
  <c r="Q293" i="5"/>
  <c r="O294" i="5"/>
  <c r="P294" i="5"/>
  <c r="Q294" i="5"/>
  <c r="O295" i="5"/>
  <c r="P295" i="5"/>
  <c r="Q295" i="5"/>
  <c r="O296" i="5"/>
  <c r="P296" i="5"/>
  <c r="Q296" i="5"/>
  <c r="O297" i="5"/>
  <c r="P297" i="5"/>
  <c r="Q297" i="5"/>
  <c r="O298" i="5"/>
  <c r="P298" i="5"/>
  <c r="Q298" i="5"/>
  <c r="O299" i="5"/>
  <c r="P299" i="5"/>
  <c r="Q299" i="5"/>
  <c r="O300" i="5"/>
  <c r="P300" i="5"/>
  <c r="Q300" i="5"/>
  <c r="O301" i="5"/>
  <c r="P301" i="5"/>
  <c r="Q301" i="5"/>
  <c r="O302" i="5"/>
  <c r="P302" i="5"/>
  <c r="Q302" i="5"/>
  <c r="O303" i="5"/>
  <c r="P303" i="5"/>
  <c r="Q303" i="5"/>
  <c r="O304" i="5"/>
  <c r="P304" i="5"/>
  <c r="Q304" i="5"/>
  <c r="O305" i="5"/>
  <c r="P305" i="5"/>
  <c r="Q305" i="5"/>
  <c r="O306" i="5"/>
  <c r="P306" i="5"/>
  <c r="Q306" i="5"/>
  <c r="O307" i="5"/>
  <c r="P307" i="5"/>
  <c r="Q307" i="5"/>
  <c r="O308" i="5"/>
  <c r="P308" i="5"/>
  <c r="Q308" i="5"/>
  <c r="O309" i="5"/>
  <c r="P309" i="5"/>
  <c r="Q309" i="5"/>
  <c r="O310" i="5"/>
  <c r="P310" i="5"/>
  <c r="Q310" i="5"/>
  <c r="O311" i="5"/>
  <c r="P311" i="5"/>
  <c r="Q311" i="5"/>
  <c r="O312" i="5"/>
  <c r="P312" i="5"/>
  <c r="Q312" i="5"/>
  <c r="O313" i="5"/>
  <c r="P313" i="5"/>
  <c r="Q313" i="5"/>
  <c r="O314" i="5"/>
  <c r="P314" i="5"/>
  <c r="Q314" i="5"/>
  <c r="O315" i="5"/>
  <c r="P315" i="5"/>
  <c r="Q315" i="5"/>
  <c r="O316" i="5"/>
  <c r="P316" i="5"/>
  <c r="Q316" i="5"/>
  <c r="O317" i="5"/>
  <c r="P317" i="5"/>
  <c r="Q317" i="5"/>
  <c r="O318" i="5"/>
  <c r="P318" i="5"/>
  <c r="Q318" i="5"/>
  <c r="O319" i="5"/>
  <c r="P319" i="5"/>
  <c r="Q319" i="5"/>
  <c r="O320" i="5"/>
  <c r="P320" i="5"/>
  <c r="Q320" i="5"/>
  <c r="O321" i="5"/>
  <c r="P321" i="5"/>
  <c r="Q321" i="5"/>
  <c r="O322" i="5"/>
  <c r="P322" i="5"/>
  <c r="Q322" i="5"/>
  <c r="O323" i="5"/>
  <c r="P323" i="5"/>
  <c r="Q323" i="5"/>
  <c r="O324" i="5"/>
  <c r="P324" i="5"/>
  <c r="Q324" i="5"/>
  <c r="O325" i="5"/>
  <c r="P325" i="5"/>
  <c r="Q325" i="5"/>
  <c r="O326" i="5"/>
  <c r="P326" i="5"/>
  <c r="Q326" i="5"/>
  <c r="O327" i="5"/>
  <c r="P327" i="5"/>
  <c r="Q327" i="5"/>
  <c r="O328" i="5"/>
  <c r="P328" i="5"/>
  <c r="Q328" i="5"/>
  <c r="O329" i="5"/>
  <c r="P329" i="5"/>
  <c r="Q329" i="5"/>
  <c r="O330" i="5"/>
  <c r="P330" i="5"/>
  <c r="Q330" i="5"/>
  <c r="O331" i="5"/>
  <c r="P331" i="5"/>
  <c r="Q331" i="5"/>
  <c r="O332" i="5"/>
  <c r="P332" i="5"/>
  <c r="Q332" i="5"/>
  <c r="O333" i="5"/>
  <c r="P333" i="5"/>
  <c r="Q333" i="5"/>
  <c r="O334" i="5"/>
  <c r="P334" i="5"/>
  <c r="Q334" i="5"/>
  <c r="O335" i="5"/>
  <c r="P335" i="5"/>
  <c r="Q335" i="5"/>
  <c r="O336" i="5"/>
  <c r="P336" i="5"/>
  <c r="Q336" i="5"/>
  <c r="O337" i="5"/>
  <c r="P337" i="5"/>
  <c r="Q337" i="5"/>
  <c r="O338" i="5"/>
  <c r="P338" i="5"/>
  <c r="Q338" i="5"/>
  <c r="O339" i="5"/>
  <c r="P339" i="5"/>
  <c r="Q339" i="5"/>
  <c r="O340" i="5"/>
  <c r="P340" i="5"/>
  <c r="Q340" i="5"/>
  <c r="O341" i="5"/>
  <c r="P341" i="5"/>
  <c r="Q341" i="5"/>
  <c r="O342" i="5"/>
  <c r="P342" i="5"/>
  <c r="Q342" i="5"/>
  <c r="O343" i="5"/>
  <c r="P343" i="5"/>
  <c r="Q343" i="5"/>
  <c r="O344" i="5"/>
  <c r="P344" i="5"/>
  <c r="Q344" i="5"/>
  <c r="O345" i="5"/>
  <c r="P345" i="5"/>
  <c r="Q345" i="5"/>
  <c r="O346" i="5"/>
  <c r="P346" i="5"/>
  <c r="Q346" i="5"/>
  <c r="O347" i="5"/>
  <c r="P347" i="5"/>
  <c r="Q347" i="5"/>
  <c r="O348" i="5"/>
  <c r="P348" i="5"/>
  <c r="Q348" i="5"/>
  <c r="O349" i="5"/>
  <c r="P349" i="5"/>
  <c r="Q349" i="5"/>
  <c r="O350" i="5"/>
  <c r="P350" i="5"/>
  <c r="Q350" i="5"/>
  <c r="O351" i="5"/>
  <c r="P351" i="5"/>
  <c r="Q351" i="5"/>
  <c r="O352" i="5"/>
  <c r="P352" i="5"/>
  <c r="Q352" i="5"/>
  <c r="O353" i="5"/>
  <c r="P353" i="5"/>
  <c r="Q353" i="5"/>
  <c r="O354" i="5"/>
  <c r="P354" i="5"/>
  <c r="Q354" i="5"/>
  <c r="O355" i="5"/>
  <c r="P355" i="5"/>
  <c r="Q355" i="5"/>
  <c r="O356" i="5"/>
  <c r="P356" i="5"/>
  <c r="Q356" i="5"/>
  <c r="O357" i="5"/>
  <c r="P357" i="5"/>
  <c r="Q357" i="5"/>
  <c r="O358" i="5"/>
  <c r="P358" i="5"/>
  <c r="Q358" i="5"/>
  <c r="O359" i="5"/>
  <c r="P359" i="5"/>
  <c r="Q359" i="5"/>
  <c r="O360" i="5"/>
  <c r="P360" i="5"/>
  <c r="Q360" i="5"/>
  <c r="O361" i="5"/>
  <c r="P361" i="5"/>
  <c r="Q361" i="5"/>
  <c r="O362" i="5"/>
  <c r="P362" i="5"/>
  <c r="Q362" i="5"/>
  <c r="O363" i="5"/>
  <c r="P363" i="5"/>
  <c r="Q363" i="5"/>
  <c r="O364" i="5"/>
  <c r="P364" i="5"/>
  <c r="Q364" i="5"/>
  <c r="O365" i="5"/>
  <c r="P365" i="5"/>
  <c r="Q365" i="5"/>
  <c r="O366" i="5"/>
  <c r="P366" i="5"/>
  <c r="Q366" i="5"/>
  <c r="O367" i="5"/>
  <c r="P367" i="5"/>
  <c r="Q367" i="5"/>
  <c r="O368" i="5"/>
  <c r="P368" i="5"/>
  <c r="Q368" i="5"/>
  <c r="O369" i="5"/>
  <c r="P369" i="5"/>
  <c r="Q369" i="5"/>
  <c r="O370" i="5"/>
  <c r="P370" i="5"/>
  <c r="Q370" i="5"/>
  <c r="O371" i="5"/>
  <c r="P371" i="5"/>
  <c r="Q371" i="5"/>
  <c r="O372" i="5"/>
  <c r="P372" i="5"/>
  <c r="Q372" i="5"/>
  <c r="O373" i="5"/>
  <c r="P373" i="5"/>
  <c r="Q373" i="5"/>
  <c r="O374" i="5"/>
  <c r="P374" i="5"/>
  <c r="Q374" i="5"/>
  <c r="O375" i="5"/>
  <c r="P375" i="5"/>
  <c r="Q375" i="5"/>
  <c r="O376" i="5"/>
  <c r="P376" i="5"/>
  <c r="Q376" i="5"/>
  <c r="O377" i="5"/>
  <c r="P377" i="5"/>
  <c r="Q377" i="5"/>
  <c r="O378" i="5"/>
  <c r="P378" i="5"/>
  <c r="Q378" i="5"/>
  <c r="O379" i="5"/>
  <c r="P379" i="5"/>
  <c r="Q379" i="5"/>
  <c r="O380" i="5"/>
  <c r="P380" i="5"/>
  <c r="Q380" i="5"/>
  <c r="O381" i="5"/>
  <c r="P381" i="5"/>
  <c r="Q381" i="5"/>
  <c r="O382" i="5"/>
  <c r="P382" i="5"/>
  <c r="Q382" i="5"/>
  <c r="O383" i="5"/>
  <c r="P383" i="5"/>
  <c r="Q383" i="5"/>
  <c r="O384" i="5"/>
  <c r="P384" i="5"/>
  <c r="Q384" i="5"/>
  <c r="O385" i="5"/>
  <c r="P385" i="5"/>
  <c r="Q385" i="5"/>
  <c r="O386" i="5"/>
  <c r="P386" i="5"/>
  <c r="Q386" i="5"/>
  <c r="O387" i="5"/>
  <c r="P387" i="5"/>
  <c r="Q387" i="5"/>
  <c r="O388" i="5"/>
  <c r="P388" i="5"/>
  <c r="Q388" i="5"/>
  <c r="O389" i="5"/>
  <c r="P389" i="5"/>
  <c r="Q389" i="5"/>
  <c r="O390" i="5"/>
  <c r="P390" i="5"/>
  <c r="Q390" i="5"/>
  <c r="O391" i="5"/>
  <c r="P391" i="5"/>
  <c r="Q391" i="5"/>
  <c r="O392" i="5"/>
  <c r="P392" i="5"/>
  <c r="Q392" i="5"/>
  <c r="O393" i="5"/>
  <c r="P393" i="5"/>
  <c r="Q393" i="5"/>
  <c r="O394" i="5"/>
  <c r="P394" i="5"/>
  <c r="Q394" i="5"/>
  <c r="O395" i="5"/>
  <c r="P395" i="5"/>
  <c r="Q395" i="5"/>
  <c r="O396" i="5"/>
  <c r="P396" i="5"/>
  <c r="Q396" i="5"/>
  <c r="O397" i="5"/>
  <c r="P397" i="5"/>
  <c r="Q397" i="5"/>
  <c r="O398" i="5"/>
  <c r="P398" i="5"/>
  <c r="Q398" i="5"/>
  <c r="O399" i="5"/>
  <c r="P399" i="5"/>
  <c r="Q399" i="5"/>
  <c r="O400" i="5"/>
  <c r="P400" i="5"/>
  <c r="Q400" i="5"/>
  <c r="O401" i="5"/>
  <c r="P401" i="5"/>
  <c r="Q401" i="5"/>
  <c r="O402" i="5"/>
  <c r="P402" i="5"/>
  <c r="Q402" i="5"/>
  <c r="O403" i="5"/>
  <c r="P403" i="5"/>
  <c r="Q403" i="5"/>
  <c r="O404" i="5"/>
  <c r="P404" i="5"/>
  <c r="Q404" i="5"/>
  <c r="O405" i="5"/>
  <c r="P405" i="5"/>
  <c r="Q405" i="5"/>
  <c r="O406" i="5"/>
  <c r="P406" i="5"/>
  <c r="Q406" i="5"/>
  <c r="O407" i="5"/>
  <c r="P407" i="5"/>
  <c r="Q407" i="5"/>
  <c r="O408" i="5"/>
  <c r="P408" i="5"/>
  <c r="Q408" i="5"/>
  <c r="O409" i="5"/>
  <c r="P409" i="5"/>
  <c r="Q409" i="5"/>
  <c r="O410" i="5"/>
  <c r="P410" i="5"/>
  <c r="Q410" i="5"/>
  <c r="O411" i="5"/>
  <c r="P411" i="5"/>
  <c r="Q411" i="5"/>
  <c r="O412" i="5"/>
  <c r="P412" i="5"/>
  <c r="Q412" i="5"/>
  <c r="O413" i="5"/>
  <c r="P413" i="5"/>
  <c r="Q413" i="5"/>
  <c r="O414" i="5"/>
  <c r="P414" i="5"/>
  <c r="Q414" i="5"/>
  <c r="O415" i="5"/>
  <c r="P415" i="5"/>
  <c r="Q415" i="5"/>
  <c r="O416" i="5"/>
  <c r="P416" i="5"/>
  <c r="Q416" i="5"/>
  <c r="O417" i="5"/>
  <c r="P417" i="5"/>
  <c r="Q417" i="5"/>
  <c r="O418" i="5"/>
  <c r="P418" i="5"/>
  <c r="Q418" i="5"/>
  <c r="O419" i="5"/>
  <c r="P419" i="5"/>
  <c r="Q419" i="5"/>
  <c r="O420" i="5"/>
  <c r="P420" i="5"/>
  <c r="Q420" i="5"/>
  <c r="O421" i="5"/>
  <c r="P421" i="5"/>
  <c r="Q421" i="5"/>
  <c r="O422" i="5"/>
  <c r="P422" i="5"/>
  <c r="Q422" i="5"/>
  <c r="O423" i="5"/>
  <c r="P423" i="5"/>
  <c r="Q423" i="5"/>
  <c r="O424" i="5"/>
  <c r="P424" i="5"/>
  <c r="Q424" i="5"/>
  <c r="O425" i="5"/>
  <c r="P425" i="5"/>
  <c r="Q425" i="5"/>
  <c r="O426" i="5"/>
  <c r="P426" i="5"/>
  <c r="Q426" i="5"/>
  <c r="O427" i="5"/>
  <c r="P427" i="5"/>
  <c r="Q427" i="5"/>
  <c r="O428" i="5"/>
  <c r="P428" i="5"/>
  <c r="Q428" i="5"/>
  <c r="O429" i="5"/>
  <c r="P429" i="5"/>
  <c r="Q429" i="5"/>
  <c r="O430" i="5"/>
  <c r="P430" i="5"/>
  <c r="Q430" i="5"/>
  <c r="O431" i="5"/>
  <c r="P431" i="5"/>
  <c r="Q431" i="5"/>
  <c r="O432" i="5"/>
  <c r="P432" i="5"/>
  <c r="Q432" i="5"/>
  <c r="O433" i="5"/>
  <c r="P433" i="5"/>
  <c r="Q433" i="5"/>
  <c r="O434" i="5"/>
  <c r="P434" i="5"/>
  <c r="Q434" i="5"/>
  <c r="O435" i="5"/>
  <c r="P435" i="5"/>
  <c r="Q435" i="5"/>
  <c r="O436" i="5"/>
  <c r="P436" i="5"/>
  <c r="Q436" i="5"/>
  <c r="O437" i="5"/>
  <c r="P437" i="5"/>
  <c r="Q437" i="5"/>
  <c r="O438" i="5"/>
  <c r="P438" i="5"/>
  <c r="Q438" i="5"/>
  <c r="O439" i="5"/>
  <c r="P439" i="5"/>
  <c r="Q439" i="5"/>
  <c r="O440" i="5"/>
  <c r="P440" i="5"/>
  <c r="Q440" i="5"/>
  <c r="O441" i="5"/>
  <c r="P441" i="5"/>
  <c r="Q441" i="5"/>
  <c r="O442" i="5"/>
  <c r="P442" i="5"/>
  <c r="Q442" i="5"/>
  <c r="O443" i="5"/>
  <c r="P443" i="5"/>
  <c r="Q443" i="5"/>
  <c r="O444" i="5"/>
  <c r="P444" i="5"/>
  <c r="Q444" i="5"/>
  <c r="O445" i="5"/>
  <c r="P445" i="5"/>
  <c r="Q445" i="5"/>
  <c r="O446" i="5"/>
  <c r="P446" i="5"/>
  <c r="Q446" i="5"/>
  <c r="O447" i="5"/>
  <c r="P447" i="5"/>
  <c r="Q447" i="5"/>
  <c r="O448" i="5"/>
  <c r="P448" i="5"/>
  <c r="Q448" i="5"/>
  <c r="O449" i="5"/>
  <c r="P449" i="5"/>
  <c r="Q449" i="5"/>
  <c r="O450" i="5"/>
  <c r="P450" i="5"/>
  <c r="Q450" i="5"/>
  <c r="O451" i="5"/>
  <c r="P451" i="5"/>
  <c r="Q451" i="5"/>
  <c r="O452" i="5"/>
  <c r="P452" i="5"/>
  <c r="Q452" i="5"/>
  <c r="O453" i="5"/>
  <c r="P453" i="5"/>
  <c r="Q453" i="5"/>
  <c r="O454" i="5"/>
  <c r="P454" i="5"/>
  <c r="Q454" i="5"/>
  <c r="O455" i="5"/>
  <c r="P455" i="5"/>
  <c r="Q455" i="5"/>
  <c r="O456" i="5"/>
  <c r="P456" i="5"/>
  <c r="Q456" i="5"/>
  <c r="O457" i="5"/>
  <c r="P457" i="5"/>
  <c r="Q457" i="5"/>
  <c r="O458" i="5"/>
  <c r="P458" i="5"/>
  <c r="Q458" i="5"/>
  <c r="O459" i="5"/>
  <c r="P459" i="5"/>
  <c r="Q459" i="5"/>
  <c r="O460" i="5"/>
  <c r="P460" i="5"/>
  <c r="Q460" i="5"/>
  <c r="O461" i="5"/>
  <c r="P461" i="5"/>
  <c r="Q461" i="5"/>
  <c r="O462" i="5"/>
  <c r="P462" i="5"/>
  <c r="Q462" i="5"/>
  <c r="O463" i="5"/>
  <c r="P463" i="5"/>
  <c r="Q463" i="5"/>
  <c r="O464" i="5"/>
  <c r="P464" i="5"/>
  <c r="Q464" i="5"/>
  <c r="O465" i="5"/>
  <c r="P465" i="5"/>
  <c r="Q465" i="5"/>
  <c r="O466" i="5"/>
  <c r="P466" i="5"/>
  <c r="Q466" i="5"/>
  <c r="O467" i="5"/>
  <c r="P467" i="5"/>
  <c r="Q467" i="5"/>
  <c r="O468" i="5"/>
  <c r="P468" i="5"/>
  <c r="Q468" i="5"/>
  <c r="O469" i="5"/>
  <c r="P469" i="5"/>
  <c r="Q469" i="5"/>
  <c r="O470" i="5"/>
  <c r="P470" i="5"/>
  <c r="Q470" i="5"/>
  <c r="O471" i="5"/>
  <c r="P471" i="5"/>
  <c r="Q471" i="5"/>
  <c r="O472" i="5"/>
  <c r="P472" i="5"/>
  <c r="Q472" i="5"/>
  <c r="O473" i="5"/>
  <c r="P473" i="5"/>
  <c r="Q473" i="5"/>
  <c r="O474" i="5"/>
  <c r="P474" i="5"/>
  <c r="Q474" i="5"/>
  <c r="O475" i="5"/>
  <c r="P475" i="5"/>
  <c r="Q475" i="5"/>
  <c r="O476" i="5"/>
  <c r="P476" i="5"/>
  <c r="Q476" i="5"/>
  <c r="O477" i="5"/>
  <c r="P477" i="5"/>
  <c r="Q477" i="5"/>
  <c r="O478" i="5"/>
  <c r="P478" i="5"/>
  <c r="Q478" i="5"/>
  <c r="O479" i="5"/>
  <c r="P479" i="5"/>
  <c r="Q479" i="5"/>
  <c r="O480" i="5"/>
  <c r="P480" i="5"/>
  <c r="Q480" i="5"/>
  <c r="O481" i="5"/>
  <c r="P481" i="5"/>
  <c r="Q481" i="5"/>
  <c r="O482" i="5"/>
  <c r="P482" i="5"/>
  <c r="Q482" i="5"/>
  <c r="O483" i="5"/>
  <c r="P483" i="5"/>
  <c r="Q483" i="5"/>
  <c r="O484" i="5"/>
  <c r="P484" i="5"/>
  <c r="Q484" i="5"/>
  <c r="O485" i="5"/>
  <c r="P485" i="5"/>
  <c r="Q485" i="5"/>
  <c r="O486" i="5"/>
  <c r="P486" i="5"/>
  <c r="Q486" i="5"/>
  <c r="O487" i="5"/>
  <c r="P487" i="5"/>
  <c r="Q487" i="5"/>
  <c r="O488" i="5"/>
  <c r="P488" i="5"/>
  <c r="Q488" i="5"/>
  <c r="O489" i="5"/>
  <c r="P489" i="5"/>
  <c r="Q489" i="5"/>
  <c r="O490" i="5"/>
  <c r="P490" i="5"/>
  <c r="Q490" i="5"/>
  <c r="O491" i="5"/>
  <c r="P491" i="5"/>
  <c r="Q491" i="5"/>
  <c r="O492" i="5"/>
  <c r="P492" i="5"/>
  <c r="Q492" i="5"/>
  <c r="O493" i="5"/>
  <c r="P493" i="5"/>
  <c r="Q493" i="5"/>
  <c r="O494" i="5"/>
  <c r="P494" i="5"/>
  <c r="Q494" i="5"/>
  <c r="O495" i="5"/>
  <c r="P495" i="5"/>
  <c r="Q495" i="5"/>
  <c r="O496" i="5"/>
  <c r="P496" i="5"/>
  <c r="Q496" i="5"/>
  <c r="O497" i="5"/>
  <c r="P497" i="5"/>
  <c r="Q497" i="5"/>
  <c r="O498" i="5"/>
  <c r="P498" i="5"/>
  <c r="Q498" i="5"/>
  <c r="O499" i="5"/>
  <c r="P499" i="5"/>
  <c r="Q499" i="5"/>
  <c r="O500" i="5"/>
  <c r="P500" i="5"/>
  <c r="Q500" i="5"/>
  <c r="O501" i="5"/>
  <c r="P501" i="5"/>
  <c r="Q501" i="5"/>
  <c r="O502" i="5"/>
  <c r="P502" i="5"/>
  <c r="Q502" i="5"/>
  <c r="O503" i="5"/>
  <c r="P503" i="5"/>
  <c r="Q503" i="5"/>
  <c r="O504" i="5"/>
  <c r="P504" i="5"/>
  <c r="Q504" i="5"/>
  <c r="O505" i="5"/>
  <c r="P505" i="5"/>
  <c r="Q505" i="5"/>
  <c r="O506" i="5"/>
  <c r="P506" i="5"/>
  <c r="Q506" i="5"/>
  <c r="O507" i="5"/>
  <c r="P507" i="5"/>
  <c r="Q507" i="5"/>
  <c r="O508" i="5"/>
  <c r="P508" i="5"/>
  <c r="Q508" i="5"/>
  <c r="O509" i="5"/>
  <c r="P509" i="5"/>
  <c r="Q509" i="5"/>
  <c r="O510" i="5"/>
  <c r="P510" i="5"/>
  <c r="Q510" i="5"/>
  <c r="O511" i="5"/>
  <c r="P511" i="5"/>
  <c r="Q511" i="5"/>
  <c r="O512" i="5"/>
  <c r="P512" i="5"/>
  <c r="Q512" i="5"/>
  <c r="O513" i="5"/>
  <c r="P513" i="5"/>
  <c r="Q513" i="5"/>
  <c r="O514" i="5"/>
  <c r="P514" i="5"/>
  <c r="Q514" i="5"/>
  <c r="O515" i="5"/>
  <c r="P515" i="5"/>
  <c r="Q515" i="5"/>
  <c r="O516" i="5"/>
  <c r="P516" i="5"/>
  <c r="Q516" i="5"/>
  <c r="O517" i="5"/>
  <c r="P517" i="5"/>
  <c r="Q517" i="5"/>
  <c r="O518" i="5"/>
  <c r="P518" i="5"/>
  <c r="Q518" i="5"/>
  <c r="O519" i="5"/>
  <c r="P519" i="5"/>
  <c r="Q519" i="5"/>
  <c r="O520" i="5"/>
  <c r="P520" i="5"/>
  <c r="Q520" i="5"/>
  <c r="O521" i="5"/>
  <c r="P521" i="5"/>
  <c r="Q521" i="5"/>
  <c r="O522" i="5"/>
  <c r="P522" i="5"/>
  <c r="Q522" i="5"/>
  <c r="O523" i="5"/>
  <c r="P523" i="5"/>
  <c r="Q523" i="5"/>
  <c r="O524" i="5"/>
  <c r="P524" i="5"/>
  <c r="Q524" i="5"/>
  <c r="O525" i="5"/>
  <c r="P525" i="5"/>
  <c r="Q525" i="5"/>
  <c r="O526" i="5"/>
  <c r="P526" i="5"/>
  <c r="Q526" i="5"/>
  <c r="O527" i="5"/>
  <c r="P527" i="5"/>
  <c r="Q527" i="5"/>
  <c r="O528" i="5"/>
  <c r="P528" i="5"/>
  <c r="Q528" i="5"/>
  <c r="O529" i="5"/>
  <c r="P529" i="5"/>
  <c r="Q529" i="5"/>
  <c r="O530" i="5"/>
  <c r="P530" i="5"/>
  <c r="Q530" i="5"/>
  <c r="O531" i="5"/>
  <c r="P531" i="5"/>
  <c r="Q531" i="5"/>
  <c r="O532" i="5"/>
  <c r="P532" i="5"/>
  <c r="Q532" i="5"/>
  <c r="O533" i="5"/>
  <c r="P533" i="5"/>
  <c r="Q533" i="5"/>
  <c r="O534" i="5"/>
  <c r="P534" i="5"/>
  <c r="Q534" i="5"/>
  <c r="O535" i="5"/>
  <c r="P535" i="5"/>
  <c r="Q535" i="5"/>
  <c r="O536" i="5"/>
  <c r="P536" i="5"/>
  <c r="Q536" i="5"/>
  <c r="O537" i="5"/>
  <c r="P537" i="5"/>
  <c r="Q537" i="5"/>
  <c r="O538" i="5"/>
  <c r="P538" i="5"/>
  <c r="Q538" i="5"/>
  <c r="O539" i="5"/>
  <c r="P539" i="5"/>
  <c r="Q539" i="5"/>
  <c r="O540" i="5"/>
  <c r="P540" i="5"/>
  <c r="Q540" i="5"/>
  <c r="O541" i="5"/>
  <c r="P541" i="5"/>
  <c r="Q541" i="5"/>
  <c r="O542" i="5"/>
  <c r="P542" i="5"/>
  <c r="Q542" i="5"/>
  <c r="O543" i="5"/>
  <c r="P543" i="5"/>
  <c r="Q543" i="5"/>
  <c r="O544" i="5"/>
  <c r="P544" i="5"/>
  <c r="Q544" i="5"/>
  <c r="O545" i="5"/>
  <c r="P545" i="5"/>
  <c r="Q545" i="5"/>
  <c r="O546" i="5"/>
  <c r="P546" i="5"/>
  <c r="Q546" i="5"/>
  <c r="O547" i="5"/>
  <c r="P547" i="5"/>
  <c r="Q547" i="5"/>
  <c r="O548" i="5"/>
  <c r="P548" i="5"/>
  <c r="Q548" i="5"/>
  <c r="O549" i="5"/>
  <c r="P549" i="5"/>
  <c r="Q549" i="5"/>
  <c r="O550" i="5"/>
  <c r="P550" i="5"/>
  <c r="Q550" i="5"/>
  <c r="O551" i="5"/>
  <c r="P551" i="5"/>
  <c r="Q551" i="5"/>
  <c r="O552" i="5"/>
  <c r="P552" i="5"/>
  <c r="Q552" i="5"/>
  <c r="O553" i="5"/>
  <c r="P553" i="5"/>
  <c r="Q553" i="5"/>
  <c r="O554" i="5"/>
  <c r="P554" i="5"/>
  <c r="Q554" i="5"/>
  <c r="O555" i="5"/>
  <c r="P555" i="5"/>
  <c r="Q555" i="5"/>
  <c r="O556" i="5"/>
  <c r="P556" i="5"/>
  <c r="Q556" i="5"/>
  <c r="O557" i="5"/>
  <c r="P557" i="5"/>
  <c r="Q557" i="5"/>
  <c r="O558" i="5"/>
  <c r="P558" i="5"/>
  <c r="Q558" i="5"/>
  <c r="O559" i="5"/>
  <c r="P559" i="5"/>
  <c r="Q559" i="5"/>
  <c r="O560" i="5"/>
  <c r="P560" i="5"/>
  <c r="Q560" i="5"/>
  <c r="O561" i="5"/>
  <c r="P561" i="5"/>
  <c r="Q561" i="5"/>
  <c r="O562" i="5"/>
  <c r="P562" i="5"/>
  <c r="Q562" i="5"/>
  <c r="O563" i="5"/>
  <c r="P563" i="5"/>
  <c r="Q563" i="5"/>
  <c r="O564" i="5"/>
  <c r="P564" i="5"/>
  <c r="Q564" i="5"/>
  <c r="O565" i="5"/>
  <c r="P565" i="5"/>
  <c r="Q565" i="5"/>
  <c r="O566" i="5"/>
  <c r="P566" i="5"/>
  <c r="Q566" i="5"/>
  <c r="O567" i="5"/>
  <c r="P567" i="5"/>
  <c r="Q567" i="5"/>
  <c r="O568" i="5"/>
  <c r="P568" i="5"/>
  <c r="Q568" i="5"/>
  <c r="O569" i="5"/>
  <c r="P569" i="5"/>
  <c r="Q569" i="5"/>
  <c r="O570" i="5"/>
  <c r="P570" i="5"/>
  <c r="Q570" i="5"/>
  <c r="O571" i="5"/>
  <c r="P571" i="5"/>
  <c r="Q571" i="5"/>
  <c r="O572" i="5"/>
  <c r="P572" i="5"/>
  <c r="Q572" i="5"/>
  <c r="O573" i="5"/>
  <c r="P573" i="5"/>
  <c r="Q573" i="5"/>
  <c r="O574" i="5"/>
  <c r="P574" i="5"/>
  <c r="Q574" i="5"/>
  <c r="O575" i="5"/>
  <c r="P575" i="5"/>
  <c r="Q575" i="5"/>
  <c r="O576" i="5"/>
  <c r="P576" i="5"/>
  <c r="Q576" i="5"/>
  <c r="O577" i="5"/>
  <c r="P577" i="5"/>
  <c r="Q577" i="5"/>
  <c r="O578" i="5"/>
  <c r="P578" i="5"/>
  <c r="Q578" i="5"/>
  <c r="O579" i="5"/>
  <c r="P579" i="5"/>
  <c r="Q579" i="5"/>
  <c r="O580" i="5"/>
  <c r="P580" i="5"/>
  <c r="Q580" i="5"/>
  <c r="O581" i="5"/>
  <c r="P581" i="5"/>
  <c r="Q581" i="5"/>
  <c r="O582" i="5"/>
  <c r="P582" i="5"/>
  <c r="Q582" i="5"/>
  <c r="O583" i="5"/>
  <c r="P583" i="5"/>
  <c r="Q583" i="5"/>
  <c r="O584" i="5"/>
  <c r="P584" i="5"/>
  <c r="Q584" i="5"/>
  <c r="O585" i="5"/>
  <c r="P585" i="5"/>
  <c r="Q585" i="5"/>
  <c r="O586" i="5"/>
  <c r="P586" i="5"/>
  <c r="Q586" i="5"/>
  <c r="O587" i="5"/>
  <c r="P587" i="5"/>
  <c r="Q587" i="5"/>
  <c r="O588" i="5"/>
  <c r="P588" i="5"/>
  <c r="Q588" i="5"/>
  <c r="O589" i="5"/>
  <c r="P589" i="5"/>
  <c r="Q589" i="5"/>
  <c r="O590" i="5"/>
  <c r="P590" i="5"/>
  <c r="Q590" i="5"/>
  <c r="O591" i="5"/>
  <c r="P591" i="5"/>
  <c r="Q591" i="5"/>
  <c r="O592" i="5"/>
  <c r="P592" i="5"/>
  <c r="Q592" i="5"/>
  <c r="O593" i="5"/>
  <c r="P593" i="5"/>
  <c r="Q593" i="5"/>
  <c r="O594" i="5"/>
  <c r="P594" i="5"/>
  <c r="Q594" i="5"/>
  <c r="O595" i="5"/>
  <c r="P595" i="5"/>
  <c r="Q595" i="5"/>
  <c r="O596" i="5"/>
  <c r="P596" i="5"/>
  <c r="Q596" i="5"/>
  <c r="O597" i="5"/>
  <c r="P597" i="5"/>
  <c r="Q597" i="5"/>
  <c r="O598" i="5"/>
  <c r="P598" i="5"/>
  <c r="Q598" i="5"/>
  <c r="O599" i="5"/>
  <c r="P599" i="5"/>
  <c r="Q599" i="5"/>
  <c r="O600" i="5"/>
  <c r="P600" i="5"/>
  <c r="Q600" i="5"/>
  <c r="O601" i="5"/>
  <c r="P601" i="5"/>
  <c r="Q601" i="5"/>
  <c r="O602" i="5"/>
  <c r="P602" i="5"/>
  <c r="Q602" i="5"/>
  <c r="O603" i="5"/>
  <c r="P603" i="5"/>
  <c r="Q603" i="5"/>
  <c r="O604" i="5"/>
  <c r="P604" i="5"/>
  <c r="Q604" i="5"/>
  <c r="O605" i="5"/>
  <c r="P605" i="5"/>
  <c r="Q605" i="5"/>
  <c r="O606" i="5"/>
  <c r="P606" i="5"/>
  <c r="Q606" i="5"/>
  <c r="O607" i="5"/>
  <c r="P607" i="5"/>
  <c r="Q607" i="5"/>
  <c r="O608" i="5"/>
  <c r="P608" i="5"/>
  <c r="Q608" i="5"/>
  <c r="O609" i="5"/>
  <c r="P609" i="5"/>
  <c r="Q609" i="5"/>
  <c r="O610" i="5"/>
  <c r="P610" i="5"/>
  <c r="Q610" i="5"/>
  <c r="O611" i="5"/>
  <c r="P611" i="5"/>
  <c r="Q611" i="5"/>
  <c r="O612" i="5"/>
  <c r="P612" i="5"/>
  <c r="Q612" i="5"/>
  <c r="O613" i="5"/>
  <c r="P613" i="5"/>
  <c r="Q613" i="5"/>
  <c r="O614" i="5"/>
  <c r="P614" i="5"/>
  <c r="Q614" i="5"/>
  <c r="O615" i="5"/>
  <c r="P615" i="5"/>
  <c r="Q615" i="5"/>
  <c r="O616" i="5"/>
  <c r="P616" i="5"/>
  <c r="Q616" i="5"/>
  <c r="O617" i="5"/>
  <c r="P617" i="5"/>
  <c r="Q617" i="5"/>
  <c r="O618" i="5"/>
  <c r="P618" i="5"/>
  <c r="Q618" i="5"/>
  <c r="O619" i="5"/>
  <c r="P619" i="5"/>
  <c r="Q619" i="5"/>
  <c r="O620" i="5"/>
  <c r="P620" i="5"/>
  <c r="Q620" i="5"/>
  <c r="O621" i="5"/>
  <c r="P621" i="5"/>
  <c r="Q621" i="5"/>
  <c r="O622" i="5"/>
  <c r="P622" i="5"/>
  <c r="Q622" i="5"/>
  <c r="O623" i="5"/>
  <c r="P623" i="5"/>
  <c r="Q623" i="5"/>
  <c r="O624" i="5"/>
  <c r="P624" i="5"/>
  <c r="Q624" i="5"/>
  <c r="O625" i="5"/>
  <c r="P625" i="5"/>
  <c r="Q625" i="5"/>
  <c r="O626" i="5"/>
  <c r="P626" i="5"/>
  <c r="Q626" i="5"/>
  <c r="O627" i="5"/>
  <c r="P627" i="5"/>
  <c r="Q627" i="5"/>
  <c r="O628" i="5"/>
  <c r="P628" i="5"/>
  <c r="Q628" i="5"/>
  <c r="O629" i="5"/>
  <c r="P629" i="5"/>
  <c r="Q629" i="5"/>
  <c r="O630" i="5"/>
  <c r="P630" i="5"/>
  <c r="Q630" i="5"/>
  <c r="O631" i="5"/>
  <c r="P631" i="5"/>
  <c r="Q631" i="5"/>
  <c r="O632" i="5"/>
  <c r="P632" i="5"/>
  <c r="Q632" i="5"/>
  <c r="O633" i="5"/>
  <c r="P633" i="5"/>
  <c r="Q633" i="5"/>
  <c r="O634" i="5"/>
  <c r="P634" i="5"/>
  <c r="Q634" i="5"/>
  <c r="O635" i="5"/>
  <c r="P635" i="5"/>
  <c r="Q635" i="5"/>
  <c r="O636" i="5"/>
  <c r="P636" i="5"/>
  <c r="Q636" i="5"/>
  <c r="O637" i="5"/>
  <c r="P637" i="5"/>
  <c r="Q637" i="5"/>
  <c r="O638" i="5"/>
  <c r="P638" i="5"/>
  <c r="Q638" i="5"/>
  <c r="O639" i="5"/>
  <c r="P639" i="5"/>
  <c r="Q639" i="5"/>
  <c r="O640" i="5"/>
  <c r="P640" i="5"/>
  <c r="Q640" i="5"/>
  <c r="O641" i="5"/>
  <c r="P641" i="5"/>
  <c r="Q641" i="5"/>
  <c r="O642" i="5"/>
  <c r="P642" i="5"/>
  <c r="Q642" i="5"/>
  <c r="O643" i="5"/>
  <c r="P643" i="5"/>
  <c r="Q643" i="5"/>
  <c r="O644" i="5"/>
  <c r="P644" i="5"/>
  <c r="Q644" i="5"/>
  <c r="O645" i="5"/>
  <c r="P645" i="5"/>
  <c r="Q645" i="5"/>
  <c r="O646" i="5"/>
  <c r="P646" i="5"/>
  <c r="Q646" i="5"/>
  <c r="O647" i="5"/>
  <c r="P647" i="5"/>
  <c r="Q647" i="5"/>
  <c r="O648" i="5"/>
  <c r="P648" i="5"/>
  <c r="Q648" i="5"/>
  <c r="O649" i="5"/>
  <c r="P649" i="5"/>
  <c r="Q649" i="5"/>
  <c r="O650" i="5"/>
  <c r="P650" i="5"/>
  <c r="Q650" i="5"/>
  <c r="O651" i="5"/>
  <c r="P651" i="5"/>
  <c r="Q651" i="5"/>
  <c r="O652" i="5"/>
  <c r="P652" i="5"/>
  <c r="Q652" i="5"/>
  <c r="O653" i="5"/>
  <c r="P653" i="5"/>
  <c r="Q653" i="5"/>
  <c r="O654" i="5"/>
  <c r="P654" i="5"/>
  <c r="Q654" i="5"/>
  <c r="O655" i="5"/>
  <c r="P655" i="5"/>
  <c r="Q655" i="5"/>
  <c r="O656" i="5"/>
  <c r="P656" i="5"/>
  <c r="Q656" i="5"/>
  <c r="O657" i="5"/>
  <c r="P657" i="5"/>
  <c r="Q657" i="5"/>
  <c r="O658" i="5"/>
  <c r="P658" i="5"/>
  <c r="Q658" i="5"/>
  <c r="O659" i="5"/>
  <c r="P659" i="5"/>
  <c r="Q659" i="5"/>
  <c r="O660" i="5"/>
  <c r="P660" i="5"/>
  <c r="Q660" i="5"/>
  <c r="O661" i="5"/>
  <c r="P661" i="5"/>
  <c r="Q661" i="5"/>
  <c r="O662" i="5"/>
  <c r="P662" i="5"/>
  <c r="Q662" i="5"/>
  <c r="O663" i="5"/>
  <c r="P663" i="5"/>
  <c r="Q663" i="5"/>
  <c r="O664" i="5"/>
  <c r="P664" i="5"/>
  <c r="Q664" i="5"/>
  <c r="O665" i="5"/>
  <c r="P665" i="5"/>
  <c r="Q665" i="5"/>
  <c r="O666" i="5"/>
  <c r="P666" i="5"/>
  <c r="Q666" i="5"/>
  <c r="O667" i="5"/>
  <c r="P667" i="5"/>
  <c r="Q667" i="5"/>
  <c r="O668" i="5"/>
  <c r="P668" i="5"/>
  <c r="Q668" i="5"/>
  <c r="O669" i="5"/>
  <c r="P669" i="5"/>
  <c r="Q669" i="5"/>
  <c r="O670" i="5"/>
  <c r="P670" i="5"/>
  <c r="Q670" i="5"/>
  <c r="O671" i="5"/>
  <c r="P671" i="5"/>
  <c r="Q671" i="5"/>
  <c r="O672" i="5"/>
  <c r="P672" i="5"/>
  <c r="Q672" i="5"/>
  <c r="O673" i="5"/>
  <c r="P673" i="5"/>
  <c r="Q673" i="5"/>
  <c r="O674" i="5"/>
  <c r="P674" i="5"/>
  <c r="Q674" i="5"/>
  <c r="O675" i="5"/>
  <c r="P675" i="5"/>
  <c r="Q675" i="5"/>
  <c r="O676" i="5"/>
  <c r="P676" i="5"/>
  <c r="Q676" i="5"/>
  <c r="O677" i="5"/>
  <c r="P677" i="5"/>
  <c r="Q677" i="5"/>
  <c r="O678" i="5"/>
  <c r="P678" i="5"/>
  <c r="Q678" i="5"/>
  <c r="O679" i="5"/>
  <c r="P679" i="5"/>
  <c r="Q679" i="5"/>
  <c r="O680" i="5"/>
  <c r="P680" i="5"/>
  <c r="Q680" i="5"/>
  <c r="O681" i="5"/>
  <c r="P681" i="5"/>
  <c r="Q681" i="5"/>
  <c r="O682" i="5"/>
  <c r="P682" i="5"/>
  <c r="Q682" i="5"/>
  <c r="O683" i="5"/>
  <c r="P683" i="5"/>
  <c r="Q683" i="5"/>
  <c r="O684" i="5"/>
  <c r="P684" i="5"/>
  <c r="Q684" i="5"/>
  <c r="O685" i="5"/>
  <c r="P685" i="5"/>
  <c r="Q685" i="5"/>
  <c r="O686" i="5"/>
  <c r="P686" i="5"/>
  <c r="Q686" i="5"/>
  <c r="O687" i="5"/>
  <c r="P687" i="5"/>
  <c r="Q687" i="5"/>
  <c r="O688" i="5"/>
  <c r="P688" i="5"/>
  <c r="Q688" i="5"/>
  <c r="O689" i="5"/>
  <c r="P689" i="5"/>
  <c r="Q689" i="5"/>
  <c r="O690" i="5"/>
  <c r="P690" i="5"/>
  <c r="Q690" i="5"/>
  <c r="O691" i="5"/>
  <c r="P691" i="5"/>
  <c r="Q691" i="5"/>
  <c r="O692" i="5"/>
  <c r="P692" i="5"/>
  <c r="Q692" i="5"/>
  <c r="O693" i="5"/>
  <c r="P693" i="5"/>
  <c r="Q693" i="5"/>
  <c r="O694" i="5"/>
  <c r="P694" i="5"/>
  <c r="Q694" i="5"/>
  <c r="O695" i="5"/>
  <c r="P695" i="5"/>
  <c r="Q695" i="5"/>
  <c r="O696" i="5"/>
  <c r="P696" i="5"/>
  <c r="Q696" i="5"/>
  <c r="O697" i="5"/>
  <c r="P697" i="5"/>
  <c r="Q697" i="5"/>
  <c r="O698" i="5"/>
  <c r="P698" i="5"/>
  <c r="Q698" i="5"/>
  <c r="O699" i="5"/>
  <c r="P699" i="5"/>
  <c r="Q699" i="5"/>
  <c r="O700" i="5"/>
  <c r="P700" i="5"/>
  <c r="Q700" i="5"/>
  <c r="O701" i="5"/>
  <c r="P701" i="5"/>
  <c r="Q701" i="5"/>
  <c r="O702" i="5"/>
  <c r="P702" i="5"/>
  <c r="Q702" i="5"/>
  <c r="O703" i="5"/>
  <c r="P703" i="5"/>
  <c r="Q703" i="5"/>
  <c r="O704" i="5"/>
  <c r="P704" i="5"/>
  <c r="Q704" i="5"/>
  <c r="O705" i="5"/>
  <c r="P705" i="5"/>
  <c r="Q705" i="5"/>
  <c r="O706" i="5"/>
  <c r="P706" i="5"/>
  <c r="Q706" i="5"/>
  <c r="O707" i="5"/>
  <c r="P707" i="5"/>
  <c r="Q707" i="5"/>
  <c r="O708" i="5"/>
  <c r="P708" i="5"/>
  <c r="Q708" i="5"/>
  <c r="O709" i="5"/>
  <c r="P709" i="5"/>
  <c r="Q709" i="5"/>
  <c r="O710" i="5"/>
  <c r="P710" i="5"/>
  <c r="Q710" i="5"/>
  <c r="O711" i="5"/>
  <c r="P711" i="5"/>
  <c r="Q711" i="5"/>
  <c r="O712" i="5"/>
  <c r="P712" i="5"/>
  <c r="Q712" i="5"/>
  <c r="O713" i="5"/>
  <c r="P713" i="5"/>
  <c r="Q713" i="5"/>
  <c r="O714" i="5"/>
  <c r="P714" i="5"/>
  <c r="Q714" i="5"/>
  <c r="O715" i="5"/>
  <c r="P715" i="5"/>
  <c r="Q715" i="5"/>
  <c r="O716" i="5"/>
  <c r="P716" i="5"/>
  <c r="Q716" i="5"/>
  <c r="O717" i="5"/>
  <c r="P717" i="5"/>
  <c r="Q717" i="5"/>
  <c r="O718" i="5"/>
  <c r="P718" i="5"/>
  <c r="Q718" i="5"/>
  <c r="O719" i="5"/>
  <c r="P719" i="5"/>
  <c r="Q719" i="5"/>
  <c r="O720" i="5"/>
  <c r="P720" i="5"/>
  <c r="Q720" i="5"/>
  <c r="O721" i="5"/>
  <c r="P721" i="5"/>
  <c r="Q721" i="5"/>
  <c r="O722" i="5"/>
  <c r="P722" i="5"/>
  <c r="Q722" i="5"/>
  <c r="O723" i="5"/>
  <c r="P723" i="5"/>
  <c r="Q723" i="5"/>
  <c r="O724" i="5"/>
  <c r="P724" i="5"/>
  <c r="Q724" i="5"/>
  <c r="O725" i="5"/>
  <c r="P725" i="5"/>
  <c r="Q725" i="5"/>
  <c r="O726" i="5"/>
  <c r="P726" i="5"/>
  <c r="Q726" i="5"/>
  <c r="O727" i="5"/>
  <c r="P727" i="5"/>
  <c r="Q727" i="5"/>
  <c r="O728" i="5"/>
  <c r="P728" i="5"/>
  <c r="Q728" i="5"/>
  <c r="O729" i="5"/>
  <c r="P729" i="5"/>
  <c r="Q729" i="5"/>
  <c r="O730" i="5"/>
  <c r="P730" i="5"/>
  <c r="Q730" i="5"/>
  <c r="O731" i="5"/>
  <c r="P731" i="5"/>
  <c r="Q731" i="5"/>
  <c r="O732" i="5"/>
  <c r="P732" i="5"/>
  <c r="Q732" i="5"/>
  <c r="O733" i="5"/>
  <c r="P733" i="5"/>
  <c r="Q733" i="5"/>
  <c r="O734" i="5"/>
  <c r="P734" i="5"/>
  <c r="Q734" i="5"/>
  <c r="O735" i="5"/>
  <c r="P735" i="5"/>
  <c r="Q735" i="5"/>
  <c r="O736" i="5"/>
  <c r="P736" i="5"/>
  <c r="Q736" i="5"/>
  <c r="O737" i="5"/>
  <c r="P737" i="5"/>
  <c r="Q737" i="5"/>
  <c r="O738" i="5"/>
  <c r="P738" i="5"/>
  <c r="Q738" i="5"/>
  <c r="O739" i="5"/>
  <c r="P739" i="5"/>
  <c r="Q739" i="5"/>
  <c r="O740" i="5"/>
  <c r="P740" i="5"/>
  <c r="Q740" i="5"/>
  <c r="O741" i="5"/>
  <c r="P741" i="5"/>
  <c r="Q741" i="5"/>
  <c r="O742" i="5"/>
  <c r="P742" i="5"/>
  <c r="Q742" i="5"/>
  <c r="O743" i="5"/>
  <c r="P743" i="5"/>
  <c r="Q743" i="5"/>
  <c r="O744" i="5"/>
  <c r="P744" i="5"/>
  <c r="Q744" i="5"/>
  <c r="O745" i="5"/>
  <c r="P745" i="5"/>
  <c r="Q745" i="5"/>
  <c r="O746" i="5"/>
  <c r="P746" i="5"/>
  <c r="Q746" i="5"/>
  <c r="O747" i="5"/>
  <c r="P747" i="5"/>
  <c r="Q747" i="5"/>
  <c r="O748" i="5"/>
  <c r="P748" i="5"/>
  <c r="Q748" i="5"/>
  <c r="O749" i="5"/>
  <c r="P749" i="5"/>
  <c r="Q749" i="5"/>
  <c r="O750" i="5"/>
  <c r="P750" i="5"/>
  <c r="Q750" i="5"/>
  <c r="O751" i="5"/>
  <c r="P751" i="5"/>
  <c r="Q751" i="5"/>
  <c r="O752" i="5"/>
  <c r="P752" i="5"/>
  <c r="Q752" i="5"/>
  <c r="O753" i="5"/>
  <c r="P753" i="5"/>
  <c r="Q753" i="5"/>
  <c r="O754" i="5"/>
  <c r="P754" i="5"/>
  <c r="Q754" i="5"/>
  <c r="O755" i="5"/>
  <c r="P755" i="5"/>
  <c r="Q755" i="5"/>
  <c r="O756" i="5"/>
  <c r="P756" i="5"/>
  <c r="Q756" i="5"/>
  <c r="O757" i="5"/>
  <c r="P757" i="5"/>
  <c r="Q757" i="5"/>
  <c r="O758" i="5"/>
  <c r="P758" i="5"/>
  <c r="Q758" i="5"/>
  <c r="O759" i="5"/>
  <c r="P759" i="5"/>
  <c r="Q759" i="5"/>
  <c r="O760" i="5"/>
  <c r="P760" i="5"/>
  <c r="Q760" i="5"/>
  <c r="O761" i="5"/>
  <c r="P761" i="5"/>
  <c r="Q761" i="5"/>
  <c r="O762" i="5"/>
  <c r="P762" i="5"/>
  <c r="Q762" i="5"/>
  <c r="O763" i="5"/>
  <c r="P763" i="5"/>
  <c r="Q763" i="5"/>
  <c r="O764" i="5"/>
  <c r="P764" i="5"/>
  <c r="Q764" i="5"/>
  <c r="O765" i="5"/>
  <c r="P765" i="5"/>
  <c r="Q765" i="5"/>
  <c r="O766" i="5"/>
  <c r="P766" i="5"/>
  <c r="Q766" i="5"/>
  <c r="O767" i="5"/>
  <c r="P767" i="5"/>
  <c r="Q767" i="5"/>
  <c r="O768" i="5"/>
  <c r="P768" i="5"/>
  <c r="Q768" i="5"/>
  <c r="O769" i="5"/>
  <c r="P769" i="5"/>
  <c r="Q769" i="5"/>
  <c r="O770" i="5"/>
  <c r="P770" i="5"/>
  <c r="Q770" i="5"/>
  <c r="O771" i="5"/>
  <c r="P771" i="5"/>
  <c r="Q771" i="5"/>
  <c r="O772" i="5"/>
  <c r="P772" i="5"/>
  <c r="Q772" i="5"/>
  <c r="O773" i="5"/>
  <c r="P773" i="5"/>
  <c r="Q773" i="5"/>
  <c r="O774" i="5"/>
  <c r="P774" i="5"/>
  <c r="Q774" i="5"/>
  <c r="O775" i="5"/>
  <c r="P775" i="5"/>
  <c r="Q775" i="5"/>
  <c r="O776" i="5"/>
  <c r="P776" i="5"/>
  <c r="Q776" i="5"/>
  <c r="O777" i="5"/>
  <c r="P777" i="5"/>
  <c r="Q777" i="5"/>
  <c r="O778" i="5"/>
  <c r="P778" i="5"/>
  <c r="Q778" i="5"/>
  <c r="O779" i="5"/>
  <c r="P779" i="5"/>
  <c r="Q779" i="5"/>
  <c r="O780" i="5"/>
  <c r="P780" i="5"/>
  <c r="Q780" i="5"/>
  <c r="O781" i="5"/>
  <c r="P781" i="5"/>
  <c r="Q781" i="5"/>
  <c r="O782" i="5"/>
  <c r="P782" i="5"/>
  <c r="Q782" i="5"/>
  <c r="O783" i="5"/>
  <c r="P783" i="5"/>
  <c r="Q783" i="5"/>
  <c r="O784" i="5"/>
  <c r="P784" i="5"/>
  <c r="Q784" i="5"/>
  <c r="O785" i="5"/>
  <c r="P785" i="5"/>
  <c r="Q785" i="5"/>
  <c r="O786" i="5"/>
  <c r="P786" i="5"/>
  <c r="Q786" i="5"/>
  <c r="O787" i="5"/>
  <c r="P787" i="5"/>
  <c r="Q787" i="5"/>
  <c r="O788" i="5"/>
  <c r="P788" i="5"/>
  <c r="Q788" i="5"/>
  <c r="O789" i="5"/>
  <c r="P789" i="5"/>
  <c r="Q789" i="5"/>
  <c r="O790" i="5"/>
  <c r="P790" i="5"/>
  <c r="Q790" i="5"/>
  <c r="O791" i="5"/>
  <c r="P791" i="5"/>
  <c r="Q791" i="5"/>
  <c r="O792" i="5"/>
  <c r="P792" i="5"/>
  <c r="Q792" i="5"/>
  <c r="O793" i="5"/>
  <c r="P793" i="5"/>
  <c r="Q793" i="5"/>
  <c r="O794" i="5"/>
  <c r="P794" i="5"/>
  <c r="Q794" i="5"/>
  <c r="O795" i="5"/>
  <c r="P795" i="5"/>
  <c r="Q795" i="5"/>
  <c r="O796" i="5"/>
  <c r="P796" i="5"/>
  <c r="Q796" i="5"/>
  <c r="O797" i="5"/>
  <c r="P797" i="5"/>
  <c r="Q797" i="5"/>
  <c r="O798" i="5"/>
  <c r="P798" i="5"/>
  <c r="Q798" i="5"/>
  <c r="O799" i="5"/>
  <c r="P799" i="5"/>
  <c r="Q799" i="5"/>
  <c r="O800" i="5"/>
  <c r="P800" i="5"/>
  <c r="Q800" i="5"/>
  <c r="O801" i="5"/>
  <c r="P801" i="5"/>
  <c r="Q801" i="5"/>
  <c r="O802" i="5"/>
  <c r="P802" i="5"/>
  <c r="Q802" i="5"/>
  <c r="O803" i="5"/>
  <c r="P803" i="5"/>
  <c r="Q803" i="5"/>
  <c r="O804" i="5"/>
  <c r="P804" i="5"/>
  <c r="Q804" i="5"/>
  <c r="O805" i="5"/>
  <c r="P805" i="5"/>
  <c r="Q805" i="5"/>
  <c r="O806" i="5"/>
  <c r="P806" i="5"/>
  <c r="Q806" i="5"/>
  <c r="O807" i="5"/>
  <c r="P807" i="5"/>
  <c r="Q807" i="5"/>
  <c r="O808" i="5"/>
  <c r="P808" i="5"/>
  <c r="Q808" i="5"/>
  <c r="O809" i="5"/>
  <c r="P809" i="5"/>
  <c r="Q809" i="5"/>
  <c r="O810" i="5"/>
  <c r="P810" i="5"/>
  <c r="Q810" i="5"/>
  <c r="O811" i="5"/>
  <c r="P811" i="5"/>
  <c r="Q811" i="5"/>
  <c r="O812" i="5"/>
  <c r="P812" i="5"/>
  <c r="Q812" i="5"/>
  <c r="O813" i="5"/>
  <c r="P813" i="5"/>
  <c r="Q813" i="5"/>
  <c r="O814" i="5"/>
  <c r="P814" i="5"/>
  <c r="Q814" i="5"/>
  <c r="O815" i="5"/>
  <c r="P815" i="5"/>
  <c r="Q815" i="5"/>
  <c r="O816" i="5"/>
  <c r="P816" i="5"/>
  <c r="Q816" i="5"/>
  <c r="O817" i="5"/>
  <c r="P817" i="5"/>
  <c r="Q817" i="5"/>
  <c r="O818" i="5"/>
  <c r="P818" i="5"/>
  <c r="Q818" i="5"/>
  <c r="O819" i="5"/>
  <c r="P819" i="5"/>
  <c r="Q819" i="5"/>
  <c r="O820" i="5"/>
  <c r="P820" i="5"/>
  <c r="Q820" i="5"/>
  <c r="O821" i="5"/>
  <c r="P821" i="5"/>
  <c r="Q821" i="5"/>
  <c r="O822" i="5"/>
  <c r="P822" i="5"/>
  <c r="Q822" i="5"/>
  <c r="O823" i="5"/>
  <c r="P823" i="5"/>
  <c r="Q823" i="5"/>
  <c r="O824" i="5"/>
  <c r="P824" i="5"/>
  <c r="Q824" i="5"/>
  <c r="O825" i="5"/>
  <c r="P825" i="5"/>
  <c r="Q825" i="5"/>
  <c r="O826" i="5"/>
  <c r="P826" i="5"/>
  <c r="Q826" i="5"/>
  <c r="O827" i="5"/>
  <c r="P827" i="5"/>
  <c r="Q827" i="5"/>
  <c r="O828" i="5"/>
  <c r="P828" i="5"/>
  <c r="Q828" i="5"/>
  <c r="O829" i="5"/>
  <c r="P829" i="5"/>
  <c r="Q829" i="5"/>
  <c r="O830" i="5"/>
  <c r="P830" i="5"/>
  <c r="Q830" i="5"/>
  <c r="O831" i="5"/>
  <c r="P831" i="5"/>
  <c r="Q831" i="5"/>
  <c r="O832" i="5"/>
  <c r="P832" i="5"/>
  <c r="Q832" i="5"/>
  <c r="O833" i="5"/>
  <c r="P833" i="5"/>
  <c r="Q833" i="5"/>
  <c r="O834" i="5"/>
  <c r="P834" i="5"/>
  <c r="Q834" i="5"/>
  <c r="O835" i="5"/>
  <c r="P835" i="5"/>
  <c r="Q835" i="5"/>
  <c r="O836" i="5"/>
  <c r="P836" i="5"/>
  <c r="Q836" i="5"/>
  <c r="O837" i="5"/>
  <c r="P837" i="5"/>
  <c r="Q837" i="5"/>
  <c r="O838" i="5"/>
  <c r="P838" i="5"/>
  <c r="Q838" i="5"/>
  <c r="O839" i="5"/>
  <c r="P839" i="5"/>
  <c r="Q839" i="5"/>
  <c r="O840" i="5"/>
  <c r="P840" i="5"/>
  <c r="Q840" i="5"/>
  <c r="O841" i="5"/>
  <c r="P841" i="5"/>
  <c r="Q841" i="5"/>
  <c r="O842" i="5"/>
  <c r="P842" i="5"/>
  <c r="Q842" i="5"/>
  <c r="O843" i="5"/>
  <c r="P843" i="5"/>
  <c r="Q843" i="5"/>
  <c r="O844" i="5"/>
  <c r="P844" i="5"/>
  <c r="Q844" i="5"/>
  <c r="O845" i="5"/>
  <c r="P845" i="5"/>
  <c r="Q845" i="5"/>
  <c r="O846" i="5"/>
  <c r="P846" i="5"/>
  <c r="Q846" i="5"/>
  <c r="O847" i="5"/>
  <c r="P847" i="5"/>
  <c r="Q847" i="5"/>
  <c r="O848" i="5"/>
  <c r="P848" i="5"/>
  <c r="Q848" i="5"/>
  <c r="O849" i="5"/>
  <c r="P849" i="5"/>
  <c r="Q849" i="5"/>
  <c r="O850" i="5"/>
  <c r="P850" i="5"/>
  <c r="Q850" i="5"/>
  <c r="O851" i="5"/>
  <c r="P851" i="5"/>
  <c r="Q851" i="5"/>
  <c r="O852" i="5"/>
  <c r="P852" i="5"/>
  <c r="Q852" i="5"/>
  <c r="O853" i="5"/>
  <c r="P853" i="5"/>
  <c r="Q853" i="5"/>
  <c r="O854" i="5"/>
  <c r="P854" i="5"/>
  <c r="Q854" i="5"/>
  <c r="O855" i="5"/>
  <c r="P855" i="5"/>
  <c r="Q855" i="5"/>
  <c r="O856" i="5"/>
  <c r="P856" i="5"/>
  <c r="Q856" i="5"/>
  <c r="O857" i="5"/>
  <c r="P857" i="5"/>
  <c r="Q857" i="5"/>
  <c r="O858" i="5"/>
  <c r="P858" i="5"/>
  <c r="Q858" i="5"/>
  <c r="O859" i="5"/>
  <c r="P859" i="5"/>
  <c r="Q859" i="5"/>
  <c r="O860" i="5"/>
  <c r="P860" i="5"/>
  <c r="Q860" i="5"/>
  <c r="O861" i="5"/>
  <c r="P861" i="5"/>
  <c r="Q861" i="5"/>
  <c r="O862" i="5"/>
  <c r="P862" i="5"/>
  <c r="Q862" i="5"/>
  <c r="O863" i="5"/>
  <c r="P863" i="5"/>
  <c r="Q863" i="5"/>
  <c r="O864" i="5"/>
  <c r="P864" i="5"/>
  <c r="Q864" i="5"/>
  <c r="O865" i="5"/>
  <c r="P865" i="5"/>
  <c r="Q865" i="5"/>
  <c r="O866" i="5"/>
  <c r="P866" i="5"/>
  <c r="Q866" i="5"/>
  <c r="O867" i="5"/>
  <c r="P867" i="5"/>
  <c r="Q867" i="5"/>
  <c r="O868" i="5"/>
  <c r="P868" i="5"/>
  <c r="Q868" i="5"/>
  <c r="O869" i="5"/>
  <c r="P869" i="5"/>
  <c r="Q869" i="5"/>
  <c r="O870" i="5"/>
  <c r="P870" i="5"/>
  <c r="Q870" i="5"/>
  <c r="O871" i="5"/>
  <c r="P871" i="5"/>
  <c r="Q871" i="5"/>
  <c r="O872" i="5"/>
  <c r="P872" i="5"/>
  <c r="Q872" i="5"/>
  <c r="O873" i="5"/>
  <c r="P873" i="5"/>
  <c r="Q873" i="5"/>
  <c r="O874" i="5"/>
  <c r="P874" i="5"/>
  <c r="Q874" i="5"/>
  <c r="O875" i="5"/>
  <c r="P875" i="5"/>
  <c r="Q875" i="5"/>
  <c r="O876" i="5"/>
  <c r="P876" i="5"/>
  <c r="Q876" i="5"/>
  <c r="O877" i="5"/>
  <c r="P877" i="5"/>
  <c r="Q877" i="5"/>
  <c r="O878" i="5"/>
  <c r="P878" i="5"/>
  <c r="Q878" i="5"/>
  <c r="O879" i="5"/>
  <c r="P879" i="5"/>
  <c r="Q879" i="5"/>
  <c r="O880" i="5"/>
  <c r="P880" i="5"/>
  <c r="Q880" i="5"/>
  <c r="O881" i="5"/>
  <c r="P881" i="5"/>
  <c r="Q881" i="5"/>
  <c r="O882" i="5"/>
  <c r="P882" i="5"/>
  <c r="Q882" i="5"/>
  <c r="O883" i="5"/>
  <c r="P883" i="5"/>
  <c r="Q883" i="5"/>
  <c r="O884" i="5"/>
  <c r="P884" i="5"/>
  <c r="Q884" i="5"/>
  <c r="O885" i="5"/>
  <c r="P885" i="5"/>
  <c r="Q885" i="5"/>
  <c r="O886" i="5"/>
  <c r="P886" i="5"/>
  <c r="Q886" i="5"/>
  <c r="O887" i="5"/>
  <c r="P887" i="5"/>
  <c r="Q887" i="5"/>
  <c r="O888" i="5"/>
  <c r="P888" i="5"/>
  <c r="Q888" i="5"/>
  <c r="O889" i="5"/>
  <c r="P889" i="5"/>
  <c r="Q889" i="5"/>
  <c r="O890" i="5"/>
  <c r="P890" i="5"/>
  <c r="Q890" i="5"/>
  <c r="O891" i="5"/>
  <c r="P891" i="5"/>
  <c r="Q891" i="5"/>
  <c r="O892" i="5"/>
  <c r="P892" i="5"/>
  <c r="Q892" i="5"/>
  <c r="O893" i="5"/>
  <c r="P893" i="5"/>
  <c r="Q893" i="5"/>
  <c r="O894" i="5"/>
  <c r="P894" i="5"/>
  <c r="Q894" i="5"/>
  <c r="O895" i="5"/>
  <c r="P895" i="5"/>
  <c r="Q895" i="5"/>
  <c r="O896" i="5"/>
  <c r="P896" i="5"/>
  <c r="Q896" i="5"/>
  <c r="O897" i="5"/>
  <c r="P897" i="5"/>
  <c r="Q897" i="5"/>
  <c r="O898" i="5"/>
  <c r="P898" i="5"/>
  <c r="Q898" i="5"/>
  <c r="O899" i="5"/>
  <c r="P899" i="5"/>
  <c r="Q899" i="5"/>
  <c r="O900" i="5"/>
  <c r="P900" i="5"/>
  <c r="Q900" i="5"/>
  <c r="O901" i="5"/>
  <c r="P901" i="5"/>
  <c r="Q901" i="5"/>
  <c r="O902" i="5"/>
  <c r="P902" i="5"/>
  <c r="Q902" i="5"/>
  <c r="O903" i="5"/>
  <c r="P903" i="5"/>
  <c r="Q903" i="5"/>
  <c r="O904" i="5"/>
  <c r="P904" i="5"/>
  <c r="Q904" i="5"/>
  <c r="O905" i="5"/>
  <c r="P905" i="5"/>
  <c r="Q905" i="5"/>
  <c r="O906" i="5"/>
  <c r="P906" i="5"/>
  <c r="Q906" i="5"/>
  <c r="O907" i="5"/>
  <c r="P907" i="5"/>
  <c r="Q907" i="5"/>
  <c r="O908" i="5"/>
  <c r="P908" i="5"/>
  <c r="Q908" i="5"/>
  <c r="O909" i="5"/>
  <c r="P909" i="5"/>
  <c r="Q909" i="5"/>
  <c r="O910" i="5"/>
  <c r="P910" i="5"/>
  <c r="Q910" i="5"/>
  <c r="O911" i="5"/>
  <c r="P911" i="5"/>
  <c r="Q911" i="5"/>
  <c r="O912" i="5"/>
  <c r="P912" i="5"/>
  <c r="Q912" i="5"/>
  <c r="O913" i="5"/>
  <c r="P913" i="5"/>
  <c r="Q913" i="5"/>
  <c r="O914" i="5"/>
  <c r="P914" i="5"/>
  <c r="Q914" i="5"/>
  <c r="O915" i="5"/>
  <c r="P915" i="5"/>
  <c r="Q915" i="5"/>
  <c r="O916" i="5"/>
  <c r="P916" i="5"/>
  <c r="Q916" i="5"/>
  <c r="O917" i="5"/>
  <c r="P917" i="5"/>
  <c r="Q917" i="5"/>
  <c r="O918" i="5"/>
  <c r="P918" i="5"/>
  <c r="Q918" i="5"/>
  <c r="O919" i="5"/>
  <c r="P919" i="5"/>
  <c r="Q919" i="5"/>
  <c r="O920" i="5"/>
  <c r="P920" i="5"/>
  <c r="Q920" i="5"/>
  <c r="O921" i="5"/>
  <c r="P921" i="5"/>
  <c r="Q921" i="5"/>
  <c r="O922" i="5"/>
  <c r="P922" i="5"/>
  <c r="Q922" i="5"/>
  <c r="O923" i="5"/>
  <c r="P923" i="5"/>
  <c r="Q923" i="5"/>
  <c r="O924" i="5"/>
  <c r="P924" i="5"/>
  <c r="Q924" i="5"/>
  <c r="O925" i="5"/>
  <c r="P925" i="5"/>
  <c r="Q925" i="5"/>
  <c r="O926" i="5"/>
  <c r="P926" i="5"/>
  <c r="Q926" i="5"/>
  <c r="O927" i="5"/>
  <c r="P927" i="5"/>
  <c r="Q927" i="5"/>
  <c r="O928" i="5"/>
  <c r="P928" i="5"/>
  <c r="Q928" i="5"/>
  <c r="O929" i="5"/>
  <c r="P929" i="5"/>
  <c r="Q929" i="5"/>
  <c r="O930" i="5"/>
  <c r="P930" i="5"/>
  <c r="Q930" i="5"/>
  <c r="O931" i="5"/>
  <c r="P931" i="5"/>
  <c r="Q931" i="5"/>
  <c r="O932" i="5"/>
  <c r="P932" i="5"/>
  <c r="Q932" i="5"/>
  <c r="O933" i="5"/>
  <c r="P933" i="5"/>
  <c r="Q933" i="5"/>
  <c r="O934" i="5"/>
  <c r="P934" i="5"/>
  <c r="Q934" i="5"/>
  <c r="O935" i="5"/>
  <c r="P935" i="5"/>
  <c r="Q935" i="5"/>
  <c r="O936" i="5"/>
  <c r="P936" i="5"/>
  <c r="Q936" i="5"/>
  <c r="O937" i="5"/>
  <c r="P937" i="5"/>
  <c r="Q937" i="5"/>
  <c r="O938" i="5"/>
  <c r="P938" i="5"/>
  <c r="Q938" i="5"/>
  <c r="O939" i="5"/>
  <c r="P939" i="5"/>
  <c r="Q939" i="5"/>
  <c r="O940" i="5"/>
  <c r="P940" i="5"/>
  <c r="Q940" i="5"/>
  <c r="O941" i="5"/>
  <c r="P941" i="5"/>
  <c r="Q941" i="5"/>
  <c r="O942" i="5"/>
  <c r="P942" i="5"/>
  <c r="Q942" i="5"/>
  <c r="O943" i="5"/>
  <c r="P943" i="5"/>
  <c r="Q943" i="5"/>
  <c r="O944" i="5"/>
  <c r="P944" i="5"/>
  <c r="Q944" i="5"/>
  <c r="O945" i="5"/>
  <c r="P945" i="5"/>
  <c r="Q945" i="5"/>
  <c r="O946" i="5"/>
  <c r="P946" i="5"/>
  <c r="Q946" i="5"/>
  <c r="O947" i="5"/>
  <c r="P947" i="5"/>
  <c r="Q947" i="5"/>
  <c r="O948" i="5"/>
  <c r="P948" i="5"/>
  <c r="Q948" i="5"/>
  <c r="O949" i="5"/>
  <c r="P949" i="5"/>
  <c r="Q949" i="5"/>
  <c r="O950" i="5"/>
  <c r="P950" i="5"/>
  <c r="Q950" i="5"/>
  <c r="O951" i="5"/>
  <c r="P951" i="5"/>
  <c r="Q951" i="5"/>
  <c r="O952" i="5"/>
  <c r="P952" i="5"/>
  <c r="Q952" i="5"/>
  <c r="O953" i="5"/>
  <c r="P953" i="5"/>
  <c r="Q953" i="5"/>
  <c r="O954" i="5"/>
  <c r="P954" i="5"/>
  <c r="Q954" i="5"/>
  <c r="O955" i="5"/>
  <c r="P955" i="5"/>
  <c r="Q955" i="5"/>
  <c r="O956" i="5"/>
  <c r="P956" i="5"/>
  <c r="Q956" i="5"/>
  <c r="O957" i="5"/>
  <c r="P957" i="5"/>
  <c r="Q957" i="5"/>
  <c r="O958" i="5"/>
  <c r="P958" i="5"/>
  <c r="Q958" i="5"/>
  <c r="O959" i="5"/>
  <c r="P959" i="5"/>
  <c r="Q959" i="5"/>
  <c r="O960" i="5"/>
  <c r="P960" i="5"/>
  <c r="Q960" i="5"/>
  <c r="O961" i="5"/>
  <c r="P961" i="5"/>
  <c r="Q961" i="5"/>
  <c r="O962" i="5"/>
  <c r="P962" i="5"/>
  <c r="Q962" i="5"/>
  <c r="O963" i="5"/>
  <c r="P963" i="5"/>
  <c r="Q963" i="5"/>
  <c r="O964" i="5"/>
  <c r="P964" i="5"/>
  <c r="Q964" i="5"/>
  <c r="O965" i="5"/>
  <c r="P965" i="5"/>
  <c r="Q965" i="5"/>
  <c r="O966" i="5"/>
  <c r="P966" i="5"/>
  <c r="Q966" i="5"/>
  <c r="O967" i="5"/>
  <c r="P967" i="5"/>
  <c r="Q967" i="5"/>
  <c r="O968" i="5"/>
  <c r="P968" i="5"/>
  <c r="Q968" i="5"/>
  <c r="O969" i="5"/>
  <c r="P969" i="5"/>
  <c r="Q969" i="5"/>
  <c r="O970" i="5"/>
  <c r="P970" i="5"/>
  <c r="Q970" i="5"/>
  <c r="O971" i="5"/>
  <c r="P971" i="5"/>
  <c r="Q971" i="5"/>
  <c r="O972" i="5"/>
  <c r="P972" i="5"/>
  <c r="Q972" i="5"/>
  <c r="O973" i="5"/>
  <c r="P973" i="5"/>
  <c r="Q973" i="5"/>
  <c r="O974" i="5"/>
  <c r="P974" i="5"/>
  <c r="Q974" i="5"/>
  <c r="O975" i="5"/>
  <c r="P975" i="5"/>
  <c r="Q975" i="5"/>
  <c r="O976" i="5"/>
  <c r="P976" i="5"/>
  <c r="Q976" i="5"/>
  <c r="O977" i="5"/>
  <c r="P977" i="5"/>
  <c r="Q977" i="5"/>
  <c r="O978" i="5"/>
  <c r="P978" i="5"/>
  <c r="Q978" i="5"/>
  <c r="O979" i="5"/>
  <c r="P979" i="5"/>
  <c r="Q979" i="5"/>
  <c r="O980" i="5"/>
  <c r="P980" i="5"/>
  <c r="Q980" i="5"/>
  <c r="O981" i="5"/>
  <c r="P981" i="5"/>
  <c r="Q981" i="5"/>
  <c r="O982" i="5"/>
  <c r="P982" i="5"/>
  <c r="Q982" i="5"/>
  <c r="O983" i="5"/>
  <c r="P983" i="5"/>
  <c r="Q983" i="5"/>
  <c r="O984" i="5"/>
  <c r="P984" i="5"/>
  <c r="Q984" i="5"/>
  <c r="O985" i="5"/>
  <c r="P985" i="5"/>
  <c r="Q985" i="5"/>
  <c r="O986" i="5"/>
  <c r="P986" i="5"/>
  <c r="Q986" i="5"/>
  <c r="O987" i="5"/>
  <c r="P987" i="5"/>
  <c r="Q987" i="5"/>
  <c r="O988" i="5"/>
  <c r="P988" i="5"/>
  <c r="Q988" i="5"/>
  <c r="O989" i="5"/>
  <c r="P989" i="5"/>
  <c r="Q989" i="5"/>
  <c r="O990" i="5"/>
  <c r="P990" i="5"/>
  <c r="Q990" i="5"/>
  <c r="O991" i="5"/>
  <c r="P991" i="5"/>
  <c r="Q991" i="5"/>
  <c r="O992" i="5"/>
  <c r="P992" i="5"/>
  <c r="Q992" i="5"/>
  <c r="O993" i="5"/>
  <c r="P993" i="5"/>
  <c r="Q993" i="5"/>
  <c r="O994" i="5"/>
  <c r="P994" i="5"/>
  <c r="Q994" i="5"/>
  <c r="O995" i="5"/>
  <c r="P995" i="5"/>
  <c r="Q995" i="5"/>
  <c r="O996" i="5"/>
  <c r="P996" i="5"/>
  <c r="Q996" i="5"/>
  <c r="O997" i="5"/>
  <c r="P997" i="5"/>
  <c r="Q997" i="5"/>
  <c r="O998" i="5"/>
  <c r="P998" i="5"/>
  <c r="Q998" i="5"/>
  <c r="O999" i="5"/>
  <c r="P999" i="5"/>
  <c r="Q999" i="5"/>
  <c r="O1000" i="5"/>
  <c r="P1000" i="5"/>
  <c r="Q1000" i="5"/>
  <c r="O1001" i="5"/>
  <c r="P1001" i="5"/>
  <c r="Q1001" i="5"/>
  <c r="O1002" i="5"/>
  <c r="P1002" i="5"/>
  <c r="Q1002" i="5"/>
  <c r="O1003" i="5"/>
  <c r="P1003" i="5"/>
  <c r="Q1003" i="5"/>
  <c r="O1004" i="5"/>
  <c r="P1004" i="5"/>
  <c r="Q1004" i="5"/>
  <c r="O1005" i="5"/>
  <c r="P1005" i="5"/>
  <c r="Q1005" i="5"/>
  <c r="O1006" i="5"/>
  <c r="P1006" i="5"/>
  <c r="Q1006" i="5"/>
  <c r="O1007" i="5"/>
  <c r="P1007" i="5"/>
  <c r="Q1007" i="5"/>
  <c r="O1008" i="5"/>
  <c r="P1008" i="5"/>
  <c r="Q1008" i="5"/>
  <c r="O1009" i="5"/>
  <c r="P1009" i="5"/>
  <c r="Q1009" i="5"/>
  <c r="O1010" i="5"/>
  <c r="P1010" i="5"/>
  <c r="Q1010" i="5"/>
  <c r="O1011" i="5"/>
  <c r="P1011" i="5"/>
  <c r="Q1011" i="5"/>
  <c r="O1012" i="5"/>
  <c r="P1012" i="5"/>
  <c r="Q1012" i="5"/>
  <c r="O1013" i="5"/>
  <c r="P1013" i="5"/>
  <c r="Q1013" i="5"/>
  <c r="O1014" i="5"/>
  <c r="P1014" i="5"/>
  <c r="Q1014" i="5"/>
  <c r="O1015" i="5"/>
  <c r="P1015" i="5"/>
  <c r="Q1015" i="5"/>
  <c r="O1016" i="5"/>
  <c r="P1016" i="5"/>
  <c r="Q1016" i="5"/>
  <c r="O1017" i="5"/>
  <c r="P1017" i="5"/>
  <c r="Q1017" i="5"/>
  <c r="O1018" i="5"/>
  <c r="P1018" i="5"/>
  <c r="Q1018" i="5"/>
  <c r="O1019" i="5"/>
  <c r="P1019" i="5"/>
  <c r="Q1019" i="5"/>
  <c r="O1020" i="5"/>
  <c r="P1020" i="5"/>
  <c r="Q1020" i="5"/>
  <c r="O1021" i="5"/>
  <c r="P1021" i="5"/>
  <c r="Q1021" i="5"/>
  <c r="O1022" i="5"/>
  <c r="P1022" i="5"/>
  <c r="Q1022" i="5"/>
  <c r="O1023" i="5"/>
  <c r="P1023" i="5"/>
  <c r="Q1023" i="5"/>
  <c r="O1024" i="5"/>
  <c r="P1024" i="5"/>
  <c r="Q1024" i="5"/>
  <c r="O1025" i="5"/>
  <c r="P1025" i="5"/>
  <c r="Q1025" i="5"/>
  <c r="O1026" i="5"/>
  <c r="P1026" i="5"/>
  <c r="Q1026" i="5"/>
  <c r="O1027" i="5"/>
  <c r="P1027" i="5"/>
  <c r="Q1027" i="5"/>
  <c r="O1028" i="5"/>
  <c r="P1028" i="5"/>
  <c r="Q1028" i="5"/>
  <c r="O1029" i="5"/>
  <c r="P1029" i="5"/>
  <c r="Q1029" i="5"/>
  <c r="O1030" i="5"/>
  <c r="P1030" i="5"/>
  <c r="Q1030" i="5"/>
  <c r="O1031" i="5"/>
  <c r="P1031" i="5"/>
  <c r="Q1031" i="5"/>
  <c r="O1032" i="5"/>
  <c r="P1032" i="5"/>
  <c r="Q1032" i="5"/>
  <c r="O1033" i="5"/>
  <c r="P1033" i="5"/>
  <c r="Q1033" i="5"/>
  <c r="O1034" i="5"/>
  <c r="P1034" i="5"/>
  <c r="Q1034" i="5"/>
  <c r="O1035" i="5"/>
  <c r="P1035" i="5"/>
  <c r="Q1035" i="5"/>
  <c r="O1036" i="5"/>
  <c r="P1036" i="5"/>
  <c r="Q1036" i="5"/>
  <c r="O1037" i="5"/>
  <c r="P1037" i="5"/>
  <c r="Q1037" i="5"/>
  <c r="O1038" i="5"/>
  <c r="P1038" i="5"/>
  <c r="Q1038" i="5"/>
  <c r="O1039" i="5"/>
  <c r="P1039" i="5"/>
  <c r="Q1039" i="5"/>
  <c r="O1040" i="5"/>
  <c r="P1040" i="5"/>
  <c r="Q1040" i="5"/>
  <c r="O1041" i="5"/>
  <c r="P1041" i="5"/>
  <c r="Q1041" i="5"/>
  <c r="O1042" i="5"/>
  <c r="P1042" i="5"/>
  <c r="Q1042" i="5"/>
  <c r="O1043" i="5"/>
  <c r="P1043" i="5"/>
  <c r="Q1043" i="5"/>
  <c r="O1044" i="5"/>
  <c r="P1044" i="5"/>
  <c r="Q1044" i="5"/>
  <c r="O1045" i="5"/>
  <c r="P1045" i="5"/>
  <c r="Q1045" i="5"/>
  <c r="O1046" i="5"/>
  <c r="P1046" i="5"/>
  <c r="Q1046" i="5"/>
  <c r="O1047" i="5"/>
  <c r="P1047" i="5"/>
  <c r="Q1047" i="5"/>
  <c r="O1048" i="5"/>
  <c r="P1048" i="5"/>
  <c r="Q1048" i="5"/>
  <c r="O1049" i="5"/>
  <c r="P1049" i="5"/>
  <c r="Q1049" i="5"/>
  <c r="O1050" i="5"/>
  <c r="P1050" i="5"/>
  <c r="Q1050" i="5"/>
  <c r="O1051" i="5"/>
  <c r="P1051" i="5"/>
  <c r="Q1051" i="5"/>
  <c r="O1052" i="5"/>
  <c r="P1052" i="5"/>
  <c r="Q1052" i="5"/>
  <c r="O1053" i="5"/>
  <c r="P1053" i="5"/>
  <c r="Q1053" i="5"/>
  <c r="O1054" i="5"/>
  <c r="P1054" i="5"/>
  <c r="Q1054" i="5"/>
  <c r="O1055" i="5"/>
  <c r="P1055" i="5"/>
  <c r="Q1055" i="5"/>
  <c r="O1056" i="5"/>
  <c r="P1056" i="5"/>
  <c r="Q1056" i="5"/>
  <c r="O1057" i="5"/>
  <c r="P1057" i="5"/>
  <c r="Q1057" i="5"/>
  <c r="O1058" i="5"/>
  <c r="P1058" i="5"/>
  <c r="Q1058" i="5"/>
  <c r="O1059" i="5"/>
  <c r="P1059" i="5"/>
  <c r="Q1059" i="5"/>
  <c r="O1060" i="5"/>
  <c r="P1060" i="5"/>
  <c r="Q1060" i="5"/>
  <c r="O1061" i="5"/>
  <c r="P1061" i="5"/>
  <c r="Q1061" i="5"/>
  <c r="O1062" i="5"/>
  <c r="P1062" i="5"/>
  <c r="Q1062" i="5"/>
  <c r="O1063" i="5"/>
  <c r="P1063" i="5"/>
  <c r="Q1063" i="5"/>
  <c r="O1064" i="5"/>
  <c r="P1064" i="5"/>
  <c r="Q1064" i="5"/>
  <c r="O1065" i="5"/>
  <c r="P1065" i="5"/>
  <c r="Q1065" i="5"/>
  <c r="O1066" i="5"/>
  <c r="P1066" i="5"/>
  <c r="Q1066" i="5"/>
  <c r="O1067" i="5"/>
  <c r="P1067" i="5"/>
  <c r="Q1067" i="5"/>
  <c r="O1068" i="5"/>
  <c r="P1068" i="5"/>
  <c r="Q1068" i="5"/>
  <c r="O1069" i="5"/>
  <c r="P1069" i="5"/>
  <c r="Q1069" i="5"/>
  <c r="O1070" i="5"/>
  <c r="P1070" i="5"/>
  <c r="Q1070" i="5"/>
  <c r="O1071" i="5"/>
  <c r="P1071" i="5"/>
  <c r="Q1071" i="5"/>
  <c r="O1072" i="5"/>
  <c r="P1072" i="5"/>
  <c r="Q1072" i="5"/>
  <c r="O1073" i="5"/>
  <c r="P1073" i="5"/>
  <c r="Q1073" i="5"/>
  <c r="O1074" i="5"/>
  <c r="P1074" i="5"/>
  <c r="Q1074" i="5"/>
  <c r="O1075" i="5"/>
  <c r="P1075" i="5"/>
  <c r="Q1075" i="5"/>
  <c r="O1076" i="5"/>
  <c r="P1076" i="5"/>
  <c r="Q1076" i="5"/>
  <c r="O1077" i="5"/>
  <c r="P1077" i="5"/>
  <c r="Q1077" i="5"/>
  <c r="O1078" i="5"/>
  <c r="P1078" i="5"/>
  <c r="Q1078" i="5"/>
  <c r="O1079" i="5"/>
  <c r="P1079" i="5"/>
  <c r="Q1079" i="5"/>
  <c r="O1080" i="5"/>
  <c r="P1080" i="5"/>
  <c r="Q1080" i="5"/>
  <c r="O1081" i="5"/>
  <c r="P1081" i="5"/>
  <c r="Q1081" i="5"/>
  <c r="O1082" i="5"/>
  <c r="P1082" i="5"/>
  <c r="Q1082" i="5"/>
  <c r="O1083" i="5"/>
  <c r="P1083" i="5"/>
  <c r="Q1083" i="5"/>
  <c r="O1084" i="5"/>
  <c r="P1084" i="5"/>
  <c r="Q1084" i="5"/>
  <c r="O1085" i="5"/>
  <c r="P1085" i="5"/>
  <c r="Q1085" i="5"/>
  <c r="O1086" i="5"/>
  <c r="P1086" i="5"/>
  <c r="Q1086" i="5"/>
  <c r="O1087" i="5"/>
  <c r="P1087" i="5"/>
  <c r="Q1087" i="5"/>
  <c r="O1088" i="5"/>
  <c r="P1088" i="5"/>
  <c r="Q1088" i="5"/>
  <c r="O1089" i="5"/>
  <c r="P1089" i="5"/>
  <c r="Q1089" i="5"/>
  <c r="O1090" i="5"/>
  <c r="P1090" i="5"/>
  <c r="Q1090" i="5"/>
  <c r="O1091" i="5"/>
  <c r="P1091" i="5"/>
  <c r="Q1091" i="5"/>
  <c r="O1092" i="5"/>
  <c r="P1092" i="5"/>
  <c r="Q1092" i="5"/>
  <c r="O1093" i="5"/>
  <c r="P1093" i="5"/>
  <c r="Q1093" i="5"/>
  <c r="O1094" i="5"/>
  <c r="P1094" i="5"/>
  <c r="Q1094" i="5"/>
  <c r="O1095" i="5"/>
  <c r="P1095" i="5"/>
  <c r="Q1095" i="5"/>
  <c r="O1096" i="5"/>
  <c r="P1096" i="5"/>
  <c r="Q1096" i="5"/>
  <c r="O1097" i="5"/>
  <c r="P1097" i="5"/>
  <c r="Q1097" i="5"/>
  <c r="O1098" i="5"/>
  <c r="P1098" i="5"/>
  <c r="Q1098" i="5"/>
  <c r="O1099" i="5"/>
  <c r="P1099" i="5"/>
  <c r="Q1099" i="5"/>
  <c r="O1100" i="5"/>
  <c r="P1100" i="5"/>
  <c r="Q1100" i="5"/>
  <c r="O1101" i="5"/>
  <c r="P1101" i="5"/>
  <c r="Q1101" i="5"/>
  <c r="O1102" i="5"/>
  <c r="P1102" i="5"/>
  <c r="Q1102" i="5"/>
  <c r="O1103" i="5"/>
  <c r="P1103" i="5"/>
  <c r="Q1103" i="5"/>
  <c r="O1104" i="5"/>
  <c r="P1104" i="5"/>
  <c r="Q1104" i="5"/>
  <c r="O1105" i="5"/>
  <c r="P1105" i="5"/>
  <c r="Q1105" i="5"/>
  <c r="O1106" i="5"/>
  <c r="P1106" i="5"/>
  <c r="Q1106" i="5"/>
  <c r="O1107" i="5"/>
  <c r="P1107" i="5"/>
  <c r="Q1107" i="5"/>
  <c r="O1108" i="5"/>
  <c r="P1108" i="5"/>
  <c r="Q1108" i="5"/>
  <c r="O1109" i="5"/>
  <c r="P1109" i="5"/>
  <c r="Q1109" i="5"/>
  <c r="O1110" i="5"/>
  <c r="P1110" i="5"/>
  <c r="Q1110" i="5"/>
  <c r="O1111" i="5"/>
  <c r="P1111" i="5"/>
  <c r="Q1111" i="5"/>
  <c r="O1112" i="5"/>
  <c r="P1112" i="5"/>
  <c r="Q1112" i="5"/>
  <c r="O1113" i="5"/>
  <c r="P1113" i="5"/>
  <c r="Q1113" i="5"/>
  <c r="O1114" i="5"/>
  <c r="P1114" i="5"/>
  <c r="Q1114" i="5"/>
  <c r="O1115" i="5"/>
  <c r="P1115" i="5"/>
  <c r="Q1115" i="5"/>
  <c r="O1116" i="5"/>
  <c r="P1116" i="5"/>
  <c r="Q1116" i="5"/>
  <c r="O1117" i="5"/>
  <c r="P1117" i="5"/>
  <c r="Q1117" i="5"/>
  <c r="O1118" i="5"/>
  <c r="P1118" i="5"/>
  <c r="Q1118" i="5"/>
  <c r="O1119" i="5"/>
  <c r="P1119" i="5"/>
  <c r="Q1119" i="5"/>
  <c r="O1120" i="5"/>
  <c r="P1120" i="5"/>
  <c r="Q1120" i="5"/>
  <c r="O1121" i="5"/>
  <c r="P1121" i="5"/>
  <c r="Q1121" i="5"/>
  <c r="O1122" i="5"/>
  <c r="P1122" i="5"/>
  <c r="Q1122" i="5"/>
  <c r="O1123" i="5"/>
  <c r="P1123" i="5"/>
  <c r="Q1123" i="5"/>
  <c r="O1124" i="5"/>
  <c r="P1124" i="5"/>
  <c r="Q1124" i="5"/>
  <c r="P2" i="5"/>
  <c r="Q2" i="5"/>
  <c r="O2" i="5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M3" i="5"/>
  <c r="B3" i="4" s="1"/>
  <c r="M4" i="5"/>
  <c r="B4" i="4" s="1"/>
  <c r="M5" i="5"/>
  <c r="B5" i="4" s="1"/>
  <c r="M6" i="5"/>
  <c r="M7" i="5"/>
  <c r="B7" i="4" s="1"/>
  <c r="M8" i="5"/>
  <c r="B8" i="4" s="1"/>
  <c r="M9" i="5"/>
  <c r="B9" i="4" s="1"/>
  <c r="M10" i="5"/>
  <c r="B10" i="4" s="1"/>
  <c r="M11" i="5"/>
  <c r="B11" i="4" s="1"/>
  <c r="M12" i="5"/>
  <c r="B12" i="4" s="1"/>
  <c r="M13" i="5"/>
  <c r="B13" i="4" s="1"/>
  <c r="M14" i="5"/>
  <c r="B14" i="4" s="1"/>
  <c r="M15" i="5"/>
  <c r="B15" i="4" s="1"/>
  <c r="M16" i="5"/>
  <c r="B16" i="4" s="1"/>
  <c r="M17" i="5"/>
  <c r="B17" i="4" s="1"/>
  <c r="M18" i="5"/>
  <c r="B18" i="4" s="1"/>
  <c r="M19" i="5"/>
  <c r="B19" i="4" s="1"/>
  <c r="M20" i="5"/>
  <c r="M21" i="5"/>
  <c r="B21" i="4" s="1"/>
  <c r="M22" i="5"/>
  <c r="B22" i="4" s="1"/>
  <c r="M23" i="5"/>
  <c r="B23" i="4" s="1"/>
  <c r="M24" i="5"/>
  <c r="B24" i="4" s="1"/>
  <c r="M25" i="5"/>
  <c r="M26" i="5"/>
  <c r="B26" i="4" s="1"/>
  <c r="M27" i="5"/>
  <c r="B27" i="4" s="1"/>
  <c r="M28" i="5"/>
  <c r="B28" i="4" s="1"/>
  <c r="M29" i="5"/>
  <c r="B29" i="4" s="1"/>
  <c r="M30" i="5"/>
  <c r="B30" i="4" s="1"/>
  <c r="M31" i="5"/>
  <c r="B31" i="4" s="1"/>
  <c r="M32" i="5"/>
  <c r="B32" i="4" s="1"/>
  <c r="M33" i="5"/>
  <c r="M34" i="5"/>
  <c r="B34" i="4" s="1"/>
  <c r="M35" i="5"/>
  <c r="B35" i="4" s="1"/>
  <c r="M36" i="5"/>
  <c r="B36" i="4" s="1"/>
  <c r="M37" i="5"/>
  <c r="B37" i="4" s="1"/>
  <c r="M38" i="5"/>
  <c r="B38" i="4" s="1"/>
  <c r="M39" i="5"/>
  <c r="B39" i="4" s="1"/>
  <c r="M40" i="5"/>
  <c r="B40" i="4" s="1"/>
  <c r="M41" i="5"/>
  <c r="M42" i="5"/>
  <c r="B42" i="4" s="1"/>
  <c r="M43" i="5"/>
  <c r="B43" i="4" s="1"/>
  <c r="M44" i="5"/>
  <c r="B44" i="4" s="1"/>
  <c r="M45" i="5"/>
  <c r="B45" i="4" s="1"/>
  <c r="M46" i="5"/>
  <c r="B46" i="4" s="1"/>
  <c r="M47" i="5"/>
  <c r="B47" i="4" s="1"/>
  <c r="M48" i="5"/>
  <c r="B48" i="4" s="1"/>
  <c r="M49" i="5"/>
  <c r="M50" i="5"/>
  <c r="B50" i="4" s="1"/>
  <c r="M51" i="5"/>
  <c r="B51" i="4" s="1"/>
  <c r="M52" i="5"/>
  <c r="B52" i="4" s="1"/>
  <c r="M53" i="5"/>
  <c r="B53" i="4" s="1"/>
  <c r="M54" i="5"/>
  <c r="B54" i="4" s="1"/>
  <c r="M55" i="5"/>
  <c r="B55" i="4" s="1"/>
  <c r="M56" i="5"/>
  <c r="B56" i="4" s="1"/>
  <c r="M57" i="5"/>
  <c r="M58" i="5"/>
  <c r="B58" i="4" s="1"/>
  <c r="M59" i="5"/>
  <c r="B59" i="4" s="1"/>
  <c r="M60" i="5"/>
  <c r="B60" i="4" s="1"/>
  <c r="M61" i="5"/>
  <c r="B61" i="4" s="1"/>
  <c r="M62" i="5"/>
  <c r="B62" i="4" s="1"/>
  <c r="M63" i="5"/>
  <c r="B63" i="4" s="1"/>
  <c r="M64" i="5"/>
  <c r="B64" i="4" s="1"/>
  <c r="M65" i="5"/>
  <c r="M66" i="5"/>
  <c r="B66" i="4" s="1"/>
  <c r="M67" i="5"/>
  <c r="B67" i="4" s="1"/>
  <c r="M68" i="5"/>
  <c r="B68" i="4" s="1"/>
  <c r="M69" i="5"/>
  <c r="B69" i="4" s="1"/>
  <c r="M70" i="5"/>
  <c r="B70" i="4" s="1"/>
  <c r="M71" i="5"/>
  <c r="B71" i="4" s="1"/>
  <c r="M72" i="5"/>
  <c r="B72" i="4" s="1"/>
  <c r="M73" i="5"/>
  <c r="B73" i="4" s="1"/>
  <c r="M74" i="5"/>
  <c r="B74" i="4" s="1"/>
  <c r="M75" i="5"/>
  <c r="B75" i="4" s="1"/>
  <c r="M76" i="5"/>
  <c r="B76" i="4" s="1"/>
  <c r="M77" i="5"/>
  <c r="B77" i="4" s="1"/>
  <c r="M78" i="5"/>
  <c r="B78" i="4" s="1"/>
  <c r="M79" i="5"/>
  <c r="B79" i="4" s="1"/>
  <c r="M80" i="5"/>
  <c r="B80" i="4" s="1"/>
  <c r="M81" i="5"/>
  <c r="M82" i="5"/>
  <c r="B82" i="4" s="1"/>
  <c r="M83" i="5"/>
  <c r="B83" i="4" s="1"/>
  <c r="M84" i="5"/>
  <c r="B84" i="4" s="1"/>
  <c r="M85" i="5"/>
  <c r="B85" i="4" s="1"/>
  <c r="M86" i="5"/>
  <c r="B86" i="4" s="1"/>
  <c r="M87" i="5"/>
  <c r="B87" i="4" s="1"/>
  <c r="M88" i="5"/>
  <c r="B88" i="4" s="1"/>
  <c r="M89" i="5"/>
  <c r="M90" i="5"/>
  <c r="B90" i="4" s="1"/>
  <c r="M91" i="5"/>
  <c r="B91" i="4" s="1"/>
  <c r="M92" i="5"/>
  <c r="B92" i="4" s="1"/>
  <c r="M93" i="5"/>
  <c r="B93" i="4" s="1"/>
  <c r="M94" i="5"/>
  <c r="B94" i="4" s="1"/>
  <c r="M95" i="5"/>
  <c r="B95" i="4" s="1"/>
  <c r="M96" i="5"/>
  <c r="B96" i="4" s="1"/>
  <c r="M97" i="5"/>
  <c r="M98" i="5"/>
  <c r="B98" i="4" s="1"/>
  <c r="M99" i="5"/>
  <c r="B99" i="4" s="1"/>
  <c r="M100" i="5"/>
  <c r="B100" i="4" s="1"/>
  <c r="M101" i="5"/>
  <c r="B101" i="4" s="1"/>
  <c r="M102" i="5"/>
  <c r="B102" i="4" s="1"/>
  <c r="M103" i="5"/>
  <c r="B103" i="4" s="1"/>
  <c r="M104" i="5"/>
  <c r="B104" i="4" s="1"/>
  <c r="M105" i="5"/>
  <c r="M106" i="5"/>
  <c r="B106" i="4" s="1"/>
  <c r="M107" i="5"/>
  <c r="B107" i="4" s="1"/>
  <c r="M108" i="5"/>
  <c r="B108" i="4" s="1"/>
  <c r="M109" i="5"/>
  <c r="B109" i="4" s="1"/>
  <c r="M110" i="5"/>
  <c r="B110" i="4" s="1"/>
  <c r="M111" i="5"/>
  <c r="B111" i="4" s="1"/>
  <c r="M112" i="5"/>
  <c r="B112" i="4" s="1"/>
  <c r="M113" i="5"/>
  <c r="M114" i="5"/>
  <c r="B114" i="4" s="1"/>
  <c r="M115" i="5"/>
  <c r="B115" i="4" s="1"/>
  <c r="M116" i="5"/>
  <c r="B116" i="4" s="1"/>
  <c r="M117" i="5"/>
  <c r="B117" i="4" s="1"/>
  <c r="M118" i="5"/>
  <c r="B118" i="4" s="1"/>
  <c r="M119" i="5"/>
  <c r="B119" i="4" s="1"/>
  <c r="M120" i="5"/>
  <c r="B120" i="4" s="1"/>
  <c r="M121" i="5"/>
  <c r="M122" i="5"/>
  <c r="B122" i="4" s="1"/>
  <c r="M123" i="5"/>
  <c r="B123" i="4" s="1"/>
  <c r="M124" i="5"/>
  <c r="M125" i="5"/>
  <c r="B125" i="4" s="1"/>
  <c r="M126" i="5"/>
  <c r="B126" i="4" s="1"/>
  <c r="M127" i="5"/>
  <c r="B127" i="4" s="1"/>
  <c r="M128" i="5"/>
  <c r="B128" i="4" s="1"/>
  <c r="M129" i="5"/>
  <c r="M130" i="5"/>
  <c r="B130" i="4" s="1"/>
  <c r="M131" i="5"/>
  <c r="M132" i="5"/>
  <c r="B132" i="4" s="1"/>
  <c r="M133" i="5"/>
  <c r="B133" i="4" s="1"/>
  <c r="M134" i="5"/>
  <c r="B134" i="4" s="1"/>
  <c r="M135" i="5"/>
  <c r="B135" i="4" s="1"/>
  <c r="M136" i="5"/>
  <c r="B136" i="4" s="1"/>
  <c r="M137" i="5"/>
  <c r="M138" i="5"/>
  <c r="B138" i="4" s="1"/>
  <c r="M139" i="5"/>
  <c r="B139" i="4" s="1"/>
  <c r="M140" i="5"/>
  <c r="B140" i="4" s="1"/>
  <c r="M141" i="5"/>
  <c r="B141" i="4" s="1"/>
  <c r="M142" i="5"/>
  <c r="B142" i="4" s="1"/>
  <c r="M143" i="5"/>
  <c r="B143" i="4" s="1"/>
  <c r="M144" i="5"/>
  <c r="B144" i="4" s="1"/>
  <c r="M145" i="5"/>
  <c r="M146" i="5"/>
  <c r="B146" i="4" s="1"/>
  <c r="M147" i="5"/>
  <c r="B147" i="4" s="1"/>
  <c r="M148" i="5"/>
  <c r="B148" i="4" s="1"/>
  <c r="M149" i="5"/>
  <c r="B149" i="4" s="1"/>
  <c r="M150" i="5"/>
  <c r="B150" i="4" s="1"/>
  <c r="M151" i="5"/>
  <c r="B151" i="4" s="1"/>
  <c r="M152" i="5"/>
  <c r="B152" i="4" s="1"/>
  <c r="M153" i="5"/>
  <c r="M154" i="5"/>
  <c r="B154" i="4" s="1"/>
  <c r="M155" i="5"/>
  <c r="B155" i="4" s="1"/>
  <c r="M156" i="5"/>
  <c r="B156" i="4" s="1"/>
  <c r="M157" i="5"/>
  <c r="B157" i="4" s="1"/>
  <c r="M158" i="5"/>
  <c r="B158" i="4" s="1"/>
  <c r="M159" i="5"/>
  <c r="B159" i="4" s="1"/>
  <c r="M160" i="5"/>
  <c r="B160" i="4" s="1"/>
  <c r="M161" i="5"/>
  <c r="M162" i="5"/>
  <c r="B162" i="4" s="1"/>
  <c r="M163" i="5"/>
  <c r="B163" i="4" s="1"/>
  <c r="M164" i="5"/>
  <c r="B164" i="4" s="1"/>
  <c r="M165" i="5"/>
  <c r="B165" i="4" s="1"/>
  <c r="M166" i="5"/>
  <c r="B166" i="4" s="1"/>
  <c r="M167" i="5"/>
  <c r="B167" i="4" s="1"/>
  <c r="M168" i="5"/>
  <c r="B168" i="4" s="1"/>
  <c r="M169" i="5"/>
  <c r="M170" i="5"/>
  <c r="B170" i="4" s="1"/>
  <c r="M171" i="5"/>
  <c r="B171" i="4" s="1"/>
  <c r="M172" i="5"/>
  <c r="B172" i="4" s="1"/>
  <c r="M173" i="5"/>
  <c r="B173" i="4" s="1"/>
  <c r="M174" i="5"/>
  <c r="B174" i="4" s="1"/>
  <c r="M175" i="5"/>
  <c r="B175" i="4" s="1"/>
  <c r="M176" i="5"/>
  <c r="B176" i="4" s="1"/>
  <c r="M177" i="5"/>
  <c r="M178" i="5"/>
  <c r="B178" i="4" s="1"/>
  <c r="M179" i="5"/>
  <c r="B179" i="4" s="1"/>
  <c r="M180" i="5"/>
  <c r="B180" i="4" s="1"/>
  <c r="M181" i="5"/>
  <c r="B181" i="4" s="1"/>
  <c r="M182" i="5"/>
  <c r="B182" i="4" s="1"/>
  <c r="M183" i="5"/>
  <c r="B183" i="4" s="1"/>
  <c r="M184" i="5"/>
  <c r="B184" i="4" s="1"/>
  <c r="M185" i="5"/>
  <c r="M186" i="5"/>
  <c r="B186" i="4" s="1"/>
  <c r="M187" i="5"/>
  <c r="B187" i="4" s="1"/>
  <c r="M188" i="5"/>
  <c r="B188" i="4" s="1"/>
  <c r="M189" i="5"/>
  <c r="B189" i="4" s="1"/>
  <c r="M190" i="5"/>
  <c r="B190" i="4" s="1"/>
  <c r="M191" i="5"/>
  <c r="B191" i="4" s="1"/>
  <c r="M192" i="5"/>
  <c r="B192" i="4" s="1"/>
  <c r="M193" i="5"/>
  <c r="M194" i="5"/>
  <c r="B194" i="4" s="1"/>
  <c r="M195" i="5"/>
  <c r="B195" i="4" s="1"/>
  <c r="M196" i="5"/>
  <c r="M197" i="5"/>
  <c r="B197" i="4" s="1"/>
  <c r="M198" i="5"/>
  <c r="B198" i="4" s="1"/>
  <c r="M199" i="5"/>
  <c r="B199" i="4" s="1"/>
  <c r="M200" i="5"/>
  <c r="B200" i="4" s="1"/>
  <c r="M201" i="5"/>
  <c r="B201" i="4" s="1"/>
  <c r="M202" i="5"/>
  <c r="B202" i="4" s="1"/>
  <c r="M203" i="5"/>
  <c r="B203" i="4" s="1"/>
  <c r="M204" i="5"/>
  <c r="M205" i="5"/>
  <c r="B205" i="4" s="1"/>
  <c r="M206" i="5"/>
  <c r="B206" i="4" s="1"/>
  <c r="M207" i="5"/>
  <c r="B207" i="4" s="1"/>
  <c r="M208" i="5"/>
  <c r="B208" i="4" s="1"/>
  <c r="M209" i="5"/>
  <c r="M210" i="5"/>
  <c r="B210" i="4" s="1"/>
  <c r="M211" i="5"/>
  <c r="B211" i="4" s="1"/>
  <c r="M212" i="5"/>
  <c r="M213" i="5"/>
  <c r="B213" i="4" s="1"/>
  <c r="M214" i="5"/>
  <c r="B214" i="4" s="1"/>
  <c r="M215" i="5"/>
  <c r="B215" i="4" s="1"/>
  <c r="M216" i="5"/>
  <c r="B216" i="4" s="1"/>
  <c r="M217" i="5"/>
  <c r="M218" i="5"/>
  <c r="B218" i="4" s="1"/>
  <c r="M219" i="5"/>
  <c r="B219" i="4" s="1"/>
  <c r="M220" i="5"/>
  <c r="B220" i="4" s="1"/>
  <c r="M221" i="5"/>
  <c r="B221" i="4" s="1"/>
  <c r="M222" i="5"/>
  <c r="B222" i="4" s="1"/>
  <c r="M223" i="5"/>
  <c r="B223" i="4" s="1"/>
  <c r="M224" i="5"/>
  <c r="B224" i="4" s="1"/>
  <c r="M225" i="5"/>
  <c r="M226" i="5"/>
  <c r="B226" i="4" s="1"/>
  <c r="M227" i="5"/>
  <c r="B227" i="4" s="1"/>
  <c r="M228" i="5"/>
  <c r="B228" i="4" s="1"/>
  <c r="M229" i="5"/>
  <c r="B229" i="4" s="1"/>
  <c r="M230" i="5"/>
  <c r="B230" i="4" s="1"/>
  <c r="M231" i="5"/>
  <c r="B231" i="4" s="1"/>
  <c r="M232" i="5"/>
  <c r="B232" i="4" s="1"/>
  <c r="M233" i="5"/>
  <c r="M234" i="5"/>
  <c r="B234" i="4" s="1"/>
  <c r="M235" i="5"/>
  <c r="B235" i="4" s="1"/>
  <c r="M236" i="5"/>
  <c r="B236" i="4" s="1"/>
  <c r="M237" i="5"/>
  <c r="B237" i="4" s="1"/>
  <c r="M238" i="5"/>
  <c r="B238" i="4" s="1"/>
  <c r="M239" i="5"/>
  <c r="B239" i="4" s="1"/>
  <c r="M240" i="5"/>
  <c r="B240" i="4" s="1"/>
  <c r="M241" i="5"/>
  <c r="M242" i="5"/>
  <c r="B242" i="4" s="1"/>
  <c r="M243" i="5"/>
  <c r="B243" i="4" s="1"/>
  <c r="M244" i="5"/>
  <c r="B244" i="4" s="1"/>
  <c r="M245" i="5"/>
  <c r="B245" i="4" s="1"/>
  <c r="M246" i="5"/>
  <c r="B246" i="4" s="1"/>
  <c r="M247" i="5"/>
  <c r="B247" i="4" s="1"/>
  <c r="M248" i="5"/>
  <c r="B248" i="4" s="1"/>
  <c r="M249" i="5"/>
  <c r="M250" i="5"/>
  <c r="B250" i="4" s="1"/>
  <c r="M251" i="5"/>
  <c r="B251" i="4" s="1"/>
  <c r="M252" i="5"/>
  <c r="B252" i="4" s="1"/>
  <c r="M253" i="5"/>
  <c r="B253" i="4" s="1"/>
  <c r="M254" i="5"/>
  <c r="B254" i="4" s="1"/>
  <c r="M255" i="5"/>
  <c r="B255" i="4" s="1"/>
  <c r="M256" i="5"/>
  <c r="B256" i="4" s="1"/>
  <c r="M257" i="5"/>
  <c r="M258" i="5"/>
  <c r="B258" i="4" s="1"/>
  <c r="M259" i="5"/>
  <c r="B259" i="4" s="1"/>
  <c r="M260" i="5"/>
  <c r="B260" i="4" s="1"/>
  <c r="M261" i="5"/>
  <c r="B261" i="4" s="1"/>
  <c r="M262" i="5"/>
  <c r="B262" i="4" s="1"/>
  <c r="M263" i="5"/>
  <c r="B263" i="4" s="1"/>
  <c r="M264" i="5"/>
  <c r="B264" i="4" s="1"/>
  <c r="M265" i="5"/>
  <c r="M266" i="5"/>
  <c r="B266" i="4" s="1"/>
  <c r="M267" i="5"/>
  <c r="B267" i="4" s="1"/>
  <c r="M268" i="5"/>
  <c r="M269" i="5"/>
  <c r="B269" i="4" s="1"/>
  <c r="M270" i="5"/>
  <c r="B270" i="4" s="1"/>
  <c r="M271" i="5"/>
  <c r="B271" i="4" s="1"/>
  <c r="M272" i="5"/>
  <c r="B272" i="4" s="1"/>
  <c r="M273" i="5"/>
  <c r="M274" i="5"/>
  <c r="B274" i="4" s="1"/>
  <c r="M275" i="5"/>
  <c r="B275" i="4" s="1"/>
  <c r="M276" i="5"/>
  <c r="M277" i="5"/>
  <c r="B277" i="4" s="1"/>
  <c r="M278" i="5"/>
  <c r="B278" i="4" s="1"/>
  <c r="M279" i="5"/>
  <c r="B279" i="4" s="1"/>
  <c r="M280" i="5"/>
  <c r="B280" i="4" s="1"/>
  <c r="M281" i="5"/>
  <c r="M282" i="5"/>
  <c r="B282" i="4" s="1"/>
  <c r="M283" i="5"/>
  <c r="B283" i="4" s="1"/>
  <c r="M284" i="5"/>
  <c r="B284" i="4" s="1"/>
  <c r="M285" i="5"/>
  <c r="B285" i="4" s="1"/>
  <c r="M286" i="5"/>
  <c r="B286" i="4" s="1"/>
  <c r="M287" i="5"/>
  <c r="B287" i="4" s="1"/>
  <c r="M288" i="5"/>
  <c r="B288" i="4" s="1"/>
  <c r="M289" i="5"/>
  <c r="M290" i="5"/>
  <c r="B290" i="4" s="1"/>
  <c r="M291" i="5"/>
  <c r="B291" i="4" s="1"/>
  <c r="M292" i="5"/>
  <c r="B292" i="4" s="1"/>
  <c r="M293" i="5"/>
  <c r="B293" i="4" s="1"/>
  <c r="M294" i="5"/>
  <c r="B294" i="4" s="1"/>
  <c r="M295" i="5"/>
  <c r="B295" i="4" s="1"/>
  <c r="M296" i="5"/>
  <c r="B296" i="4" s="1"/>
  <c r="M297" i="5"/>
  <c r="M298" i="5"/>
  <c r="B298" i="4" s="1"/>
  <c r="M299" i="5"/>
  <c r="B299" i="4" s="1"/>
  <c r="M300" i="5"/>
  <c r="B300" i="4" s="1"/>
  <c r="M301" i="5"/>
  <c r="B301" i="4" s="1"/>
  <c r="M302" i="5"/>
  <c r="B302" i="4" s="1"/>
  <c r="M303" i="5"/>
  <c r="B303" i="4" s="1"/>
  <c r="M304" i="5"/>
  <c r="B304" i="4" s="1"/>
  <c r="M305" i="5"/>
  <c r="M306" i="5"/>
  <c r="B306" i="4" s="1"/>
  <c r="M307" i="5"/>
  <c r="B307" i="4" s="1"/>
  <c r="M308" i="5"/>
  <c r="B308" i="4" s="1"/>
  <c r="M309" i="5"/>
  <c r="B309" i="4" s="1"/>
  <c r="M310" i="5"/>
  <c r="B310" i="4" s="1"/>
  <c r="M311" i="5"/>
  <c r="B311" i="4" s="1"/>
  <c r="M312" i="5"/>
  <c r="B312" i="4" s="1"/>
  <c r="M313" i="5"/>
  <c r="M314" i="5"/>
  <c r="B314" i="4" s="1"/>
  <c r="M315" i="5"/>
  <c r="B315" i="4" s="1"/>
  <c r="M316" i="5"/>
  <c r="B316" i="4" s="1"/>
  <c r="M317" i="5"/>
  <c r="B317" i="4" s="1"/>
  <c r="M318" i="5"/>
  <c r="B318" i="4" s="1"/>
  <c r="M319" i="5"/>
  <c r="B319" i="4" s="1"/>
  <c r="M320" i="5"/>
  <c r="B320" i="4" s="1"/>
  <c r="M321" i="5"/>
  <c r="M322" i="5"/>
  <c r="B322" i="4" s="1"/>
  <c r="M323" i="5"/>
  <c r="B323" i="4" s="1"/>
  <c r="M324" i="5"/>
  <c r="B324" i="4" s="1"/>
  <c r="M325" i="5"/>
  <c r="B325" i="4" s="1"/>
  <c r="M326" i="5"/>
  <c r="B326" i="4" s="1"/>
  <c r="M327" i="5"/>
  <c r="B327" i="4" s="1"/>
  <c r="M328" i="5"/>
  <c r="B328" i="4" s="1"/>
  <c r="M329" i="5"/>
  <c r="B329" i="4" s="1"/>
  <c r="M330" i="5"/>
  <c r="B330" i="4" s="1"/>
  <c r="M331" i="5"/>
  <c r="B331" i="4" s="1"/>
  <c r="M332" i="5"/>
  <c r="M333" i="5"/>
  <c r="B333" i="4" s="1"/>
  <c r="M334" i="5"/>
  <c r="B334" i="4" s="1"/>
  <c r="M335" i="5"/>
  <c r="B335" i="4" s="1"/>
  <c r="M336" i="5"/>
  <c r="B336" i="4" s="1"/>
  <c r="M337" i="5"/>
  <c r="M338" i="5"/>
  <c r="B338" i="4" s="1"/>
  <c r="M339" i="5"/>
  <c r="B339" i="4" s="1"/>
  <c r="M340" i="5"/>
  <c r="B340" i="4" s="1"/>
  <c r="M341" i="5"/>
  <c r="B341" i="4" s="1"/>
  <c r="M342" i="5"/>
  <c r="B342" i="4" s="1"/>
  <c r="M343" i="5"/>
  <c r="B343" i="4" s="1"/>
  <c r="M344" i="5"/>
  <c r="B344" i="4" s="1"/>
  <c r="M345" i="5"/>
  <c r="M346" i="5"/>
  <c r="B346" i="4" s="1"/>
  <c r="M347" i="5"/>
  <c r="B347" i="4" s="1"/>
  <c r="M348" i="5"/>
  <c r="B348" i="4" s="1"/>
  <c r="M349" i="5"/>
  <c r="B349" i="4" s="1"/>
  <c r="M350" i="5"/>
  <c r="B350" i="4" s="1"/>
  <c r="M351" i="5"/>
  <c r="B351" i="4" s="1"/>
  <c r="M352" i="5"/>
  <c r="B352" i="4" s="1"/>
  <c r="M353" i="5"/>
  <c r="M354" i="5"/>
  <c r="B354" i="4" s="1"/>
  <c r="M355" i="5"/>
  <c r="B355" i="4" s="1"/>
  <c r="M356" i="5"/>
  <c r="B356" i="4" s="1"/>
  <c r="M357" i="5"/>
  <c r="B357" i="4" s="1"/>
  <c r="M358" i="5"/>
  <c r="B358" i="4" s="1"/>
  <c r="M359" i="5"/>
  <c r="B359" i="4" s="1"/>
  <c r="M360" i="5"/>
  <c r="B360" i="4" s="1"/>
  <c r="M361" i="5"/>
  <c r="M362" i="5"/>
  <c r="B362" i="4" s="1"/>
  <c r="M363" i="5"/>
  <c r="B363" i="4" s="1"/>
  <c r="M364" i="5"/>
  <c r="B364" i="4" s="1"/>
  <c r="M365" i="5"/>
  <c r="B365" i="4" s="1"/>
  <c r="M366" i="5"/>
  <c r="B366" i="4" s="1"/>
  <c r="M367" i="5"/>
  <c r="B367" i="4" s="1"/>
  <c r="M368" i="5"/>
  <c r="B368" i="4" s="1"/>
  <c r="M369" i="5"/>
  <c r="M370" i="5"/>
  <c r="B370" i="4" s="1"/>
  <c r="M371" i="5"/>
  <c r="B371" i="4" s="1"/>
  <c r="M372" i="5"/>
  <c r="B372" i="4" s="1"/>
  <c r="M373" i="5"/>
  <c r="B373" i="4" s="1"/>
  <c r="M374" i="5"/>
  <c r="B374" i="4" s="1"/>
  <c r="M375" i="5"/>
  <c r="B375" i="4" s="1"/>
  <c r="M376" i="5"/>
  <c r="B376" i="4" s="1"/>
  <c r="M377" i="5"/>
  <c r="M378" i="5"/>
  <c r="B378" i="4" s="1"/>
  <c r="M379" i="5"/>
  <c r="B379" i="4" s="1"/>
  <c r="M380" i="5"/>
  <c r="B380" i="4" s="1"/>
  <c r="M381" i="5"/>
  <c r="B381" i="4" s="1"/>
  <c r="M382" i="5"/>
  <c r="B382" i="4" s="1"/>
  <c r="M383" i="5"/>
  <c r="B383" i="4" s="1"/>
  <c r="M384" i="5"/>
  <c r="B384" i="4" s="1"/>
  <c r="M385" i="5"/>
  <c r="M386" i="5"/>
  <c r="B386" i="4" s="1"/>
  <c r="M387" i="5"/>
  <c r="B387" i="4" s="1"/>
  <c r="M388" i="5"/>
  <c r="B388" i="4" s="1"/>
  <c r="M389" i="5"/>
  <c r="B389" i="4" s="1"/>
  <c r="M390" i="5"/>
  <c r="B390" i="4" s="1"/>
  <c r="M391" i="5"/>
  <c r="B391" i="4" s="1"/>
  <c r="M392" i="5"/>
  <c r="B392" i="4" s="1"/>
  <c r="M393" i="5"/>
  <c r="M394" i="5"/>
  <c r="B394" i="4" s="1"/>
  <c r="M395" i="5"/>
  <c r="B395" i="4" s="1"/>
  <c r="M396" i="5"/>
  <c r="B396" i="4" s="1"/>
  <c r="M397" i="5"/>
  <c r="B397" i="4" s="1"/>
  <c r="M398" i="5"/>
  <c r="B398" i="4" s="1"/>
  <c r="M399" i="5"/>
  <c r="B399" i="4" s="1"/>
  <c r="M400" i="5"/>
  <c r="B400" i="4" s="1"/>
  <c r="M401" i="5"/>
  <c r="M402" i="5"/>
  <c r="B402" i="4" s="1"/>
  <c r="M403" i="5"/>
  <c r="B403" i="4" s="1"/>
  <c r="M404" i="5"/>
  <c r="B404" i="4" s="1"/>
  <c r="M405" i="5"/>
  <c r="B405" i="4" s="1"/>
  <c r="M406" i="5"/>
  <c r="B406" i="4" s="1"/>
  <c r="M407" i="5"/>
  <c r="B407" i="4" s="1"/>
  <c r="M408" i="5"/>
  <c r="B408" i="4" s="1"/>
  <c r="M409" i="5"/>
  <c r="M410" i="5"/>
  <c r="B410" i="4" s="1"/>
  <c r="M411" i="5"/>
  <c r="B411" i="4" s="1"/>
  <c r="M412" i="5"/>
  <c r="B412" i="4" s="1"/>
  <c r="M413" i="5"/>
  <c r="B413" i="4" s="1"/>
  <c r="M414" i="5"/>
  <c r="B414" i="4" s="1"/>
  <c r="M415" i="5"/>
  <c r="B415" i="4" s="1"/>
  <c r="M416" i="5"/>
  <c r="B416" i="4" s="1"/>
  <c r="M417" i="5"/>
  <c r="M418" i="5"/>
  <c r="B418" i="4" s="1"/>
  <c r="M419" i="5"/>
  <c r="B419" i="4" s="1"/>
  <c r="M420" i="5"/>
  <c r="B420" i="4" s="1"/>
  <c r="M421" i="5"/>
  <c r="B421" i="4" s="1"/>
  <c r="M422" i="5"/>
  <c r="B422" i="4" s="1"/>
  <c r="M423" i="5"/>
  <c r="B423" i="4" s="1"/>
  <c r="M424" i="5"/>
  <c r="B424" i="4" s="1"/>
  <c r="M425" i="5"/>
  <c r="M426" i="5"/>
  <c r="B426" i="4" s="1"/>
  <c r="M427" i="5"/>
  <c r="B427" i="4" s="1"/>
  <c r="M428" i="5"/>
  <c r="B428" i="4" s="1"/>
  <c r="M429" i="5"/>
  <c r="B429" i="4" s="1"/>
  <c r="M430" i="5"/>
  <c r="B430" i="4" s="1"/>
  <c r="M431" i="5"/>
  <c r="B431" i="4" s="1"/>
  <c r="M432" i="5"/>
  <c r="B432" i="4" s="1"/>
  <c r="M433" i="5"/>
  <c r="M434" i="5"/>
  <c r="B434" i="4" s="1"/>
  <c r="M435" i="5"/>
  <c r="B435" i="4" s="1"/>
  <c r="M436" i="5"/>
  <c r="B436" i="4" s="1"/>
  <c r="M437" i="5"/>
  <c r="B437" i="4" s="1"/>
  <c r="M438" i="5"/>
  <c r="B438" i="4" s="1"/>
  <c r="M439" i="5"/>
  <c r="B439" i="4" s="1"/>
  <c r="M440" i="5"/>
  <c r="B440" i="4" s="1"/>
  <c r="M441" i="5"/>
  <c r="M442" i="5"/>
  <c r="B442" i="4" s="1"/>
  <c r="M443" i="5"/>
  <c r="B443" i="4" s="1"/>
  <c r="M444" i="5"/>
  <c r="B444" i="4" s="1"/>
  <c r="M445" i="5"/>
  <c r="B445" i="4" s="1"/>
  <c r="M446" i="5"/>
  <c r="B446" i="4" s="1"/>
  <c r="M447" i="5"/>
  <c r="B447" i="4" s="1"/>
  <c r="M448" i="5"/>
  <c r="B448" i="4" s="1"/>
  <c r="M449" i="5"/>
  <c r="M450" i="5"/>
  <c r="B450" i="4" s="1"/>
  <c r="M451" i="5"/>
  <c r="B451" i="4" s="1"/>
  <c r="M452" i="5"/>
  <c r="B452" i="4" s="1"/>
  <c r="M453" i="5"/>
  <c r="B453" i="4" s="1"/>
  <c r="M454" i="5"/>
  <c r="B454" i="4" s="1"/>
  <c r="M455" i="5"/>
  <c r="B455" i="4" s="1"/>
  <c r="M456" i="5"/>
  <c r="B456" i="4" s="1"/>
  <c r="M457" i="5"/>
  <c r="M458" i="5"/>
  <c r="B458" i="4" s="1"/>
  <c r="M459" i="5"/>
  <c r="B459" i="4" s="1"/>
  <c r="M460" i="5"/>
  <c r="B460" i="4" s="1"/>
  <c r="M461" i="5"/>
  <c r="B461" i="4" s="1"/>
  <c r="M462" i="5"/>
  <c r="B462" i="4" s="1"/>
  <c r="M463" i="5"/>
  <c r="B463" i="4" s="1"/>
  <c r="M464" i="5"/>
  <c r="B464" i="4" s="1"/>
  <c r="M465" i="5"/>
  <c r="B465" i="4" s="1"/>
  <c r="M466" i="5"/>
  <c r="B466" i="4" s="1"/>
  <c r="M467" i="5"/>
  <c r="B467" i="4" s="1"/>
  <c r="M468" i="5"/>
  <c r="B468" i="4" s="1"/>
  <c r="M469" i="5"/>
  <c r="B469" i="4" s="1"/>
  <c r="M470" i="5"/>
  <c r="B470" i="4" s="1"/>
  <c r="M471" i="5"/>
  <c r="B471" i="4" s="1"/>
  <c r="M472" i="5"/>
  <c r="B472" i="4" s="1"/>
  <c r="M473" i="5"/>
  <c r="B473" i="4" s="1"/>
  <c r="M474" i="5"/>
  <c r="B474" i="4" s="1"/>
  <c r="M475" i="5"/>
  <c r="B475" i="4" s="1"/>
  <c r="M476" i="5"/>
  <c r="B476" i="4" s="1"/>
  <c r="M477" i="5"/>
  <c r="B477" i="4" s="1"/>
  <c r="M478" i="5"/>
  <c r="B478" i="4" s="1"/>
  <c r="M479" i="5"/>
  <c r="B479" i="4" s="1"/>
  <c r="M480" i="5"/>
  <c r="B480" i="4" s="1"/>
  <c r="M481" i="5"/>
  <c r="B481" i="4" s="1"/>
  <c r="M482" i="5"/>
  <c r="B482" i="4" s="1"/>
  <c r="M483" i="5"/>
  <c r="B483" i="4" s="1"/>
  <c r="M484" i="5"/>
  <c r="B484" i="4" s="1"/>
  <c r="M485" i="5"/>
  <c r="B485" i="4" s="1"/>
  <c r="M486" i="5"/>
  <c r="B486" i="4" s="1"/>
  <c r="M487" i="5"/>
  <c r="B487" i="4" s="1"/>
  <c r="M488" i="5"/>
  <c r="B488" i="4" s="1"/>
  <c r="M489" i="5"/>
  <c r="B489" i="4" s="1"/>
  <c r="M490" i="5"/>
  <c r="B490" i="4" s="1"/>
  <c r="M491" i="5"/>
  <c r="B491" i="4" s="1"/>
  <c r="M492" i="5"/>
  <c r="B492" i="4" s="1"/>
  <c r="M493" i="5"/>
  <c r="B493" i="4" s="1"/>
  <c r="M494" i="5"/>
  <c r="B494" i="4" s="1"/>
  <c r="M495" i="5"/>
  <c r="B495" i="4" s="1"/>
  <c r="M496" i="5"/>
  <c r="B496" i="4" s="1"/>
  <c r="M497" i="5"/>
  <c r="B497" i="4" s="1"/>
  <c r="M498" i="5"/>
  <c r="B498" i="4" s="1"/>
  <c r="M499" i="5"/>
  <c r="B499" i="4" s="1"/>
  <c r="M500" i="5"/>
  <c r="B500" i="4" s="1"/>
  <c r="M501" i="5"/>
  <c r="B501" i="4" s="1"/>
  <c r="M502" i="5"/>
  <c r="B502" i="4" s="1"/>
  <c r="M503" i="5"/>
  <c r="B503" i="4" s="1"/>
  <c r="M504" i="5"/>
  <c r="B504" i="4" s="1"/>
  <c r="M505" i="5"/>
  <c r="B505" i="4" s="1"/>
  <c r="M506" i="5"/>
  <c r="B506" i="4" s="1"/>
  <c r="M507" i="5"/>
  <c r="B507" i="4" s="1"/>
  <c r="M508" i="5"/>
  <c r="M509" i="5"/>
  <c r="B509" i="4" s="1"/>
  <c r="M510" i="5"/>
  <c r="B510" i="4" s="1"/>
  <c r="M511" i="5"/>
  <c r="B511" i="4" s="1"/>
  <c r="M512" i="5"/>
  <c r="B512" i="4" s="1"/>
  <c r="M513" i="5"/>
  <c r="B513" i="4" s="1"/>
  <c r="M514" i="5"/>
  <c r="B514" i="4" s="1"/>
  <c r="M515" i="5"/>
  <c r="B515" i="4" s="1"/>
  <c r="M516" i="5"/>
  <c r="B516" i="4" s="1"/>
  <c r="M517" i="5"/>
  <c r="B517" i="4" s="1"/>
  <c r="M518" i="5"/>
  <c r="B518" i="4" s="1"/>
  <c r="M519" i="5"/>
  <c r="B519" i="4" s="1"/>
  <c r="M520" i="5"/>
  <c r="B520" i="4" s="1"/>
  <c r="M521" i="5"/>
  <c r="B521" i="4" s="1"/>
  <c r="M522" i="5"/>
  <c r="B522" i="4" s="1"/>
  <c r="M523" i="5"/>
  <c r="B523" i="4" s="1"/>
  <c r="M524" i="5"/>
  <c r="B524" i="4" s="1"/>
  <c r="M525" i="5"/>
  <c r="B525" i="4" s="1"/>
  <c r="M526" i="5"/>
  <c r="B526" i="4" s="1"/>
  <c r="M527" i="5"/>
  <c r="B527" i="4" s="1"/>
  <c r="M528" i="5"/>
  <c r="B528" i="4" s="1"/>
  <c r="M529" i="5"/>
  <c r="B529" i="4" s="1"/>
  <c r="M530" i="5"/>
  <c r="B530" i="4" s="1"/>
  <c r="M531" i="5"/>
  <c r="B531" i="4" s="1"/>
  <c r="M532" i="5"/>
  <c r="B532" i="4" s="1"/>
  <c r="M533" i="5"/>
  <c r="B533" i="4" s="1"/>
  <c r="M534" i="5"/>
  <c r="B534" i="4" s="1"/>
  <c r="M535" i="5"/>
  <c r="B535" i="4" s="1"/>
  <c r="M536" i="5"/>
  <c r="B536" i="4" s="1"/>
  <c r="M537" i="5"/>
  <c r="B537" i="4" s="1"/>
  <c r="M538" i="5"/>
  <c r="B538" i="4" s="1"/>
  <c r="M539" i="5"/>
  <c r="B539" i="4" s="1"/>
  <c r="M540" i="5"/>
  <c r="B540" i="4" s="1"/>
  <c r="M541" i="5"/>
  <c r="B541" i="4" s="1"/>
  <c r="M542" i="5"/>
  <c r="B542" i="4" s="1"/>
  <c r="M543" i="5"/>
  <c r="B543" i="4" s="1"/>
  <c r="M544" i="5"/>
  <c r="B544" i="4" s="1"/>
  <c r="M545" i="5"/>
  <c r="B545" i="4" s="1"/>
  <c r="M546" i="5"/>
  <c r="B546" i="4" s="1"/>
  <c r="M547" i="5"/>
  <c r="B547" i="4" s="1"/>
  <c r="M548" i="5"/>
  <c r="B548" i="4" s="1"/>
  <c r="M549" i="5"/>
  <c r="B549" i="4" s="1"/>
  <c r="M550" i="5"/>
  <c r="B550" i="4" s="1"/>
  <c r="M551" i="5"/>
  <c r="B551" i="4" s="1"/>
  <c r="M552" i="5"/>
  <c r="B552" i="4" s="1"/>
  <c r="M553" i="5"/>
  <c r="B553" i="4" s="1"/>
  <c r="M554" i="5"/>
  <c r="B554" i="4" s="1"/>
  <c r="M555" i="5"/>
  <c r="B555" i="4" s="1"/>
  <c r="M556" i="5"/>
  <c r="B556" i="4" s="1"/>
  <c r="M557" i="5"/>
  <c r="B557" i="4" s="1"/>
  <c r="M558" i="5"/>
  <c r="B558" i="4" s="1"/>
  <c r="M559" i="5"/>
  <c r="B559" i="4" s="1"/>
  <c r="M560" i="5"/>
  <c r="B560" i="4" s="1"/>
  <c r="M561" i="5"/>
  <c r="B561" i="4" s="1"/>
  <c r="M562" i="5"/>
  <c r="B562" i="4" s="1"/>
  <c r="M563" i="5"/>
  <c r="B563" i="4" s="1"/>
  <c r="M564" i="5"/>
  <c r="B564" i="4" s="1"/>
  <c r="M565" i="5"/>
  <c r="B565" i="4" s="1"/>
  <c r="M566" i="5"/>
  <c r="B566" i="4" s="1"/>
  <c r="M567" i="5"/>
  <c r="B567" i="4" s="1"/>
  <c r="M568" i="5"/>
  <c r="B568" i="4" s="1"/>
  <c r="M569" i="5"/>
  <c r="B569" i="4" s="1"/>
  <c r="M570" i="5"/>
  <c r="B570" i="4" s="1"/>
  <c r="M571" i="5"/>
  <c r="B571" i="4" s="1"/>
  <c r="M572" i="5"/>
  <c r="B572" i="4" s="1"/>
  <c r="M573" i="5"/>
  <c r="B573" i="4" s="1"/>
  <c r="M574" i="5"/>
  <c r="B574" i="4" s="1"/>
  <c r="M575" i="5"/>
  <c r="B575" i="4" s="1"/>
  <c r="M576" i="5"/>
  <c r="B576" i="4" s="1"/>
  <c r="M577" i="5"/>
  <c r="B577" i="4" s="1"/>
  <c r="M578" i="5"/>
  <c r="B578" i="4" s="1"/>
  <c r="M579" i="5"/>
  <c r="B579" i="4" s="1"/>
  <c r="M580" i="5"/>
  <c r="B580" i="4" s="1"/>
  <c r="M581" i="5"/>
  <c r="B581" i="4" s="1"/>
  <c r="M582" i="5"/>
  <c r="B582" i="4" s="1"/>
  <c r="M583" i="5"/>
  <c r="B583" i="4" s="1"/>
  <c r="M584" i="5"/>
  <c r="B584" i="4" s="1"/>
  <c r="M585" i="5"/>
  <c r="B585" i="4" s="1"/>
  <c r="M586" i="5"/>
  <c r="B586" i="4" s="1"/>
  <c r="M587" i="5"/>
  <c r="B587" i="4" s="1"/>
  <c r="M588" i="5"/>
  <c r="M589" i="5"/>
  <c r="B589" i="4" s="1"/>
  <c r="M590" i="5"/>
  <c r="B590" i="4" s="1"/>
  <c r="M591" i="5"/>
  <c r="B591" i="4" s="1"/>
  <c r="M592" i="5"/>
  <c r="B592" i="4" s="1"/>
  <c r="M593" i="5"/>
  <c r="B593" i="4" s="1"/>
  <c r="M594" i="5"/>
  <c r="B594" i="4" s="1"/>
  <c r="M595" i="5"/>
  <c r="B595" i="4" s="1"/>
  <c r="M596" i="5"/>
  <c r="B596" i="4" s="1"/>
  <c r="M597" i="5"/>
  <c r="B597" i="4" s="1"/>
  <c r="M598" i="5"/>
  <c r="B598" i="4" s="1"/>
  <c r="M599" i="5"/>
  <c r="B599" i="4" s="1"/>
  <c r="M600" i="5"/>
  <c r="B600" i="4" s="1"/>
  <c r="M601" i="5"/>
  <c r="B601" i="4" s="1"/>
  <c r="M602" i="5"/>
  <c r="B602" i="4" s="1"/>
  <c r="M603" i="5"/>
  <c r="B603" i="4" s="1"/>
  <c r="M604" i="5"/>
  <c r="B604" i="4" s="1"/>
  <c r="M605" i="5"/>
  <c r="B605" i="4" s="1"/>
  <c r="M606" i="5"/>
  <c r="B606" i="4" s="1"/>
  <c r="M607" i="5"/>
  <c r="B607" i="4" s="1"/>
  <c r="M608" i="5"/>
  <c r="B608" i="4" s="1"/>
  <c r="M609" i="5"/>
  <c r="B609" i="4" s="1"/>
  <c r="M610" i="5"/>
  <c r="B610" i="4" s="1"/>
  <c r="M611" i="5"/>
  <c r="B611" i="4" s="1"/>
  <c r="M612" i="5"/>
  <c r="B612" i="4" s="1"/>
  <c r="M613" i="5"/>
  <c r="B613" i="4" s="1"/>
  <c r="M614" i="5"/>
  <c r="B614" i="4" s="1"/>
  <c r="M615" i="5"/>
  <c r="B615" i="4" s="1"/>
  <c r="M616" i="5"/>
  <c r="B616" i="4" s="1"/>
  <c r="M617" i="5"/>
  <c r="B617" i="4" s="1"/>
  <c r="M618" i="5"/>
  <c r="B618" i="4" s="1"/>
  <c r="M619" i="5"/>
  <c r="B619" i="4" s="1"/>
  <c r="M620" i="5"/>
  <c r="B620" i="4" s="1"/>
  <c r="M621" i="5"/>
  <c r="B621" i="4" s="1"/>
  <c r="M622" i="5"/>
  <c r="B622" i="4" s="1"/>
  <c r="M623" i="5"/>
  <c r="B623" i="4" s="1"/>
  <c r="M624" i="5"/>
  <c r="B624" i="4" s="1"/>
  <c r="M625" i="5"/>
  <c r="B625" i="4" s="1"/>
  <c r="M626" i="5"/>
  <c r="B626" i="4" s="1"/>
  <c r="M627" i="5"/>
  <c r="B627" i="4" s="1"/>
  <c r="M628" i="5"/>
  <c r="B628" i="4" s="1"/>
  <c r="M629" i="5"/>
  <c r="B629" i="4" s="1"/>
  <c r="M630" i="5"/>
  <c r="B630" i="4" s="1"/>
  <c r="M631" i="5"/>
  <c r="B631" i="4" s="1"/>
  <c r="M632" i="5"/>
  <c r="B632" i="4" s="1"/>
  <c r="M633" i="5"/>
  <c r="B633" i="4" s="1"/>
  <c r="M634" i="5"/>
  <c r="B634" i="4" s="1"/>
  <c r="M635" i="5"/>
  <c r="B635" i="4" s="1"/>
  <c r="M636" i="5"/>
  <c r="B636" i="4" s="1"/>
  <c r="M637" i="5"/>
  <c r="B637" i="4" s="1"/>
  <c r="M638" i="5"/>
  <c r="B638" i="4" s="1"/>
  <c r="M639" i="5"/>
  <c r="B639" i="4" s="1"/>
  <c r="M640" i="5"/>
  <c r="B640" i="4" s="1"/>
  <c r="M641" i="5"/>
  <c r="B641" i="4" s="1"/>
  <c r="M642" i="5"/>
  <c r="B642" i="4" s="1"/>
  <c r="M643" i="5"/>
  <c r="B643" i="4" s="1"/>
  <c r="M644" i="5"/>
  <c r="B644" i="4" s="1"/>
  <c r="M645" i="5"/>
  <c r="B645" i="4" s="1"/>
  <c r="M646" i="5"/>
  <c r="B646" i="4" s="1"/>
  <c r="M647" i="5"/>
  <c r="B647" i="4" s="1"/>
  <c r="M648" i="5"/>
  <c r="B648" i="4" s="1"/>
  <c r="M649" i="5"/>
  <c r="B649" i="4" s="1"/>
  <c r="M650" i="5"/>
  <c r="B650" i="4" s="1"/>
  <c r="M651" i="5"/>
  <c r="B651" i="4" s="1"/>
  <c r="M652" i="5"/>
  <c r="B652" i="4" s="1"/>
  <c r="M653" i="5"/>
  <c r="B653" i="4" s="1"/>
  <c r="M654" i="5"/>
  <c r="B654" i="4" s="1"/>
  <c r="M655" i="5"/>
  <c r="B655" i="4" s="1"/>
  <c r="M656" i="5"/>
  <c r="B656" i="4" s="1"/>
  <c r="M657" i="5"/>
  <c r="B657" i="4" s="1"/>
  <c r="M658" i="5"/>
  <c r="B658" i="4" s="1"/>
  <c r="M659" i="5"/>
  <c r="B659" i="4" s="1"/>
  <c r="M660" i="5"/>
  <c r="B660" i="4" s="1"/>
  <c r="M661" i="5"/>
  <c r="B661" i="4" s="1"/>
  <c r="M662" i="5"/>
  <c r="B662" i="4" s="1"/>
  <c r="M663" i="5"/>
  <c r="B663" i="4" s="1"/>
  <c r="M664" i="5"/>
  <c r="B664" i="4" s="1"/>
  <c r="M665" i="5"/>
  <c r="B665" i="4" s="1"/>
  <c r="M666" i="5"/>
  <c r="B666" i="4" s="1"/>
  <c r="M667" i="5"/>
  <c r="B667" i="4" s="1"/>
  <c r="M668" i="5"/>
  <c r="B668" i="4" s="1"/>
  <c r="M669" i="5"/>
  <c r="B669" i="4" s="1"/>
  <c r="M670" i="5"/>
  <c r="B670" i="4" s="1"/>
  <c r="M671" i="5"/>
  <c r="B671" i="4" s="1"/>
  <c r="M672" i="5"/>
  <c r="B672" i="4" s="1"/>
  <c r="M673" i="5"/>
  <c r="B673" i="4" s="1"/>
  <c r="M674" i="5"/>
  <c r="B674" i="4" s="1"/>
  <c r="M675" i="5"/>
  <c r="B675" i="4" s="1"/>
  <c r="M676" i="5"/>
  <c r="B676" i="4" s="1"/>
  <c r="M677" i="5"/>
  <c r="B677" i="4" s="1"/>
  <c r="M678" i="5"/>
  <c r="B678" i="4" s="1"/>
  <c r="M679" i="5"/>
  <c r="B679" i="4" s="1"/>
  <c r="M680" i="5"/>
  <c r="B680" i="4" s="1"/>
  <c r="M681" i="5"/>
  <c r="B681" i="4" s="1"/>
  <c r="M682" i="5"/>
  <c r="B682" i="4" s="1"/>
  <c r="M683" i="5"/>
  <c r="B683" i="4" s="1"/>
  <c r="M684" i="5"/>
  <c r="B684" i="4" s="1"/>
  <c r="M685" i="5"/>
  <c r="B685" i="4" s="1"/>
  <c r="M686" i="5"/>
  <c r="B686" i="4" s="1"/>
  <c r="M687" i="5"/>
  <c r="B687" i="4" s="1"/>
  <c r="M688" i="5"/>
  <c r="B688" i="4" s="1"/>
  <c r="M689" i="5"/>
  <c r="B689" i="4" s="1"/>
  <c r="M690" i="5"/>
  <c r="B690" i="4" s="1"/>
  <c r="M691" i="5"/>
  <c r="B691" i="4" s="1"/>
  <c r="M692" i="5"/>
  <c r="B692" i="4" s="1"/>
  <c r="M693" i="5"/>
  <c r="B693" i="4" s="1"/>
  <c r="M694" i="5"/>
  <c r="B694" i="4" s="1"/>
  <c r="M695" i="5"/>
  <c r="B695" i="4" s="1"/>
  <c r="M696" i="5"/>
  <c r="B696" i="4" s="1"/>
  <c r="M697" i="5"/>
  <c r="B697" i="4" s="1"/>
  <c r="M698" i="5"/>
  <c r="B698" i="4" s="1"/>
  <c r="M699" i="5"/>
  <c r="B699" i="4" s="1"/>
  <c r="M700" i="5"/>
  <c r="B700" i="4" s="1"/>
  <c r="M701" i="5"/>
  <c r="B701" i="4" s="1"/>
  <c r="M702" i="5"/>
  <c r="B702" i="4" s="1"/>
  <c r="M703" i="5"/>
  <c r="B703" i="4" s="1"/>
  <c r="M704" i="5"/>
  <c r="B704" i="4" s="1"/>
  <c r="M705" i="5"/>
  <c r="B705" i="4" s="1"/>
  <c r="M706" i="5"/>
  <c r="B706" i="4" s="1"/>
  <c r="M707" i="5"/>
  <c r="B707" i="4" s="1"/>
  <c r="M708" i="5"/>
  <c r="B708" i="4" s="1"/>
  <c r="M709" i="5"/>
  <c r="B709" i="4" s="1"/>
  <c r="M710" i="5"/>
  <c r="B710" i="4" s="1"/>
  <c r="M711" i="5"/>
  <c r="B711" i="4" s="1"/>
  <c r="M712" i="5"/>
  <c r="B712" i="4" s="1"/>
  <c r="M713" i="5"/>
  <c r="B713" i="4" s="1"/>
  <c r="M714" i="5"/>
  <c r="B714" i="4" s="1"/>
  <c r="M715" i="5"/>
  <c r="B715" i="4" s="1"/>
  <c r="M716" i="5"/>
  <c r="B716" i="4" s="1"/>
  <c r="M717" i="5"/>
  <c r="B717" i="4" s="1"/>
  <c r="M718" i="5"/>
  <c r="B718" i="4" s="1"/>
  <c r="M719" i="5"/>
  <c r="B719" i="4" s="1"/>
  <c r="M720" i="5"/>
  <c r="B720" i="4" s="1"/>
  <c r="M721" i="5"/>
  <c r="B721" i="4" s="1"/>
  <c r="M722" i="5"/>
  <c r="B722" i="4" s="1"/>
  <c r="M723" i="5"/>
  <c r="B723" i="4" s="1"/>
  <c r="M724" i="5"/>
  <c r="B724" i="4" s="1"/>
  <c r="M725" i="5"/>
  <c r="B725" i="4" s="1"/>
  <c r="M726" i="5"/>
  <c r="B726" i="4" s="1"/>
  <c r="M727" i="5"/>
  <c r="B727" i="4" s="1"/>
  <c r="M728" i="5"/>
  <c r="B728" i="4" s="1"/>
  <c r="M729" i="5"/>
  <c r="B729" i="4" s="1"/>
  <c r="M730" i="5"/>
  <c r="B730" i="4" s="1"/>
  <c r="M731" i="5"/>
  <c r="B731" i="4" s="1"/>
  <c r="M732" i="5"/>
  <c r="B732" i="4" s="1"/>
  <c r="M733" i="5"/>
  <c r="B733" i="4" s="1"/>
  <c r="M734" i="5"/>
  <c r="B734" i="4" s="1"/>
  <c r="M735" i="5"/>
  <c r="B735" i="4" s="1"/>
  <c r="M736" i="5"/>
  <c r="B736" i="4" s="1"/>
  <c r="M737" i="5"/>
  <c r="B737" i="4" s="1"/>
  <c r="M738" i="5"/>
  <c r="B738" i="4" s="1"/>
  <c r="M739" i="5"/>
  <c r="B739" i="4" s="1"/>
  <c r="M740" i="5"/>
  <c r="B740" i="4" s="1"/>
  <c r="M741" i="5"/>
  <c r="B741" i="4" s="1"/>
  <c r="M742" i="5"/>
  <c r="B742" i="4" s="1"/>
  <c r="M743" i="5"/>
  <c r="B743" i="4" s="1"/>
  <c r="M744" i="5"/>
  <c r="B744" i="4" s="1"/>
  <c r="M745" i="5"/>
  <c r="B745" i="4" s="1"/>
  <c r="M746" i="5"/>
  <c r="B746" i="4" s="1"/>
  <c r="M747" i="5"/>
  <c r="B747" i="4" s="1"/>
  <c r="M748" i="5"/>
  <c r="B748" i="4" s="1"/>
  <c r="M749" i="5"/>
  <c r="B749" i="4" s="1"/>
  <c r="M750" i="5"/>
  <c r="B750" i="4" s="1"/>
  <c r="M751" i="5"/>
  <c r="B751" i="4" s="1"/>
  <c r="M752" i="5"/>
  <c r="B752" i="4" s="1"/>
  <c r="M753" i="5"/>
  <c r="B753" i="4" s="1"/>
  <c r="M754" i="5"/>
  <c r="B754" i="4" s="1"/>
  <c r="M755" i="5"/>
  <c r="B755" i="4" s="1"/>
  <c r="M756" i="5"/>
  <c r="B756" i="4" s="1"/>
  <c r="M757" i="5"/>
  <c r="B757" i="4" s="1"/>
  <c r="M758" i="5"/>
  <c r="B758" i="4" s="1"/>
  <c r="M759" i="5"/>
  <c r="B759" i="4" s="1"/>
  <c r="M760" i="5"/>
  <c r="B760" i="4" s="1"/>
  <c r="M761" i="5"/>
  <c r="B761" i="4" s="1"/>
  <c r="M762" i="5"/>
  <c r="B762" i="4" s="1"/>
  <c r="M763" i="5"/>
  <c r="B763" i="4" s="1"/>
  <c r="M764" i="5"/>
  <c r="B764" i="4" s="1"/>
  <c r="M765" i="5"/>
  <c r="B765" i="4" s="1"/>
  <c r="M766" i="5"/>
  <c r="B766" i="4" s="1"/>
  <c r="M767" i="5"/>
  <c r="B767" i="4" s="1"/>
  <c r="M768" i="5"/>
  <c r="B768" i="4" s="1"/>
  <c r="M769" i="5"/>
  <c r="B769" i="4" s="1"/>
  <c r="M770" i="5"/>
  <c r="B770" i="4" s="1"/>
  <c r="M771" i="5"/>
  <c r="B771" i="4" s="1"/>
  <c r="M772" i="5"/>
  <c r="B772" i="4" s="1"/>
  <c r="M773" i="5"/>
  <c r="B773" i="4" s="1"/>
  <c r="M774" i="5"/>
  <c r="B774" i="4" s="1"/>
  <c r="M775" i="5"/>
  <c r="B775" i="4" s="1"/>
  <c r="M776" i="5"/>
  <c r="B776" i="4" s="1"/>
  <c r="M777" i="5"/>
  <c r="B777" i="4" s="1"/>
  <c r="M778" i="5"/>
  <c r="B778" i="4" s="1"/>
  <c r="M779" i="5"/>
  <c r="B779" i="4" s="1"/>
  <c r="M780" i="5"/>
  <c r="B780" i="4" s="1"/>
  <c r="M781" i="5"/>
  <c r="B781" i="4" s="1"/>
  <c r="M782" i="5"/>
  <c r="B782" i="4" s="1"/>
  <c r="M783" i="5"/>
  <c r="B783" i="4" s="1"/>
  <c r="M784" i="5"/>
  <c r="B784" i="4" s="1"/>
  <c r="M785" i="5"/>
  <c r="B785" i="4" s="1"/>
  <c r="M786" i="5"/>
  <c r="B786" i="4" s="1"/>
  <c r="M787" i="5"/>
  <c r="B787" i="4" s="1"/>
  <c r="M788" i="5"/>
  <c r="B788" i="4" s="1"/>
  <c r="M789" i="5"/>
  <c r="B789" i="4" s="1"/>
  <c r="M790" i="5"/>
  <c r="B790" i="4" s="1"/>
  <c r="M791" i="5"/>
  <c r="B791" i="4" s="1"/>
  <c r="M792" i="5"/>
  <c r="B792" i="4" s="1"/>
  <c r="M793" i="5"/>
  <c r="B793" i="4" s="1"/>
  <c r="M794" i="5"/>
  <c r="B794" i="4" s="1"/>
  <c r="M795" i="5"/>
  <c r="B795" i="4" s="1"/>
  <c r="M796" i="5"/>
  <c r="B796" i="4" s="1"/>
  <c r="M797" i="5"/>
  <c r="B797" i="4" s="1"/>
  <c r="M798" i="5"/>
  <c r="B798" i="4" s="1"/>
  <c r="M799" i="5"/>
  <c r="B799" i="4" s="1"/>
  <c r="M800" i="5"/>
  <c r="B800" i="4" s="1"/>
  <c r="M801" i="5"/>
  <c r="B801" i="4" s="1"/>
  <c r="M802" i="5"/>
  <c r="B802" i="4" s="1"/>
  <c r="M803" i="5"/>
  <c r="B803" i="4" s="1"/>
  <c r="M804" i="5"/>
  <c r="B804" i="4" s="1"/>
  <c r="M805" i="5"/>
  <c r="B805" i="4" s="1"/>
  <c r="M806" i="5"/>
  <c r="B806" i="4" s="1"/>
  <c r="M807" i="5"/>
  <c r="B807" i="4" s="1"/>
  <c r="M808" i="5"/>
  <c r="B808" i="4" s="1"/>
  <c r="M809" i="5"/>
  <c r="B809" i="4" s="1"/>
  <c r="M810" i="5"/>
  <c r="B810" i="4" s="1"/>
  <c r="M811" i="5"/>
  <c r="B811" i="4" s="1"/>
  <c r="M812" i="5"/>
  <c r="B812" i="4" s="1"/>
  <c r="M813" i="5"/>
  <c r="B813" i="4" s="1"/>
  <c r="M814" i="5"/>
  <c r="B814" i="4" s="1"/>
  <c r="M815" i="5"/>
  <c r="B815" i="4" s="1"/>
  <c r="M816" i="5"/>
  <c r="B816" i="4" s="1"/>
  <c r="M817" i="5"/>
  <c r="B817" i="4" s="1"/>
  <c r="M818" i="5"/>
  <c r="B818" i="4" s="1"/>
  <c r="M819" i="5"/>
  <c r="B819" i="4" s="1"/>
  <c r="M820" i="5"/>
  <c r="B820" i="4" s="1"/>
  <c r="M821" i="5"/>
  <c r="B821" i="4" s="1"/>
  <c r="M822" i="5"/>
  <c r="B822" i="4" s="1"/>
  <c r="M823" i="5"/>
  <c r="B823" i="4" s="1"/>
  <c r="M824" i="5"/>
  <c r="B824" i="4" s="1"/>
  <c r="M825" i="5"/>
  <c r="B825" i="4" s="1"/>
  <c r="M826" i="5"/>
  <c r="B826" i="4" s="1"/>
  <c r="M827" i="5"/>
  <c r="B827" i="4" s="1"/>
  <c r="M828" i="5"/>
  <c r="M829" i="5"/>
  <c r="B829" i="4" s="1"/>
  <c r="M830" i="5"/>
  <c r="B830" i="4" s="1"/>
  <c r="M831" i="5"/>
  <c r="B831" i="4" s="1"/>
  <c r="M832" i="5"/>
  <c r="B832" i="4" s="1"/>
  <c r="M833" i="5"/>
  <c r="B833" i="4" s="1"/>
  <c r="M834" i="5"/>
  <c r="B834" i="4" s="1"/>
  <c r="M835" i="5"/>
  <c r="B835" i="4" s="1"/>
  <c r="M836" i="5"/>
  <c r="B836" i="4" s="1"/>
  <c r="M837" i="5"/>
  <c r="B837" i="4" s="1"/>
  <c r="M838" i="5"/>
  <c r="B838" i="4" s="1"/>
  <c r="M839" i="5"/>
  <c r="B839" i="4" s="1"/>
  <c r="M840" i="5"/>
  <c r="B840" i="4" s="1"/>
  <c r="M841" i="5"/>
  <c r="B841" i="4" s="1"/>
  <c r="M842" i="5"/>
  <c r="B842" i="4" s="1"/>
  <c r="M843" i="5"/>
  <c r="B843" i="4" s="1"/>
  <c r="M844" i="5"/>
  <c r="B844" i="4" s="1"/>
  <c r="M845" i="5"/>
  <c r="B845" i="4" s="1"/>
  <c r="M846" i="5"/>
  <c r="B846" i="4" s="1"/>
  <c r="M847" i="5"/>
  <c r="B847" i="4" s="1"/>
  <c r="M848" i="5"/>
  <c r="B848" i="4" s="1"/>
  <c r="M849" i="5"/>
  <c r="B849" i="4" s="1"/>
  <c r="M850" i="5"/>
  <c r="B850" i="4" s="1"/>
  <c r="M851" i="5"/>
  <c r="B851" i="4" s="1"/>
  <c r="M852" i="5"/>
  <c r="B852" i="4" s="1"/>
  <c r="M853" i="5"/>
  <c r="B853" i="4" s="1"/>
  <c r="M854" i="5"/>
  <c r="B854" i="4" s="1"/>
  <c r="M855" i="5"/>
  <c r="B855" i="4" s="1"/>
  <c r="M856" i="5"/>
  <c r="B856" i="4" s="1"/>
  <c r="M857" i="5"/>
  <c r="B857" i="4" s="1"/>
  <c r="M858" i="5"/>
  <c r="B858" i="4" s="1"/>
  <c r="M859" i="5"/>
  <c r="B859" i="4" s="1"/>
  <c r="M860" i="5"/>
  <c r="B860" i="4" s="1"/>
  <c r="M861" i="5"/>
  <c r="B861" i="4" s="1"/>
  <c r="M862" i="5"/>
  <c r="B862" i="4" s="1"/>
  <c r="M863" i="5"/>
  <c r="B863" i="4" s="1"/>
  <c r="M864" i="5"/>
  <c r="B864" i="4" s="1"/>
  <c r="M865" i="5"/>
  <c r="B865" i="4" s="1"/>
  <c r="M866" i="5"/>
  <c r="B866" i="4" s="1"/>
  <c r="M867" i="5"/>
  <c r="B867" i="4" s="1"/>
  <c r="M868" i="5"/>
  <c r="B868" i="4" s="1"/>
  <c r="M869" i="5"/>
  <c r="B869" i="4" s="1"/>
  <c r="M870" i="5"/>
  <c r="B870" i="4" s="1"/>
  <c r="M871" i="5"/>
  <c r="B871" i="4" s="1"/>
  <c r="M872" i="5"/>
  <c r="B872" i="4" s="1"/>
  <c r="M873" i="5"/>
  <c r="B873" i="4" s="1"/>
  <c r="M874" i="5"/>
  <c r="B874" i="4" s="1"/>
  <c r="M875" i="5"/>
  <c r="B875" i="4" s="1"/>
  <c r="M876" i="5"/>
  <c r="B876" i="4" s="1"/>
  <c r="M877" i="5"/>
  <c r="B877" i="4" s="1"/>
  <c r="M878" i="5"/>
  <c r="B878" i="4" s="1"/>
  <c r="M879" i="5"/>
  <c r="B879" i="4" s="1"/>
  <c r="M880" i="5"/>
  <c r="B880" i="4" s="1"/>
  <c r="M881" i="5"/>
  <c r="B881" i="4" s="1"/>
  <c r="M882" i="5"/>
  <c r="B882" i="4" s="1"/>
  <c r="M883" i="5"/>
  <c r="B883" i="4" s="1"/>
  <c r="M884" i="5"/>
  <c r="B884" i="4" s="1"/>
  <c r="M885" i="5"/>
  <c r="B885" i="4" s="1"/>
  <c r="M886" i="5"/>
  <c r="B886" i="4" s="1"/>
  <c r="M887" i="5"/>
  <c r="B887" i="4" s="1"/>
  <c r="M888" i="5"/>
  <c r="B888" i="4" s="1"/>
  <c r="M889" i="5"/>
  <c r="B889" i="4" s="1"/>
  <c r="M890" i="5"/>
  <c r="B890" i="4" s="1"/>
  <c r="M891" i="5"/>
  <c r="B891" i="4" s="1"/>
  <c r="M892" i="5"/>
  <c r="B892" i="4" s="1"/>
  <c r="M893" i="5"/>
  <c r="B893" i="4" s="1"/>
  <c r="M894" i="5"/>
  <c r="B894" i="4" s="1"/>
  <c r="M895" i="5"/>
  <c r="B895" i="4" s="1"/>
  <c r="M896" i="5"/>
  <c r="B896" i="4" s="1"/>
  <c r="M897" i="5"/>
  <c r="B897" i="4" s="1"/>
  <c r="M898" i="5"/>
  <c r="B898" i="4" s="1"/>
  <c r="M899" i="5"/>
  <c r="B899" i="4" s="1"/>
  <c r="M900" i="5"/>
  <c r="B900" i="4" s="1"/>
  <c r="M901" i="5"/>
  <c r="B901" i="4" s="1"/>
  <c r="M902" i="5"/>
  <c r="B902" i="4" s="1"/>
  <c r="M903" i="5"/>
  <c r="B903" i="4" s="1"/>
  <c r="M904" i="5"/>
  <c r="B904" i="4" s="1"/>
  <c r="M905" i="5"/>
  <c r="B905" i="4" s="1"/>
  <c r="M906" i="5"/>
  <c r="B906" i="4" s="1"/>
  <c r="M907" i="5"/>
  <c r="B907" i="4" s="1"/>
  <c r="M908" i="5"/>
  <c r="B908" i="4" s="1"/>
  <c r="M909" i="5"/>
  <c r="B909" i="4" s="1"/>
  <c r="M910" i="5"/>
  <c r="B910" i="4" s="1"/>
  <c r="M911" i="5"/>
  <c r="B911" i="4" s="1"/>
  <c r="M912" i="5"/>
  <c r="B912" i="4" s="1"/>
  <c r="M913" i="5"/>
  <c r="B913" i="4" s="1"/>
  <c r="M914" i="5"/>
  <c r="B914" i="4" s="1"/>
  <c r="M915" i="5"/>
  <c r="B915" i="4" s="1"/>
  <c r="M916" i="5"/>
  <c r="B916" i="4" s="1"/>
  <c r="M917" i="5"/>
  <c r="B917" i="4" s="1"/>
  <c r="M918" i="5"/>
  <c r="B918" i="4" s="1"/>
  <c r="M919" i="5"/>
  <c r="B919" i="4" s="1"/>
  <c r="M920" i="5"/>
  <c r="B920" i="4" s="1"/>
  <c r="M921" i="5"/>
  <c r="B921" i="4" s="1"/>
  <c r="M922" i="5"/>
  <c r="B922" i="4" s="1"/>
  <c r="M923" i="5"/>
  <c r="B923" i="4" s="1"/>
  <c r="M924" i="5"/>
  <c r="B924" i="4" s="1"/>
  <c r="M925" i="5"/>
  <c r="B925" i="4" s="1"/>
  <c r="M926" i="5"/>
  <c r="B926" i="4" s="1"/>
  <c r="M927" i="5"/>
  <c r="B927" i="4" s="1"/>
  <c r="M928" i="5"/>
  <c r="B928" i="4" s="1"/>
  <c r="M929" i="5"/>
  <c r="B929" i="4" s="1"/>
  <c r="M930" i="5"/>
  <c r="B930" i="4" s="1"/>
  <c r="M931" i="5"/>
  <c r="B931" i="4" s="1"/>
  <c r="AM931" i="4" s="1"/>
  <c r="AN931" i="4" s="1"/>
  <c r="M932" i="5"/>
  <c r="B932" i="4" s="1"/>
  <c r="AM932" i="4" s="1"/>
  <c r="AN932" i="4" s="1"/>
  <c r="M933" i="5"/>
  <c r="B933" i="4" s="1"/>
  <c r="AM933" i="4" s="1"/>
  <c r="AN933" i="4" s="1"/>
  <c r="M934" i="5"/>
  <c r="B934" i="4" s="1"/>
  <c r="AM934" i="4" s="1"/>
  <c r="AN934" i="4" s="1"/>
  <c r="M935" i="5"/>
  <c r="B935" i="4" s="1"/>
  <c r="AM935" i="4" s="1"/>
  <c r="AN935" i="4" s="1"/>
  <c r="M936" i="5"/>
  <c r="B936" i="4" s="1"/>
  <c r="AM936" i="4" s="1"/>
  <c r="AN936" i="4" s="1"/>
  <c r="M937" i="5"/>
  <c r="B937" i="4" s="1"/>
  <c r="AM937" i="4" s="1"/>
  <c r="AN937" i="4" s="1"/>
  <c r="M938" i="5"/>
  <c r="B938" i="4" s="1"/>
  <c r="AM938" i="4" s="1"/>
  <c r="AN938" i="4" s="1"/>
  <c r="M939" i="5"/>
  <c r="B939" i="4" s="1"/>
  <c r="AM939" i="4" s="1"/>
  <c r="AN939" i="4" s="1"/>
  <c r="M940" i="5"/>
  <c r="B940" i="4" s="1"/>
  <c r="AM940" i="4" s="1"/>
  <c r="AN940" i="4" s="1"/>
  <c r="M941" i="5"/>
  <c r="B941" i="4" s="1"/>
  <c r="AM941" i="4" s="1"/>
  <c r="M942" i="5"/>
  <c r="B942" i="4" s="1"/>
  <c r="AM942" i="4" s="1"/>
  <c r="M943" i="5"/>
  <c r="B943" i="4" s="1"/>
  <c r="AM943" i="4" s="1"/>
  <c r="M944" i="5"/>
  <c r="B944" i="4" s="1"/>
  <c r="AM944" i="4" s="1"/>
  <c r="M945" i="5"/>
  <c r="B945" i="4" s="1"/>
  <c r="AM945" i="4" s="1"/>
  <c r="M946" i="5"/>
  <c r="B946" i="4" s="1"/>
  <c r="AM946" i="4" s="1"/>
  <c r="M947" i="5"/>
  <c r="B947" i="4" s="1"/>
  <c r="AM947" i="4" s="1"/>
  <c r="M948" i="5"/>
  <c r="B948" i="4" s="1"/>
  <c r="AM948" i="4" s="1"/>
  <c r="M949" i="5"/>
  <c r="B949" i="4" s="1"/>
  <c r="AM949" i="4" s="1"/>
  <c r="M950" i="5"/>
  <c r="B950" i="4" s="1"/>
  <c r="AM950" i="4" s="1"/>
  <c r="M951" i="5"/>
  <c r="B951" i="4" s="1"/>
  <c r="AM951" i="4" s="1"/>
  <c r="M952" i="5"/>
  <c r="B952" i="4" s="1"/>
  <c r="AM952" i="4" s="1"/>
  <c r="M953" i="5"/>
  <c r="B953" i="4" s="1"/>
  <c r="AM953" i="4" s="1"/>
  <c r="M954" i="5"/>
  <c r="B954" i="4" s="1"/>
  <c r="AM954" i="4" s="1"/>
  <c r="M955" i="5"/>
  <c r="B955" i="4" s="1"/>
  <c r="AM955" i="4" s="1"/>
  <c r="M956" i="5"/>
  <c r="M957" i="5"/>
  <c r="B957" i="4" s="1"/>
  <c r="AM957" i="4" s="1"/>
  <c r="M958" i="5"/>
  <c r="B958" i="4" s="1"/>
  <c r="AM958" i="4" s="1"/>
  <c r="M959" i="5"/>
  <c r="B959" i="4" s="1"/>
  <c r="AM959" i="4" s="1"/>
  <c r="M960" i="5"/>
  <c r="B960" i="4" s="1"/>
  <c r="AM960" i="4" s="1"/>
  <c r="M961" i="5"/>
  <c r="B961" i="4" s="1"/>
  <c r="AM961" i="4" s="1"/>
  <c r="M962" i="5"/>
  <c r="B962" i="4" s="1"/>
  <c r="AM962" i="4" s="1"/>
  <c r="M963" i="5"/>
  <c r="B963" i="4" s="1"/>
  <c r="AM963" i="4" s="1"/>
  <c r="M964" i="5"/>
  <c r="B964" i="4" s="1"/>
  <c r="AM964" i="4" s="1"/>
  <c r="M965" i="5"/>
  <c r="B965" i="4" s="1"/>
  <c r="AM965" i="4" s="1"/>
  <c r="M966" i="5"/>
  <c r="B966" i="4" s="1"/>
  <c r="AM966" i="4" s="1"/>
  <c r="M967" i="5"/>
  <c r="B967" i="4" s="1"/>
  <c r="AM967" i="4" s="1"/>
  <c r="M968" i="5"/>
  <c r="B968" i="4" s="1"/>
  <c r="AM968" i="4" s="1"/>
  <c r="M969" i="5"/>
  <c r="B969" i="4" s="1"/>
  <c r="AM969" i="4" s="1"/>
  <c r="M970" i="5"/>
  <c r="B970" i="4" s="1"/>
  <c r="AM970" i="4" s="1"/>
  <c r="M971" i="5"/>
  <c r="B971" i="4" s="1"/>
  <c r="AM971" i="4" s="1"/>
  <c r="M972" i="5"/>
  <c r="B972" i="4" s="1"/>
  <c r="AM972" i="4" s="1"/>
  <c r="M973" i="5"/>
  <c r="B973" i="4" s="1"/>
  <c r="AM973" i="4" s="1"/>
  <c r="M974" i="5"/>
  <c r="B974" i="4" s="1"/>
  <c r="AM974" i="4" s="1"/>
  <c r="M975" i="5"/>
  <c r="B975" i="4" s="1"/>
  <c r="AM975" i="4" s="1"/>
  <c r="M976" i="5"/>
  <c r="B976" i="4" s="1"/>
  <c r="AM976" i="4" s="1"/>
  <c r="M977" i="5"/>
  <c r="B977" i="4" s="1"/>
  <c r="AM977" i="4" s="1"/>
  <c r="M978" i="5"/>
  <c r="B978" i="4" s="1"/>
  <c r="AM978" i="4" s="1"/>
  <c r="M979" i="5"/>
  <c r="B979" i="4" s="1"/>
  <c r="AM979" i="4" s="1"/>
  <c r="M980" i="5"/>
  <c r="B980" i="4" s="1"/>
  <c r="AM980" i="4" s="1"/>
  <c r="M981" i="5"/>
  <c r="B981" i="4" s="1"/>
  <c r="AM981" i="4" s="1"/>
  <c r="M982" i="5"/>
  <c r="B982" i="4" s="1"/>
  <c r="AM982" i="4" s="1"/>
  <c r="M983" i="5"/>
  <c r="B983" i="4" s="1"/>
  <c r="AM983" i="4" s="1"/>
  <c r="M984" i="5"/>
  <c r="B984" i="4" s="1"/>
  <c r="AM984" i="4" s="1"/>
  <c r="M985" i="5"/>
  <c r="B985" i="4" s="1"/>
  <c r="AM985" i="4" s="1"/>
  <c r="M986" i="5"/>
  <c r="B986" i="4" s="1"/>
  <c r="AM986" i="4" s="1"/>
  <c r="M987" i="5"/>
  <c r="B987" i="4" s="1"/>
  <c r="AM987" i="4" s="1"/>
  <c r="M988" i="5"/>
  <c r="B988" i="4" s="1"/>
  <c r="AM988" i="4" s="1"/>
  <c r="M989" i="5"/>
  <c r="B989" i="4" s="1"/>
  <c r="AM989" i="4" s="1"/>
  <c r="M990" i="5"/>
  <c r="B990" i="4" s="1"/>
  <c r="AM990" i="4" s="1"/>
  <c r="M991" i="5"/>
  <c r="B991" i="4" s="1"/>
  <c r="AM991" i="4" s="1"/>
  <c r="M992" i="5"/>
  <c r="B992" i="4" s="1"/>
  <c r="AM992" i="4" s="1"/>
  <c r="M993" i="5"/>
  <c r="B993" i="4" s="1"/>
  <c r="AM993" i="4" s="1"/>
  <c r="M994" i="5"/>
  <c r="B994" i="4" s="1"/>
  <c r="AM994" i="4" s="1"/>
  <c r="M995" i="5"/>
  <c r="B995" i="4" s="1"/>
  <c r="AM995" i="4" s="1"/>
  <c r="M996" i="5"/>
  <c r="B996" i="4" s="1"/>
  <c r="AM996" i="4" s="1"/>
  <c r="M997" i="5"/>
  <c r="B997" i="4" s="1"/>
  <c r="AM997" i="4" s="1"/>
  <c r="M998" i="5"/>
  <c r="B998" i="4" s="1"/>
  <c r="AM998" i="4" s="1"/>
  <c r="M999" i="5"/>
  <c r="B999" i="4" s="1"/>
  <c r="AM999" i="4" s="1"/>
  <c r="M1000" i="5"/>
  <c r="B1000" i="4" s="1"/>
  <c r="AM1000" i="4" s="1"/>
  <c r="M1001" i="5"/>
  <c r="B1001" i="4" s="1"/>
  <c r="AM1001" i="4" s="1"/>
  <c r="M1002" i="5"/>
  <c r="B1002" i="4" s="1"/>
  <c r="AM1002" i="4" s="1"/>
  <c r="M1003" i="5"/>
  <c r="B1003" i="4" s="1"/>
  <c r="AM1003" i="4" s="1"/>
  <c r="M1004" i="5"/>
  <c r="B1004" i="4" s="1"/>
  <c r="AM1004" i="4" s="1"/>
  <c r="M1005" i="5"/>
  <c r="B1005" i="4" s="1"/>
  <c r="AM1005" i="4" s="1"/>
  <c r="M1006" i="5"/>
  <c r="B1006" i="4" s="1"/>
  <c r="AM1006" i="4" s="1"/>
  <c r="M1007" i="5"/>
  <c r="B1007" i="4" s="1"/>
  <c r="AM1007" i="4" s="1"/>
  <c r="M1008" i="5"/>
  <c r="B1008" i="4" s="1"/>
  <c r="AM1008" i="4" s="1"/>
  <c r="M1009" i="5"/>
  <c r="B1009" i="4" s="1"/>
  <c r="AM1009" i="4" s="1"/>
  <c r="M1010" i="5"/>
  <c r="B1010" i="4" s="1"/>
  <c r="AM1010" i="4" s="1"/>
  <c r="M1011" i="5"/>
  <c r="B1011" i="4" s="1"/>
  <c r="AM1011" i="4" s="1"/>
  <c r="M1012" i="5"/>
  <c r="B1012" i="4" s="1"/>
  <c r="AM1012" i="4" s="1"/>
  <c r="M1013" i="5"/>
  <c r="B1013" i="4" s="1"/>
  <c r="AM1013" i="4" s="1"/>
  <c r="M1014" i="5"/>
  <c r="B1014" i="4" s="1"/>
  <c r="AM1014" i="4" s="1"/>
  <c r="M1015" i="5"/>
  <c r="B1015" i="4" s="1"/>
  <c r="AM1015" i="4" s="1"/>
  <c r="M1016" i="5"/>
  <c r="B1016" i="4" s="1"/>
  <c r="AM1016" i="4" s="1"/>
  <c r="M1017" i="5"/>
  <c r="B1017" i="4" s="1"/>
  <c r="AM1017" i="4" s="1"/>
  <c r="M1018" i="5"/>
  <c r="B1018" i="4" s="1"/>
  <c r="AM1018" i="4" s="1"/>
  <c r="M1019" i="5"/>
  <c r="B1019" i="4" s="1"/>
  <c r="AM1019" i="4" s="1"/>
  <c r="M1020" i="5"/>
  <c r="B1020" i="4" s="1"/>
  <c r="AM1020" i="4" s="1"/>
  <c r="M1021" i="5"/>
  <c r="B1021" i="4" s="1"/>
  <c r="AM1021" i="4" s="1"/>
  <c r="M1022" i="5"/>
  <c r="B1022" i="4" s="1"/>
  <c r="AM1022" i="4" s="1"/>
  <c r="M1023" i="5"/>
  <c r="B1023" i="4" s="1"/>
  <c r="AM1023" i="4" s="1"/>
  <c r="M1024" i="5"/>
  <c r="B1024" i="4" s="1"/>
  <c r="AM1024" i="4" s="1"/>
  <c r="M1025" i="5"/>
  <c r="B1025" i="4" s="1"/>
  <c r="AM1025" i="4" s="1"/>
  <c r="M1026" i="5"/>
  <c r="B1026" i="4" s="1"/>
  <c r="AM1026" i="4" s="1"/>
  <c r="M1027" i="5"/>
  <c r="B1027" i="4" s="1"/>
  <c r="AM1027" i="4" s="1"/>
  <c r="M1028" i="5"/>
  <c r="B1028" i="4" s="1"/>
  <c r="AM1028" i="4" s="1"/>
  <c r="M1029" i="5"/>
  <c r="B1029" i="4" s="1"/>
  <c r="AM1029" i="4" s="1"/>
  <c r="M1030" i="5"/>
  <c r="B1030" i="4" s="1"/>
  <c r="AM1030" i="4" s="1"/>
  <c r="M1031" i="5"/>
  <c r="B1031" i="4" s="1"/>
  <c r="AM1031" i="4" s="1"/>
  <c r="M1032" i="5"/>
  <c r="B1032" i="4" s="1"/>
  <c r="AM1032" i="4" s="1"/>
  <c r="M1033" i="5"/>
  <c r="M1034" i="5"/>
  <c r="B1034" i="4" s="1"/>
  <c r="AM1034" i="4" s="1"/>
  <c r="M1035" i="5"/>
  <c r="B1035" i="4" s="1"/>
  <c r="AM1035" i="4" s="1"/>
  <c r="M1036" i="5"/>
  <c r="B1036" i="4" s="1"/>
  <c r="AM1036" i="4" s="1"/>
  <c r="M1037" i="5"/>
  <c r="B1037" i="4" s="1"/>
  <c r="AM1037" i="4" s="1"/>
  <c r="M1038" i="5"/>
  <c r="B1038" i="4" s="1"/>
  <c r="AM1038" i="4" s="1"/>
  <c r="M1039" i="5"/>
  <c r="B1039" i="4" s="1"/>
  <c r="AM1039" i="4" s="1"/>
  <c r="M1040" i="5"/>
  <c r="B1040" i="4" s="1"/>
  <c r="AM1040" i="4" s="1"/>
  <c r="M1041" i="5"/>
  <c r="B1041" i="4" s="1"/>
  <c r="AM1041" i="4" s="1"/>
  <c r="M1042" i="5"/>
  <c r="B1042" i="4" s="1"/>
  <c r="AM1042" i="4" s="1"/>
  <c r="M1043" i="5"/>
  <c r="B1043" i="4" s="1"/>
  <c r="AM1043" i="4" s="1"/>
  <c r="M1044" i="5"/>
  <c r="B1044" i="4" s="1"/>
  <c r="AM1044" i="4" s="1"/>
  <c r="M1045" i="5"/>
  <c r="B1045" i="4" s="1"/>
  <c r="AM1045" i="4" s="1"/>
  <c r="M1046" i="5"/>
  <c r="B1046" i="4" s="1"/>
  <c r="AM1046" i="4" s="1"/>
  <c r="M1047" i="5"/>
  <c r="B1047" i="4" s="1"/>
  <c r="AM1047" i="4" s="1"/>
  <c r="M1048" i="5"/>
  <c r="B1048" i="4" s="1"/>
  <c r="AM1048" i="4" s="1"/>
  <c r="M1049" i="5"/>
  <c r="B1049" i="4" s="1"/>
  <c r="AM1049" i="4" s="1"/>
  <c r="M1050" i="5"/>
  <c r="B1050" i="4" s="1"/>
  <c r="AM1050" i="4" s="1"/>
  <c r="M1051" i="5"/>
  <c r="B1051" i="4" s="1"/>
  <c r="AM1051" i="4" s="1"/>
  <c r="M1052" i="5"/>
  <c r="B1052" i="4" s="1"/>
  <c r="AM1052" i="4" s="1"/>
  <c r="M1053" i="5"/>
  <c r="B1053" i="4" s="1"/>
  <c r="AM1053" i="4" s="1"/>
  <c r="M1054" i="5"/>
  <c r="B1054" i="4" s="1"/>
  <c r="AM1054" i="4" s="1"/>
  <c r="M1055" i="5"/>
  <c r="B1055" i="4" s="1"/>
  <c r="AM1055" i="4" s="1"/>
  <c r="M1056" i="5"/>
  <c r="B1056" i="4" s="1"/>
  <c r="AM1056" i="4" s="1"/>
  <c r="M1057" i="5"/>
  <c r="B1057" i="4" s="1"/>
  <c r="AM1057" i="4" s="1"/>
  <c r="M1058" i="5"/>
  <c r="B1058" i="4" s="1"/>
  <c r="AM1058" i="4" s="1"/>
  <c r="M1059" i="5"/>
  <c r="B1059" i="4" s="1"/>
  <c r="AM1059" i="4" s="1"/>
  <c r="M1060" i="5"/>
  <c r="B1060" i="4" s="1"/>
  <c r="AM1060" i="4" s="1"/>
  <c r="M1061" i="5"/>
  <c r="B1061" i="4" s="1"/>
  <c r="AM1061" i="4" s="1"/>
  <c r="M1062" i="5"/>
  <c r="B1062" i="4" s="1"/>
  <c r="AM1062" i="4" s="1"/>
  <c r="M1063" i="5"/>
  <c r="B1063" i="4" s="1"/>
  <c r="AM1063" i="4" s="1"/>
  <c r="M1064" i="5"/>
  <c r="B1064" i="4" s="1"/>
  <c r="AM1064" i="4" s="1"/>
  <c r="M1065" i="5"/>
  <c r="B1065" i="4" s="1"/>
  <c r="AM1065" i="4" s="1"/>
  <c r="M1066" i="5"/>
  <c r="B1066" i="4" s="1"/>
  <c r="AM1066" i="4" s="1"/>
  <c r="M1067" i="5"/>
  <c r="B1067" i="4" s="1"/>
  <c r="AM1067" i="4" s="1"/>
  <c r="M1068" i="5"/>
  <c r="B1068" i="4" s="1"/>
  <c r="AM1068" i="4" s="1"/>
  <c r="M1069" i="5"/>
  <c r="B1069" i="4" s="1"/>
  <c r="AM1069" i="4" s="1"/>
  <c r="M1070" i="5"/>
  <c r="B1070" i="4" s="1"/>
  <c r="AM1070" i="4" s="1"/>
  <c r="M1071" i="5"/>
  <c r="B1071" i="4" s="1"/>
  <c r="AM1071" i="4" s="1"/>
  <c r="M1072" i="5"/>
  <c r="B1072" i="4" s="1"/>
  <c r="AM1072" i="4" s="1"/>
  <c r="M1073" i="5"/>
  <c r="B1073" i="4" s="1"/>
  <c r="AM1073" i="4" s="1"/>
  <c r="M1074" i="5"/>
  <c r="B1074" i="4" s="1"/>
  <c r="AM1074" i="4" s="1"/>
  <c r="M1075" i="5"/>
  <c r="B1075" i="4" s="1"/>
  <c r="AM1075" i="4" s="1"/>
  <c r="M1076" i="5"/>
  <c r="B1076" i="4" s="1"/>
  <c r="AM1076" i="4" s="1"/>
  <c r="M1077" i="5"/>
  <c r="B1077" i="4" s="1"/>
  <c r="AM1077" i="4" s="1"/>
  <c r="M1078" i="5"/>
  <c r="B1078" i="4" s="1"/>
  <c r="AM1078" i="4" s="1"/>
  <c r="M1079" i="5"/>
  <c r="B1079" i="4" s="1"/>
  <c r="AM1079" i="4" s="1"/>
  <c r="M1080" i="5"/>
  <c r="B1080" i="4" s="1"/>
  <c r="AM1080" i="4" s="1"/>
  <c r="M1081" i="5"/>
  <c r="B1081" i="4" s="1"/>
  <c r="AM1081" i="4" s="1"/>
  <c r="M1082" i="5"/>
  <c r="B1082" i="4" s="1"/>
  <c r="AM1082" i="4" s="1"/>
  <c r="M1083" i="5"/>
  <c r="B1083" i="4" s="1"/>
  <c r="AM1083" i="4" s="1"/>
  <c r="M1084" i="5"/>
  <c r="B1084" i="4" s="1"/>
  <c r="AM1084" i="4" s="1"/>
  <c r="M1085" i="5"/>
  <c r="B1085" i="4" s="1"/>
  <c r="AM1085" i="4" s="1"/>
  <c r="M1086" i="5"/>
  <c r="B1086" i="4" s="1"/>
  <c r="AM1086" i="4" s="1"/>
  <c r="M1087" i="5"/>
  <c r="B1087" i="4" s="1"/>
  <c r="AM1087" i="4" s="1"/>
  <c r="M1088" i="5"/>
  <c r="B1088" i="4" s="1"/>
  <c r="AM1088" i="4" s="1"/>
  <c r="M1089" i="5"/>
  <c r="B1089" i="4" s="1"/>
  <c r="AM1089" i="4" s="1"/>
  <c r="M1090" i="5"/>
  <c r="B1090" i="4" s="1"/>
  <c r="AM1090" i="4" s="1"/>
  <c r="M1091" i="5"/>
  <c r="B1091" i="4" s="1"/>
  <c r="AM1091" i="4" s="1"/>
  <c r="M1092" i="5"/>
  <c r="B1092" i="4" s="1"/>
  <c r="AM1092" i="4" s="1"/>
  <c r="M1093" i="5"/>
  <c r="B1093" i="4" s="1"/>
  <c r="AM1093" i="4" s="1"/>
  <c r="M1094" i="5"/>
  <c r="B1094" i="4" s="1"/>
  <c r="AM1094" i="4" s="1"/>
  <c r="M1095" i="5"/>
  <c r="B1095" i="4" s="1"/>
  <c r="AM1095" i="4" s="1"/>
  <c r="M1096" i="5"/>
  <c r="B1096" i="4" s="1"/>
  <c r="AM1096" i="4" s="1"/>
  <c r="M1097" i="5"/>
  <c r="B1097" i="4" s="1"/>
  <c r="AM1097" i="4" s="1"/>
  <c r="M1098" i="5"/>
  <c r="B1098" i="4" s="1"/>
  <c r="AM1098" i="4" s="1"/>
  <c r="M1099" i="5"/>
  <c r="B1099" i="4" s="1"/>
  <c r="AM1099" i="4" s="1"/>
  <c r="M1100" i="5"/>
  <c r="B1100" i="4" s="1"/>
  <c r="AM1100" i="4" s="1"/>
  <c r="M1101" i="5"/>
  <c r="B1101" i="4" s="1"/>
  <c r="AM1101" i="4" s="1"/>
  <c r="M1102" i="5"/>
  <c r="B1102" i="4" s="1"/>
  <c r="AM1102" i="4" s="1"/>
  <c r="M1103" i="5"/>
  <c r="B1103" i="4" s="1"/>
  <c r="AM1103" i="4" s="1"/>
  <c r="M1104" i="5"/>
  <c r="B1104" i="4" s="1"/>
  <c r="AM1104" i="4" s="1"/>
  <c r="M1105" i="5"/>
  <c r="B1105" i="4" s="1"/>
  <c r="AM1105" i="4" s="1"/>
  <c r="M1106" i="5"/>
  <c r="B1106" i="4" s="1"/>
  <c r="AM1106" i="4" s="1"/>
  <c r="M1107" i="5"/>
  <c r="B1107" i="4" s="1"/>
  <c r="AM1107" i="4" s="1"/>
  <c r="M1108" i="5"/>
  <c r="B1108" i="4" s="1"/>
  <c r="AM1108" i="4" s="1"/>
  <c r="M1109" i="5"/>
  <c r="B1109" i="4" s="1"/>
  <c r="AM1109" i="4" s="1"/>
  <c r="M1110" i="5"/>
  <c r="B1110" i="4" s="1"/>
  <c r="AM1110" i="4" s="1"/>
  <c r="M1111" i="5"/>
  <c r="B1111" i="4" s="1"/>
  <c r="AM1111" i="4" s="1"/>
  <c r="M1112" i="5"/>
  <c r="B1112" i="4" s="1"/>
  <c r="AM1112" i="4" s="1"/>
  <c r="M1113" i="5"/>
  <c r="B1113" i="4" s="1"/>
  <c r="AM1113" i="4" s="1"/>
  <c r="M1114" i="5"/>
  <c r="B1114" i="4" s="1"/>
  <c r="AM1114" i="4" s="1"/>
  <c r="M1115" i="5"/>
  <c r="B1115" i="4" s="1"/>
  <c r="AM1115" i="4" s="1"/>
  <c r="M1116" i="5"/>
  <c r="B1116" i="4" s="1"/>
  <c r="AM1116" i="4" s="1"/>
  <c r="M1117" i="5"/>
  <c r="B1117" i="4" s="1"/>
  <c r="AM1117" i="4" s="1"/>
  <c r="M1118" i="5"/>
  <c r="B1118" i="4" s="1"/>
  <c r="AM1118" i="4" s="1"/>
  <c r="M1119" i="5"/>
  <c r="B1119" i="4" s="1"/>
  <c r="AM1119" i="4" s="1"/>
  <c r="M1120" i="5"/>
  <c r="B1120" i="4" s="1"/>
  <c r="AM1120" i="4" s="1"/>
  <c r="M1121" i="5"/>
  <c r="M1122" i="5"/>
  <c r="M1123" i="5"/>
  <c r="B1123" i="4" s="1"/>
  <c r="AM1123" i="4" s="1"/>
  <c r="M1124" i="5"/>
  <c r="B1124" i="4" s="1"/>
  <c r="AM1124" i="4" s="1"/>
  <c r="B20" i="4"/>
  <c r="B6" i="4"/>
  <c r="M2" i="5"/>
  <c r="B2" i="4" s="1"/>
  <c r="B124" i="4"/>
  <c r="B204" i="4"/>
  <c r="B212" i="4"/>
  <c r="B268" i="4"/>
  <c r="B276" i="4"/>
  <c r="B508" i="4"/>
  <c r="B588" i="4"/>
  <c r="B828" i="4"/>
  <c r="B956" i="4"/>
  <c r="AM956" i="4" s="1"/>
  <c r="B131" i="4"/>
  <c r="B196" i="4"/>
  <c r="B332" i="4"/>
  <c r="R3" i="5"/>
  <c r="S3" i="5"/>
  <c r="T3" i="5"/>
  <c r="R4" i="5"/>
  <c r="S4" i="5"/>
  <c r="T4" i="5"/>
  <c r="R5" i="5"/>
  <c r="S5" i="5"/>
  <c r="T5" i="5"/>
  <c r="R6" i="5"/>
  <c r="S6" i="5"/>
  <c r="T6" i="5"/>
  <c r="R7" i="5"/>
  <c r="S7" i="5"/>
  <c r="T7" i="5"/>
  <c r="R8" i="5"/>
  <c r="S8" i="5"/>
  <c r="T8" i="5"/>
  <c r="R9" i="5"/>
  <c r="S9" i="5"/>
  <c r="T9" i="5"/>
  <c r="R10" i="5"/>
  <c r="S10" i="5"/>
  <c r="T10" i="5"/>
  <c r="R11" i="5"/>
  <c r="S11" i="5"/>
  <c r="T11" i="5"/>
  <c r="R12" i="5"/>
  <c r="S12" i="5"/>
  <c r="T12" i="5"/>
  <c r="R13" i="5"/>
  <c r="S13" i="5"/>
  <c r="T13" i="5"/>
  <c r="R14" i="5"/>
  <c r="S14" i="5"/>
  <c r="T14" i="5"/>
  <c r="R15" i="5"/>
  <c r="S15" i="5"/>
  <c r="T15" i="5"/>
  <c r="R16" i="5"/>
  <c r="S16" i="5"/>
  <c r="T16" i="5"/>
  <c r="R17" i="5"/>
  <c r="S17" i="5"/>
  <c r="T17" i="5"/>
  <c r="R18" i="5"/>
  <c r="S18" i="5"/>
  <c r="T18" i="5"/>
  <c r="R19" i="5"/>
  <c r="S19" i="5"/>
  <c r="T19" i="5"/>
  <c r="R20" i="5"/>
  <c r="S20" i="5"/>
  <c r="T20" i="5"/>
  <c r="R21" i="5"/>
  <c r="S21" i="5"/>
  <c r="T21" i="5"/>
  <c r="R22" i="5"/>
  <c r="S22" i="5"/>
  <c r="T22" i="5"/>
  <c r="R23" i="5"/>
  <c r="S23" i="5"/>
  <c r="T23" i="5"/>
  <c r="R24" i="5"/>
  <c r="S24" i="5"/>
  <c r="T24" i="5"/>
  <c r="R25" i="5"/>
  <c r="S25" i="5"/>
  <c r="T25" i="5"/>
  <c r="R26" i="5"/>
  <c r="S26" i="5"/>
  <c r="T26" i="5"/>
  <c r="R27" i="5"/>
  <c r="S27" i="5"/>
  <c r="T27" i="5"/>
  <c r="R28" i="5"/>
  <c r="S28" i="5"/>
  <c r="T28" i="5"/>
  <c r="R29" i="5"/>
  <c r="S29" i="5"/>
  <c r="T29" i="5"/>
  <c r="R30" i="5"/>
  <c r="S30" i="5"/>
  <c r="T30" i="5"/>
  <c r="R31" i="5"/>
  <c r="S31" i="5"/>
  <c r="T31" i="5"/>
  <c r="R32" i="5"/>
  <c r="S32" i="5"/>
  <c r="T32" i="5"/>
  <c r="R33" i="5"/>
  <c r="S33" i="5"/>
  <c r="T33" i="5"/>
  <c r="R34" i="5"/>
  <c r="S34" i="5"/>
  <c r="T34" i="5"/>
  <c r="R35" i="5"/>
  <c r="S35" i="5"/>
  <c r="T35" i="5"/>
  <c r="R36" i="5"/>
  <c r="S36" i="5"/>
  <c r="T36" i="5"/>
  <c r="R37" i="5"/>
  <c r="S37" i="5"/>
  <c r="T37" i="5"/>
  <c r="R38" i="5"/>
  <c r="S38" i="5"/>
  <c r="T38" i="5"/>
  <c r="R39" i="5"/>
  <c r="S39" i="5"/>
  <c r="T39" i="5"/>
  <c r="R40" i="5"/>
  <c r="S40" i="5"/>
  <c r="T40" i="5"/>
  <c r="R41" i="5"/>
  <c r="S41" i="5"/>
  <c r="T41" i="5"/>
  <c r="R42" i="5"/>
  <c r="S42" i="5"/>
  <c r="T42" i="5"/>
  <c r="R43" i="5"/>
  <c r="S43" i="5"/>
  <c r="T43" i="5"/>
  <c r="R44" i="5"/>
  <c r="S44" i="5"/>
  <c r="T44" i="5"/>
  <c r="R45" i="5"/>
  <c r="S45" i="5"/>
  <c r="T45" i="5"/>
  <c r="R46" i="5"/>
  <c r="S46" i="5"/>
  <c r="T46" i="5"/>
  <c r="R47" i="5"/>
  <c r="S47" i="5"/>
  <c r="T47" i="5"/>
  <c r="R48" i="5"/>
  <c r="S48" i="5"/>
  <c r="T48" i="5"/>
  <c r="R49" i="5"/>
  <c r="S49" i="5"/>
  <c r="T49" i="5"/>
  <c r="R50" i="5"/>
  <c r="S50" i="5"/>
  <c r="T50" i="5"/>
  <c r="R51" i="5"/>
  <c r="S51" i="5"/>
  <c r="T51" i="5"/>
  <c r="R52" i="5"/>
  <c r="S52" i="5"/>
  <c r="T52" i="5"/>
  <c r="R53" i="5"/>
  <c r="S53" i="5"/>
  <c r="T53" i="5"/>
  <c r="R54" i="5"/>
  <c r="S54" i="5"/>
  <c r="T54" i="5"/>
  <c r="R55" i="5"/>
  <c r="S55" i="5"/>
  <c r="T55" i="5"/>
  <c r="R56" i="5"/>
  <c r="S56" i="5"/>
  <c r="T56" i="5"/>
  <c r="R57" i="5"/>
  <c r="S57" i="5"/>
  <c r="T57" i="5"/>
  <c r="R58" i="5"/>
  <c r="S58" i="5"/>
  <c r="T58" i="5"/>
  <c r="R59" i="5"/>
  <c r="S59" i="5"/>
  <c r="T59" i="5"/>
  <c r="R60" i="5"/>
  <c r="S60" i="5"/>
  <c r="T60" i="5"/>
  <c r="R61" i="5"/>
  <c r="S61" i="5"/>
  <c r="T61" i="5"/>
  <c r="R62" i="5"/>
  <c r="S62" i="5"/>
  <c r="T62" i="5"/>
  <c r="R63" i="5"/>
  <c r="S63" i="5"/>
  <c r="T63" i="5"/>
  <c r="R64" i="5"/>
  <c r="S64" i="5"/>
  <c r="T64" i="5"/>
  <c r="R65" i="5"/>
  <c r="S65" i="5"/>
  <c r="T65" i="5"/>
  <c r="R66" i="5"/>
  <c r="S66" i="5"/>
  <c r="T66" i="5"/>
  <c r="R67" i="5"/>
  <c r="S67" i="5"/>
  <c r="T67" i="5"/>
  <c r="R68" i="5"/>
  <c r="S68" i="5"/>
  <c r="T68" i="5"/>
  <c r="R69" i="5"/>
  <c r="S69" i="5"/>
  <c r="T69" i="5"/>
  <c r="R70" i="5"/>
  <c r="S70" i="5"/>
  <c r="T70" i="5"/>
  <c r="R71" i="5"/>
  <c r="S71" i="5"/>
  <c r="T71" i="5"/>
  <c r="R72" i="5"/>
  <c r="S72" i="5"/>
  <c r="T72" i="5"/>
  <c r="R73" i="5"/>
  <c r="S73" i="5"/>
  <c r="T73" i="5"/>
  <c r="R74" i="5"/>
  <c r="S74" i="5"/>
  <c r="T74" i="5"/>
  <c r="R75" i="5"/>
  <c r="S75" i="5"/>
  <c r="T75" i="5"/>
  <c r="R76" i="5"/>
  <c r="S76" i="5"/>
  <c r="T76" i="5"/>
  <c r="R77" i="5"/>
  <c r="S77" i="5"/>
  <c r="T77" i="5"/>
  <c r="R78" i="5"/>
  <c r="S78" i="5"/>
  <c r="T78" i="5"/>
  <c r="R79" i="5"/>
  <c r="S79" i="5"/>
  <c r="T79" i="5"/>
  <c r="R80" i="5"/>
  <c r="S80" i="5"/>
  <c r="T80" i="5"/>
  <c r="R81" i="5"/>
  <c r="S81" i="5"/>
  <c r="T81" i="5"/>
  <c r="R82" i="5"/>
  <c r="S82" i="5"/>
  <c r="T82" i="5"/>
  <c r="R83" i="5"/>
  <c r="S83" i="5"/>
  <c r="T83" i="5"/>
  <c r="R84" i="5"/>
  <c r="S84" i="5"/>
  <c r="T84" i="5"/>
  <c r="R85" i="5"/>
  <c r="S85" i="5"/>
  <c r="T85" i="5"/>
  <c r="R86" i="5"/>
  <c r="S86" i="5"/>
  <c r="T86" i="5"/>
  <c r="R87" i="5"/>
  <c r="S87" i="5"/>
  <c r="T87" i="5"/>
  <c r="R88" i="5"/>
  <c r="S88" i="5"/>
  <c r="T88" i="5"/>
  <c r="R89" i="5"/>
  <c r="S89" i="5"/>
  <c r="T89" i="5"/>
  <c r="R90" i="5"/>
  <c r="S90" i="5"/>
  <c r="T90" i="5"/>
  <c r="R91" i="5"/>
  <c r="S91" i="5"/>
  <c r="T91" i="5"/>
  <c r="R92" i="5"/>
  <c r="S92" i="5"/>
  <c r="T92" i="5"/>
  <c r="R93" i="5"/>
  <c r="S93" i="5"/>
  <c r="T93" i="5"/>
  <c r="R94" i="5"/>
  <c r="S94" i="5"/>
  <c r="T94" i="5"/>
  <c r="R95" i="5"/>
  <c r="S95" i="5"/>
  <c r="T95" i="5"/>
  <c r="R96" i="5"/>
  <c r="S96" i="5"/>
  <c r="T96" i="5"/>
  <c r="R97" i="5"/>
  <c r="S97" i="5"/>
  <c r="T97" i="5"/>
  <c r="R98" i="5"/>
  <c r="S98" i="5"/>
  <c r="T98" i="5"/>
  <c r="R99" i="5"/>
  <c r="S99" i="5"/>
  <c r="T99" i="5"/>
  <c r="R100" i="5"/>
  <c r="S100" i="5"/>
  <c r="T100" i="5"/>
  <c r="R101" i="5"/>
  <c r="S101" i="5"/>
  <c r="T101" i="5"/>
  <c r="R102" i="5"/>
  <c r="S102" i="5"/>
  <c r="T102" i="5"/>
  <c r="R103" i="5"/>
  <c r="S103" i="5"/>
  <c r="T103" i="5"/>
  <c r="R104" i="5"/>
  <c r="S104" i="5"/>
  <c r="T104" i="5"/>
  <c r="R105" i="5"/>
  <c r="S105" i="5"/>
  <c r="T105" i="5"/>
  <c r="R106" i="5"/>
  <c r="S106" i="5"/>
  <c r="T106" i="5"/>
  <c r="R107" i="5"/>
  <c r="S107" i="5"/>
  <c r="T107" i="5"/>
  <c r="R108" i="5"/>
  <c r="S108" i="5"/>
  <c r="T108" i="5"/>
  <c r="R109" i="5"/>
  <c r="S109" i="5"/>
  <c r="T109" i="5"/>
  <c r="R110" i="5"/>
  <c r="S110" i="5"/>
  <c r="T110" i="5"/>
  <c r="R111" i="5"/>
  <c r="S111" i="5"/>
  <c r="T111" i="5"/>
  <c r="R112" i="5"/>
  <c r="S112" i="5"/>
  <c r="T112" i="5"/>
  <c r="R113" i="5"/>
  <c r="S113" i="5"/>
  <c r="T113" i="5"/>
  <c r="R114" i="5"/>
  <c r="S114" i="5"/>
  <c r="T114" i="5"/>
  <c r="R115" i="5"/>
  <c r="S115" i="5"/>
  <c r="T115" i="5"/>
  <c r="R116" i="5"/>
  <c r="S116" i="5"/>
  <c r="T116" i="5"/>
  <c r="R117" i="5"/>
  <c r="S117" i="5"/>
  <c r="T117" i="5"/>
  <c r="R118" i="5"/>
  <c r="S118" i="5"/>
  <c r="T118" i="5"/>
  <c r="R119" i="5"/>
  <c r="S119" i="5"/>
  <c r="T119" i="5"/>
  <c r="R120" i="5"/>
  <c r="S120" i="5"/>
  <c r="T120" i="5"/>
  <c r="R121" i="5"/>
  <c r="S121" i="5"/>
  <c r="T121" i="5"/>
  <c r="R122" i="5"/>
  <c r="S122" i="5"/>
  <c r="T122" i="5"/>
  <c r="R123" i="5"/>
  <c r="S123" i="5"/>
  <c r="T123" i="5"/>
  <c r="R124" i="5"/>
  <c r="S124" i="5"/>
  <c r="T124" i="5"/>
  <c r="R125" i="5"/>
  <c r="S125" i="5"/>
  <c r="T125" i="5"/>
  <c r="R126" i="5"/>
  <c r="S126" i="5"/>
  <c r="T126" i="5"/>
  <c r="R127" i="5"/>
  <c r="S127" i="5"/>
  <c r="T127" i="5"/>
  <c r="R128" i="5"/>
  <c r="S128" i="5"/>
  <c r="T128" i="5"/>
  <c r="R129" i="5"/>
  <c r="S129" i="5"/>
  <c r="T129" i="5"/>
  <c r="R130" i="5"/>
  <c r="S130" i="5"/>
  <c r="T130" i="5"/>
  <c r="R131" i="5"/>
  <c r="S131" i="5"/>
  <c r="T131" i="5"/>
  <c r="R132" i="5"/>
  <c r="S132" i="5"/>
  <c r="T132" i="5"/>
  <c r="R133" i="5"/>
  <c r="S133" i="5"/>
  <c r="T133" i="5"/>
  <c r="R134" i="5"/>
  <c r="S134" i="5"/>
  <c r="T134" i="5"/>
  <c r="R135" i="5"/>
  <c r="S135" i="5"/>
  <c r="T135" i="5"/>
  <c r="R136" i="5"/>
  <c r="S136" i="5"/>
  <c r="T136" i="5"/>
  <c r="R137" i="5"/>
  <c r="S137" i="5"/>
  <c r="T137" i="5"/>
  <c r="R138" i="5"/>
  <c r="S138" i="5"/>
  <c r="T138" i="5"/>
  <c r="R139" i="5"/>
  <c r="S139" i="5"/>
  <c r="T139" i="5"/>
  <c r="R140" i="5"/>
  <c r="S140" i="5"/>
  <c r="T140" i="5"/>
  <c r="R141" i="5"/>
  <c r="S141" i="5"/>
  <c r="T141" i="5"/>
  <c r="R142" i="5"/>
  <c r="S142" i="5"/>
  <c r="T142" i="5"/>
  <c r="R143" i="5"/>
  <c r="S143" i="5"/>
  <c r="T143" i="5"/>
  <c r="R144" i="5"/>
  <c r="S144" i="5"/>
  <c r="T144" i="5"/>
  <c r="R145" i="5"/>
  <c r="S145" i="5"/>
  <c r="T145" i="5"/>
  <c r="R146" i="5"/>
  <c r="S146" i="5"/>
  <c r="T146" i="5"/>
  <c r="R147" i="5"/>
  <c r="S147" i="5"/>
  <c r="T147" i="5"/>
  <c r="R148" i="5"/>
  <c r="S148" i="5"/>
  <c r="T148" i="5"/>
  <c r="R149" i="5"/>
  <c r="S149" i="5"/>
  <c r="T149" i="5"/>
  <c r="R150" i="5"/>
  <c r="S150" i="5"/>
  <c r="T150" i="5"/>
  <c r="R151" i="5"/>
  <c r="S151" i="5"/>
  <c r="T151" i="5"/>
  <c r="R152" i="5"/>
  <c r="S152" i="5"/>
  <c r="T152" i="5"/>
  <c r="R153" i="5"/>
  <c r="S153" i="5"/>
  <c r="T153" i="5"/>
  <c r="R154" i="5"/>
  <c r="S154" i="5"/>
  <c r="T154" i="5"/>
  <c r="R155" i="5"/>
  <c r="S155" i="5"/>
  <c r="T155" i="5"/>
  <c r="R156" i="5"/>
  <c r="S156" i="5"/>
  <c r="T156" i="5"/>
  <c r="R157" i="5"/>
  <c r="S157" i="5"/>
  <c r="T157" i="5"/>
  <c r="R158" i="5"/>
  <c r="S158" i="5"/>
  <c r="T158" i="5"/>
  <c r="R159" i="5"/>
  <c r="S159" i="5"/>
  <c r="T159" i="5"/>
  <c r="R160" i="5"/>
  <c r="S160" i="5"/>
  <c r="T160" i="5"/>
  <c r="R161" i="5"/>
  <c r="S161" i="5"/>
  <c r="T161" i="5"/>
  <c r="R162" i="5"/>
  <c r="S162" i="5"/>
  <c r="T162" i="5"/>
  <c r="R163" i="5"/>
  <c r="S163" i="5"/>
  <c r="T163" i="5"/>
  <c r="R164" i="5"/>
  <c r="S164" i="5"/>
  <c r="T164" i="5"/>
  <c r="R165" i="5"/>
  <c r="S165" i="5"/>
  <c r="T165" i="5"/>
  <c r="R166" i="5"/>
  <c r="S166" i="5"/>
  <c r="T166" i="5"/>
  <c r="R167" i="5"/>
  <c r="S167" i="5"/>
  <c r="T167" i="5"/>
  <c r="R168" i="5"/>
  <c r="S168" i="5"/>
  <c r="T168" i="5"/>
  <c r="R169" i="5"/>
  <c r="S169" i="5"/>
  <c r="T169" i="5"/>
  <c r="R170" i="5"/>
  <c r="S170" i="5"/>
  <c r="T170" i="5"/>
  <c r="R171" i="5"/>
  <c r="S171" i="5"/>
  <c r="T171" i="5"/>
  <c r="R172" i="5"/>
  <c r="S172" i="5"/>
  <c r="T172" i="5"/>
  <c r="R173" i="5"/>
  <c r="S173" i="5"/>
  <c r="T173" i="5"/>
  <c r="R174" i="5"/>
  <c r="S174" i="5"/>
  <c r="T174" i="5"/>
  <c r="R175" i="5"/>
  <c r="S175" i="5"/>
  <c r="T175" i="5"/>
  <c r="R176" i="5"/>
  <c r="S176" i="5"/>
  <c r="T176" i="5"/>
  <c r="R177" i="5"/>
  <c r="S177" i="5"/>
  <c r="T177" i="5"/>
  <c r="R178" i="5"/>
  <c r="S178" i="5"/>
  <c r="T178" i="5"/>
  <c r="R179" i="5"/>
  <c r="S179" i="5"/>
  <c r="T179" i="5"/>
  <c r="R180" i="5"/>
  <c r="S180" i="5"/>
  <c r="T180" i="5"/>
  <c r="R181" i="5"/>
  <c r="S181" i="5"/>
  <c r="T181" i="5"/>
  <c r="R182" i="5"/>
  <c r="S182" i="5"/>
  <c r="T182" i="5"/>
  <c r="R183" i="5"/>
  <c r="S183" i="5"/>
  <c r="T183" i="5"/>
  <c r="R184" i="5"/>
  <c r="S184" i="5"/>
  <c r="T184" i="5"/>
  <c r="R185" i="5"/>
  <c r="S185" i="5"/>
  <c r="T185" i="5"/>
  <c r="R186" i="5"/>
  <c r="S186" i="5"/>
  <c r="T186" i="5"/>
  <c r="R187" i="5"/>
  <c r="S187" i="5"/>
  <c r="T187" i="5"/>
  <c r="R188" i="5"/>
  <c r="S188" i="5"/>
  <c r="T188" i="5"/>
  <c r="R189" i="5"/>
  <c r="S189" i="5"/>
  <c r="T189" i="5"/>
  <c r="R190" i="5"/>
  <c r="S190" i="5"/>
  <c r="T190" i="5"/>
  <c r="R191" i="5"/>
  <c r="S191" i="5"/>
  <c r="T191" i="5"/>
  <c r="R192" i="5"/>
  <c r="S192" i="5"/>
  <c r="T192" i="5"/>
  <c r="R193" i="5"/>
  <c r="S193" i="5"/>
  <c r="T193" i="5"/>
  <c r="R194" i="5"/>
  <c r="S194" i="5"/>
  <c r="T194" i="5"/>
  <c r="R195" i="5"/>
  <c r="S195" i="5"/>
  <c r="T195" i="5"/>
  <c r="R196" i="5"/>
  <c r="S196" i="5"/>
  <c r="T196" i="5"/>
  <c r="R197" i="5"/>
  <c r="S197" i="5"/>
  <c r="T197" i="5"/>
  <c r="R198" i="5"/>
  <c r="S198" i="5"/>
  <c r="T198" i="5"/>
  <c r="R199" i="5"/>
  <c r="S199" i="5"/>
  <c r="T199" i="5"/>
  <c r="R200" i="5"/>
  <c r="S200" i="5"/>
  <c r="T200" i="5"/>
  <c r="R201" i="5"/>
  <c r="S201" i="5"/>
  <c r="T201" i="5"/>
  <c r="R202" i="5"/>
  <c r="S202" i="5"/>
  <c r="T202" i="5"/>
  <c r="R203" i="5"/>
  <c r="S203" i="5"/>
  <c r="T203" i="5"/>
  <c r="R204" i="5"/>
  <c r="S204" i="5"/>
  <c r="T204" i="5"/>
  <c r="R205" i="5"/>
  <c r="S205" i="5"/>
  <c r="T205" i="5"/>
  <c r="R206" i="5"/>
  <c r="S206" i="5"/>
  <c r="T206" i="5"/>
  <c r="R207" i="5"/>
  <c r="S207" i="5"/>
  <c r="T207" i="5"/>
  <c r="R208" i="5"/>
  <c r="S208" i="5"/>
  <c r="T208" i="5"/>
  <c r="R209" i="5"/>
  <c r="S209" i="5"/>
  <c r="T209" i="5"/>
  <c r="R210" i="5"/>
  <c r="S210" i="5"/>
  <c r="T210" i="5"/>
  <c r="R211" i="5"/>
  <c r="S211" i="5"/>
  <c r="T211" i="5"/>
  <c r="R212" i="5"/>
  <c r="S212" i="5"/>
  <c r="T212" i="5"/>
  <c r="R213" i="5"/>
  <c r="S213" i="5"/>
  <c r="T213" i="5"/>
  <c r="R214" i="5"/>
  <c r="S214" i="5"/>
  <c r="T214" i="5"/>
  <c r="R215" i="5"/>
  <c r="S215" i="5"/>
  <c r="T215" i="5"/>
  <c r="R216" i="5"/>
  <c r="S216" i="5"/>
  <c r="T216" i="5"/>
  <c r="R217" i="5"/>
  <c r="S217" i="5"/>
  <c r="T217" i="5"/>
  <c r="R218" i="5"/>
  <c r="S218" i="5"/>
  <c r="T218" i="5"/>
  <c r="R219" i="5"/>
  <c r="S219" i="5"/>
  <c r="T219" i="5"/>
  <c r="R220" i="5"/>
  <c r="S220" i="5"/>
  <c r="T220" i="5"/>
  <c r="R221" i="5"/>
  <c r="S221" i="5"/>
  <c r="T221" i="5"/>
  <c r="R222" i="5"/>
  <c r="S222" i="5"/>
  <c r="T222" i="5"/>
  <c r="R223" i="5"/>
  <c r="S223" i="5"/>
  <c r="T223" i="5"/>
  <c r="R224" i="5"/>
  <c r="S224" i="5"/>
  <c r="T224" i="5"/>
  <c r="R225" i="5"/>
  <c r="S225" i="5"/>
  <c r="T225" i="5"/>
  <c r="R226" i="5"/>
  <c r="S226" i="5"/>
  <c r="T226" i="5"/>
  <c r="R227" i="5"/>
  <c r="S227" i="5"/>
  <c r="T227" i="5"/>
  <c r="R228" i="5"/>
  <c r="S228" i="5"/>
  <c r="T228" i="5"/>
  <c r="R229" i="5"/>
  <c r="S229" i="5"/>
  <c r="T229" i="5"/>
  <c r="R230" i="5"/>
  <c r="S230" i="5"/>
  <c r="T230" i="5"/>
  <c r="R231" i="5"/>
  <c r="S231" i="5"/>
  <c r="T231" i="5"/>
  <c r="R232" i="5"/>
  <c r="S232" i="5"/>
  <c r="T232" i="5"/>
  <c r="R233" i="5"/>
  <c r="S233" i="5"/>
  <c r="T233" i="5"/>
  <c r="R234" i="5"/>
  <c r="S234" i="5"/>
  <c r="T234" i="5"/>
  <c r="R235" i="5"/>
  <c r="S235" i="5"/>
  <c r="T235" i="5"/>
  <c r="R236" i="5"/>
  <c r="S236" i="5"/>
  <c r="T236" i="5"/>
  <c r="R237" i="5"/>
  <c r="S237" i="5"/>
  <c r="T237" i="5"/>
  <c r="R238" i="5"/>
  <c r="S238" i="5"/>
  <c r="T238" i="5"/>
  <c r="R239" i="5"/>
  <c r="S239" i="5"/>
  <c r="T239" i="5"/>
  <c r="R240" i="5"/>
  <c r="S240" i="5"/>
  <c r="T240" i="5"/>
  <c r="R241" i="5"/>
  <c r="S241" i="5"/>
  <c r="T241" i="5"/>
  <c r="R242" i="5"/>
  <c r="S242" i="5"/>
  <c r="T242" i="5"/>
  <c r="R243" i="5"/>
  <c r="S243" i="5"/>
  <c r="T243" i="5"/>
  <c r="R244" i="5"/>
  <c r="S244" i="5"/>
  <c r="T244" i="5"/>
  <c r="R245" i="5"/>
  <c r="S245" i="5"/>
  <c r="T245" i="5"/>
  <c r="R246" i="5"/>
  <c r="S246" i="5"/>
  <c r="T246" i="5"/>
  <c r="R247" i="5"/>
  <c r="S247" i="5"/>
  <c r="T247" i="5"/>
  <c r="R248" i="5"/>
  <c r="S248" i="5"/>
  <c r="T248" i="5"/>
  <c r="R249" i="5"/>
  <c r="S249" i="5"/>
  <c r="T249" i="5"/>
  <c r="R250" i="5"/>
  <c r="S250" i="5"/>
  <c r="T250" i="5"/>
  <c r="R251" i="5"/>
  <c r="S251" i="5"/>
  <c r="T251" i="5"/>
  <c r="R252" i="5"/>
  <c r="S252" i="5"/>
  <c r="T252" i="5"/>
  <c r="R253" i="5"/>
  <c r="S253" i="5"/>
  <c r="T253" i="5"/>
  <c r="R254" i="5"/>
  <c r="S254" i="5"/>
  <c r="T254" i="5"/>
  <c r="R255" i="5"/>
  <c r="S255" i="5"/>
  <c r="T255" i="5"/>
  <c r="R256" i="5"/>
  <c r="S256" i="5"/>
  <c r="T256" i="5"/>
  <c r="R257" i="5"/>
  <c r="S257" i="5"/>
  <c r="T257" i="5"/>
  <c r="R258" i="5"/>
  <c r="S258" i="5"/>
  <c r="T258" i="5"/>
  <c r="R259" i="5"/>
  <c r="S259" i="5"/>
  <c r="T259" i="5"/>
  <c r="R260" i="5"/>
  <c r="S260" i="5"/>
  <c r="T260" i="5"/>
  <c r="R261" i="5"/>
  <c r="S261" i="5"/>
  <c r="T261" i="5"/>
  <c r="R262" i="5"/>
  <c r="S262" i="5"/>
  <c r="T262" i="5"/>
  <c r="R263" i="5"/>
  <c r="S263" i="5"/>
  <c r="T263" i="5"/>
  <c r="R264" i="5"/>
  <c r="S264" i="5"/>
  <c r="T264" i="5"/>
  <c r="R265" i="5"/>
  <c r="S265" i="5"/>
  <c r="T265" i="5"/>
  <c r="R266" i="5"/>
  <c r="S266" i="5"/>
  <c r="T266" i="5"/>
  <c r="R267" i="5"/>
  <c r="S267" i="5"/>
  <c r="T267" i="5"/>
  <c r="R268" i="5"/>
  <c r="S268" i="5"/>
  <c r="T268" i="5"/>
  <c r="R269" i="5"/>
  <c r="S269" i="5"/>
  <c r="T269" i="5"/>
  <c r="R270" i="5"/>
  <c r="S270" i="5"/>
  <c r="T270" i="5"/>
  <c r="R271" i="5"/>
  <c r="S271" i="5"/>
  <c r="T271" i="5"/>
  <c r="R272" i="5"/>
  <c r="S272" i="5"/>
  <c r="T272" i="5"/>
  <c r="R273" i="5"/>
  <c r="S273" i="5"/>
  <c r="T273" i="5"/>
  <c r="R274" i="5"/>
  <c r="S274" i="5"/>
  <c r="T274" i="5"/>
  <c r="R275" i="5"/>
  <c r="S275" i="5"/>
  <c r="T275" i="5"/>
  <c r="R276" i="5"/>
  <c r="S276" i="5"/>
  <c r="T276" i="5"/>
  <c r="R277" i="5"/>
  <c r="S277" i="5"/>
  <c r="T277" i="5"/>
  <c r="R278" i="5"/>
  <c r="S278" i="5"/>
  <c r="T278" i="5"/>
  <c r="R279" i="5"/>
  <c r="S279" i="5"/>
  <c r="T279" i="5"/>
  <c r="R280" i="5"/>
  <c r="S280" i="5"/>
  <c r="T280" i="5"/>
  <c r="R281" i="5"/>
  <c r="S281" i="5"/>
  <c r="T281" i="5"/>
  <c r="R282" i="5"/>
  <c r="S282" i="5"/>
  <c r="T282" i="5"/>
  <c r="R283" i="5"/>
  <c r="S283" i="5"/>
  <c r="T283" i="5"/>
  <c r="R284" i="5"/>
  <c r="S284" i="5"/>
  <c r="T284" i="5"/>
  <c r="R285" i="5"/>
  <c r="S285" i="5"/>
  <c r="T285" i="5"/>
  <c r="R286" i="5"/>
  <c r="S286" i="5"/>
  <c r="T286" i="5"/>
  <c r="R287" i="5"/>
  <c r="S287" i="5"/>
  <c r="T287" i="5"/>
  <c r="R288" i="5"/>
  <c r="S288" i="5"/>
  <c r="T288" i="5"/>
  <c r="R289" i="5"/>
  <c r="S289" i="5"/>
  <c r="T289" i="5"/>
  <c r="R290" i="5"/>
  <c r="S290" i="5"/>
  <c r="T290" i="5"/>
  <c r="R291" i="5"/>
  <c r="S291" i="5"/>
  <c r="T291" i="5"/>
  <c r="R292" i="5"/>
  <c r="S292" i="5"/>
  <c r="T292" i="5"/>
  <c r="R293" i="5"/>
  <c r="S293" i="5"/>
  <c r="T293" i="5"/>
  <c r="R294" i="5"/>
  <c r="S294" i="5"/>
  <c r="T294" i="5"/>
  <c r="R295" i="5"/>
  <c r="S295" i="5"/>
  <c r="T295" i="5"/>
  <c r="R296" i="5"/>
  <c r="S296" i="5"/>
  <c r="T296" i="5"/>
  <c r="R297" i="5"/>
  <c r="S297" i="5"/>
  <c r="T297" i="5"/>
  <c r="R298" i="5"/>
  <c r="S298" i="5"/>
  <c r="T298" i="5"/>
  <c r="R299" i="5"/>
  <c r="S299" i="5"/>
  <c r="T299" i="5"/>
  <c r="R300" i="5"/>
  <c r="S300" i="5"/>
  <c r="T300" i="5"/>
  <c r="R301" i="5"/>
  <c r="S301" i="5"/>
  <c r="T301" i="5"/>
  <c r="R302" i="5"/>
  <c r="S302" i="5"/>
  <c r="T302" i="5"/>
  <c r="R303" i="5"/>
  <c r="S303" i="5"/>
  <c r="T303" i="5"/>
  <c r="R304" i="5"/>
  <c r="S304" i="5"/>
  <c r="T304" i="5"/>
  <c r="R305" i="5"/>
  <c r="S305" i="5"/>
  <c r="T305" i="5"/>
  <c r="R306" i="5"/>
  <c r="S306" i="5"/>
  <c r="T306" i="5"/>
  <c r="R307" i="5"/>
  <c r="S307" i="5"/>
  <c r="T307" i="5"/>
  <c r="R308" i="5"/>
  <c r="S308" i="5"/>
  <c r="T308" i="5"/>
  <c r="R309" i="5"/>
  <c r="S309" i="5"/>
  <c r="T309" i="5"/>
  <c r="R310" i="5"/>
  <c r="S310" i="5"/>
  <c r="T310" i="5"/>
  <c r="R311" i="5"/>
  <c r="S311" i="5"/>
  <c r="T311" i="5"/>
  <c r="R312" i="5"/>
  <c r="S312" i="5"/>
  <c r="T312" i="5"/>
  <c r="R313" i="5"/>
  <c r="S313" i="5"/>
  <c r="T313" i="5"/>
  <c r="R314" i="5"/>
  <c r="S314" i="5"/>
  <c r="T314" i="5"/>
  <c r="R315" i="5"/>
  <c r="S315" i="5"/>
  <c r="T315" i="5"/>
  <c r="R316" i="5"/>
  <c r="S316" i="5"/>
  <c r="T316" i="5"/>
  <c r="R317" i="5"/>
  <c r="S317" i="5"/>
  <c r="T317" i="5"/>
  <c r="R318" i="5"/>
  <c r="S318" i="5"/>
  <c r="T318" i="5"/>
  <c r="R319" i="5"/>
  <c r="S319" i="5"/>
  <c r="T319" i="5"/>
  <c r="R320" i="5"/>
  <c r="S320" i="5"/>
  <c r="T320" i="5"/>
  <c r="R321" i="5"/>
  <c r="S321" i="5"/>
  <c r="T321" i="5"/>
  <c r="R322" i="5"/>
  <c r="S322" i="5"/>
  <c r="T322" i="5"/>
  <c r="R323" i="5"/>
  <c r="S323" i="5"/>
  <c r="T323" i="5"/>
  <c r="R324" i="5"/>
  <c r="S324" i="5"/>
  <c r="T324" i="5"/>
  <c r="R325" i="5"/>
  <c r="S325" i="5"/>
  <c r="T325" i="5"/>
  <c r="R326" i="5"/>
  <c r="S326" i="5"/>
  <c r="T326" i="5"/>
  <c r="R327" i="5"/>
  <c r="S327" i="5"/>
  <c r="T327" i="5"/>
  <c r="R328" i="5"/>
  <c r="S328" i="5"/>
  <c r="T328" i="5"/>
  <c r="R329" i="5"/>
  <c r="S329" i="5"/>
  <c r="T329" i="5"/>
  <c r="R330" i="5"/>
  <c r="S330" i="5"/>
  <c r="T330" i="5"/>
  <c r="R331" i="5"/>
  <c r="S331" i="5"/>
  <c r="T331" i="5"/>
  <c r="R332" i="5"/>
  <c r="S332" i="5"/>
  <c r="T332" i="5"/>
  <c r="R333" i="5"/>
  <c r="S333" i="5"/>
  <c r="T333" i="5"/>
  <c r="R334" i="5"/>
  <c r="S334" i="5"/>
  <c r="T334" i="5"/>
  <c r="R335" i="5"/>
  <c r="S335" i="5"/>
  <c r="T335" i="5"/>
  <c r="R336" i="5"/>
  <c r="S336" i="5"/>
  <c r="T336" i="5"/>
  <c r="R337" i="5"/>
  <c r="S337" i="5"/>
  <c r="T337" i="5"/>
  <c r="R338" i="5"/>
  <c r="S338" i="5"/>
  <c r="T338" i="5"/>
  <c r="R339" i="5"/>
  <c r="S339" i="5"/>
  <c r="T339" i="5"/>
  <c r="R340" i="5"/>
  <c r="S340" i="5"/>
  <c r="T340" i="5"/>
  <c r="R341" i="5"/>
  <c r="S341" i="5"/>
  <c r="T341" i="5"/>
  <c r="R342" i="5"/>
  <c r="S342" i="5"/>
  <c r="T342" i="5"/>
  <c r="R343" i="5"/>
  <c r="S343" i="5"/>
  <c r="T343" i="5"/>
  <c r="R344" i="5"/>
  <c r="S344" i="5"/>
  <c r="T344" i="5"/>
  <c r="R345" i="5"/>
  <c r="S345" i="5"/>
  <c r="T345" i="5"/>
  <c r="R346" i="5"/>
  <c r="S346" i="5"/>
  <c r="T346" i="5"/>
  <c r="R347" i="5"/>
  <c r="S347" i="5"/>
  <c r="T347" i="5"/>
  <c r="R348" i="5"/>
  <c r="S348" i="5"/>
  <c r="T348" i="5"/>
  <c r="R349" i="5"/>
  <c r="S349" i="5"/>
  <c r="T349" i="5"/>
  <c r="R350" i="5"/>
  <c r="S350" i="5"/>
  <c r="T350" i="5"/>
  <c r="R351" i="5"/>
  <c r="S351" i="5"/>
  <c r="T351" i="5"/>
  <c r="R352" i="5"/>
  <c r="S352" i="5"/>
  <c r="T352" i="5"/>
  <c r="R353" i="5"/>
  <c r="S353" i="5"/>
  <c r="T353" i="5"/>
  <c r="R354" i="5"/>
  <c r="S354" i="5"/>
  <c r="T354" i="5"/>
  <c r="R355" i="5"/>
  <c r="S355" i="5"/>
  <c r="T355" i="5"/>
  <c r="R356" i="5"/>
  <c r="S356" i="5"/>
  <c r="T356" i="5"/>
  <c r="R357" i="5"/>
  <c r="S357" i="5"/>
  <c r="T357" i="5"/>
  <c r="R358" i="5"/>
  <c r="S358" i="5"/>
  <c r="T358" i="5"/>
  <c r="R359" i="5"/>
  <c r="S359" i="5"/>
  <c r="T359" i="5"/>
  <c r="R360" i="5"/>
  <c r="S360" i="5"/>
  <c r="T360" i="5"/>
  <c r="R361" i="5"/>
  <c r="S361" i="5"/>
  <c r="T361" i="5"/>
  <c r="R362" i="5"/>
  <c r="S362" i="5"/>
  <c r="T362" i="5"/>
  <c r="R363" i="5"/>
  <c r="S363" i="5"/>
  <c r="T363" i="5"/>
  <c r="R364" i="5"/>
  <c r="S364" i="5"/>
  <c r="T364" i="5"/>
  <c r="R365" i="5"/>
  <c r="S365" i="5"/>
  <c r="T365" i="5"/>
  <c r="R366" i="5"/>
  <c r="S366" i="5"/>
  <c r="T366" i="5"/>
  <c r="R367" i="5"/>
  <c r="S367" i="5"/>
  <c r="T367" i="5"/>
  <c r="R368" i="5"/>
  <c r="S368" i="5"/>
  <c r="T368" i="5"/>
  <c r="R369" i="5"/>
  <c r="S369" i="5"/>
  <c r="T369" i="5"/>
  <c r="R370" i="5"/>
  <c r="S370" i="5"/>
  <c r="T370" i="5"/>
  <c r="R371" i="5"/>
  <c r="S371" i="5"/>
  <c r="T371" i="5"/>
  <c r="R372" i="5"/>
  <c r="S372" i="5"/>
  <c r="T372" i="5"/>
  <c r="R373" i="5"/>
  <c r="S373" i="5"/>
  <c r="T373" i="5"/>
  <c r="R374" i="5"/>
  <c r="S374" i="5"/>
  <c r="T374" i="5"/>
  <c r="R375" i="5"/>
  <c r="S375" i="5"/>
  <c r="T375" i="5"/>
  <c r="R376" i="5"/>
  <c r="S376" i="5"/>
  <c r="T376" i="5"/>
  <c r="R377" i="5"/>
  <c r="S377" i="5"/>
  <c r="T377" i="5"/>
  <c r="R378" i="5"/>
  <c r="S378" i="5"/>
  <c r="T378" i="5"/>
  <c r="R379" i="5"/>
  <c r="S379" i="5"/>
  <c r="T379" i="5"/>
  <c r="R380" i="5"/>
  <c r="S380" i="5"/>
  <c r="T380" i="5"/>
  <c r="R381" i="5"/>
  <c r="S381" i="5"/>
  <c r="T381" i="5"/>
  <c r="R382" i="5"/>
  <c r="S382" i="5"/>
  <c r="T382" i="5"/>
  <c r="R383" i="5"/>
  <c r="S383" i="5"/>
  <c r="T383" i="5"/>
  <c r="R384" i="5"/>
  <c r="S384" i="5"/>
  <c r="T384" i="5"/>
  <c r="R385" i="5"/>
  <c r="S385" i="5"/>
  <c r="T385" i="5"/>
  <c r="R386" i="5"/>
  <c r="S386" i="5"/>
  <c r="T386" i="5"/>
  <c r="R387" i="5"/>
  <c r="S387" i="5"/>
  <c r="T387" i="5"/>
  <c r="R388" i="5"/>
  <c r="S388" i="5"/>
  <c r="T388" i="5"/>
  <c r="R389" i="5"/>
  <c r="S389" i="5"/>
  <c r="T389" i="5"/>
  <c r="R390" i="5"/>
  <c r="S390" i="5"/>
  <c r="T390" i="5"/>
  <c r="R391" i="5"/>
  <c r="S391" i="5"/>
  <c r="T391" i="5"/>
  <c r="R392" i="5"/>
  <c r="S392" i="5"/>
  <c r="T392" i="5"/>
  <c r="R393" i="5"/>
  <c r="S393" i="5"/>
  <c r="T393" i="5"/>
  <c r="R394" i="5"/>
  <c r="S394" i="5"/>
  <c r="T394" i="5"/>
  <c r="R395" i="5"/>
  <c r="S395" i="5"/>
  <c r="T395" i="5"/>
  <c r="R396" i="5"/>
  <c r="S396" i="5"/>
  <c r="T396" i="5"/>
  <c r="R397" i="5"/>
  <c r="S397" i="5"/>
  <c r="T397" i="5"/>
  <c r="R398" i="5"/>
  <c r="S398" i="5"/>
  <c r="T398" i="5"/>
  <c r="R399" i="5"/>
  <c r="S399" i="5"/>
  <c r="T399" i="5"/>
  <c r="R400" i="5"/>
  <c r="S400" i="5"/>
  <c r="T400" i="5"/>
  <c r="R401" i="5"/>
  <c r="S401" i="5"/>
  <c r="T401" i="5"/>
  <c r="R402" i="5"/>
  <c r="S402" i="5"/>
  <c r="T402" i="5"/>
  <c r="R403" i="5"/>
  <c r="S403" i="5"/>
  <c r="T403" i="5"/>
  <c r="R404" i="5"/>
  <c r="S404" i="5"/>
  <c r="T404" i="5"/>
  <c r="R405" i="5"/>
  <c r="S405" i="5"/>
  <c r="T405" i="5"/>
  <c r="R406" i="5"/>
  <c r="S406" i="5"/>
  <c r="T406" i="5"/>
  <c r="R407" i="5"/>
  <c r="S407" i="5"/>
  <c r="T407" i="5"/>
  <c r="R408" i="5"/>
  <c r="S408" i="5"/>
  <c r="T408" i="5"/>
  <c r="R409" i="5"/>
  <c r="S409" i="5"/>
  <c r="T409" i="5"/>
  <c r="R410" i="5"/>
  <c r="S410" i="5"/>
  <c r="T410" i="5"/>
  <c r="R411" i="5"/>
  <c r="S411" i="5"/>
  <c r="T411" i="5"/>
  <c r="R412" i="5"/>
  <c r="S412" i="5"/>
  <c r="T412" i="5"/>
  <c r="R413" i="5"/>
  <c r="S413" i="5"/>
  <c r="T413" i="5"/>
  <c r="R414" i="5"/>
  <c r="S414" i="5"/>
  <c r="T414" i="5"/>
  <c r="R415" i="5"/>
  <c r="S415" i="5"/>
  <c r="T415" i="5"/>
  <c r="R416" i="5"/>
  <c r="S416" i="5"/>
  <c r="T416" i="5"/>
  <c r="R417" i="5"/>
  <c r="S417" i="5"/>
  <c r="T417" i="5"/>
  <c r="R418" i="5"/>
  <c r="S418" i="5"/>
  <c r="T418" i="5"/>
  <c r="R419" i="5"/>
  <c r="S419" i="5"/>
  <c r="T419" i="5"/>
  <c r="R420" i="5"/>
  <c r="S420" i="5"/>
  <c r="T420" i="5"/>
  <c r="R421" i="5"/>
  <c r="S421" i="5"/>
  <c r="T421" i="5"/>
  <c r="R422" i="5"/>
  <c r="S422" i="5"/>
  <c r="T422" i="5"/>
  <c r="R423" i="5"/>
  <c r="S423" i="5"/>
  <c r="T423" i="5"/>
  <c r="R424" i="5"/>
  <c r="S424" i="5"/>
  <c r="T424" i="5"/>
  <c r="R425" i="5"/>
  <c r="S425" i="5"/>
  <c r="T425" i="5"/>
  <c r="R426" i="5"/>
  <c r="S426" i="5"/>
  <c r="T426" i="5"/>
  <c r="R427" i="5"/>
  <c r="S427" i="5"/>
  <c r="T427" i="5"/>
  <c r="R428" i="5"/>
  <c r="S428" i="5"/>
  <c r="T428" i="5"/>
  <c r="R429" i="5"/>
  <c r="S429" i="5"/>
  <c r="T429" i="5"/>
  <c r="R430" i="5"/>
  <c r="S430" i="5"/>
  <c r="T430" i="5"/>
  <c r="R431" i="5"/>
  <c r="S431" i="5"/>
  <c r="T431" i="5"/>
  <c r="R432" i="5"/>
  <c r="S432" i="5"/>
  <c r="T432" i="5"/>
  <c r="R433" i="5"/>
  <c r="S433" i="5"/>
  <c r="T433" i="5"/>
  <c r="R434" i="5"/>
  <c r="S434" i="5"/>
  <c r="T434" i="5"/>
  <c r="R435" i="5"/>
  <c r="S435" i="5"/>
  <c r="T435" i="5"/>
  <c r="R436" i="5"/>
  <c r="S436" i="5"/>
  <c r="T436" i="5"/>
  <c r="R437" i="5"/>
  <c r="S437" i="5"/>
  <c r="T437" i="5"/>
  <c r="R438" i="5"/>
  <c r="S438" i="5"/>
  <c r="T438" i="5"/>
  <c r="R439" i="5"/>
  <c r="S439" i="5"/>
  <c r="T439" i="5"/>
  <c r="R440" i="5"/>
  <c r="S440" i="5"/>
  <c r="T440" i="5"/>
  <c r="R441" i="5"/>
  <c r="S441" i="5"/>
  <c r="T441" i="5"/>
  <c r="R442" i="5"/>
  <c r="S442" i="5"/>
  <c r="T442" i="5"/>
  <c r="R443" i="5"/>
  <c r="S443" i="5"/>
  <c r="T443" i="5"/>
  <c r="R444" i="5"/>
  <c r="S444" i="5"/>
  <c r="T444" i="5"/>
  <c r="R445" i="5"/>
  <c r="S445" i="5"/>
  <c r="T445" i="5"/>
  <c r="R446" i="5"/>
  <c r="S446" i="5"/>
  <c r="T446" i="5"/>
  <c r="R447" i="5"/>
  <c r="S447" i="5"/>
  <c r="T447" i="5"/>
  <c r="R448" i="5"/>
  <c r="S448" i="5"/>
  <c r="T448" i="5"/>
  <c r="R449" i="5"/>
  <c r="S449" i="5"/>
  <c r="T449" i="5"/>
  <c r="R450" i="5"/>
  <c r="S450" i="5"/>
  <c r="T450" i="5"/>
  <c r="R451" i="5"/>
  <c r="S451" i="5"/>
  <c r="T451" i="5"/>
  <c r="R452" i="5"/>
  <c r="S452" i="5"/>
  <c r="T452" i="5"/>
  <c r="R453" i="5"/>
  <c r="S453" i="5"/>
  <c r="T453" i="5"/>
  <c r="R454" i="5"/>
  <c r="S454" i="5"/>
  <c r="T454" i="5"/>
  <c r="R455" i="5"/>
  <c r="S455" i="5"/>
  <c r="T455" i="5"/>
  <c r="R456" i="5"/>
  <c r="S456" i="5"/>
  <c r="T456" i="5"/>
  <c r="R457" i="5"/>
  <c r="S457" i="5"/>
  <c r="T457" i="5"/>
  <c r="R458" i="5"/>
  <c r="S458" i="5"/>
  <c r="T458" i="5"/>
  <c r="R459" i="5"/>
  <c r="S459" i="5"/>
  <c r="T459" i="5"/>
  <c r="R460" i="5"/>
  <c r="S460" i="5"/>
  <c r="T460" i="5"/>
  <c r="R461" i="5"/>
  <c r="S461" i="5"/>
  <c r="T461" i="5"/>
  <c r="R462" i="5"/>
  <c r="S462" i="5"/>
  <c r="T462" i="5"/>
  <c r="R463" i="5"/>
  <c r="S463" i="5"/>
  <c r="T463" i="5"/>
  <c r="R464" i="5"/>
  <c r="S464" i="5"/>
  <c r="T464" i="5"/>
  <c r="R465" i="5"/>
  <c r="S465" i="5"/>
  <c r="T465" i="5"/>
  <c r="R466" i="5"/>
  <c r="S466" i="5"/>
  <c r="T466" i="5"/>
  <c r="R467" i="5"/>
  <c r="S467" i="5"/>
  <c r="T467" i="5"/>
  <c r="R468" i="5"/>
  <c r="S468" i="5"/>
  <c r="T468" i="5"/>
  <c r="R469" i="5"/>
  <c r="S469" i="5"/>
  <c r="T469" i="5"/>
  <c r="R470" i="5"/>
  <c r="S470" i="5"/>
  <c r="T470" i="5"/>
  <c r="R471" i="5"/>
  <c r="S471" i="5"/>
  <c r="T471" i="5"/>
  <c r="R472" i="5"/>
  <c r="S472" i="5"/>
  <c r="T472" i="5"/>
  <c r="R473" i="5"/>
  <c r="S473" i="5"/>
  <c r="T473" i="5"/>
  <c r="R474" i="5"/>
  <c r="S474" i="5"/>
  <c r="T474" i="5"/>
  <c r="R475" i="5"/>
  <c r="S475" i="5"/>
  <c r="T475" i="5"/>
  <c r="R476" i="5"/>
  <c r="S476" i="5"/>
  <c r="T476" i="5"/>
  <c r="R477" i="5"/>
  <c r="S477" i="5"/>
  <c r="T477" i="5"/>
  <c r="R478" i="5"/>
  <c r="S478" i="5"/>
  <c r="T478" i="5"/>
  <c r="R479" i="5"/>
  <c r="S479" i="5"/>
  <c r="T479" i="5"/>
  <c r="R480" i="5"/>
  <c r="S480" i="5"/>
  <c r="T480" i="5"/>
  <c r="R481" i="5"/>
  <c r="S481" i="5"/>
  <c r="T481" i="5"/>
  <c r="R482" i="5"/>
  <c r="S482" i="5"/>
  <c r="T482" i="5"/>
  <c r="R483" i="5"/>
  <c r="S483" i="5"/>
  <c r="T483" i="5"/>
  <c r="R484" i="5"/>
  <c r="S484" i="5"/>
  <c r="T484" i="5"/>
  <c r="R485" i="5"/>
  <c r="S485" i="5"/>
  <c r="T485" i="5"/>
  <c r="R486" i="5"/>
  <c r="S486" i="5"/>
  <c r="T486" i="5"/>
  <c r="R487" i="5"/>
  <c r="S487" i="5"/>
  <c r="T487" i="5"/>
  <c r="R488" i="5"/>
  <c r="S488" i="5"/>
  <c r="T488" i="5"/>
  <c r="R489" i="5"/>
  <c r="S489" i="5"/>
  <c r="T489" i="5"/>
  <c r="R490" i="5"/>
  <c r="S490" i="5"/>
  <c r="T490" i="5"/>
  <c r="R491" i="5"/>
  <c r="S491" i="5"/>
  <c r="T491" i="5"/>
  <c r="R492" i="5"/>
  <c r="S492" i="5"/>
  <c r="T492" i="5"/>
  <c r="R493" i="5"/>
  <c r="S493" i="5"/>
  <c r="T493" i="5"/>
  <c r="R494" i="5"/>
  <c r="S494" i="5"/>
  <c r="T494" i="5"/>
  <c r="R495" i="5"/>
  <c r="S495" i="5"/>
  <c r="T495" i="5"/>
  <c r="R496" i="5"/>
  <c r="S496" i="5"/>
  <c r="T496" i="5"/>
  <c r="R497" i="5"/>
  <c r="S497" i="5"/>
  <c r="T497" i="5"/>
  <c r="R498" i="5"/>
  <c r="S498" i="5"/>
  <c r="T498" i="5"/>
  <c r="R499" i="5"/>
  <c r="S499" i="5"/>
  <c r="T499" i="5"/>
  <c r="R500" i="5"/>
  <c r="S500" i="5"/>
  <c r="T500" i="5"/>
  <c r="R501" i="5"/>
  <c r="S501" i="5"/>
  <c r="T501" i="5"/>
  <c r="R502" i="5"/>
  <c r="S502" i="5"/>
  <c r="T502" i="5"/>
  <c r="R503" i="5"/>
  <c r="S503" i="5"/>
  <c r="T503" i="5"/>
  <c r="R504" i="5"/>
  <c r="S504" i="5"/>
  <c r="T504" i="5"/>
  <c r="R505" i="5"/>
  <c r="S505" i="5"/>
  <c r="T505" i="5"/>
  <c r="R506" i="5"/>
  <c r="S506" i="5"/>
  <c r="T506" i="5"/>
  <c r="R507" i="5"/>
  <c r="S507" i="5"/>
  <c r="T507" i="5"/>
  <c r="R508" i="5"/>
  <c r="S508" i="5"/>
  <c r="T508" i="5"/>
  <c r="R509" i="5"/>
  <c r="S509" i="5"/>
  <c r="T509" i="5"/>
  <c r="R510" i="5"/>
  <c r="S510" i="5"/>
  <c r="T510" i="5"/>
  <c r="R511" i="5"/>
  <c r="S511" i="5"/>
  <c r="T511" i="5"/>
  <c r="R512" i="5"/>
  <c r="S512" i="5"/>
  <c r="T512" i="5"/>
  <c r="R513" i="5"/>
  <c r="S513" i="5"/>
  <c r="T513" i="5"/>
  <c r="R514" i="5"/>
  <c r="S514" i="5"/>
  <c r="T514" i="5"/>
  <c r="R515" i="5"/>
  <c r="S515" i="5"/>
  <c r="T515" i="5"/>
  <c r="R516" i="5"/>
  <c r="S516" i="5"/>
  <c r="T516" i="5"/>
  <c r="R517" i="5"/>
  <c r="S517" i="5"/>
  <c r="T517" i="5"/>
  <c r="R518" i="5"/>
  <c r="S518" i="5"/>
  <c r="T518" i="5"/>
  <c r="R519" i="5"/>
  <c r="S519" i="5"/>
  <c r="T519" i="5"/>
  <c r="R520" i="5"/>
  <c r="S520" i="5"/>
  <c r="T520" i="5"/>
  <c r="R521" i="5"/>
  <c r="S521" i="5"/>
  <c r="T521" i="5"/>
  <c r="R522" i="5"/>
  <c r="S522" i="5"/>
  <c r="T522" i="5"/>
  <c r="R523" i="5"/>
  <c r="S523" i="5"/>
  <c r="T523" i="5"/>
  <c r="R524" i="5"/>
  <c r="S524" i="5"/>
  <c r="T524" i="5"/>
  <c r="R525" i="5"/>
  <c r="S525" i="5"/>
  <c r="T525" i="5"/>
  <c r="R526" i="5"/>
  <c r="S526" i="5"/>
  <c r="T526" i="5"/>
  <c r="R527" i="5"/>
  <c r="S527" i="5"/>
  <c r="T527" i="5"/>
  <c r="R528" i="5"/>
  <c r="S528" i="5"/>
  <c r="T528" i="5"/>
  <c r="R529" i="5"/>
  <c r="S529" i="5"/>
  <c r="T529" i="5"/>
  <c r="R530" i="5"/>
  <c r="S530" i="5"/>
  <c r="T530" i="5"/>
  <c r="R531" i="5"/>
  <c r="S531" i="5"/>
  <c r="T531" i="5"/>
  <c r="R532" i="5"/>
  <c r="S532" i="5"/>
  <c r="T532" i="5"/>
  <c r="R533" i="5"/>
  <c r="S533" i="5"/>
  <c r="T533" i="5"/>
  <c r="R534" i="5"/>
  <c r="S534" i="5"/>
  <c r="T534" i="5"/>
  <c r="R535" i="5"/>
  <c r="S535" i="5"/>
  <c r="T535" i="5"/>
  <c r="R536" i="5"/>
  <c r="S536" i="5"/>
  <c r="T536" i="5"/>
  <c r="R537" i="5"/>
  <c r="S537" i="5"/>
  <c r="T537" i="5"/>
  <c r="R538" i="5"/>
  <c r="S538" i="5"/>
  <c r="T538" i="5"/>
  <c r="R539" i="5"/>
  <c r="S539" i="5"/>
  <c r="T539" i="5"/>
  <c r="R540" i="5"/>
  <c r="S540" i="5"/>
  <c r="T540" i="5"/>
  <c r="R541" i="5"/>
  <c r="S541" i="5"/>
  <c r="T541" i="5"/>
  <c r="R542" i="5"/>
  <c r="S542" i="5"/>
  <c r="T542" i="5"/>
  <c r="R543" i="5"/>
  <c r="S543" i="5"/>
  <c r="T543" i="5"/>
  <c r="R544" i="5"/>
  <c r="S544" i="5"/>
  <c r="T544" i="5"/>
  <c r="R545" i="5"/>
  <c r="S545" i="5"/>
  <c r="T545" i="5"/>
  <c r="R546" i="5"/>
  <c r="S546" i="5"/>
  <c r="T546" i="5"/>
  <c r="R547" i="5"/>
  <c r="S547" i="5"/>
  <c r="T547" i="5"/>
  <c r="R548" i="5"/>
  <c r="S548" i="5"/>
  <c r="T548" i="5"/>
  <c r="R549" i="5"/>
  <c r="S549" i="5"/>
  <c r="T549" i="5"/>
  <c r="R550" i="5"/>
  <c r="S550" i="5"/>
  <c r="T550" i="5"/>
  <c r="R551" i="5"/>
  <c r="S551" i="5"/>
  <c r="T551" i="5"/>
  <c r="R552" i="5"/>
  <c r="S552" i="5"/>
  <c r="T552" i="5"/>
  <c r="R553" i="5"/>
  <c r="S553" i="5"/>
  <c r="T553" i="5"/>
  <c r="R554" i="5"/>
  <c r="S554" i="5"/>
  <c r="T554" i="5"/>
  <c r="R555" i="5"/>
  <c r="S555" i="5"/>
  <c r="T555" i="5"/>
  <c r="R556" i="5"/>
  <c r="S556" i="5"/>
  <c r="T556" i="5"/>
  <c r="R557" i="5"/>
  <c r="S557" i="5"/>
  <c r="T557" i="5"/>
  <c r="R558" i="5"/>
  <c r="S558" i="5"/>
  <c r="T558" i="5"/>
  <c r="R559" i="5"/>
  <c r="S559" i="5"/>
  <c r="T559" i="5"/>
  <c r="R560" i="5"/>
  <c r="S560" i="5"/>
  <c r="T560" i="5"/>
  <c r="R561" i="5"/>
  <c r="S561" i="5"/>
  <c r="T561" i="5"/>
  <c r="R562" i="5"/>
  <c r="S562" i="5"/>
  <c r="T562" i="5"/>
  <c r="R563" i="5"/>
  <c r="S563" i="5"/>
  <c r="T563" i="5"/>
  <c r="R564" i="5"/>
  <c r="S564" i="5"/>
  <c r="T564" i="5"/>
  <c r="R565" i="5"/>
  <c r="S565" i="5"/>
  <c r="T565" i="5"/>
  <c r="R566" i="5"/>
  <c r="S566" i="5"/>
  <c r="T566" i="5"/>
  <c r="R567" i="5"/>
  <c r="S567" i="5"/>
  <c r="T567" i="5"/>
  <c r="R568" i="5"/>
  <c r="S568" i="5"/>
  <c r="T568" i="5"/>
  <c r="R569" i="5"/>
  <c r="S569" i="5"/>
  <c r="T569" i="5"/>
  <c r="R570" i="5"/>
  <c r="S570" i="5"/>
  <c r="T570" i="5"/>
  <c r="R571" i="5"/>
  <c r="S571" i="5"/>
  <c r="T571" i="5"/>
  <c r="R572" i="5"/>
  <c r="S572" i="5"/>
  <c r="T572" i="5"/>
  <c r="R573" i="5"/>
  <c r="S573" i="5"/>
  <c r="T573" i="5"/>
  <c r="R574" i="5"/>
  <c r="S574" i="5"/>
  <c r="T574" i="5"/>
  <c r="R575" i="5"/>
  <c r="S575" i="5"/>
  <c r="T575" i="5"/>
  <c r="R576" i="5"/>
  <c r="S576" i="5"/>
  <c r="T576" i="5"/>
  <c r="R577" i="5"/>
  <c r="S577" i="5"/>
  <c r="T577" i="5"/>
  <c r="R578" i="5"/>
  <c r="S578" i="5"/>
  <c r="T578" i="5"/>
  <c r="R579" i="5"/>
  <c r="S579" i="5"/>
  <c r="T579" i="5"/>
  <c r="R580" i="5"/>
  <c r="S580" i="5"/>
  <c r="T580" i="5"/>
  <c r="R581" i="5"/>
  <c r="S581" i="5"/>
  <c r="T581" i="5"/>
  <c r="R582" i="5"/>
  <c r="S582" i="5"/>
  <c r="T582" i="5"/>
  <c r="R583" i="5"/>
  <c r="S583" i="5"/>
  <c r="T583" i="5"/>
  <c r="R584" i="5"/>
  <c r="S584" i="5"/>
  <c r="T584" i="5"/>
  <c r="R585" i="5"/>
  <c r="S585" i="5"/>
  <c r="T585" i="5"/>
  <c r="R586" i="5"/>
  <c r="S586" i="5"/>
  <c r="T586" i="5"/>
  <c r="R587" i="5"/>
  <c r="S587" i="5"/>
  <c r="T587" i="5"/>
  <c r="R588" i="5"/>
  <c r="S588" i="5"/>
  <c r="T588" i="5"/>
  <c r="R589" i="5"/>
  <c r="S589" i="5"/>
  <c r="T589" i="5"/>
  <c r="R590" i="5"/>
  <c r="S590" i="5"/>
  <c r="T590" i="5"/>
  <c r="R591" i="5"/>
  <c r="S591" i="5"/>
  <c r="T591" i="5"/>
  <c r="R592" i="5"/>
  <c r="S592" i="5"/>
  <c r="T592" i="5"/>
  <c r="R593" i="5"/>
  <c r="S593" i="5"/>
  <c r="T593" i="5"/>
  <c r="R594" i="5"/>
  <c r="S594" i="5"/>
  <c r="T594" i="5"/>
  <c r="R595" i="5"/>
  <c r="S595" i="5"/>
  <c r="T595" i="5"/>
  <c r="R596" i="5"/>
  <c r="S596" i="5"/>
  <c r="T596" i="5"/>
  <c r="R597" i="5"/>
  <c r="S597" i="5"/>
  <c r="T597" i="5"/>
  <c r="R598" i="5"/>
  <c r="S598" i="5"/>
  <c r="T598" i="5"/>
  <c r="R599" i="5"/>
  <c r="S599" i="5"/>
  <c r="T599" i="5"/>
  <c r="R600" i="5"/>
  <c r="S600" i="5"/>
  <c r="T600" i="5"/>
  <c r="R601" i="5"/>
  <c r="S601" i="5"/>
  <c r="T601" i="5"/>
  <c r="R602" i="5"/>
  <c r="S602" i="5"/>
  <c r="T602" i="5"/>
  <c r="R603" i="5"/>
  <c r="S603" i="5"/>
  <c r="T603" i="5"/>
  <c r="R604" i="5"/>
  <c r="S604" i="5"/>
  <c r="T604" i="5"/>
  <c r="R605" i="5"/>
  <c r="S605" i="5"/>
  <c r="T605" i="5"/>
  <c r="R606" i="5"/>
  <c r="S606" i="5"/>
  <c r="T606" i="5"/>
  <c r="R607" i="5"/>
  <c r="S607" i="5"/>
  <c r="T607" i="5"/>
  <c r="R608" i="5"/>
  <c r="S608" i="5"/>
  <c r="T608" i="5"/>
  <c r="R609" i="5"/>
  <c r="S609" i="5"/>
  <c r="T609" i="5"/>
  <c r="R610" i="5"/>
  <c r="S610" i="5"/>
  <c r="T610" i="5"/>
  <c r="R611" i="5"/>
  <c r="S611" i="5"/>
  <c r="T611" i="5"/>
  <c r="R612" i="5"/>
  <c r="S612" i="5"/>
  <c r="T612" i="5"/>
  <c r="R613" i="5"/>
  <c r="S613" i="5"/>
  <c r="T613" i="5"/>
  <c r="R614" i="5"/>
  <c r="S614" i="5"/>
  <c r="T614" i="5"/>
  <c r="R615" i="5"/>
  <c r="S615" i="5"/>
  <c r="T615" i="5"/>
  <c r="R616" i="5"/>
  <c r="S616" i="5"/>
  <c r="T616" i="5"/>
  <c r="R617" i="5"/>
  <c r="S617" i="5"/>
  <c r="T617" i="5"/>
  <c r="R618" i="5"/>
  <c r="S618" i="5"/>
  <c r="T618" i="5"/>
  <c r="R619" i="5"/>
  <c r="S619" i="5"/>
  <c r="T619" i="5"/>
  <c r="R620" i="5"/>
  <c r="S620" i="5"/>
  <c r="T620" i="5"/>
  <c r="R621" i="5"/>
  <c r="S621" i="5"/>
  <c r="T621" i="5"/>
  <c r="R622" i="5"/>
  <c r="S622" i="5"/>
  <c r="T622" i="5"/>
  <c r="R623" i="5"/>
  <c r="S623" i="5"/>
  <c r="T623" i="5"/>
  <c r="R624" i="5"/>
  <c r="S624" i="5"/>
  <c r="T624" i="5"/>
  <c r="R625" i="5"/>
  <c r="S625" i="5"/>
  <c r="T625" i="5"/>
  <c r="R626" i="5"/>
  <c r="S626" i="5"/>
  <c r="T626" i="5"/>
  <c r="R627" i="5"/>
  <c r="S627" i="5"/>
  <c r="T627" i="5"/>
  <c r="R628" i="5"/>
  <c r="S628" i="5"/>
  <c r="T628" i="5"/>
  <c r="R629" i="5"/>
  <c r="S629" i="5"/>
  <c r="T629" i="5"/>
  <c r="R630" i="5"/>
  <c r="S630" i="5"/>
  <c r="T630" i="5"/>
  <c r="R631" i="5"/>
  <c r="S631" i="5"/>
  <c r="T631" i="5"/>
  <c r="R632" i="5"/>
  <c r="S632" i="5"/>
  <c r="T632" i="5"/>
  <c r="R633" i="5"/>
  <c r="S633" i="5"/>
  <c r="T633" i="5"/>
  <c r="R634" i="5"/>
  <c r="S634" i="5"/>
  <c r="T634" i="5"/>
  <c r="R635" i="5"/>
  <c r="S635" i="5"/>
  <c r="T635" i="5"/>
  <c r="R636" i="5"/>
  <c r="S636" i="5"/>
  <c r="T636" i="5"/>
  <c r="R637" i="5"/>
  <c r="S637" i="5"/>
  <c r="T637" i="5"/>
  <c r="R638" i="5"/>
  <c r="S638" i="5"/>
  <c r="T638" i="5"/>
  <c r="R639" i="5"/>
  <c r="S639" i="5"/>
  <c r="T639" i="5"/>
  <c r="R640" i="5"/>
  <c r="S640" i="5"/>
  <c r="T640" i="5"/>
  <c r="R641" i="5"/>
  <c r="S641" i="5"/>
  <c r="T641" i="5"/>
  <c r="R642" i="5"/>
  <c r="S642" i="5"/>
  <c r="T642" i="5"/>
  <c r="R643" i="5"/>
  <c r="S643" i="5"/>
  <c r="T643" i="5"/>
  <c r="R644" i="5"/>
  <c r="S644" i="5"/>
  <c r="T644" i="5"/>
  <c r="R645" i="5"/>
  <c r="S645" i="5"/>
  <c r="T645" i="5"/>
  <c r="R646" i="5"/>
  <c r="S646" i="5"/>
  <c r="T646" i="5"/>
  <c r="R647" i="5"/>
  <c r="S647" i="5"/>
  <c r="T647" i="5"/>
  <c r="R648" i="5"/>
  <c r="S648" i="5"/>
  <c r="T648" i="5"/>
  <c r="R649" i="5"/>
  <c r="S649" i="5"/>
  <c r="T649" i="5"/>
  <c r="R650" i="5"/>
  <c r="S650" i="5"/>
  <c r="T650" i="5"/>
  <c r="R651" i="5"/>
  <c r="S651" i="5"/>
  <c r="T651" i="5"/>
  <c r="R652" i="5"/>
  <c r="S652" i="5"/>
  <c r="T652" i="5"/>
  <c r="R653" i="5"/>
  <c r="S653" i="5"/>
  <c r="T653" i="5"/>
  <c r="R654" i="5"/>
  <c r="S654" i="5"/>
  <c r="T654" i="5"/>
  <c r="R655" i="5"/>
  <c r="S655" i="5"/>
  <c r="T655" i="5"/>
  <c r="R656" i="5"/>
  <c r="S656" i="5"/>
  <c r="T656" i="5"/>
  <c r="R657" i="5"/>
  <c r="S657" i="5"/>
  <c r="T657" i="5"/>
  <c r="R658" i="5"/>
  <c r="S658" i="5"/>
  <c r="T658" i="5"/>
  <c r="R659" i="5"/>
  <c r="S659" i="5"/>
  <c r="T659" i="5"/>
  <c r="R660" i="5"/>
  <c r="S660" i="5"/>
  <c r="T660" i="5"/>
  <c r="R661" i="5"/>
  <c r="S661" i="5"/>
  <c r="T661" i="5"/>
  <c r="R662" i="5"/>
  <c r="S662" i="5"/>
  <c r="T662" i="5"/>
  <c r="R663" i="5"/>
  <c r="S663" i="5"/>
  <c r="T663" i="5"/>
  <c r="R664" i="5"/>
  <c r="S664" i="5"/>
  <c r="T664" i="5"/>
  <c r="R665" i="5"/>
  <c r="S665" i="5"/>
  <c r="T665" i="5"/>
  <c r="R666" i="5"/>
  <c r="S666" i="5"/>
  <c r="T666" i="5"/>
  <c r="R667" i="5"/>
  <c r="S667" i="5"/>
  <c r="T667" i="5"/>
  <c r="R668" i="5"/>
  <c r="S668" i="5"/>
  <c r="T668" i="5"/>
  <c r="R669" i="5"/>
  <c r="S669" i="5"/>
  <c r="T669" i="5"/>
  <c r="R670" i="5"/>
  <c r="S670" i="5"/>
  <c r="T670" i="5"/>
  <c r="R671" i="5"/>
  <c r="S671" i="5"/>
  <c r="T671" i="5"/>
  <c r="R672" i="5"/>
  <c r="S672" i="5"/>
  <c r="T672" i="5"/>
  <c r="R673" i="5"/>
  <c r="S673" i="5"/>
  <c r="T673" i="5"/>
  <c r="R674" i="5"/>
  <c r="S674" i="5"/>
  <c r="T674" i="5"/>
  <c r="R675" i="5"/>
  <c r="S675" i="5"/>
  <c r="T675" i="5"/>
  <c r="R676" i="5"/>
  <c r="S676" i="5"/>
  <c r="T676" i="5"/>
  <c r="R677" i="5"/>
  <c r="S677" i="5"/>
  <c r="T677" i="5"/>
  <c r="R678" i="5"/>
  <c r="S678" i="5"/>
  <c r="T678" i="5"/>
  <c r="R679" i="5"/>
  <c r="S679" i="5"/>
  <c r="T679" i="5"/>
  <c r="R680" i="5"/>
  <c r="S680" i="5"/>
  <c r="T680" i="5"/>
  <c r="R681" i="5"/>
  <c r="S681" i="5"/>
  <c r="T681" i="5"/>
  <c r="R682" i="5"/>
  <c r="S682" i="5"/>
  <c r="T682" i="5"/>
  <c r="R683" i="5"/>
  <c r="S683" i="5"/>
  <c r="T683" i="5"/>
  <c r="R684" i="5"/>
  <c r="S684" i="5"/>
  <c r="T684" i="5"/>
  <c r="R685" i="5"/>
  <c r="S685" i="5"/>
  <c r="T685" i="5"/>
  <c r="R686" i="5"/>
  <c r="S686" i="5"/>
  <c r="T686" i="5"/>
  <c r="R687" i="5"/>
  <c r="S687" i="5"/>
  <c r="T687" i="5"/>
  <c r="R688" i="5"/>
  <c r="S688" i="5"/>
  <c r="T688" i="5"/>
  <c r="R689" i="5"/>
  <c r="S689" i="5"/>
  <c r="T689" i="5"/>
  <c r="R690" i="5"/>
  <c r="S690" i="5"/>
  <c r="T690" i="5"/>
  <c r="R691" i="5"/>
  <c r="S691" i="5"/>
  <c r="T691" i="5"/>
  <c r="R692" i="5"/>
  <c r="S692" i="5"/>
  <c r="T692" i="5"/>
  <c r="R693" i="5"/>
  <c r="S693" i="5"/>
  <c r="T693" i="5"/>
  <c r="R694" i="5"/>
  <c r="S694" i="5"/>
  <c r="T694" i="5"/>
  <c r="R695" i="5"/>
  <c r="S695" i="5"/>
  <c r="T695" i="5"/>
  <c r="R696" i="5"/>
  <c r="S696" i="5"/>
  <c r="T696" i="5"/>
  <c r="R697" i="5"/>
  <c r="S697" i="5"/>
  <c r="T697" i="5"/>
  <c r="R698" i="5"/>
  <c r="S698" i="5"/>
  <c r="T698" i="5"/>
  <c r="R699" i="5"/>
  <c r="S699" i="5"/>
  <c r="T699" i="5"/>
  <c r="R700" i="5"/>
  <c r="S700" i="5"/>
  <c r="T700" i="5"/>
  <c r="R701" i="5"/>
  <c r="S701" i="5"/>
  <c r="T701" i="5"/>
  <c r="R702" i="5"/>
  <c r="S702" i="5"/>
  <c r="T702" i="5"/>
  <c r="R703" i="5"/>
  <c r="S703" i="5"/>
  <c r="T703" i="5"/>
  <c r="R704" i="5"/>
  <c r="S704" i="5"/>
  <c r="T704" i="5"/>
  <c r="R705" i="5"/>
  <c r="S705" i="5"/>
  <c r="T705" i="5"/>
  <c r="R706" i="5"/>
  <c r="S706" i="5"/>
  <c r="T706" i="5"/>
  <c r="R707" i="5"/>
  <c r="S707" i="5"/>
  <c r="T707" i="5"/>
  <c r="R708" i="5"/>
  <c r="S708" i="5"/>
  <c r="T708" i="5"/>
  <c r="R709" i="5"/>
  <c r="S709" i="5"/>
  <c r="T709" i="5"/>
  <c r="R710" i="5"/>
  <c r="S710" i="5"/>
  <c r="T710" i="5"/>
  <c r="R711" i="5"/>
  <c r="S711" i="5"/>
  <c r="T711" i="5"/>
  <c r="R712" i="5"/>
  <c r="S712" i="5"/>
  <c r="T712" i="5"/>
  <c r="R713" i="5"/>
  <c r="S713" i="5"/>
  <c r="T713" i="5"/>
  <c r="R714" i="5"/>
  <c r="S714" i="5"/>
  <c r="T714" i="5"/>
  <c r="R715" i="5"/>
  <c r="S715" i="5"/>
  <c r="T715" i="5"/>
  <c r="R716" i="5"/>
  <c r="S716" i="5"/>
  <c r="T716" i="5"/>
  <c r="R717" i="5"/>
  <c r="S717" i="5"/>
  <c r="T717" i="5"/>
  <c r="R718" i="5"/>
  <c r="S718" i="5"/>
  <c r="T718" i="5"/>
  <c r="R719" i="5"/>
  <c r="S719" i="5"/>
  <c r="T719" i="5"/>
  <c r="R720" i="5"/>
  <c r="S720" i="5"/>
  <c r="T720" i="5"/>
  <c r="R721" i="5"/>
  <c r="S721" i="5"/>
  <c r="T721" i="5"/>
  <c r="R722" i="5"/>
  <c r="S722" i="5"/>
  <c r="T722" i="5"/>
  <c r="R723" i="5"/>
  <c r="S723" i="5"/>
  <c r="T723" i="5"/>
  <c r="R724" i="5"/>
  <c r="S724" i="5"/>
  <c r="T724" i="5"/>
  <c r="R725" i="5"/>
  <c r="S725" i="5"/>
  <c r="T725" i="5"/>
  <c r="R726" i="5"/>
  <c r="S726" i="5"/>
  <c r="T726" i="5"/>
  <c r="R727" i="5"/>
  <c r="S727" i="5"/>
  <c r="T727" i="5"/>
  <c r="R728" i="5"/>
  <c r="S728" i="5"/>
  <c r="T728" i="5"/>
  <c r="R729" i="5"/>
  <c r="S729" i="5"/>
  <c r="T729" i="5"/>
  <c r="R730" i="5"/>
  <c r="S730" i="5"/>
  <c r="T730" i="5"/>
  <c r="R731" i="5"/>
  <c r="S731" i="5"/>
  <c r="T731" i="5"/>
  <c r="R732" i="5"/>
  <c r="S732" i="5"/>
  <c r="T732" i="5"/>
  <c r="R733" i="5"/>
  <c r="S733" i="5"/>
  <c r="T733" i="5"/>
  <c r="R734" i="5"/>
  <c r="S734" i="5"/>
  <c r="T734" i="5"/>
  <c r="R735" i="5"/>
  <c r="S735" i="5"/>
  <c r="T735" i="5"/>
  <c r="R736" i="5"/>
  <c r="S736" i="5"/>
  <c r="T736" i="5"/>
  <c r="R737" i="5"/>
  <c r="S737" i="5"/>
  <c r="T737" i="5"/>
  <c r="R738" i="5"/>
  <c r="S738" i="5"/>
  <c r="T738" i="5"/>
  <c r="R739" i="5"/>
  <c r="S739" i="5"/>
  <c r="T739" i="5"/>
  <c r="R740" i="5"/>
  <c r="S740" i="5"/>
  <c r="T740" i="5"/>
  <c r="R741" i="5"/>
  <c r="S741" i="5"/>
  <c r="T741" i="5"/>
  <c r="R742" i="5"/>
  <c r="S742" i="5"/>
  <c r="T742" i="5"/>
  <c r="R743" i="5"/>
  <c r="S743" i="5"/>
  <c r="T743" i="5"/>
  <c r="R744" i="5"/>
  <c r="S744" i="5"/>
  <c r="T744" i="5"/>
  <c r="R745" i="5"/>
  <c r="S745" i="5"/>
  <c r="T745" i="5"/>
  <c r="R746" i="5"/>
  <c r="S746" i="5"/>
  <c r="T746" i="5"/>
  <c r="R747" i="5"/>
  <c r="S747" i="5"/>
  <c r="T747" i="5"/>
  <c r="R748" i="5"/>
  <c r="S748" i="5"/>
  <c r="T748" i="5"/>
  <c r="R749" i="5"/>
  <c r="S749" i="5"/>
  <c r="T749" i="5"/>
  <c r="R750" i="5"/>
  <c r="S750" i="5"/>
  <c r="T750" i="5"/>
  <c r="R751" i="5"/>
  <c r="S751" i="5"/>
  <c r="T751" i="5"/>
  <c r="R752" i="5"/>
  <c r="S752" i="5"/>
  <c r="T752" i="5"/>
  <c r="R753" i="5"/>
  <c r="S753" i="5"/>
  <c r="T753" i="5"/>
  <c r="R754" i="5"/>
  <c r="S754" i="5"/>
  <c r="T754" i="5"/>
  <c r="R755" i="5"/>
  <c r="S755" i="5"/>
  <c r="T755" i="5"/>
  <c r="R756" i="5"/>
  <c r="S756" i="5"/>
  <c r="T756" i="5"/>
  <c r="R757" i="5"/>
  <c r="S757" i="5"/>
  <c r="T757" i="5"/>
  <c r="R758" i="5"/>
  <c r="S758" i="5"/>
  <c r="T758" i="5"/>
  <c r="R759" i="5"/>
  <c r="S759" i="5"/>
  <c r="T759" i="5"/>
  <c r="R760" i="5"/>
  <c r="S760" i="5"/>
  <c r="T760" i="5"/>
  <c r="R761" i="5"/>
  <c r="S761" i="5"/>
  <c r="T761" i="5"/>
  <c r="R762" i="5"/>
  <c r="S762" i="5"/>
  <c r="T762" i="5"/>
  <c r="R763" i="5"/>
  <c r="S763" i="5"/>
  <c r="T763" i="5"/>
  <c r="R764" i="5"/>
  <c r="S764" i="5"/>
  <c r="T764" i="5"/>
  <c r="R765" i="5"/>
  <c r="S765" i="5"/>
  <c r="T765" i="5"/>
  <c r="R766" i="5"/>
  <c r="S766" i="5"/>
  <c r="T766" i="5"/>
  <c r="R767" i="5"/>
  <c r="S767" i="5"/>
  <c r="T767" i="5"/>
  <c r="R768" i="5"/>
  <c r="S768" i="5"/>
  <c r="T768" i="5"/>
  <c r="R769" i="5"/>
  <c r="S769" i="5"/>
  <c r="T769" i="5"/>
  <c r="R770" i="5"/>
  <c r="S770" i="5"/>
  <c r="T770" i="5"/>
  <c r="R771" i="5"/>
  <c r="S771" i="5"/>
  <c r="T771" i="5"/>
  <c r="R772" i="5"/>
  <c r="S772" i="5"/>
  <c r="T772" i="5"/>
  <c r="R773" i="5"/>
  <c r="S773" i="5"/>
  <c r="T773" i="5"/>
  <c r="R774" i="5"/>
  <c r="S774" i="5"/>
  <c r="T774" i="5"/>
  <c r="R775" i="5"/>
  <c r="S775" i="5"/>
  <c r="T775" i="5"/>
  <c r="R776" i="5"/>
  <c r="S776" i="5"/>
  <c r="T776" i="5"/>
  <c r="R777" i="5"/>
  <c r="S777" i="5"/>
  <c r="T777" i="5"/>
  <c r="R778" i="5"/>
  <c r="S778" i="5"/>
  <c r="T778" i="5"/>
  <c r="R779" i="5"/>
  <c r="S779" i="5"/>
  <c r="T779" i="5"/>
  <c r="R780" i="5"/>
  <c r="S780" i="5"/>
  <c r="T780" i="5"/>
  <c r="R781" i="5"/>
  <c r="S781" i="5"/>
  <c r="T781" i="5"/>
  <c r="R782" i="5"/>
  <c r="S782" i="5"/>
  <c r="T782" i="5"/>
  <c r="R783" i="5"/>
  <c r="S783" i="5"/>
  <c r="T783" i="5"/>
  <c r="R784" i="5"/>
  <c r="S784" i="5"/>
  <c r="T784" i="5"/>
  <c r="R785" i="5"/>
  <c r="S785" i="5"/>
  <c r="T785" i="5"/>
  <c r="R786" i="5"/>
  <c r="S786" i="5"/>
  <c r="T786" i="5"/>
  <c r="R787" i="5"/>
  <c r="S787" i="5"/>
  <c r="T787" i="5"/>
  <c r="R788" i="5"/>
  <c r="S788" i="5"/>
  <c r="T788" i="5"/>
  <c r="R789" i="5"/>
  <c r="S789" i="5"/>
  <c r="T789" i="5"/>
  <c r="R790" i="5"/>
  <c r="S790" i="5"/>
  <c r="T790" i="5"/>
  <c r="R791" i="5"/>
  <c r="S791" i="5"/>
  <c r="T791" i="5"/>
  <c r="R792" i="5"/>
  <c r="S792" i="5"/>
  <c r="T792" i="5"/>
  <c r="R793" i="5"/>
  <c r="S793" i="5"/>
  <c r="T793" i="5"/>
  <c r="R794" i="5"/>
  <c r="S794" i="5"/>
  <c r="T794" i="5"/>
  <c r="R795" i="5"/>
  <c r="S795" i="5"/>
  <c r="T795" i="5"/>
  <c r="R796" i="5"/>
  <c r="S796" i="5"/>
  <c r="T796" i="5"/>
  <c r="R797" i="5"/>
  <c r="S797" i="5"/>
  <c r="T797" i="5"/>
  <c r="R798" i="5"/>
  <c r="S798" i="5"/>
  <c r="T798" i="5"/>
  <c r="R799" i="5"/>
  <c r="S799" i="5"/>
  <c r="T799" i="5"/>
  <c r="R800" i="5"/>
  <c r="S800" i="5"/>
  <c r="T800" i="5"/>
  <c r="R801" i="5"/>
  <c r="S801" i="5"/>
  <c r="T801" i="5"/>
  <c r="R802" i="5"/>
  <c r="S802" i="5"/>
  <c r="T802" i="5"/>
  <c r="R803" i="5"/>
  <c r="S803" i="5"/>
  <c r="T803" i="5"/>
  <c r="R804" i="5"/>
  <c r="S804" i="5"/>
  <c r="T804" i="5"/>
  <c r="R805" i="5"/>
  <c r="S805" i="5"/>
  <c r="T805" i="5"/>
  <c r="R806" i="5"/>
  <c r="S806" i="5"/>
  <c r="T806" i="5"/>
  <c r="R807" i="5"/>
  <c r="S807" i="5"/>
  <c r="T807" i="5"/>
  <c r="R808" i="5"/>
  <c r="S808" i="5"/>
  <c r="T808" i="5"/>
  <c r="R809" i="5"/>
  <c r="S809" i="5"/>
  <c r="T809" i="5"/>
  <c r="R810" i="5"/>
  <c r="S810" i="5"/>
  <c r="T810" i="5"/>
  <c r="R811" i="5"/>
  <c r="S811" i="5"/>
  <c r="T811" i="5"/>
  <c r="R812" i="5"/>
  <c r="S812" i="5"/>
  <c r="T812" i="5"/>
  <c r="R813" i="5"/>
  <c r="S813" i="5"/>
  <c r="T813" i="5"/>
  <c r="R814" i="5"/>
  <c r="S814" i="5"/>
  <c r="T814" i="5"/>
  <c r="R815" i="5"/>
  <c r="S815" i="5"/>
  <c r="T815" i="5"/>
  <c r="R816" i="5"/>
  <c r="S816" i="5"/>
  <c r="T816" i="5"/>
  <c r="R817" i="5"/>
  <c r="S817" i="5"/>
  <c r="T817" i="5"/>
  <c r="R818" i="5"/>
  <c r="S818" i="5"/>
  <c r="T818" i="5"/>
  <c r="R819" i="5"/>
  <c r="S819" i="5"/>
  <c r="T819" i="5"/>
  <c r="R820" i="5"/>
  <c r="S820" i="5"/>
  <c r="T820" i="5"/>
  <c r="R821" i="5"/>
  <c r="S821" i="5"/>
  <c r="T821" i="5"/>
  <c r="R822" i="5"/>
  <c r="S822" i="5"/>
  <c r="T822" i="5"/>
  <c r="R823" i="5"/>
  <c r="S823" i="5"/>
  <c r="T823" i="5"/>
  <c r="R824" i="5"/>
  <c r="S824" i="5"/>
  <c r="T824" i="5"/>
  <c r="R825" i="5"/>
  <c r="S825" i="5"/>
  <c r="T825" i="5"/>
  <c r="R826" i="5"/>
  <c r="S826" i="5"/>
  <c r="T826" i="5"/>
  <c r="R827" i="5"/>
  <c r="S827" i="5"/>
  <c r="T827" i="5"/>
  <c r="R828" i="5"/>
  <c r="S828" i="5"/>
  <c r="T828" i="5"/>
  <c r="R829" i="5"/>
  <c r="S829" i="5"/>
  <c r="T829" i="5"/>
  <c r="R830" i="5"/>
  <c r="S830" i="5"/>
  <c r="T830" i="5"/>
  <c r="R831" i="5"/>
  <c r="S831" i="5"/>
  <c r="T831" i="5"/>
  <c r="R832" i="5"/>
  <c r="S832" i="5"/>
  <c r="T832" i="5"/>
  <c r="R833" i="5"/>
  <c r="S833" i="5"/>
  <c r="T833" i="5"/>
  <c r="R834" i="5"/>
  <c r="S834" i="5"/>
  <c r="T834" i="5"/>
  <c r="R835" i="5"/>
  <c r="S835" i="5"/>
  <c r="T835" i="5"/>
  <c r="R836" i="5"/>
  <c r="S836" i="5"/>
  <c r="T836" i="5"/>
  <c r="R837" i="5"/>
  <c r="S837" i="5"/>
  <c r="T837" i="5"/>
  <c r="R838" i="5"/>
  <c r="S838" i="5"/>
  <c r="T838" i="5"/>
  <c r="R839" i="5"/>
  <c r="S839" i="5"/>
  <c r="T839" i="5"/>
  <c r="R840" i="5"/>
  <c r="S840" i="5"/>
  <c r="T840" i="5"/>
  <c r="R841" i="5"/>
  <c r="S841" i="5"/>
  <c r="T841" i="5"/>
  <c r="R842" i="5"/>
  <c r="S842" i="5"/>
  <c r="T842" i="5"/>
  <c r="R843" i="5"/>
  <c r="S843" i="5"/>
  <c r="T843" i="5"/>
  <c r="R844" i="5"/>
  <c r="S844" i="5"/>
  <c r="T844" i="5"/>
  <c r="R845" i="5"/>
  <c r="S845" i="5"/>
  <c r="T845" i="5"/>
  <c r="R846" i="5"/>
  <c r="S846" i="5"/>
  <c r="T846" i="5"/>
  <c r="R847" i="5"/>
  <c r="S847" i="5"/>
  <c r="T847" i="5"/>
  <c r="R848" i="5"/>
  <c r="S848" i="5"/>
  <c r="T848" i="5"/>
  <c r="R849" i="5"/>
  <c r="S849" i="5"/>
  <c r="T849" i="5"/>
  <c r="R850" i="5"/>
  <c r="S850" i="5"/>
  <c r="T850" i="5"/>
  <c r="R851" i="5"/>
  <c r="S851" i="5"/>
  <c r="T851" i="5"/>
  <c r="R852" i="5"/>
  <c r="S852" i="5"/>
  <c r="T852" i="5"/>
  <c r="R853" i="5"/>
  <c r="S853" i="5"/>
  <c r="T853" i="5"/>
  <c r="R854" i="5"/>
  <c r="S854" i="5"/>
  <c r="T854" i="5"/>
  <c r="R855" i="5"/>
  <c r="S855" i="5"/>
  <c r="T855" i="5"/>
  <c r="R856" i="5"/>
  <c r="S856" i="5"/>
  <c r="T856" i="5"/>
  <c r="R857" i="5"/>
  <c r="S857" i="5"/>
  <c r="T857" i="5"/>
  <c r="R858" i="5"/>
  <c r="S858" i="5"/>
  <c r="T858" i="5"/>
  <c r="R859" i="5"/>
  <c r="S859" i="5"/>
  <c r="T859" i="5"/>
  <c r="R860" i="5"/>
  <c r="S860" i="5"/>
  <c r="T860" i="5"/>
  <c r="R861" i="5"/>
  <c r="S861" i="5"/>
  <c r="T861" i="5"/>
  <c r="R862" i="5"/>
  <c r="S862" i="5"/>
  <c r="T862" i="5"/>
  <c r="R863" i="5"/>
  <c r="S863" i="5"/>
  <c r="T863" i="5"/>
  <c r="R864" i="5"/>
  <c r="S864" i="5"/>
  <c r="T864" i="5"/>
  <c r="R865" i="5"/>
  <c r="S865" i="5"/>
  <c r="T865" i="5"/>
  <c r="R866" i="5"/>
  <c r="S866" i="5"/>
  <c r="T866" i="5"/>
  <c r="R867" i="5"/>
  <c r="S867" i="5"/>
  <c r="T867" i="5"/>
  <c r="R868" i="5"/>
  <c r="S868" i="5"/>
  <c r="T868" i="5"/>
  <c r="R869" i="5"/>
  <c r="S869" i="5"/>
  <c r="T869" i="5"/>
  <c r="R870" i="5"/>
  <c r="S870" i="5"/>
  <c r="T870" i="5"/>
  <c r="R871" i="5"/>
  <c r="S871" i="5"/>
  <c r="T871" i="5"/>
  <c r="R872" i="5"/>
  <c r="S872" i="5"/>
  <c r="T872" i="5"/>
  <c r="R873" i="5"/>
  <c r="S873" i="5"/>
  <c r="T873" i="5"/>
  <c r="R874" i="5"/>
  <c r="S874" i="5"/>
  <c r="T874" i="5"/>
  <c r="R875" i="5"/>
  <c r="S875" i="5"/>
  <c r="T875" i="5"/>
  <c r="R876" i="5"/>
  <c r="S876" i="5"/>
  <c r="T876" i="5"/>
  <c r="R877" i="5"/>
  <c r="S877" i="5"/>
  <c r="T877" i="5"/>
  <c r="R878" i="5"/>
  <c r="S878" i="5"/>
  <c r="T878" i="5"/>
  <c r="R879" i="5"/>
  <c r="S879" i="5"/>
  <c r="T879" i="5"/>
  <c r="R880" i="5"/>
  <c r="S880" i="5"/>
  <c r="T880" i="5"/>
  <c r="R881" i="5"/>
  <c r="S881" i="5"/>
  <c r="T881" i="5"/>
  <c r="R882" i="5"/>
  <c r="S882" i="5"/>
  <c r="T882" i="5"/>
  <c r="R883" i="5"/>
  <c r="S883" i="5"/>
  <c r="T883" i="5"/>
  <c r="R884" i="5"/>
  <c r="S884" i="5"/>
  <c r="T884" i="5"/>
  <c r="R885" i="5"/>
  <c r="S885" i="5"/>
  <c r="T885" i="5"/>
  <c r="R886" i="5"/>
  <c r="S886" i="5"/>
  <c r="T886" i="5"/>
  <c r="R887" i="5"/>
  <c r="S887" i="5"/>
  <c r="T887" i="5"/>
  <c r="R888" i="5"/>
  <c r="S888" i="5"/>
  <c r="T888" i="5"/>
  <c r="R889" i="5"/>
  <c r="S889" i="5"/>
  <c r="T889" i="5"/>
  <c r="R890" i="5"/>
  <c r="S890" i="5"/>
  <c r="T890" i="5"/>
  <c r="R891" i="5"/>
  <c r="S891" i="5"/>
  <c r="T891" i="5"/>
  <c r="R892" i="5"/>
  <c r="S892" i="5"/>
  <c r="T892" i="5"/>
  <c r="R893" i="5"/>
  <c r="S893" i="5"/>
  <c r="T893" i="5"/>
  <c r="R894" i="5"/>
  <c r="S894" i="5"/>
  <c r="T894" i="5"/>
  <c r="R895" i="5"/>
  <c r="S895" i="5"/>
  <c r="T895" i="5"/>
  <c r="R896" i="5"/>
  <c r="S896" i="5"/>
  <c r="T896" i="5"/>
  <c r="R897" i="5"/>
  <c r="S897" i="5"/>
  <c r="T897" i="5"/>
  <c r="R898" i="5"/>
  <c r="S898" i="5"/>
  <c r="T898" i="5"/>
  <c r="R899" i="5"/>
  <c r="S899" i="5"/>
  <c r="T899" i="5"/>
  <c r="R900" i="5"/>
  <c r="S900" i="5"/>
  <c r="T900" i="5"/>
  <c r="R901" i="5"/>
  <c r="S901" i="5"/>
  <c r="T901" i="5"/>
  <c r="R902" i="5"/>
  <c r="S902" i="5"/>
  <c r="T902" i="5"/>
  <c r="R903" i="5"/>
  <c r="S903" i="5"/>
  <c r="T903" i="5"/>
  <c r="R904" i="5"/>
  <c r="S904" i="5"/>
  <c r="T904" i="5"/>
  <c r="R905" i="5"/>
  <c r="S905" i="5"/>
  <c r="T905" i="5"/>
  <c r="R906" i="5"/>
  <c r="S906" i="5"/>
  <c r="T906" i="5"/>
  <c r="R907" i="5"/>
  <c r="S907" i="5"/>
  <c r="T907" i="5"/>
  <c r="R908" i="5"/>
  <c r="S908" i="5"/>
  <c r="T908" i="5"/>
  <c r="R909" i="5"/>
  <c r="S909" i="5"/>
  <c r="T909" i="5"/>
  <c r="R910" i="5"/>
  <c r="S910" i="5"/>
  <c r="T910" i="5"/>
  <c r="R911" i="5"/>
  <c r="S911" i="5"/>
  <c r="T911" i="5"/>
  <c r="R912" i="5"/>
  <c r="S912" i="5"/>
  <c r="T912" i="5"/>
  <c r="R913" i="5"/>
  <c r="S913" i="5"/>
  <c r="T913" i="5"/>
  <c r="R914" i="5"/>
  <c r="S914" i="5"/>
  <c r="T914" i="5"/>
  <c r="R915" i="5"/>
  <c r="S915" i="5"/>
  <c r="T915" i="5"/>
  <c r="R916" i="5"/>
  <c r="S916" i="5"/>
  <c r="T916" i="5"/>
  <c r="R917" i="5"/>
  <c r="S917" i="5"/>
  <c r="T917" i="5"/>
  <c r="R918" i="5"/>
  <c r="S918" i="5"/>
  <c r="T918" i="5"/>
  <c r="R919" i="5"/>
  <c r="S919" i="5"/>
  <c r="T919" i="5"/>
  <c r="R920" i="5"/>
  <c r="S920" i="5"/>
  <c r="T920" i="5"/>
  <c r="R921" i="5"/>
  <c r="S921" i="5"/>
  <c r="T921" i="5"/>
  <c r="R922" i="5"/>
  <c r="S922" i="5"/>
  <c r="T922" i="5"/>
  <c r="R923" i="5"/>
  <c r="S923" i="5"/>
  <c r="T923" i="5"/>
  <c r="R924" i="5"/>
  <c r="S924" i="5"/>
  <c r="T924" i="5"/>
  <c r="R925" i="5"/>
  <c r="S925" i="5"/>
  <c r="T925" i="5"/>
  <c r="R926" i="5"/>
  <c r="S926" i="5"/>
  <c r="T926" i="5"/>
  <c r="R927" i="5"/>
  <c r="S927" i="5"/>
  <c r="T927" i="5"/>
  <c r="R928" i="5"/>
  <c r="S928" i="5"/>
  <c r="T928" i="5"/>
  <c r="R929" i="5"/>
  <c r="S929" i="5"/>
  <c r="T929" i="5"/>
  <c r="R930" i="5"/>
  <c r="S930" i="5"/>
  <c r="T930" i="5"/>
  <c r="R931" i="5"/>
  <c r="S931" i="5"/>
  <c r="T931" i="5"/>
  <c r="R932" i="5"/>
  <c r="S932" i="5"/>
  <c r="T932" i="5"/>
  <c r="R933" i="5"/>
  <c r="S933" i="5"/>
  <c r="T933" i="5"/>
  <c r="R934" i="5"/>
  <c r="S934" i="5"/>
  <c r="T934" i="5"/>
  <c r="R935" i="5"/>
  <c r="S935" i="5"/>
  <c r="T935" i="5"/>
  <c r="R936" i="5"/>
  <c r="S936" i="5"/>
  <c r="T936" i="5"/>
  <c r="R937" i="5"/>
  <c r="S937" i="5"/>
  <c r="T937" i="5"/>
  <c r="R938" i="5"/>
  <c r="S938" i="5"/>
  <c r="T938" i="5"/>
  <c r="R939" i="5"/>
  <c r="S939" i="5"/>
  <c r="T939" i="5"/>
  <c r="R940" i="5"/>
  <c r="S940" i="5"/>
  <c r="T940" i="5"/>
  <c r="R941" i="5"/>
  <c r="S941" i="5"/>
  <c r="T941" i="5"/>
  <c r="R942" i="5"/>
  <c r="S942" i="5"/>
  <c r="T942" i="5"/>
  <c r="R943" i="5"/>
  <c r="S943" i="5"/>
  <c r="T943" i="5"/>
  <c r="R944" i="5"/>
  <c r="S944" i="5"/>
  <c r="T944" i="5"/>
  <c r="R945" i="5"/>
  <c r="S945" i="5"/>
  <c r="T945" i="5"/>
  <c r="R946" i="5"/>
  <c r="S946" i="5"/>
  <c r="T946" i="5"/>
  <c r="R947" i="5"/>
  <c r="S947" i="5"/>
  <c r="T947" i="5"/>
  <c r="R948" i="5"/>
  <c r="S948" i="5"/>
  <c r="T948" i="5"/>
  <c r="R949" i="5"/>
  <c r="S949" i="5"/>
  <c r="T949" i="5"/>
  <c r="R950" i="5"/>
  <c r="S950" i="5"/>
  <c r="T950" i="5"/>
  <c r="R951" i="5"/>
  <c r="S951" i="5"/>
  <c r="T951" i="5"/>
  <c r="R952" i="5"/>
  <c r="S952" i="5"/>
  <c r="T952" i="5"/>
  <c r="R953" i="5"/>
  <c r="S953" i="5"/>
  <c r="T953" i="5"/>
  <c r="R954" i="5"/>
  <c r="S954" i="5"/>
  <c r="T954" i="5"/>
  <c r="R955" i="5"/>
  <c r="S955" i="5"/>
  <c r="T955" i="5"/>
  <c r="R956" i="5"/>
  <c r="S956" i="5"/>
  <c r="T956" i="5"/>
  <c r="R957" i="5"/>
  <c r="S957" i="5"/>
  <c r="T957" i="5"/>
  <c r="R958" i="5"/>
  <c r="S958" i="5"/>
  <c r="T958" i="5"/>
  <c r="R959" i="5"/>
  <c r="S959" i="5"/>
  <c r="T959" i="5"/>
  <c r="R960" i="5"/>
  <c r="S960" i="5"/>
  <c r="T960" i="5"/>
  <c r="R961" i="5"/>
  <c r="S961" i="5"/>
  <c r="T961" i="5"/>
  <c r="R962" i="5"/>
  <c r="S962" i="5"/>
  <c r="T962" i="5"/>
  <c r="R963" i="5"/>
  <c r="S963" i="5"/>
  <c r="T963" i="5"/>
  <c r="R964" i="5"/>
  <c r="S964" i="5"/>
  <c r="T964" i="5"/>
  <c r="R965" i="5"/>
  <c r="S965" i="5"/>
  <c r="T965" i="5"/>
  <c r="R966" i="5"/>
  <c r="S966" i="5"/>
  <c r="T966" i="5"/>
  <c r="R967" i="5"/>
  <c r="S967" i="5"/>
  <c r="T967" i="5"/>
  <c r="R968" i="5"/>
  <c r="S968" i="5"/>
  <c r="T968" i="5"/>
  <c r="R969" i="5"/>
  <c r="S969" i="5"/>
  <c r="T969" i="5"/>
  <c r="R970" i="5"/>
  <c r="S970" i="5"/>
  <c r="T970" i="5"/>
  <c r="R971" i="5"/>
  <c r="S971" i="5"/>
  <c r="T971" i="5"/>
  <c r="R972" i="5"/>
  <c r="S972" i="5"/>
  <c r="T972" i="5"/>
  <c r="R973" i="5"/>
  <c r="S973" i="5"/>
  <c r="T973" i="5"/>
  <c r="R974" i="5"/>
  <c r="S974" i="5"/>
  <c r="T974" i="5"/>
  <c r="R975" i="5"/>
  <c r="S975" i="5"/>
  <c r="T975" i="5"/>
  <c r="R976" i="5"/>
  <c r="S976" i="5"/>
  <c r="T976" i="5"/>
  <c r="R977" i="5"/>
  <c r="S977" i="5"/>
  <c r="T977" i="5"/>
  <c r="R978" i="5"/>
  <c r="S978" i="5"/>
  <c r="T978" i="5"/>
  <c r="R979" i="5"/>
  <c r="S979" i="5"/>
  <c r="T979" i="5"/>
  <c r="R980" i="5"/>
  <c r="S980" i="5"/>
  <c r="T980" i="5"/>
  <c r="R981" i="5"/>
  <c r="S981" i="5"/>
  <c r="T981" i="5"/>
  <c r="R982" i="5"/>
  <c r="S982" i="5"/>
  <c r="T982" i="5"/>
  <c r="R983" i="5"/>
  <c r="S983" i="5"/>
  <c r="T983" i="5"/>
  <c r="R984" i="5"/>
  <c r="S984" i="5"/>
  <c r="T984" i="5"/>
  <c r="R985" i="5"/>
  <c r="S985" i="5"/>
  <c r="T985" i="5"/>
  <c r="R986" i="5"/>
  <c r="S986" i="5"/>
  <c r="T986" i="5"/>
  <c r="R987" i="5"/>
  <c r="S987" i="5"/>
  <c r="T987" i="5"/>
  <c r="R988" i="5"/>
  <c r="S988" i="5"/>
  <c r="T988" i="5"/>
  <c r="R989" i="5"/>
  <c r="S989" i="5"/>
  <c r="T989" i="5"/>
  <c r="R990" i="5"/>
  <c r="S990" i="5"/>
  <c r="T990" i="5"/>
  <c r="R991" i="5"/>
  <c r="S991" i="5"/>
  <c r="T991" i="5"/>
  <c r="R992" i="5"/>
  <c r="S992" i="5"/>
  <c r="T992" i="5"/>
  <c r="R993" i="5"/>
  <c r="S993" i="5"/>
  <c r="T993" i="5"/>
  <c r="R994" i="5"/>
  <c r="S994" i="5"/>
  <c r="T994" i="5"/>
  <c r="R995" i="5"/>
  <c r="S995" i="5"/>
  <c r="T995" i="5"/>
  <c r="R996" i="5"/>
  <c r="S996" i="5"/>
  <c r="T996" i="5"/>
  <c r="R997" i="5"/>
  <c r="S997" i="5"/>
  <c r="T997" i="5"/>
  <c r="R998" i="5"/>
  <c r="S998" i="5"/>
  <c r="T998" i="5"/>
  <c r="R999" i="5"/>
  <c r="S999" i="5"/>
  <c r="T999" i="5"/>
  <c r="R1000" i="5"/>
  <c r="S1000" i="5"/>
  <c r="T1000" i="5"/>
  <c r="R1001" i="5"/>
  <c r="S1001" i="5"/>
  <c r="T1001" i="5"/>
  <c r="R1002" i="5"/>
  <c r="S1002" i="5"/>
  <c r="T1002" i="5"/>
  <c r="R1003" i="5"/>
  <c r="S1003" i="5"/>
  <c r="T1003" i="5"/>
  <c r="R1004" i="5"/>
  <c r="S1004" i="5"/>
  <c r="T1004" i="5"/>
  <c r="R1005" i="5"/>
  <c r="S1005" i="5"/>
  <c r="T1005" i="5"/>
  <c r="R1006" i="5"/>
  <c r="S1006" i="5"/>
  <c r="T1006" i="5"/>
  <c r="R1007" i="5"/>
  <c r="S1007" i="5"/>
  <c r="T1007" i="5"/>
  <c r="R1008" i="5"/>
  <c r="S1008" i="5"/>
  <c r="T1008" i="5"/>
  <c r="R1009" i="5"/>
  <c r="S1009" i="5"/>
  <c r="T1009" i="5"/>
  <c r="R1010" i="5"/>
  <c r="S1010" i="5"/>
  <c r="T1010" i="5"/>
  <c r="R1011" i="5"/>
  <c r="S1011" i="5"/>
  <c r="T1011" i="5"/>
  <c r="R1012" i="5"/>
  <c r="S1012" i="5"/>
  <c r="T1012" i="5"/>
  <c r="R1013" i="5"/>
  <c r="S1013" i="5"/>
  <c r="T1013" i="5"/>
  <c r="R1014" i="5"/>
  <c r="S1014" i="5"/>
  <c r="T1014" i="5"/>
  <c r="R1015" i="5"/>
  <c r="S1015" i="5"/>
  <c r="T1015" i="5"/>
  <c r="R1016" i="5"/>
  <c r="S1016" i="5"/>
  <c r="T1016" i="5"/>
  <c r="R1017" i="5"/>
  <c r="S1017" i="5"/>
  <c r="T1017" i="5"/>
  <c r="R1018" i="5"/>
  <c r="S1018" i="5"/>
  <c r="T1018" i="5"/>
  <c r="R1019" i="5"/>
  <c r="S1019" i="5"/>
  <c r="T1019" i="5"/>
  <c r="R1020" i="5"/>
  <c r="S1020" i="5"/>
  <c r="T1020" i="5"/>
  <c r="R1021" i="5"/>
  <c r="S1021" i="5"/>
  <c r="T1021" i="5"/>
  <c r="R1022" i="5"/>
  <c r="S1022" i="5"/>
  <c r="T1022" i="5"/>
  <c r="R1023" i="5"/>
  <c r="S1023" i="5"/>
  <c r="T1023" i="5"/>
  <c r="R1024" i="5"/>
  <c r="S1024" i="5"/>
  <c r="T1024" i="5"/>
  <c r="R1025" i="5"/>
  <c r="S1025" i="5"/>
  <c r="T1025" i="5"/>
  <c r="R1026" i="5"/>
  <c r="S1026" i="5"/>
  <c r="T1026" i="5"/>
  <c r="R1027" i="5"/>
  <c r="S1027" i="5"/>
  <c r="T1027" i="5"/>
  <c r="R1028" i="5"/>
  <c r="S1028" i="5"/>
  <c r="T1028" i="5"/>
  <c r="R1029" i="5"/>
  <c r="S1029" i="5"/>
  <c r="T1029" i="5"/>
  <c r="R1030" i="5"/>
  <c r="S1030" i="5"/>
  <c r="T1030" i="5"/>
  <c r="R1031" i="5"/>
  <c r="S1031" i="5"/>
  <c r="T1031" i="5"/>
  <c r="R1032" i="5"/>
  <c r="S1032" i="5"/>
  <c r="T1032" i="5"/>
  <c r="R1033" i="5"/>
  <c r="S1033" i="5"/>
  <c r="T1033" i="5"/>
  <c r="R1034" i="5"/>
  <c r="S1034" i="5"/>
  <c r="T1034" i="5"/>
  <c r="R1035" i="5"/>
  <c r="S1035" i="5"/>
  <c r="T1035" i="5"/>
  <c r="R1036" i="5"/>
  <c r="S1036" i="5"/>
  <c r="T1036" i="5"/>
  <c r="R1037" i="5"/>
  <c r="S1037" i="5"/>
  <c r="T1037" i="5"/>
  <c r="R1038" i="5"/>
  <c r="S1038" i="5"/>
  <c r="T1038" i="5"/>
  <c r="R1039" i="5"/>
  <c r="S1039" i="5"/>
  <c r="T1039" i="5"/>
  <c r="R1040" i="5"/>
  <c r="S1040" i="5"/>
  <c r="T1040" i="5"/>
  <c r="R1041" i="5"/>
  <c r="S1041" i="5"/>
  <c r="T1041" i="5"/>
  <c r="R1042" i="5"/>
  <c r="S1042" i="5"/>
  <c r="T1042" i="5"/>
  <c r="R1043" i="5"/>
  <c r="S1043" i="5"/>
  <c r="T1043" i="5"/>
  <c r="R1044" i="5"/>
  <c r="S1044" i="5"/>
  <c r="T1044" i="5"/>
  <c r="R1045" i="5"/>
  <c r="S1045" i="5"/>
  <c r="T1045" i="5"/>
  <c r="R1046" i="5"/>
  <c r="S1046" i="5"/>
  <c r="T1046" i="5"/>
  <c r="R1047" i="5"/>
  <c r="S1047" i="5"/>
  <c r="T1047" i="5"/>
  <c r="R1048" i="5"/>
  <c r="S1048" i="5"/>
  <c r="T1048" i="5"/>
  <c r="R1049" i="5"/>
  <c r="S1049" i="5"/>
  <c r="T1049" i="5"/>
  <c r="R1050" i="5"/>
  <c r="S1050" i="5"/>
  <c r="T1050" i="5"/>
  <c r="R1051" i="5"/>
  <c r="S1051" i="5"/>
  <c r="T1051" i="5"/>
  <c r="R1052" i="5"/>
  <c r="S1052" i="5"/>
  <c r="T1052" i="5"/>
  <c r="R1053" i="5"/>
  <c r="S1053" i="5"/>
  <c r="T1053" i="5"/>
  <c r="R1054" i="5"/>
  <c r="S1054" i="5"/>
  <c r="T1054" i="5"/>
  <c r="R1055" i="5"/>
  <c r="S1055" i="5"/>
  <c r="T1055" i="5"/>
  <c r="R1056" i="5"/>
  <c r="S1056" i="5"/>
  <c r="T1056" i="5"/>
  <c r="R1057" i="5"/>
  <c r="S1057" i="5"/>
  <c r="T1057" i="5"/>
  <c r="R1058" i="5"/>
  <c r="S1058" i="5"/>
  <c r="T1058" i="5"/>
  <c r="R1059" i="5"/>
  <c r="S1059" i="5"/>
  <c r="T1059" i="5"/>
  <c r="R1060" i="5"/>
  <c r="S1060" i="5"/>
  <c r="T1060" i="5"/>
  <c r="R1061" i="5"/>
  <c r="S1061" i="5"/>
  <c r="T1061" i="5"/>
  <c r="R1062" i="5"/>
  <c r="S1062" i="5"/>
  <c r="T1062" i="5"/>
  <c r="R1063" i="5"/>
  <c r="S1063" i="5"/>
  <c r="T1063" i="5"/>
  <c r="R1064" i="5"/>
  <c r="S1064" i="5"/>
  <c r="T1064" i="5"/>
  <c r="R1065" i="5"/>
  <c r="S1065" i="5"/>
  <c r="T1065" i="5"/>
  <c r="R1066" i="5"/>
  <c r="S1066" i="5"/>
  <c r="T1066" i="5"/>
  <c r="R1067" i="5"/>
  <c r="S1067" i="5"/>
  <c r="T1067" i="5"/>
  <c r="R1068" i="5"/>
  <c r="S1068" i="5"/>
  <c r="T1068" i="5"/>
  <c r="R1069" i="5"/>
  <c r="S1069" i="5"/>
  <c r="T1069" i="5"/>
  <c r="R1070" i="5"/>
  <c r="S1070" i="5"/>
  <c r="T1070" i="5"/>
  <c r="R1071" i="5"/>
  <c r="S1071" i="5"/>
  <c r="T1071" i="5"/>
  <c r="R1072" i="5"/>
  <c r="S1072" i="5"/>
  <c r="T1072" i="5"/>
  <c r="R1073" i="5"/>
  <c r="S1073" i="5"/>
  <c r="T1073" i="5"/>
  <c r="R1074" i="5"/>
  <c r="S1074" i="5"/>
  <c r="T1074" i="5"/>
  <c r="R1075" i="5"/>
  <c r="S1075" i="5"/>
  <c r="T1075" i="5"/>
  <c r="R1076" i="5"/>
  <c r="S1076" i="5"/>
  <c r="T1076" i="5"/>
  <c r="R1077" i="5"/>
  <c r="S1077" i="5"/>
  <c r="T1077" i="5"/>
  <c r="R1078" i="5"/>
  <c r="S1078" i="5"/>
  <c r="T1078" i="5"/>
  <c r="R1079" i="5"/>
  <c r="S1079" i="5"/>
  <c r="T1079" i="5"/>
  <c r="R1080" i="5"/>
  <c r="S1080" i="5"/>
  <c r="T1080" i="5"/>
  <c r="R1081" i="5"/>
  <c r="S1081" i="5"/>
  <c r="T1081" i="5"/>
  <c r="R1082" i="5"/>
  <c r="S1082" i="5"/>
  <c r="T1082" i="5"/>
  <c r="R1083" i="5"/>
  <c r="S1083" i="5"/>
  <c r="T1083" i="5"/>
  <c r="R1084" i="5"/>
  <c r="S1084" i="5"/>
  <c r="T1084" i="5"/>
  <c r="R1085" i="5"/>
  <c r="S1085" i="5"/>
  <c r="T1085" i="5"/>
  <c r="R1086" i="5"/>
  <c r="S1086" i="5"/>
  <c r="T1086" i="5"/>
  <c r="R1087" i="5"/>
  <c r="S1087" i="5"/>
  <c r="T1087" i="5"/>
  <c r="R1088" i="5"/>
  <c r="S1088" i="5"/>
  <c r="T1088" i="5"/>
  <c r="R1089" i="5"/>
  <c r="S1089" i="5"/>
  <c r="T1089" i="5"/>
  <c r="R1090" i="5"/>
  <c r="S1090" i="5"/>
  <c r="T1090" i="5"/>
  <c r="R1091" i="5"/>
  <c r="S1091" i="5"/>
  <c r="T1091" i="5"/>
  <c r="R1092" i="5"/>
  <c r="S1092" i="5"/>
  <c r="T1092" i="5"/>
  <c r="R1093" i="5"/>
  <c r="S1093" i="5"/>
  <c r="T1093" i="5"/>
  <c r="R1094" i="5"/>
  <c r="S1094" i="5"/>
  <c r="T1094" i="5"/>
  <c r="R1095" i="5"/>
  <c r="S1095" i="5"/>
  <c r="T1095" i="5"/>
  <c r="R1096" i="5"/>
  <c r="S1096" i="5"/>
  <c r="T1096" i="5"/>
  <c r="R1097" i="5"/>
  <c r="S1097" i="5"/>
  <c r="T1097" i="5"/>
  <c r="R1098" i="5"/>
  <c r="S1098" i="5"/>
  <c r="T1098" i="5"/>
  <c r="R1099" i="5"/>
  <c r="S1099" i="5"/>
  <c r="T1099" i="5"/>
  <c r="R1100" i="5"/>
  <c r="S1100" i="5"/>
  <c r="T1100" i="5"/>
  <c r="R1101" i="5"/>
  <c r="S1101" i="5"/>
  <c r="T1101" i="5"/>
  <c r="R1102" i="5"/>
  <c r="S1102" i="5"/>
  <c r="T1102" i="5"/>
  <c r="R1103" i="5"/>
  <c r="S1103" i="5"/>
  <c r="T1103" i="5"/>
  <c r="R1104" i="5"/>
  <c r="S1104" i="5"/>
  <c r="T1104" i="5"/>
  <c r="R1105" i="5"/>
  <c r="S1105" i="5"/>
  <c r="T1105" i="5"/>
  <c r="R1106" i="5"/>
  <c r="S1106" i="5"/>
  <c r="T1106" i="5"/>
  <c r="R1107" i="5"/>
  <c r="S1107" i="5"/>
  <c r="T1107" i="5"/>
  <c r="R1108" i="5"/>
  <c r="S1108" i="5"/>
  <c r="T1108" i="5"/>
  <c r="R1109" i="5"/>
  <c r="S1109" i="5"/>
  <c r="T1109" i="5"/>
  <c r="R1110" i="5"/>
  <c r="S1110" i="5"/>
  <c r="T1110" i="5"/>
  <c r="R1111" i="5"/>
  <c r="S1111" i="5"/>
  <c r="T1111" i="5"/>
  <c r="R1112" i="5"/>
  <c r="S1112" i="5"/>
  <c r="T1112" i="5"/>
  <c r="R1113" i="5"/>
  <c r="S1113" i="5"/>
  <c r="T1113" i="5"/>
  <c r="R1114" i="5"/>
  <c r="S1114" i="5"/>
  <c r="T1114" i="5"/>
  <c r="R1115" i="5"/>
  <c r="S1115" i="5"/>
  <c r="T1115" i="5"/>
  <c r="R1116" i="5"/>
  <c r="S1116" i="5"/>
  <c r="T1116" i="5"/>
  <c r="R1117" i="5"/>
  <c r="S1117" i="5"/>
  <c r="T1117" i="5"/>
  <c r="R1118" i="5"/>
  <c r="S1118" i="5"/>
  <c r="T1118" i="5"/>
  <c r="R1119" i="5"/>
  <c r="S1119" i="5"/>
  <c r="T1119" i="5"/>
  <c r="R1120" i="5"/>
  <c r="S1120" i="5"/>
  <c r="T1120" i="5"/>
  <c r="R1121" i="5"/>
  <c r="S1121" i="5"/>
  <c r="T1121" i="5"/>
  <c r="R1122" i="5"/>
  <c r="S1122" i="5"/>
  <c r="T1122" i="5"/>
  <c r="R1123" i="5"/>
  <c r="S1123" i="5"/>
  <c r="T1123" i="5"/>
  <c r="R1124" i="5"/>
  <c r="S1124" i="5"/>
  <c r="T1124" i="5"/>
  <c r="R2" i="5"/>
  <c r="S2" i="5"/>
  <c r="T2" i="5"/>
  <c r="L3" i="5"/>
  <c r="N3" i="5"/>
  <c r="L4" i="5"/>
  <c r="N4" i="5"/>
  <c r="L5" i="5"/>
  <c r="N5" i="5"/>
  <c r="L6" i="5"/>
  <c r="N6" i="5"/>
  <c r="L7" i="5"/>
  <c r="N7" i="5"/>
  <c r="L8" i="5"/>
  <c r="N8" i="5"/>
  <c r="L9" i="5"/>
  <c r="N9" i="5"/>
  <c r="L10" i="5"/>
  <c r="N10" i="5"/>
  <c r="L11" i="5"/>
  <c r="N11" i="5"/>
  <c r="L12" i="5"/>
  <c r="N12" i="5"/>
  <c r="L13" i="5"/>
  <c r="N13" i="5"/>
  <c r="L14" i="5"/>
  <c r="N14" i="5"/>
  <c r="L15" i="5"/>
  <c r="N15" i="5"/>
  <c r="L16" i="5"/>
  <c r="N16" i="5"/>
  <c r="L17" i="5"/>
  <c r="N17" i="5"/>
  <c r="L18" i="5"/>
  <c r="N18" i="5"/>
  <c r="L19" i="5"/>
  <c r="N19" i="5"/>
  <c r="L20" i="5"/>
  <c r="N20" i="5"/>
  <c r="L21" i="5"/>
  <c r="N21" i="5"/>
  <c r="L22" i="5"/>
  <c r="N22" i="5"/>
  <c r="L23" i="5"/>
  <c r="N23" i="5"/>
  <c r="L24" i="5"/>
  <c r="N24" i="5"/>
  <c r="L25" i="5"/>
  <c r="N25" i="5"/>
  <c r="L26" i="5"/>
  <c r="N26" i="5"/>
  <c r="L27" i="5"/>
  <c r="N27" i="5"/>
  <c r="L28" i="5"/>
  <c r="N28" i="5"/>
  <c r="L29" i="5"/>
  <c r="N29" i="5"/>
  <c r="L30" i="5"/>
  <c r="N30" i="5"/>
  <c r="L31" i="5"/>
  <c r="N31" i="5"/>
  <c r="L32" i="5"/>
  <c r="N32" i="5"/>
  <c r="L33" i="5"/>
  <c r="N33" i="5"/>
  <c r="L34" i="5"/>
  <c r="N34" i="5"/>
  <c r="L35" i="5"/>
  <c r="N35" i="5"/>
  <c r="L36" i="5"/>
  <c r="N36" i="5"/>
  <c r="L37" i="5"/>
  <c r="N37" i="5"/>
  <c r="L38" i="5"/>
  <c r="N38" i="5"/>
  <c r="L39" i="5"/>
  <c r="N39" i="5"/>
  <c r="L40" i="5"/>
  <c r="N40" i="5"/>
  <c r="L41" i="5"/>
  <c r="N41" i="5"/>
  <c r="L42" i="5"/>
  <c r="N42" i="5"/>
  <c r="L43" i="5"/>
  <c r="N43" i="5"/>
  <c r="L44" i="5"/>
  <c r="N44" i="5"/>
  <c r="L45" i="5"/>
  <c r="N45" i="5"/>
  <c r="L46" i="5"/>
  <c r="N46" i="5"/>
  <c r="L47" i="5"/>
  <c r="N47" i="5"/>
  <c r="L48" i="5"/>
  <c r="N48" i="5"/>
  <c r="L49" i="5"/>
  <c r="N49" i="5"/>
  <c r="L50" i="5"/>
  <c r="N50" i="5"/>
  <c r="L51" i="5"/>
  <c r="N51" i="5"/>
  <c r="L52" i="5"/>
  <c r="N52" i="5"/>
  <c r="L53" i="5"/>
  <c r="N53" i="5"/>
  <c r="L54" i="5"/>
  <c r="N54" i="5"/>
  <c r="L55" i="5"/>
  <c r="N55" i="5"/>
  <c r="L56" i="5"/>
  <c r="N56" i="5"/>
  <c r="L57" i="5"/>
  <c r="N57" i="5"/>
  <c r="L58" i="5"/>
  <c r="N58" i="5"/>
  <c r="L59" i="5"/>
  <c r="N59" i="5"/>
  <c r="L60" i="5"/>
  <c r="N60" i="5"/>
  <c r="L61" i="5"/>
  <c r="N61" i="5"/>
  <c r="L62" i="5"/>
  <c r="N62" i="5"/>
  <c r="L63" i="5"/>
  <c r="N63" i="5"/>
  <c r="L64" i="5"/>
  <c r="N64" i="5"/>
  <c r="L65" i="5"/>
  <c r="N65" i="5"/>
  <c r="L66" i="5"/>
  <c r="N66" i="5"/>
  <c r="L67" i="5"/>
  <c r="N67" i="5"/>
  <c r="L68" i="5"/>
  <c r="N68" i="5"/>
  <c r="L69" i="5"/>
  <c r="N69" i="5"/>
  <c r="L70" i="5"/>
  <c r="N70" i="5"/>
  <c r="L71" i="5"/>
  <c r="N71" i="5"/>
  <c r="L72" i="5"/>
  <c r="N72" i="5"/>
  <c r="L73" i="5"/>
  <c r="N73" i="5"/>
  <c r="L74" i="5"/>
  <c r="N74" i="5"/>
  <c r="L75" i="5"/>
  <c r="N75" i="5"/>
  <c r="L76" i="5"/>
  <c r="N76" i="5"/>
  <c r="L77" i="5"/>
  <c r="N77" i="5"/>
  <c r="L78" i="5"/>
  <c r="N78" i="5"/>
  <c r="L79" i="5"/>
  <c r="N79" i="5"/>
  <c r="L80" i="5"/>
  <c r="N80" i="5"/>
  <c r="L81" i="5"/>
  <c r="N81" i="5"/>
  <c r="L82" i="5"/>
  <c r="N82" i="5"/>
  <c r="L83" i="5"/>
  <c r="N83" i="5"/>
  <c r="L84" i="5"/>
  <c r="N84" i="5"/>
  <c r="L85" i="5"/>
  <c r="N85" i="5"/>
  <c r="L86" i="5"/>
  <c r="N86" i="5"/>
  <c r="L87" i="5"/>
  <c r="N87" i="5"/>
  <c r="L88" i="5"/>
  <c r="N88" i="5"/>
  <c r="L89" i="5"/>
  <c r="N89" i="5"/>
  <c r="L90" i="5"/>
  <c r="N90" i="5"/>
  <c r="L91" i="5"/>
  <c r="N91" i="5"/>
  <c r="L92" i="5"/>
  <c r="N92" i="5"/>
  <c r="L93" i="5"/>
  <c r="N93" i="5"/>
  <c r="L94" i="5"/>
  <c r="N94" i="5"/>
  <c r="L95" i="5"/>
  <c r="N95" i="5"/>
  <c r="L96" i="5"/>
  <c r="N96" i="5"/>
  <c r="L97" i="5"/>
  <c r="N97" i="5"/>
  <c r="L98" i="5"/>
  <c r="N98" i="5"/>
  <c r="L99" i="5"/>
  <c r="N99" i="5"/>
  <c r="L100" i="5"/>
  <c r="N100" i="5"/>
  <c r="L101" i="5"/>
  <c r="N101" i="5"/>
  <c r="L102" i="5"/>
  <c r="N102" i="5"/>
  <c r="L103" i="5"/>
  <c r="N103" i="5"/>
  <c r="L104" i="5"/>
  <c r="N104" i="5"/>
  <c r="L105" i="5"/>
  <c r="N105" i="5"/>
  <c r="L106" i="5"/>
  <c r="N106" i="5"/>
  <c r="L107" i="5"/>
  <c r="N107" i="5"/>
  <c r="L108" i="5"/>
  <c r="N108" i="5"/>
  <c r="L109" i="5"/>
  <c r="N109" i="5"/>
  <c r="L110" i="5"/>
  <c r="N110" i="5"/>
  <c r="L111" i="5"/>
  <c r="N111" i="5"/>
  <c r="L112" i="5"/>
  <c r="N112" i="5"/>
  <c r="L113" i="5"/>
  <c r="N113" i="5"/>
  <c r="L114" i="5"/>
  <c r="N114" i="5"/>
  <c r="L115" i="5"/>
  <c r="N115" i="5"/>
  <c r="L116" i="5"/>
  <c r="N116" i="5"/>
  <c r="L117" i="5"/>
  <c r="N117" i="5"/>
  <c r="L118" i="5"/>
  <c r="N118" i="5"/>
  <c r="L119" i="5"/>
  <c r="N119" i="5"/>
  <c r="L120" i="5"/>
  <c r="N120" i="5"/>
  <c r="L121" i="5"/>
  <c r="N121" i="5"/>
  <c r="L122" i="5"/>
  <c r="N122" i="5"/>
  <c r="L123" i="5"/>
  <c r="N123" i="5"/>
  <c r="L124" i="5"/>
  <c r="N124" i="5"/>
  <c r="L125" i="5"/>
  <c r="N125" i="5"/>
  <c r="L126" i="5"/>
  <c r="N126" i="5"/>
  <c r="L127" i="5"/>
  <c r="N127" i="5"/>
  <c r="L128" i="5"/>
  <c r="N128" i="5"/>
  <c r="L129" i="5"/>
  <c r="N129" i="5"/>
  <c r="L130" i="5"/>
  <c r="N130" i="5"/>
  <c r="L131" i="5"/>
  <c r="N131" i="5"/>
  <c r="L132" i="5"/>
  <c r="N132" i="5"/>
  <c r="L133" i="5"/>
  <c r="N133" i="5"/>
  <c r="L134" i="5"/>
  <c r="N134" i="5"/>
  <c r="L135" i="5"/>
  <c r="N135" i="5"/>
  <c r="L136" i="5"/>
  <c r="N136" i="5"/>
  <c r="L137" i="5"/>
  <c r="N137" i="5"/>
  <c r="L138" i="5"/>
  <c r="N138" i="5"/>
  <c r="L139" i="5"/>
  <c r="N139" i="5"/>
  <c r="L140" i="5"/>
  <c r="N140" i="5"/>
  <c r="L141" i="5"/>
  <c r="N141" i="5"/>
  <c r="L142" i="5"/>
  <c r="N142" i="5"/>
  <c r="L143" i="5"/>
  <c r="N143" i="5"/>
  <c r="L144" i="5"/>
  <c r="N144" i="5"/>
  <c r="L145" i="5"/>
  <c r="N145" i="5"/>
  <c r="L146" i="5"/>
  <c r="N146" i="5"/>
  <c r="L147" i="5"/>
  <c r="N147" i="5"/>
  <c r="L148" i="5"/>
  <c r="N148" i="5"/>
  <c r="L149" i="5"/>
  <c r="N149" i="5"/>
  <c r="L150" i="5"/>
  <c r="N150" i="5"/>
  <c r="L151" i="5"/>
  <c r="N151" i="5"/>
  <c r="L152" i="5"/>
  <c r="N152" i="5"/>
  <c r="L153" i="5"/>
  <c r="N153" i="5"/>
  <c r="L154" i="5"/>
  <c r="N154" i="5"/>
  <c r="L155" i="5"/>
  <c r="N155" i="5"/>
  <c r="L156" i="5"/>
  <c r="N156" i="5"/>
  <c r="L157" i="5"/>
  <c r="N157" i="5"/>
  <c r="L158" i="5"/>
  <c r="N158" i="5"/>
  <c r="L159" i="5"/>
  <c r="N159" i="5"/>
  <c r="L160" i="5"/>
  <c r="N160" i="5"/>
  <c r="L161" i="5"/>
  <c r="N161" i="5"/>
  <c r="L162" i="5"/>
  <c r="N162" i="5"/>
  <c r="L163" i="5"/>
  <c r="N163" i="5"/>
  <c r="L164" i="5"/>
  <c r="N164" i="5"/>
  <c r="L165" i="5"/>
  <c r="N165" i="5"/>
  <c r="L166" i="5"/>
  <c r="N166" i="5"/>
  <c r="L167" i="5"/>
  <c r="N167" i="5"/>
  <c r="L168" i="5"/>
  <c r="N168" i="5"/>
  <c r="L169" i="5"/>
  <c r="N169" i="5"/>
  <c r="L170" i="5"/>
  <c r="N170" i="5"/>
  <c r="L171" i="5"/>
  <c r="N171" i="5"/>
  <c r="L172" i="5"/>
  <c r="N172" i="5"/>
  <c r="L173" i="5"/>
  <c r="N173" i="5"/>
  <c r="L174" i="5"/>
  <c r="N174" i="5"/>
  <c r="L175" i="5"/>
  <c r="N175" i="5"/>
  <c r="L176" i="5"/>
  <c r="N176" i="5"/>
  <c r="L177" i="5"/>
  <c r="N177" i="5"/>
  <c r="L178" i="5"/>
  <c r="N178" i="5"/>
  <c r="L179" i="5"/>
  <c r="N179" i="5"/>
  <c r="L180" i="5"/>
  <c r="N180" i="5"/>
  <c r="L181" i="5"/>
  <c r="N181" i="5"/>
  <c r="L182" i="5"/>
  <c r="N182" i="5"/>
  <c r="L183" i="5"/>
  <c r="N183" i="5"/>
  <c r="L184" i="5"/>
  <c r="N184" i="5"/>
  <c r="L185" i="5"/>
  <c r="N185" i="5"/>
  <c r="L186" i="5"/>
  <c r="N186" i="5"/>
  <c r="L187" i="5"/>
  <c r="N187" i="5"/>
  <c r="L188" i="5"/>
  <c r="N188" i="5"/>
  <c r="L189" i="5"/>
  <c r="N189" i="5"/>
  <c r="L190" i="5"/>
  <c r="N190" i="5"/>
  <c r="L191" i="5"/>
  <c r="N191" i="5"/>
  <c r="L192" i="5"/>
  <c r="N192" i="5"/>
  <c r="L193" i="5"/>
  <c r="N193" i="5"/>
  <c r="L194" i="5"/>
  <c r="N194" i="5"/>
  <c r="L195" i="5"/>
  <c r="N195" i="5"/>
  <c r="L196" i="5"/>
  <c r="N196" i="5"/>
  <c r="L197" i="5"/>
  <c r="N197" i="5"/>
  <c r="L198" i="5"/>
  <c r="N198" i="5"/>
  <c r="L199" i="5"/>
  <c r="N199" i="5"/>
  <c r="L200" i="5"/>
  <c r="N200" i="5"/>
  <c r="L201" i="5"/>
  <c r="N201" i="5"/>
  <c r="L202" i="5"/>
  <c r="N202" i="5"/>
  <c r="L203" i="5"/>
  <c r="N203" i="5"/>
  <c r="L204" i="5"/>
  <c r="N204" i="5"/>
  <c r="L205" i="5"/>
  <c r="N205" i="5"/>
  <c r="L206" i="5"/>
  <c r="N206" i="5"/>
  <c r="L207" i="5"/>
  <c r="N207" i="5"/>
  <c r="L208" i="5"/>
  <c r="N208" i="5"/>
  <c r="L209" i="5"/>
  <c r="N209" i="5"/>
  <c r="L210" i="5"/>
  <c r="N210" i="5"/>
  <c r="L211" i="5"/>
  <c r="N211" i="5"/>
  <c r="L212" i="5"/>
  <c r="N212" i="5"/>
  <c r="L213" i="5"/>
  <c r="N213" i="5"/>
  <c r="L214" i="5"/>
  <c r="N214" i="5"/>
  <c r="L215" i="5"/>
  <c r="N215" i="5"/>
  <c r="L216" i="5"/>
  <c r="N216" i="5"/>
  <c r="L217" i="5"/>
  <c r="N217" i="5"/>
  <c r="L218" i="5"/>
  <c r="N218" i="5"/>
  <c r="L219" i="5"/>
  <c r="N219" i="5"/>
  <c r="L220" i="5"/>
  <c r="N220" i="5"/>
  <c r="L221" i="5"/>
  <c r="N221" i="5"/>
  <c r="L222" i="5"/>
  <c r="N222" i="5"/>
  <c r="L223" i="5"/>
  <c r="N223" i="5"/>
  <c r="L224" i="5"/>
  <c r="N224" i="5"/>
  <c r="L225" i="5"/>
  <c r="N225" i="5"/>
  <c r="L226" i="5"/>
  <c r="N226" i="5"/>
  <c r="L227" i="5"/>
  <c r="N227" i="5"/>
  <c r="L228" i="5"/>
  <c r="N228" i="5"/>
  <c r="L229" i="5"/>
  <c r="N229" i="5"/>
  <c r="L230" i="5"/>
  <c r="N230" i="5"/>
  <c r="L231" i="5"/>
  <c r="N231" i="5"/>
  <c r="L232" i="5"/>
  <c r="N232" i="5"/>
  <c r="L233" i="5"/>
  <c r="N233" i="5"/>
  <c r="L234" i="5"/>
  <c r="N234" i="5"/>
  <c r="L235" i="5"/>
  <c r="N235" i="5"/>
  <c r="L236" i="5"/>
  <c r="N236" i="5"/>
  <c r="L237" i="5"/>
  <c r="N237" i="5"/>
  <c r="L238" i="5"/>
  <c r="N238" i="5"/>
  <c r="L239" i="5"/>
  <c r="N239" i="5"/>
  <c r="L240" i="5"/>
  <c r="N240" i="5"/>
  <c r="L241" i="5"/>
  <c r="N241" i="5"/>
  <c r="L242" i="5"/>
  <c r="N242" i="5"/>
  <c r="L243" i="5"/>
  <c r="N243" i="5"/>
  <c r="L244" i="5"/>
  <c r="N244" i="5"/>
  <c r="L245" i="5"/>
  <c r="N245" i="5"/>
  <c r="L246" i="5"/>
  <c r="N246" i="5"/>
  <c r="L247" i="5"/>
  <c r="N247" i="5"/>
  <c r="L248" i="5"/>
  <c r="N248" i="5"/>
  <c r="L249" i="5"/>
  <c r="N249" i="5"/>
  <c r="L250" i="5"/>
  <c r="N250" i="5"/>
  <c r="L251" i="5"/>
  <c r="N251" i="5"/>
  <c r="L252" i="5"/>
  <c r="N252" i="5"/>
  <c r="L253" i="5"/>
  <c r="N253" i="5"/>
  <c r="L254" i="5"/>
  <c r="N254" i="5"/>
  <c r="L255" i="5"/>
  <c r="N255" i="5"/>
  <c r="L256" i="5"/>
  <c r="N256" i="5"/>
  <c r="L257" i="5"/>
  <c r="N257" i="5"/>
  <c r="L258" i="5"/>
  <c r="N258" i="5"/>
  <c r="L259" i="5"/>
  <c r="N259" i="5"/>
  <c r="L260" i="5"/>
  <c r="N260" i="5"/>
  <c r="L261" i="5"/>
  <c r="N261" i="5"/>
  <c r="L262" i="5"/>
  <c r="N262" i="5"/>
  <c r="L263" i="5"/>
  <c r="N263" i="5"/>
  <c r="L264" i="5"/>
  <c r="N264" i="5"/>
  <c r="L265" i="5"/>
  <c r="N265" i="5"/>
  <c r="L266" i="5"/>
  <c r="N266" i="5"/>
  <c r="L267" i="5"/>
  <c r="N267" i="5"/>
  <c r="L268" i="5"/>
  <c r="N268" i="5"/>
  <c r="L269" i="5"/>
  <c r="N269" i="5"/>
  <c r="L270" i="5"/>
  <c r="N270" i="5"/>
  <c r="L271" i="5"/>
  <c r="N271" i="5"/>
  <c r="L272" i="5"/>
  <c r="N272" i="5"/>
  <c r="L273" i="5"/>
  <c r="N273" i="5"/>
  <c r="L274" i="5"/>
  <c r="N274" i="5"/>
  <c r="L275" i="5"/>
  <c r="N275" i="5"/>
  <c r="L276" i="5"/>
  <c r="N276" i="5"/>
  <c r="L277" i="5"/>
  <c r="N277" i="5"/>
  <c r="L278" i="5"/>
  <c r="N278" i="5"/>
  <c r="L279" i="5"/>
  <c r="N279" i="5"/>
  <c r="L280" i="5"/>
  <c r="N280" i="5"/>
  <c r="L281" i="5"/>
  <c r="N281" i="5"/>
  <c r="L282" i="5"/>
  <c r="N282" i="5"/>
  <c r="L283" i="5"/>
  <c r="N283" i="5"/>
  <c r="L284" i="5"/>
  <c r="N284" i="5"/>
  <c r="L285" i="5"/>
  <c r="N285" i="5"/>
  <c r="L286" i="5"/>
  <c r="N286" i="5"/>
  <c r="L287" i="5"/>
  <c r="N287" i="5"/>
  <c r="L288" i="5"/>
  <c r="N288" i="5"/>
  <c r="L289" i="5"/>
  <c r="N289" i="5"/>
  <c r="L290" i="5"/>
  <c r="N290" i="5"/>
  <c r="L291" i="5"/>
  <c r="N291" i="5"/>
  <c r="L292" i="5"/>
  <c r="N292" i="5"/>
  <c r="L293" i="5"/>
  <c r="N293" i="5"/>
  <c r="L294" i="5"/>
  <c r="N294" i="5"/>
  <c r="L295" i="5"/>
  <c r="N295" i="5"/>
  <c r="L296" i="5"/>
  <c r="N296" i="5"/>
  <c r="L297" i="5"/>
  <c r="N297" i="5"/>
  <c r="L298" i="5"/>
  <c r="N298" i="5"/>
  <c r="L299" i="5"/>
  <c r="N299" i="5"/>
  <c r="L300" i="5"/>
  <c r="N300" i="5"/>
  <c r="L301" i="5"/>
  <c r="N301" i="5"/>
  <c r="L302" i="5"/>
  <c r="N302" i="5"/>
  <c r="L303" i="5"/>
  <c r="N303" i="5"/>
  <c r="L304" i="5"/>
  <c r="N304" i="5"/>
  <c r="L305" i="5"/>
  <c r="N305" i="5"/>
  <c r="L306" i="5"/>
  <c r="N306" i="5"/>
  <c r="L307" i="5"/>
  <c r="N307" i="5"/>
  <c r="L308" i="5"/>
  <c r="N308" i="5"/>
  <c r="L309" i="5"/>
  <c r="N309" i="5"/>
  <c r="L310" i="5"/>
  <c r="N310" i="5"/>
  <c r="L311" i="5"/>
  <c r="N311" i="5"/>
  <c r="L312" i="5"/>
  <c r="N312" i="5"/>
  <c r="L313" i="5"/>
  <c r="N313" i="5"/>
  <c r="L314" i="5"/>
  <c r="N314" i="5"/>
  <c r="L315" i="5"/>
  <c r="N315" i="5"/>
  <c r="L316" i="5"/>
  <c r="N316" i="5"/>
  <c r="L317" i="5"/>
  <c r="N317" i="5"/>
  <c r="L318" i="5"/>
  <c r="N318" i="5"/>
  <c r="L319" i="5"/>
  <c r="N319" i="5"/>
  <c r="L320" i="5"/>
  <c r="N320" i="5"/>
  <c r="L321" i="5"/>
  <c r="N321" i="5"/>
  <c r="L322" i="5"/>
  <c r="N322" i="5"/>
  <c r="L323" i="5"/>
  <c r="N323" i="5"/>
  <c r="L324" i="5"/>
  <c r="N324" i="5"/>
  <c r="L325" i="5"/>
  <c r="N325" i="5"/>
  <c r="L326" i="5"/>
  <c r="N326" i="5"/>
  <c r="L327" i="5"/>
  <c r="N327" i="5"/>
  <c r="L328" i="5"/>
  <c r="N328" i="5"/>
  <c r="L329" i="5"/>
  <c r="N329" i="5"/>
  <c r="L330" i="5"/>
  <c r="N330" i="5"/>
  <c r="L331" i="5"/>
  <c r="N331" i="5"/>
  <c r="L332" i="5"/>
  <c r="N332" i="5"/>
  <c r="L333" i="5"/>
  <c r="N333" i="5"/>
  <c r="L334" i="5"/>
  <c r="N334" i="5"/>
  <c r="L335" i="5"/>
  <c r="N335" i="5"/>
  <c r="L336" i="5"/>
  <c r="N336" i="5"/>
  <c r="L337" i="5"/>
  <c r="N337" i="5"/>
  <c r="L338" i="5"/>
  <c r="N338" i="5"/>
  <c r="L339" i="5"/>
  <c r="N339" i="5"/>
  <c r="L340" i="5"/>
  <c r="N340" i="5"/>
  <c r="L341" i="5"/>
  <c r="N341" i="5"/>
  <c r="L342" i="5"/>
  <c r="N342" i="5"/>
  <c r="L343" i="5"/>
  <c r="N343" i="5"/>
  <c r="L344" i="5"/>
  <c r="N344" i="5"/>
  <c r="L345" i="5"/>
  <c r="N345" i="5"/>
  <c r="L346" i="5"/>
  <c r="N346" i="5"/>
  <c r="L347" i="5"/>
  <c r="N347" i="5"/>
  <c r="L348" i="5"/>
  <c r="N348" i="5"/>
  <c r="L349" i="5"/>
  <c r="N349" i="5"/>
  <c r="L350" i="5"/>
  <c r="N350" i="5"/>
  <c r="L351" i="5"/>
  <c r="N351" i="5"/>
  <c r="L352" i="5"/>
  <c r="N352" i="5"/>
  <c r="L353" i="5"/>
  <c r="N353" i="5"/>
  <c r="L354" i="5"/>
  <c r="N354" i="5"/>
  <c r="L355" i="5"/>
  <c r="N355" i="5"/>
  <c r="L356" i="5"/>
  <c r="N356" i="5"/>
  <c r="L357" i="5"/>
  <c r="N357" i="5"/>
  <c r="L358" i="5"/>
  <c r="N358" i="5"/>
  <c r="L359" i="5"/>
  <c r="N359" i="5"/>
  <c r="L360" i="5"/>
  <c r="N360" i="5"/>
  <c r="L361" i="5"/>
  <c r="N361" i="5"/>
  <c r="L362" i="5"/>
  <c r="N362" i="5"/>
  <c r="L363" i="5"/>
  <c r="N363" i="5"/>
  <c r="L364" i="5"/>
  <c r="N364" i="5"/>
  <c r="L365" i="5"/>
  <c r="N365" i="5"/>
  <c r="L366" i="5"/>
  <c r="N366" i="5"/>
  <c r="L367" i="5"/>
  <c r="N367" i="5"/>
  <c r="L368" i="5"/>
  <c r="N368" i="5"/>
  <c r="L369" i="5"/>
  <c r="N369" i="5"/>
  <c r="L370" i="5"/>
  <c r="N370" i="5"/>
  <c r="L371" i="5"/>
  <c r="N371" i="5"/>
  <c r="L372" i="5"/>
  <c r="N372" i="5"/>
  <c r="L373" i="5"/>
  <c r="N373" i="5"/>
  <c r="L374" i="5"/>
  <c r="N374" i="5"/>
  <c r="L375" i="5"/>
  <c r="N375" i="5"/>
  <c r="L376" i="5"/>
  <c r="N376" i="5"/>
  <c r="L377" i="5"/>
  <c r="N377" i="5"/>
  <c r="L378" i="5"/>
  <c r="N378" i="5"/>
  <c r="L379" i="5"/>
  <c r="N379" i="5"/>
  <c r="L380" i="5"/>
  <c r="N380" i="5"/>
  <c r="L381" i="5"/>
  <c r="N381" i="5"/>
  <c r="L382" i="5"/>
  <c r="N382" i="5"/>
  <c r="L383" i="5"/>
  <c r="N383" i="5"/>
  <c r="L384" i="5"/>
  <c r="N384" i="5"/>
  <c r="L385" i="5"/>
  <c r="N385" i="5"/>
  <c r="L386" i="5"/>
  <c r="N386" i="5"/>
  <c r="L387" i="5"/>
  <c r="N387" i="5"/>
  <c r="L388" i="5"/>
  <c r="N388" i="5"/>
  <c r="L389" i="5"/>
  <c r="N389" i="5"/>
  <c r="L390" i="5"/>
  <c r="N390" i="5"/>
  <c r="L391" i="5"/>
  <c r="N391" i="5"/>
  <c r="L392" i="5"/>
  <c r="N392" i="5"/>
  <c r="L393" i="5"/>
  <c r="N393" i="5"/>
  <c r="L394" i="5"/>
  <c r="N394" i="5"/>
  <c r="L395" i="5"/>
  <c r="N395" i="5"/>
  <c r="L396" i="5"/>
  <c r="N396" i="5"/>
  <c r="L397" i="5"/>
  <c r="N397" i="5"/>
  <c r="L398" i="5"/>
  <c r="N398" i="5"/>
  <c r="L399" i="5"/>
  <c r="N399" i="5"/>
  <c r="L400" i="5"/>
  <c r="N400" i="5"/>
  <c r="L401" i="5"/>
  <c r="N401" i="5"/>
  <c r="L402" i="5"/>
  <c r="N402" i="5"/>
  <c r="L403" i="5"/>
  <c r="N403" i="5"/>
  <c r="L404" i="5"/>
  <c r="N404" i="5"/>
  <c r="L405" i="5"/>
  <c r="N405" i="5"/>
  <c r="L406" i="5"/>
  <c r="N406" i="5"/>
  <c r="L407" i="5"/>
  <c r="N407" i="5"/>
  <c r="L408" i="5"/>
  <c r="N408" i="5"/>
  <c r="L409" i="5"/>
  <c r="N409" i="5"/>
  <c r="L410" i="5"/>
  <c r="N410" i="5"/>
  <c r="L411" i="5"/>
  <c r="N411" i="5"/>
  <c r="L412" i="5"/>
  <c r="N412" i="5"/>
  <c r="L413" i="5"/>
  <c r="N413" i="5"/>
  <c r="L414" i="5"/>
  <c r="N414" i="5"/>
  <c r="L415" i="5"/>
  <c r="N415" i="5"/>
  <c r="L416" i="5"/>
  <c r="N416" i="5"/>
  <c r="L417" i="5"/>
  <c r="N417" i="5"/>
  <c r="L418" i="5"/>
  <c r="N418" i="5"/>
  <c r="L419" i="5"/>
  <c r="N419" i="5"/>
  <c r="L420" i="5"/>
  <c r="N420" i="5"/>
  <c r="L421" i="5"/>
  <c r="N421" i="5"/>
  <c r="L422" i="5"/>
  <c r="N422" i="5"/>
  <c r="L423" i="5"/>
  <c r="N423" i="5"/>
  <c r="L424" i="5"/>
  <c r="N424" i="5"/>
  <c r="L425" i="5"/>
  <c r="N425" i="5"/>
  <c r="L426" i="5"/>
  <c r="N426" i="5"/>
  <c r="L427" i="5"/>
  <c r="N427" i="5"/>
  <c r="L428" i="5"/>
  <c r="N428" i="5"/>
  <c r="L429" i="5"/>
  <c r="N429" i="5"/>
  <c r="L430" i="5"/>
  <c r="N430" i="5"/>
  <c r="L431" i="5"/>
  <c r="N431" i="5"/>
  <c r="L432" i="5"/>
  <c r="N432" i="5"/>
  <c r="L433" i="5"/>
  <c r="N433" i="5"/>
  <c r="L434" i="5"/>
  <c r="N434" i="5"/>
  <c r="L435" i="5"/>
  <c r="N435" i="5"/>
  <c r="L436" i="5"/>
  <c r="N436" i="5"/>
  <c r="L437" i="5"/>
  <c r="N437" i="5"/>
  <c r="L438" i="5"/>
  <c r="N438" i="5"/>
  <c r="L439" i="5"/>
  <c r="N439" i="5"/>
  <c r="L440" i="5"/>
  <c r="N440" i="5"/>
  <c r="L441" i="5"/>
  <c r="N441" i="5"/>
  <c r="L442" i="5"/>
  <c r="N442" i="5"/>
  <c r="L443" i="5"/>
  <c r="N443" i="5"/>
  <c r="L444" i="5"/>
  <c r="N444" i="5"/>
  <c r="L445" i="5"/>
  <c r="N445" i="5"/>
  <c r="L446" i="5"/>
  <c r="N446" i="5"/>
  <c r="L447" i="5"/>
  <c r="N447" i="5"/>
  <c r="L448" i="5"/>
  <c r="N448" i="5"/>
  <c r="L449" i="5"/>
  <c r="N449" i="5"/>
  <c r="L450" i="5"/>
  <c r="N450" i="5"/>
  <c r="L451" i="5"/>
  <c r="N451" i="5"/>
  <c r="L452" i="5"/>
  <c r="N452" i="5"/>
  <c r="L453" i="5"/>
  <c r="N453" i="5"/>
  <c r="L454" i="5"/>
  <c r="N454" i="5"/>
  <c r="L455" i="5"/>
  <c r="N455" i="5"/>
  <c r="L456" i="5"/>
  <c r="N456" i="5"/>
  <c r="L457" i="5"/>
  <c r="N457" i="5"/>
  <c r="L458" i="5"/>
  <c r="N458" i="5"/>
  <c r="L459" i="5"/>
  <c r="N459" i="5"/>
  <c r="L460" i="5"/>
  <c r="N460" i="5"/>
  <c r="L461" i="5"/>
  <c r="N461" i="5"/>
  <c r="L462" i="5"/>
  <c r="N462" i="5"/>
  <c r="L463" i="5"/>
  <c r="N463" i="5"/>
  <c r="L464" i="5"/>
  <c r="N464" i="5"/>
  <c r="L465" i="5"/>
  <c r="N465" i="5"/>
  <c r="L466" i="5"/>
  <c r="N466" i="5"/>
  <c r="L467" i="5"/>
  <c r="N467" i="5"/>
  <c r="L468" i="5"/>
  <c r="N468" i="5"/>
  <c r="L469" i="5"/>
  <c r="N469" i="5"/>
  <c r="L470" i="5"/>
  <c r="N470" i="5"/>
  <c r="L471" i="5"/>
  <c r="N471" i="5"/>
  <c r="L472" i="5"/>
  <c r="N472" i="5"/>
  <c r="L473" i="5"/>
  <c r="N473" i="5"/>
  <c r="L474" i="5"/>
  <c r="N474" i="5"/>
  <c r="L475" i="5"/>
  <c r="N475" i="5"/>
  <c r="L476" i="5"/>
  <c r="N476" i="5"/>
  <c r="L477" i="5"/>
  <c r="N477" i="5"/>
  <c r="L478" i="5"/>
  <c r="N478" i="5"/>
  <c r="L479" i="5"/>
  <c r="N479" i="5"/>
  <c r="L480" i="5"/>
  <c r="N480" i="5"/>
  <c r="L481" i="5"/>
  <c r="N481" i="5"/>
  <c r="L482" i="5"/>
  <c r="N482" i="5"/>
  <c r="L483" i="5"/>
  <c r="N483" i="5"/>
  <c r="L484" i="5"/>
  <c r="N484" i="5"/>
  <c r="L485" i="5"/>
  <c r="N485" i="5"/>
  <c r="L486" i="5"/>
  <c r="N486" i="5"/>
  <c r="L487" i="5"/>
  <c r="N487" i="5"/>
  <c r="L488" i="5"/>
  <c r="N488" i="5"/>
  <c r="L489" i="5"/>
  <c r="N489" i="5"/>
  <c r="L490" i="5"/>
  <c r="N490" i="5"/>
  <c r="L491" i="5"/>
  <c r="N491" i="5"/>
  <c r="L492" i="5"/>
  <c r="N492" i="5"/>
  <c r="L493" i="5"/>
  <c r="N493" i="5"/>
  <c r="L494" i="5"/>
  <c r="N494" i="5"/>
  <c r="L495" i="5"/>
  <c r="N495" i="5"/>
  <c r="L496" i="5"/>
  <c r="N496" i="5"/>
  <c r="L497" i="5"/>
  <c r="N497" i="5"/>
  <c r="L498" i="5"/>
  <c r="N498" i="5"/>
  <c r="L499" i="5"/>
  <c r="N499" i="5"/>
  <c r="L500" i="5"/>
  <c r="N500" i="5"/>
  <c r="L501" i="5"/>
  <c r="N501" i="5"/>
  <c r="L502" i="5"/>
  <c r="N502" i="5"/>
  <c r="L503" i="5"/>
  <c r="N503" i="5"/>
  <c r="L504" i="5"/>
  <c r="N504" i="5"/>
  <c r="L505" i="5"/>
  <c r="N505" i="5"/>
  <c r="L506" i="5"/>
  <c r="N506" i="5"/>
  <c r="L507" i="5"/>
  <c r="N507" i="5"/>
  <c r="L508" i="5"/>
  <c r="N508" i="5"/>
  <c r="L509" i="5"/>
  <c r="N509" i="5"/>
  <c r="L510" i="5"/>
  <c r="N510" i="5"/>
  <c r="L511" i="5"/>
  <c r="N511" i="5"/>
  <c r="L512" i="5"/>
  <c r="N512" i="5"/>
  <c r="L513" i="5"/>
  <c r="N513" i="5"/>
  <c r="L514" i="5"/>
  <c r="N514" i="5"/>
  <c r="L515" i="5"/>
  <c r="N515" i="5"/>
  <c r="L516" i="5"/>
  <c r="N516" i="5"/>
  <c r="L517" i="5"/>
  <c r="N517" i="5"/>
  <c r="L518" i="5"/>
  <c r="N518" i="5"/>
  <c r="L519" i="5"/>
  <c r="N519" i="5"/>
  <c r="L520" i="5"/>
  <c r="N520" i="5"/>
  <c r="L521" i="5"/>
  <c r="N521" i="5"/>
  <c r="L522" i="5"/>
  <c r="N522" i="5"/>
  <c r="L523" i="5"/>
  <c r="N523" i="5"/>
  <c r="L524" i="5"/>
  <c r="N524" i="5"/>
  <c r="L525" i="5"/>
  <c r="N525" i="5"/>
  <c r="L526" i="5"/>
  <c r="N526" i="5"/>
  <c r="L527" i="5"/>
  <c r="N527" i="5"/>
  <c r="L528" i="5"/>
  <c r="N528" i="5"/>
  <c r="L529" i="5"/>
  <c r="N529" i="5"/>
  <c r="L530" i="5"/>
  <c r="N530" i="5"/>
  <c r="L531" i="5"/>
  <c r="N531" i="5"/>
  <c r="L532" i="5"/>
  <c r="N532" i="5"/>
  <c r="L533" i="5"/>
  <c r="N533" i="5"/>
  <c r="L534" i="5"/>
  <c r="N534" i="5"/>
  <c r="L535" i="5"/>
  <c r="N535" i="5"/>
  <c r="L536" i="5"/>
  <c r="N536" i="5"/>
  <c r="L537" i="5"/>
  <c r="N537" i="5"/>
  <c r="L538" i="5"/>
  <c r="N538" i="5"/>
  <c r="L539" i="5"/>
  <c r="N539" i="5"/>
  <c r="L540" i="5"/>
  <c r="N540" i="5"/>
  <c r="L541" i="5"/>
  <c r="N541" i="5"/>
  <c r="L542" i="5"/>
  <c r="N542" i="5"/>
  <c r="L543" i="5"/>
  <c r="N543" i="5"/>
  <c r="L544" i="5"/>
  <c r="N544" i="5"/>
  <c r="L545" i="5"/>
  <c r="N545" i="5"/>
  <c r="L546" i="5"/>
  <c r="N546" i="5"/>
  <c r="L547" i="5"/>
  <c r="N547" i="5"/>
  <c r="L548" i="5"/>
  <c r="N548" i="5"/>
  <c r="L549" i="5"/>
  <c r="N549" i="5"/>
  <c r="L550" i="5"/>
  <c r="N550" i="5"/>
  <c r="L551" i="5"/>
  <c r="N551" i="5"/>
  <c r="L552" i="5"/>
  <c r="N552" i="5"/>
  <c r="L553" i="5"/>
  <c r="N553" i="5"/>
  <c r="L554" i="5"/>
  <c r="N554" i="5"/>
  <c r="L555" i="5"/>
  <c r="N555" i="5"/>
  <c r="L556" i="5"/>
  <c r="N556" i="5"/>
  <c r="L557" i="5"/>
  <c r="N557" i="5"/>
  <c r="L558" i="5"/>
  <c r="N558" i="5"/>
  <c r="L559" i="5"/>
  <c r="N559" i="5"/>
  <c r="L560" i="5"/>
  <c r="N560" i="5"/>
  <c r="L561" i="5"/>
  <c r="N561" i="5"/>
  <c r="L562" i="5"/>
  <c r="N562" i="5"/>
  <c r="L563" i="5"/>
  <c r="N563" i="5"/>
  <c r="L564" i="5"/>
  <c r="N564" i="5"/>
  <c r="L565" i="5"/>
  <c r="N565" i="5"/>
  <c r="L566" i="5"/>
  <c r="N566" i="5"/>
  <c r="L567" i="5"/>
  <c r="N567" i="5"/>
  <c r="L568" i="5"/>
  <c r="N568" i="5"/>
  <c r="L569" i="5"/>
  <c r="N569" i="5"/>
  <c r="L570" i="5"/>
  <c r="N570" i="5"/>
  <c r="L571" i="5"/>
  <c r="N571" i="5"/>
  <c r="L572" i="5"/>
  <c r="N572" i="5"/>
  <c r="L573" i="5"/>
  <c r="N573" i="5"/>
  <c r="L574" i="5"/>
  <c r="N574" i="5"/>
  <c r="L575" i="5"/>
  <c r="N575" i="5"/>
  <c r="L576" i="5"/>
  <c r="N576" i="5"/>
  <c r="L577" i="5"/>
  <c r="N577" i="5"/>
  <c r="L578" i="5"/>
  <c r="N578" i="5"/>
  <c r="L579" i="5"/>
  <c r="N579" i="5"/>
  <c r="L580" i="5"/>
  <c r="N580" i="5"/>
  <c r="L581" i="5"/>
  <c r="N581" i="5"/>
  <c r="L582" i="5"/>
  <c r="N582" i="5"/>
  <c r="L583" i="5"/>
  <c r="N583" i="5"/>
  <c r="L584" i="5"/>
  <c r="N584" i="5"/>
  <c r="L585" i="5"/>
  <c r="N585" i="5"/>
  <c r="L586" i="5"/>
  <c r="N586" i="5"/>
  <c r="L587" i="5"/>
  <c r="N587" i="5"/>
  <c r="L588" i="5"/>
  <c r="N588" i="5"/>
  <c r="L589" i="5"/>
  <c r="N589" i="5"/>
  <c r="L590" i="5"/>
  <c r="N590" i="5"/>
  <c r="L591" i="5"/>
  <c r="N591" i="5"/>
  <c r="L592" i="5"/>
  <c r="N592" i="5"/>
  <c r="L593" i="5"/>
  <c r="N593" i="5"/>
  <c r="L594" i="5"/>
  <c r="N594" i="5"/>
  <c r="L595" i="5"/>
  <c r="N595" i="5"/>
  <c r="L596" i="5"/>
  <c r="N596" i="5"/>
  <c r="L597" i="5"/>
  <c r="N597" i="5"/>
  <c r="L598" i="5"/>
  <c r="N598" i="5"/>
  <c r="L599" i="5"/>
  <c r="N599" i="5"/>
  <c r="L600" i="5"/>
  <c r="N600" i="5"/>
  <c r="L601" i="5"/>
  <c r="N601" i="5"/>
  <c r="L602" i="5"/>
  <c r="N602" i="5"/>
  <c r="L603" i="5"/>
  <c r="N603" i="5"/>
  <c r="L604" i="5"/>
  <c r="N604" i="5"/>
  <c r="L605" i="5"/>
  <c r="N605" i="5"/>
  <c r="L606" i="5"/>
  <c r="N606" i="5"/>
  <c r="L607" i="5"/>
  <c r="N607" i="5"/>
  <c r="L608" i="5"/>
  <c r="N608" i="5"/>
  <c r="L609" i="5"/>
  <c r="N609" i="5"/>
  <c r="L610" i="5"/>
  <c r="N610" i="5"/>
  <c r="L611" i="5"/>
  <c r="N611" i="5"/>
  <c r="L612" i="5"/>
  <c r="N612" i="5"/>
  <c r="L613" i="5"/>
  <c r="N613" i="5"/>
  <c r="L614" i="5"/>
  <c r="N614" i="5"/>
  <c r="L615" i="5"/>
  <c r="N615" i="5"/>
  <c r="L616" i="5"/>
  <c r="N616" i="5"/>
  <c r="L617" i="5"/>
  <c r="N617" i="5"/>
  <c r="L618" i="5"/>
  <c r="N618" i="5"/>
  <c r="L619" i="5"/>
  <c r="N619" i="5"/>
  <c r="L620" i="5"/>
  <c r="N620" i="5"/>
  <c r="L621" i="5"/>
  <c r="N621" i="5"/>
  <c r="L622" i="5"/>
  <c r="N622" i="5"/>
  <c r="L623" i="5"/>
  <c r="N623" i="5"/>
  <c r="L624" i="5"/>
  <c r="N624" i="5"/>
  <c r="L625" i="5"/>
  <c r="N625" i="5"/>
  <c r="L626" i="5"/>
  <c r="N626" i="5"/>
  <c r="L627" i="5"/>
  <c r="N627" i="5"/>
  <c r="L628" i="5"/>
  <c r="N628" i="5"/>
  <c r="L629" i="5"/>
  <c r="N629" i="5"/>
  <c r="L630" i="5"/>
  <c r="N630" i="5"/>
  <c r="L631" i="5"/>
  <c r="N631" i="5"/>
  <c r="L632" i="5"/>
  <c r="N632" i="5"/>
  <c r="L633" i="5"/>
  <c r="N633" i="5"/>
  <c r="L634" i="5"/>
  <c r="N634" i="5"/>
  <c r="L635" i="5"/>
  <c r="N635" i="5"/>
  <c r="L636" i="5"/>
  <c r="N636" i="5"/>
  <c r="L637" i="5"/>
  <c r="N637" i="5"/>
  <c r="L638" i="5"/>
  <c r="N638" i="5"/>
  <c r="L639" i="5"/>
  <c r="N639" i="5"/>
  <c r="L640" i="5"/>
  <c r="N640" i="5"/>
  <c r="L641" i="5"/>
  <c r="N641" i="5"/>
  <c r="L642" i="5"/>
  <c r="N642" i="5"/>
  <c r="L643" i="5"/>
  <c r="N643" i="5"/>
  <c r="L644" i="5"/>
  <c r="N644" i="5"/>
  <c r="L645" i="5"/>
  <c r="N645" i="5"/>
  <c r="L646" i="5"/>
  <c r="N646" i="5"/>
  <c r="L647" i="5"/>
  <c r="N647" i="5"/>
  <c r="L648" i="5"/>
  <c r="N648" i="5"/>
  <c r="L649" i="5"/>
  <c r="N649" i="5"/>
  <c r="L650" i="5"/>
  <c r="N650" i="5"/>
  <c r="L651" i="5"/>
  <c r="N651" i="5"/>
  <c r="L652" i="5"/>
  <c r="N652" i="5"/>
  <c r="L653" i="5"/>
  <c r="N653" i="5"/>
  <c r="L654" i="5"/>
  <c r="N654" i="5"/>
  <c r="L655" i="5"/>
  <c r="N655" i="5"/>
  <c r="L656" i="5"/>
  <c r="N656" i="5"/>
  <c r="L657" i="5"/>
  <c r="N657" i="5"/>
  <c r="L658" i="5"/>
  <c r="N658" i="5"/>
  <c r="L659" i="5"/>
  <c r="N659" i="5"/>
  <c r="L660" i="5"/>
  <c r="N660" i="5"/>
  <c r="L661" i="5"/>
  <c r="N661" i="5"/>
  <c r="L662" i="5"/>
  <c r="N662" i="5"/>
  <c r="L663" i="5"/>
  <c r="N663" i="5"/>
  <c r="L664" i="5"/>
  <c r="N664" i="5"/>
  <c r="L665" i="5"/>
  <c r="N665" i="5"/>
  <c r="L666" i="5"/>
  <c r="N666" i="5"/>
  <c r="L667" i="5"/>
  <c r="N667" i="5"/>
  <c r="L668" i="5"/>
  <c r="N668" i="5"/>
  <c r="L669" i="5"/>
  <c r="N669" i="5"/>
  <c r="L670" i="5"/>
  <c r="N670" i="5"/>
  <c r="L671" i="5"/>
  <c r="N671" i="5"/>
  <c r="L672" i="5"/>
  <c r="N672" i="5"/>
  <c r="L673" i="5"/>
  <c r="N673" i="5"/>
  <c r="L674" i="5"/>
  <c r="N674" i="5"/>
  <c r="L675" i="5"/>
  <c r="N675" i="5"/>
  <c r="L676" i="5"/>
  <c r="N676" i="5"/>
  <c r="L677" i="5"/>
  <c r="N677" i="5"/>
  <c r="L678" i="5"/>
  <c r="N678" i="5"/>
  <c r="L679" i="5"/>
  <c r="N679" i="5"/>
  <c r="L680" i="5"/>
  <c r="N680" i="5"/>
  <c r="L681" i="5"/>
  <c r="N681" i="5"/>
  <c r="L682" i="5"/>
  <c r="N682" i="5"/>
  <c r="L683" i="5"/>
  <c r="N683" i="5"/>
  <c r="L684" i="5"/>
  <c r="N684" i="5"/>
  <c r="L685" i="5"/>
  <c r="N685" i="5"/>
  <c r="L686" i="5"/>
  <c r="N686" i="5"/>
  <c r="L687" i="5"/>
  <c r="N687" i="5"/>
  <c r="L688" i="5"/>
  <c r="N688" i="5"/>
  <c r="L689" i="5"/>
  <c r="N689" i="5"/>
  <c r="L690" i="5"/>
  <c r="N690" i="5"/>
  <c r="L691" i="5"/>
  <c r="N691" i="5"/>
  <c r="L692" i="5"/>
  <c r="N692" i="5"/>
  <c r="L693" i="5"/>
  <c r="N693" i="5"/>
  <c r="L694" i="5"/>
  <c r="N694" i="5"/>
  <c r="L695" i="5"/>
  <c r="N695" i="5"/>
  <c r="L696" i="5"/>
  <c r="N696" i="5"/>
  <c r="L697" i="5"/>
  <c r="N697" i="5"/>
  <c r="L698" i="5"/>
  <c r="N698" i="5"/>
  <c r="L699" i="5"/>
  <c r="N699" i="5"/>
  <c r="L700" i="5"/>
  <c r="N700" i="5"/>
  <c r="L701" i="5"/>
  <c r="N701" i="5"/>
  <c r="L702" i="5"/>
  <c r="N702" i="5"/>
  <c r="L703" i="5"/>
  <c r="N703" i="5"/>
  <c r="L704" i="5"/>
  <c r="N704" i="5"/>
  <c r="L705" i="5"/>
  <c r="N705" i="5"/>
  <c r="L706" i="5"/>
  <c r="N706" i="5"/>
  <c r="L707" i="5"/>
  <c r="N707" i="5"/>
  <c r="L708" i="5"/>
  <c r="N708" i="5"/>
  <c r="L709" i="5"/>
  <c r="N709" i="5"/>
  <c r="L710" i="5"/>
  <c r="N710" i="5"/>
  <c r="L711" i="5"/>
  <c r="N711" i="5"/>
  <c r="L712" i="5"/>
  <c r="N712" i="5"/>
  <c r="L713" i="5"/>
  <c r="N713" i="5"/>
  <c r="L714" i="5"/>
  <c r="N714" i="5"/>
  <c r="L715" i="5"/>
  <c r="N715" i="5"/>
  <c r="L716" i="5"/>
  <c r="N716" i="5"/>
  <c r="L717" i="5"/>
  <c r="N717" i="5"/>
  <c r="L718" i="5"/>
  <c r="N718" i="5"/>
  <c r="L719" i="5"/>
  <c r="N719" i="5"/>
  <c r="L720" i="5"/>
  <c r="N720" i="5"/>
  <c r="L721" i="5"/>
  <c r="N721" i="5"/>
  <c r="L722" i="5"/>
  <c r="N722" i="5"/>
  <c r="L723" i="5"/>
  <c r="N723" i="5"/>
  <c r="L724" i="5"/>
  <c r="N724" i="5"/>
  <c r="L725" i="5"/>
  <c r="N725" i="5"/>
  <c r="L726" i="5"/>
  <c r="N726" i="5"/>
  <c r="L727" i="5"/>
  <c r="N727" i="5"/>
  <c r="L728" i="5"/>
  <c r="N728" i="5"/>
  <c r="L729" i="5"/>
  <c r="N729" i="5"/>
  <c r="L730" i="5"/>
  <c r="N730" i="5"/>
  <c r="L731" i="5"/>
  <c r="N731" i="5"/>
  <c r="L732" i="5"/>
  <c r="N732" i="5"/>
  <c r="L733" i="5"/>
  <c r="N733" i="5"/>
  <c r="L734" i="5"/>
  <c r="N734" i="5"/>
  <c r="L735" i="5"/>
  <c r="N735" i="5"/>
  <c r="L736" i="5"/>
  <c r="N736" i="5"/>
  <c r="L737" i="5"/>
  <c r="N737" i="5"/>
  <c r="L738" i="5"/>
  <c r="N738" i="5"/>
  <c r="L739" i="5"/>
  <c r="N739" i="5"/>
  <c r="L740" i="5"/>
  <c r="N740" i="5"/>
  <c r="L741" i="5"/>
  <c r="N741" i="5"/>
  <c r="L742" i="5"/>
  <c r="N742" i="5"/>
  <c r="L743" i="5"/>
  <c r="N743" i="5"/>
  <c r="L744" i="5"/>
  <c r="N744" i="5"/>
  <c r="L745" i="5"/>
  <c r="N745" i="5"/>
  <c r="L746" i="5"/>
  <c r="N746" i="5"/>
  <c r="L747" i="5"/>
  <c r="N747" i="5"/>
  <c r="L748" i="5"/>
  <c r="N748" i="5"/>
  <c r="L749" i="5"/>
  <c r="N749" i="5"/>
  <c r="L750" i="5"/>
  <c r="N750" i="5"/>
  <c r="L751" i="5"/>
  <c r="N751" i="5"/>
  <c r="L752" i="5"/>
  <c r="N752" i="5"/>
  <c r="L753" i="5"/>
  <c r="N753" i="5"/>
  <c r="L754" i="5"/>
  <c r="N754" i="5"/>
  <c r="L755" i="5"/>
  <c r="N755" i="5"/>
  <c r="L756" i="5"/>
  <c r="N756" i="5"/>
  <c r="L757" i="5"/>
  <c r="N757" i="5"/>
  <c r="L758" i="5"/>
  <c r="N758" i="5"/>
  <c r="L759" i="5"/>
  <c r="N759" i="5"/>
  <c r="L760" i="5"/>
  <c r="N760" i="5"/>
  <c r="L761" i="5"/>
  <c r="N761" i="5"/>
  <c r="L762" i="5"/>
  <c r="N762" i="5"/>
  <c r="L763" i="5"/>
  <c r="N763" i="5"/>
  <c r="L764" i="5"/>
  <c r="N764" i="5"/>
  <c r="L765" i="5"/>
  <c r="N765" i="5"/>
  <c r="L766" i="5"/>
  <c r="N766" i="5"/>
  <c r="L767" i="5"/>
  <c r="N767" i="5"/>
  <c r="L768" i="5"/>
  <c r="N768" i="5"/>
  <c r="L769" i="5"/>
  <c r="N769" i="5"/>
  <c r="L770" i="5"/>
  <c r="N770" i="5"/>
  <c r="L771" i="5"/>
  <c r="N771" i="5"/>
  <c r="L772" i="5"/>
  <c r="N772" i="5"/>
  <c r="L773" i="5"/>
  <c r="N773" i="5"/>
  <c r="L774" i="5"/>
  <c r="N774" i="5"/>
  <c r="L775" i="5"/>
  <c r="N775" i="5"/>
  <c r="L776" i="5"/>
  <c r="N776" i="5"/>
  <c r="L777" i="5"/>
  <c r="N777" i="5"/>
  <c r="L778" i="5"/>
  <c r="N778" i="5"/>
  <c r="L779" i="5"/>
  <c r="N779" i="5"/>
  <c r="L780" i="5"/>
  <c r="N780" i="5"/>
  <c r="L781" i="5"/>
  <c r="N781" i="5"/>
  <c r="L782" i="5"/>
  <c r="N782" i="5"/>
  <c r="L783" i="5"/>
  <c r="N783" i="5"/>
  <c r="L784" i="5"/>
  <c r="N784" i="5"/>
  <c r="L785" i="5"/>
  <c r="N785" i="5"/>
  <c r="L786" i="5"/>
  <c r="N786" i="5"/>
  <c r="L787" i="5"/>
  <c r="N787" i="5"/>
  <c r="L788" i="5"/>
  <c r="N788" i="5"/>
  <c r="L789" i="5"/>
  <c r="N789" i="5"/>
  <c r="L790" i="5"/>
  <c r="N790" i="5"/>
  <c r="L791" i="5"/>
  <c r="N791" i="5"/>
  <c r="L792" i="5"/>
  <c r="N792" i="5"/>
  <c r="L793" i="5"/>
  <c r="N793" i="5"/>
  <c r="L794" i="5"/>
  <c r="N794" i="5"/>
  <c r="L795" i="5"/>
  <c r="N795" i="5"/>
  <c r="L796" i="5"/>
  <c r="N796" i="5"/>
  <c r="L797" i="5"/>
  <c r="N797" i="5"/>
  <c r="L798" i="5"/>
  <c r="N798" i="5"/>
  <c r="L799" i="5"/>
  <c r="N799" i="5"/>
  <c r="L800" i="5"/>
  <c r="N800" i="5"/>
  <c r="L801" i="5"/>
  <c r="N801" i="5"/>
  <c r="L802" i="5"/>
  <c r="N802" i="5"/>
  <c r="L803" i="5"/>
  <c r="N803" i="5"/>
  <c r="L804" i="5"/>
  <c r="N804" i="5"/>
  <c r="L805" i="5"/>
  <c r="N805" i="5"/>
  <c r="L806" i="5"/>
  <c r="N806" i="5"/>
  <c r="L807" i="5"/>
  <c r="N807" i="5"/>
  <c r="L808" i="5"/>
  <c r="N808" i="5"/>
  <c r="L809" i="5"/>
  <c r="N809" i="5"/>
  <c r="L810" i="5"/>
  <c r="N810" i="5"/>
  <c r="L811" i="5"/>
  <c r="N811" i="5"/>
  <c r="L812" i="5"/>
  <c r="N812" i="5"/>
  <c r="L813" i="5"/>
  <c r="N813" i="5"/>
  <c r="L814" i="5"/>
  <c r="N814" i="5"/>
  <c r="L815" i="5"/>
  <c r="N815" i="5"/>
  <c r="L816" i="5"/>
  <c r="N816" i="5"/>
  <c r="L817" i="5"/>
  <c r="N817" i="5"/>
  <c r="L818" i="5"/>
  <c r="N818" i="5"/>
  <c r="L819" i="5"/>
  <c r="N819" i="5"/>
  <c r="L820" i="5"/>
  <c r="N820" i="5"/>
  <c r="L821" i="5"/>
  <c r="N821" i="5"/>
  <c r="L822" i="5"/>
  <c r="N822" i="5"/>
  <c r="L823" i="5"/>
  <c r="N823" i="5"/>
  <c r="L824" i="5"/>
  <c r="N824" i="5"/>
  <c r="L825" i="5"/>
  <c r="N825" i="5"/>
  <c r="L826" i="5"/>
  <c r="N826" i="5"/>
  <c r="L827" i="5"/>
  <c r="N827" i="5"/>
  <c r="L828" i="5"/>
  <c r="N828" i="5"/>
  <c r="L829" i="5"/>
  <c r="N829" i="5"/>
  <c r="L830" i="5"/>
  <c r="N830" i="5"/>
  <c r="L831" i="5"/>
  <c r="N831" i="5"/>
  <c r="L832" i="5"/>
  <c r="N832" i="5"/>
  <c r="L833" i="5"/>
  <c r="N833" i="5"/>
  <c r="L834" i="5"/>
  <c r="N834" i="5"/>
  <c r="L835" i="5"/>
  <c r="N835" i="5"/>
  <c r="L836" i="5"/>
  <c r="N836" i="5"/>
  <c r="L837" i="5"/>
  <c r="N837" i="5"/>
  <c r="L838" i="5"/>
  <c r="N838" i="5"/>
  <c r="L839" i="5"/>
  <c r="N839" i="5"/>
  <c r="L840" i="5"/>
  <c r="N840" i="5"/>
  <c r="L841" i="5"/>
  <c r="N841" i="5"/>
  <c r="L842" i="5"/>
  <c r="N842" i="5"/>
  <c r="L843" i="5"/>
  <c r="N843" i="5"/>
  <c r="L844" i="5"/>
  <c r="N844" i="5"/>
  <c r="L845" i="5"/>
  <c r="N845" i="5"/>
  <c r="L846" i="5"/>
  <c r="N846" i="5"/>
  <c r="L847" i="5"/>
  <c r="N847" i="5"/>
  <c r="L848" i="5"/>
  <c r="N848" i="5"/>
  <c r="L849" i="5"/>
  <c r="N849" i="5"/>
  <c r="L850" i="5"/>
  <c r="N850" i="5"/>
  <c r="L851" i="5"/>
  <c r="N851" i="5"/>
  <c r="L852" i="5"/>
  <c r="N852" i="5"/>
  <c r="L853" i="5"/>
  <c r="N853" i="5"/>
  <c r="L854" i="5"/>
  <c r="N854" i="5"/>
  <c r="L855" i="5"/>
  <c r="N855" i="5"/>
  <c r="L856" i="5"/>
  <c r="N856" i="5"/>
  <c r="L857" i="5"/>
  <c r="N857" i="5"/>
  <c r="L858" i="5"/>
  <c r="N858" i="5"/>
  <c r="L859" i="5"/>
  <c r="N859" i="5"/>
  <c r="L860" i="5"/>
  <c r="N860" i="5"/>
  <c r="L861" i="5"/>
  <c r="N861" i="5"/>
  <c r="L862" i="5"/>
  <c r="N862" i="5"/>
  <c r="L863" i="5"/>
  <c r="N863" i="5"/>
  <c r="L864" i="5"/>
  <c r="N864" i="5"/>
  <c r="L865" i="5"/>
  <c r="N865" i="5"/>
  <c r="L866" i="5"/>
  <c r="N866" i="5"/>
  <c r="L867" i="5"/>
  <c r="N867" i="5"/>
  <c r="L868" i="5"/>
  <c r="N868" i="5"/>
  <c r="L869" i="5"/>
  <c r="N869" i="5"/>
  <c r="L870" i="5"/>
  <c r="N870" i="5"/>
  <c r="L871" i="5"/>
  <c r="N871" i="5"/>
  <c r="L872" i="5"/>
  <c r="N872" i="5"/>
  <c r="L873" i="5"/>
  <c r="N873" i="5"/>
  <c r="L874" i="5"/>
  <c r="N874" i="5"/>
  <c r="L875" i="5"/>
  <c r="N875" i="5"/>
  <c r="L876" i="5"/>
  <c r="N876" i="5"/>
  <c r="L877" i="5"/>
  <c r="N877" i="5"/>
  <c r="L878" i="5"/>
  <c r="N878" i="5"/>
  <c r="L879" i="5"/>
  <c r="N879" i="5"/>
  <c r="L880" i="5"/>
  <c r="N880" i="5"/>
  <c r="L881" i="5"/>
  <c r="N881" i="5"/>
  <c r="L882" i="5"/>
  <c r="N882" i="5"/>
  <c r="L883" i="5"/>
  <c r="N883" i="5"/>
  <c r="L884" i="5"/>
  <c r="N884" i="5"/>
  <c r="L885" i="5"/>
  <c r="N885" i="5"/>
  <c r="L886" i="5"/>
  <c r="N886" i="5"/>
  <c r="L887" i="5"/>
  <c r="N887" i="5"/>
  <c r="L888" i="5"/>
  <c r="N888" i="5"/>
  <c r="L889" i="5"/>
  <c r="N889" i="5"/>
  <c r="L890" i="5"/>
  <c r="N890" i="5"/>
  <c r="L891" i="5"/>
  <c r="N891" i="5"/>
  <c r="L892" i="5"/>
  <c r="N892" i="5"/>
  <c r="L893" i="5"/>
  <c r="N893" i="5"/>
  <c r="L894" i="5"/>
  <c r="N894" i="5"/>
  <c r="L895" i="5"/>
  <c r="N895" i="5"/>
  <c r="L896" i="5"/>
  <c r="N896" i="5"/>
  <c r="L897" i="5"/>
  <c r="N897" i="5"/>
  <c r="L898" i="5"/>
  <c r="N898" i="5"/>
  <c r="L899" i="5"/>
  <c r="N899" i="5"/>
  <c r="L900" i="5"/>
  <c r="N900" i="5"/>
  <c r="L901" i="5"/>
  <c r="N901" i="5"/>
  <c r="L902" i="5"/>
  <c r="N902" i="5"/>
  <c r="L903" i="5"/>
  <c r="N903" i="5"/>
  <c r="L904" i="5"/>
  <c r="N904" i="5"/>
  <c r="L905" i="5"/>
  <c r="N905" i="5"/>
  <c r="L906" i="5"/>
  <c r="N906" i="5"/>
  <c r="L907" i="5"/>
  <c r="N907" i="5"/>
  <c r="L908" i="5"/>
  <c r="N908" i="5"/>
  <c r="L909" i="5"/>
  <c r="N909" i="5"/>
  <c r="L910" i="5"/>
  <c r="N910" i="5"/>
  <c r="L911" i="5"/>
  <c r="N911" i="5"/>
  <c r="L912" i="5"/>
  <c r="N912" i="5"/>
  <c r="L913" i="5"/>
  <c r="N913" i="5"/>
  <c r="L914" i="5"/>
  <c r="N914" i="5"/>
  <c r="L915" i="5"/>
  <c r="N915" i="5"/>
  <c r="L916" i="5"/>
  <c r="N916" i="5"/>
  <c r="L917" i="5"/>
  <c r="N917" i="5"/>
  <c r="L918" i="5"/>
  <c r="N918" i="5"/>
  <c r="L919" i="5"/>
  <c r="N919" i="5"/>
  <c r="L920" i="5"/>
  <c r="N920" i="5"/>
  <c r="L921" i="5"/>
  <c r="N921" i="5"/>
  <c r="L922" i="5"/>
  <c r="N922" i="5"/>
  <c r="L923" i="5"/>
  <c r="N923" i="5"/>
  <c r="L924" i="5"/>
  <c r="N924" i="5"/>
  <c r="L925" i="5"/>
  <c r="N925" i="5"/>
  <c r="L926" i="5"/>
  <c r="N926" i="5"/>
  <c r="L927" i="5"/>
  <c r="N927" i="5"/>
  <c r="L928" i="5"/>
  <c r="N928" i="5"/>
  <c r="L929" i="5"/>
  <c r="N929" i="5"/>
  <c r="L930" i="5"/>
  <c r="N930" i="5"/>
  <c r="L931" i="5"/>
  <c r="N931" i="5"/>
  <c r="L932" i="5"/>
  <c r="N932" i="5"/>
  <c r="L933" i="5"/>
  <c r="N933" i="5"/>
  <c r="L934" i="5"/>
  <c r="N934" i="5"/>
  <c r="L935" i="5"/>
  <c r="N935" i="5"/>
  <c r="L936" i="5"/>
  <c r="N936" i="5"/>
  <c r="L937" i="5"/>
  <c r="N937" i="5"/>
  <c r="L938" i="5"/>
  <c r="N938" i="5"/>
  <c r="L939" i="5"/>
  <c r="N939" i="5"/>
  <c r="L940" i="5"/>
  <c r="N940" i="5"/>
  <c r="L941" i="5"/>
  <c r="N941" i="5"/>
  <c r="L942" i="5"/>
  <c r="N942" i="5"/>
  <c r="L943" i="5"/>
  <c r="N943" i="5"/>
  <c r="L944" i="5"/>
  <c r="N944" i="5"/>
  <c r="L945" i="5"/>
  <c r="N945" i="5"/>
  <c r="L946" i="5"/>
  <c r="N946" i="5"/>
  <c r="L947" i="5"/>
  <c r="N947" i="5"/>
  <c r="L948" i="5"/>
  <c r="N948" i="5"/>
  <c r="L949" i="5"/>
  <c r="N949" i="5"/>
  <c r="L950" i="5"/>
  <c r="N950" i="5"/>
  <c r="L951" i="5"/>
  <c r="N951" i="5"/>
  <c r="L952" i="5"/>
  <c r="N952" i="5"/>
  <c r="L953" i="5"/>
  <c r="N953" i="5"/>
  <c r="L954" i="5"/>
  <c r="N954" i="5"/>
  <c r="L955" i="5"/>
  <c r="N955" i="5"/>
  <c r="L956" i="5"/>
  <c r="N956" i="5"/>
  <c r="L957" i="5"/>
  <c r="N957" i="5"/>
  <c r="L958" i="5"/>
  <c r="N958" i="5"/>
  <c r="L959" i="5"/>
  <c r="N959" i="5"/>
  <c r="L960" i="5"/>
  <c r="N960" i="5"/>
  <c r="L961" i="5"/>
  <c r="N961" i="5"/>
  <c r="L962" i="5"/>
  <c r="N962" i="5"/>
  <c r="L963" i="5"/>
  <c r="N963" i="5"/>
  <c r="L964" i="5"/>
  <c r="N964" i="5"/>
  <c r="L965" i="5"/>
  <c r="N965" i="5"/>
  <c r="L966" i="5"/>
  <c r="N966" i="5"/>
  <c r="L967" i="5"/>
  <c r="N967" i="5"/>
  <c r="L968" i="5"/>
  <c r="N968" i="5"/>
  <c r="L969" i="5"/>
  <c r="N969" i="5"/>
  <c r="L970" i="5"/>
  <c r="N970" i="5"/>
  <c r="L971" i="5"/>
  <c r="N971" i="5"/>
  <c r="L972" i="5"/>
  <c r="N972" i="5"/>
  <c r="L973" i="5"/>
  <c r="N973" i="5"/>
  <c r="L974" i="5"/>
  <c r="N974" i="5"/>
  <c r="L975" i="5"/>
  <c r="N975" i="5"/>
  <c r="L976" i="5"/>
  <c r="N976" i="5"/>
  <c r="L977" i="5"/>
  <c r="N977" i="5"/>
  <c r="L978" i="5"/>
  <c r="N978" i="5"/>
  <c r="L979" i="5"/>
  <c r="N979" i="5"/>
  <c r="L980" i="5"/>
  <c r="N980" i="5"/>
  <c r="L981" i="5"/>
  <c r="N981" i="5"/>
  <c r="L982" i="5"/>
  <c r="N982" i="5"/>
  <c r="L983" i="5"/>
  <c r="N983" i="5"/>
  <c r="L984" i="5"/>
  <c r="N984" i="5"/>
  <c r="L985" i="5"/>
  <c r="N985" i="5"/>
  <c r="L986" i="5"/>
  <c r="N986" i="5"/>
  <c r="L987" i="5"/>
  <c r="N987" i="5"/>
  <c r="L988" i="5"/>
  <c r="N988" i="5"/>
  <c r="L989" i="5"/>
  <c r="N989" i="5"/>
  <c r="L990" i="5"/>
  <c r="N990" i="5"/>
  <c r="L991" i="5"/>
  <c r="N991" i="5"/>
  <c r="L992" i="5"/>
  <c r="N992" i="5"/>
  <c r="L993" i="5"/>
  <c r="N993" i="5"/>
  <c r="L994" i="5"/>
  <c r="N994" i="5"/>
  <c r="L995" i="5"/>
  <c r="N995" i="5"/>
  <c r="L996" i="5"/>
  <c r="N996" i="5"/>
  <c r="L997" i="5"/>
  <c r="N997" i="5"/>
  <c r="L998" i="5"/>
  <c r="N998" i="5"/>
  <c r="L999" i="5"/>
  <c r="N999" i="5"/>
  <c r="L1000" i="5"/>
  <c r="N1000" i="5"/>
  <c r="L1001" i="5"/>
  <c r="N1001" i="5"/>
  <c r="L1002" i="5"/>
  <c r="N1002" i="5"/>
  <c r="L1003" i="5"/>
  <c r="N1003" i="5"/>
  <c r="L1004" i="5"/>
  <c r="N1004" i="5"/>
  <c r="L1005" i="5"/>
  <c r="N1005" i="5"/>
  <c r="L1006" i="5"/>
  <c r="N1006" i="5"/>
  <c r="L1007" i="5"/>
  <c r="N1007" i="5"/>
  <c r="L1008" i="5"/>
  <c r="N1008" i="5"/>
  <c r="L1009" i="5"/>
  <c r="N1009" i="5"/>
  <c r="L1010" i="5"/>
  <c r="N1010" i="5"/>
  <c r="L1011" i="5"/>
  <c r="N1011" i="5"/>
  <c r="L1012" i="5"/>
  <c r="N1012" i="5"/>
  <c r="L1013" i="5"/>
  <c r="N1013" i="5"/>
  <c r="L1014" i="5"/>
  <c r="N1014" i="5"/>
  <c r="L1015" i="5"/>
  <c r="N1015" i="5"/>
  <c r="L1016" i="5"/>
  <c r="N1016" i="5"/>
  <c r="L1017" i="5"/>
  <c r="N1017" i="5"/>
  <c r="L1018" i="5"/>
  <c r="N1018" i="5"/>
  <c r="L1019" i="5"/>
  <c r="N1019" i="5"/>
  <c r="L1020" i="5"/>
  <c r="N1020" i="5"/>
  <c r="L1021" i="5"/>
  <c r="N1021" i="5"/>
  <c r="L1022" i="5"/>
  <c r="N1022" i="5"/>
  <c r="L1023" i="5"/>
  <c r="N1023" i="5"/>
  <c r="L1024" i="5"/>
  <c r="N1024" i="5"/>
  <c r="L1025" i="5"/>
  <c r="N1025" i="5"/>
  <c r="L1026" i="5"/>
  <c r="N1026" i="5"/>
  <c r="L1027" i="5"/>
  <c r="N1027" i="5"/>
  <c r="L1028" i="5"/>
  <c r="N1028" i="5"/>
  <c r="L1029" i="5"/>
  <c r="N1029" i="5"/>
  <c r="L1030" i="5"/>
  <c r="N1030" i="5"/>
  <c r="L1031" i="5"/>
  <c r="N1031" i="5"/>
  <c r="L1032" i="5"/>
  <c r="N1032" i="5"/>
  <c r="L1033" i="5"/>
  <c r="N1033" i="5"/>
  <c r="L1034" i="5"/>
  <c r="N1034" i="5"/>
  <c r="L1035" i="5"/>
  <c r="N1035" i="5"/>
  <c r="L1036" i="5"/>
  <c r="N1036" i="5"/>
  <c r="L1037" i="5"/>
  <c r="N1037" i="5"/>
  <c r="L1038" i="5"/>
  <c r="N1038" i="5"/>
  <c r="L1039" i="5"/>
  <c r="N1039" i="5"/>
  <c r="L1040" i="5"/>
  <c r="N1040" i="5"/>
  <c r="L1041" i="5"/>
  <c r="N1041" i="5"/>
  <c r="L1042" i="5"/>
  <c r="N1042" i="5"/>
  <c r="L1043" i="5"/>
  <c r="N1043" i="5"/>
  <c r="L1044" i="5"/>
  <c r="N1044" i="5"/>
  <c r="L1045" i="5"/>
  <c r="N1045" i="5"/>
  <c r="L1046" i="5"/>
  <c r="N1046" i="5"/>
  <c r="L1047" i="5"/>
  <c r="N1047" i="5"/>
  <c r="L1048" i="5"/>
  <c r="N1048" i="5"/>
  <c r="L1049" i="5"/>
  <c r="N1049" i="5"/>
  <c r="L1050" i="5"/>
  <c r="N1050" i="5"/>
  <c r="L1051" i="5"/>
  <c r="N1051" i="5"/>
  <c r="L1052" i="5"/>
  <c r="N1052" i="5"/>
  <c r="L1053" i="5"/>
  <c r="N1053" i="5"/>
  <c r="L1054" i="5"/>
  <c r="N1054" i="5"/>
  <c r="L1055" i="5"/>
  <c r="N1055" i="5"/>
  <c r="L1056" i="5"/>
  <c r="N1056" i="5"/>
  <c r="L1057" i="5"/>
  <c r="N1057" i="5"/>
  <c r="L1058" i="5"/>
  <c r="N1058" i="5"/>
  <c r="L1059" i="5"/>
  <c r="N1059" i="5"/>
  <c r="L1060" i="5"/>
  <c r="N1060" i="5"/>
  <c r="L1061" i="5"/>
  <c r="N1061" i="5"/>
  <c r="L1062" i="5"/>
  <c r="N1062" i="5"/>
  <c r="L1063" i="5"/>
  <c r="N1063" i="5"/>
  <c r="L1064" i="5"/>
  <c r="N1064" i="5"/>
  <c r="L1065" i="5"/>
  <c r="N1065" i="5"/>
  <c r="L1066" i="5"/>
  <c r="N1066" i="5"/>
  <c r="L1067" i="5"/>
  <c r="N1067" i="5"/>
  <c r="L1068" i="5"/>
  <c r="N1068" i="5"/>
  <c r="L1069" i="5"/>
  <c r="N1069" i="5"/>
  <c r="L1070" i="5"/>
  <c r="N1070" i="5"/>
  <c r="L1071" i="5"/>
  <c r="N1071" i="5"/>
  <c r="L1072" i="5"/>
  <c r="N1072" i="5"/>
  <c r="L1073" i="5"/>
  <c r="N1073" i="5"/>
  <c r="L1074" i="5"/>
  <c r="N1074" i="5"/>
  <c r="L1075" i="5"/>
  <c r="N1075" i="5"/>
  <c r="L1076" i="5"/>
  <c r="N1076" i="5"/>
  <c r="L1077" i="5"/>
  <c r="N1077" i="5"/>
  <c r="L1078" i="5"/>
  <c r="N1078" i="5"/>
  <c r="L1079" i="5"/>
  <c r="N1079" i="5"/>
  <c r="L1080" i="5"/>
  <c r="N1080" i="5"/>
  <c r="L1081" i="5"/>
  <c r="N1081" i="5"/>
  <c r="L1082" i="5"/>
  <c r="N1082" i="5"/>
  <c r="L1083" i="5"/>
  <c r="N1083" i="5"/>
  <c r="L1084" i="5"/>
  <c r="N1084" i="5"/>
  <c r="L1085" i="5"/>
  <c r="N1085" i="5"/>
  <c r="L1086" i="5"/>
  <c r="N1086" i="5"/>
  <c r="L1087" i="5"/>
  <c r="N1087" i="5"/>
  <c r="L1088" i="5"/>
  <c r="N1088" i="5"/>
  <c r="L1089" i="5"/>
  <c r="N1089" i="5"/>
  <c r="L1090" i="5"/>
  <c r="N1090" i="5"/>
  <c r="L1091" i="5"/>
  <c r="N1091" i="5"/>
  <c r="L1092" i="5"/>
  <c r="N1092" i="5"/>
  <c r="L1093" i="5"/>
  <c r="N1093" i="5"/>
  <c r="L1094" i="5"/>
  <c r="N1094" i="5"/>
  <c r="L1095" i="5"/>
  <c r="N1095" i="5"/>
  <c r="L1096" i="5"/>
  <c r="N1096" i="5"/>
  <c r="L1097" i="5"/>
  <c r="N1097" i="5"/>
  <c r="L1098" i="5"/>
  <c r="N1098" i="5"/>
  <c r="L1099" i="5"/>
  <c r="N1099" i="5"/>
  <c r="L1100" i="5"/>
  <c r="N1100" i="5"/>
  <c r="L1101" i="5"/>
  <c r="N1101" i="5"/>
  <c r="L1102" i="5"/>
  <c r="N1102" i="5"/>
  <c r="L1103" i="5"/>
  <c r="N1103" i="5"/>
  <c r="L1104" i="5"/>
  <c r="N1104" i="5"/>
  <c r="L1105" i="5"/>
  <c r="N1105" i="5"/>
  <c r="L1106" i="5"/>
  <c r="N1106" i="5"/>
  <c r="L1107" i="5"/>
  <c r="N1107" i="5"/>
  <c r="L1108" i="5"/>
  <c r="N1108" i="5"/>
  <c r="L1109" i="5"/>
  <c r="N1109" i="5"/>
  <c r="L1110" i="5"/>
  <c r="N1110" i="5"/>
  <c r="L1111" i="5"/>
  <c r="N1111" i="5"/>
  <c r="L1112" i="5"/>
  <c r="N1112" i="5"/>
  <c r="L1113" i="5"/>
  <c r="N1113" i="5"/>
  <c r="L1114" i="5"/>
  <c r="N1114" i="5"/>
  <c r="L1115" i="5"/>
  <c r="N1115" i="5"/>
  <c r="L1116" i="5"/>
  <c r="N1116" i="5"/>
  <c r="L1117" i="5"/>
  <c r="N1117" i="5"/>
  <c r="L1118" i="5"/>
  <c r="N1118" i="5"/>
  <c r="L1119" i="5"/>
  <c r="N1119" i="5"/>
  <c r="L1120" i="5"/>
  <c r="N1120" i="5"/>
  <c r="L1121" i="5"/>
  <c r="N1121" i="5"/>
  <c r="L1122" i="5"/>
  <c r="N1122" i="5"/>
  <c r="L1123" i="5"/>
  <c r="N1123" i="5"/>
  <c r="L1124" i="5"/>
  <c r="N1124" i="5"/>
  <c r="N2" i="5"/>
  <c r="L2" i="5"/>
  <c r="D866" i="4" l="1"/>
  <c r="D858" i="4"/>
  <c r="D850" i="4"/>
  <c r="D842" i="4"/>
  <c r="D834" i="4"/>
  <c r="D826" i="4"/>
  <c r="D818" i="4"/>
  <c r="D810" i="4"/>
  <c r="D802" i="4"/>
  <c r="D794" i="4"/>
  <c r="D786" i="4"/>
  <c r="D778" i="4"/>
  <c r="D770" i="4"/>
  <c r="D762" i="4"/>
  <c r="D754" i="4"/>
  <c r="D746" i="4"/>
  <c r="D738" i="4"/>
  <c r="D730" i="4"/>
  <c r="D722" i="4"/>
  <c r="D714" i="4"/>
  <c r="D706" i="4"/>
  <c r="D698" i="4"/>
  <c r="D690" i="4"/>
  <c r="D682" i="4"/>
  <c r="D674" i="4"/>
  <c r="D666" i="4"/>
  <c r="D658" i="4"/>
  <c r="D650" i="4"/>
  <c r="D642" i="4"/>
  <c r="D634" i="4"/>
  <c r="D626" i="4"/>
  <c r="D618" i="4"/>
  <c r="D610" i="4"/>
  <c r="D602" i="4"/>
  <c r="D594" i="4"/>
  <c r="D586" i="4"/>
  <c r="D578" i="4"/>
  <c r="D570" i="4"/>
  <c r="D562" i="4"/>
  <c r="D554" i="4"/>
  <c r="D546" i="4"/>
  <c r="D538" i="4"/>
  <c r="D530" i="4"/>
  <c r="D522" i="4"/>
  <c r="D514" i="4"/>
  <c r="D506" i="4"/>
  <c r="D498" i="4"/>
  <c r="D490" i="4"/>
  <c r="D482" i="4"/>
  <c r="D474" i="4"/>
  <c r="D466" i="4"/>
  <c r="D330" i="4"/>
  <c r="D202" i="4"/>
  <c r="D74" i="4"/>
  <c r="D18" i="4"/>
  <c r="D6" i="4"/>
  <c r="D579" i="4"/>
  <c r="D19" i="4"/>
  <c r="D10" i="4"/>
  <c r="D670" i="4"/>
  <c r="D158" i="4"/>
  <c r="D436" i="4"/>
  <c r="D68" i="4"/>
  <c r="D60" i="4"/>
  <c r="D52" i="4"/>
  <c r="D44" i="4"/>
  <c r="D36" i="4"/>
  <c r="D28" i="4"/>
  <c r="D12" i="4"/>
  <c r="D124" i="4"/>
  <c r="D867" i="4"/>
  <c r="D859" i="4"/>
  <c r="D851" i="4"/>
  <c r="D843" i="4"/>
  <c r="D835" i="4"/>
  <c r="D811" i="4"/>
  <c r="D803" i="4"/>
  <c r="D795" i="4"/>
  <c r="D787" i="4"/>
  <c r="D779" i="4"/>
  <c r="D771" i="4"/>
  <c r="D763" i="4"/>
  <c r="D755" i="4"/>
  <c r="D747" i="4"/>
  <c r="D739" i="4"/>
  <c r="D715" i="4"/>
  <c r="D707" i="4"/>
  <c r="D869" i="4"/>
  <c r="D861" i="4"/>
  <c r="D853" i="4"/>
  <c r="D845" i="4"/>
  <c r="D821" i="4"/>
  <c r="D813" i="4"/>
  <c r="D805" i="4"/>
  <c r="D797" i="4"/>
  <c r="D781" i="4"/>
  <c r="D773" i="4"/>
  <c r="D765" i="4"/>
  <c r="D757" i="4"/>
  <c r="D749" i="4"/>
  <c r="D741" i="4"/>
  <c r="D725" i="4"/>
  <c r="D709" i="4"/>
  <c r="D701" i="4"/>
  <c r="D693" i="4"/>
  <c r="D685" i="4"/>
  <c r="D677" i="4"/>
  <c r="D669" i="4"/>
  <c r="D645" i="4"/>
  <c r="D637" i="4"/>
  <c r="D629" i="4"/>
  <c r="D621" i="4"/>
  <c r="D613" i="4"/>
  <c r="D605" i="4"/>
  <c r="D581" i="4"/>
  <c r="D573" i="4"/>
  <c r="D565" i="4"/>
  <c r="D549" i="4"/>
  <c r="D541" i="4"/>
  <c r="D533" i="4"/>
  <c r="D501" i="4"/>
  <c r="D493" i="4"/>
  <c r="D485" i="4"/>
  <c r="D477" i="4"/>
  <c r="D469" i="4"/>
  <c r="D461" i="4"/>
  <c r="D453" i="4"/>
  <c r="D445" i="4"/>
  <c r="D429" i="4"/>
  <c r="D413" i="4"/>
  <c r="D405" i="4"/>
  <c r="D397" i="4"/>
  <c r="D389" i="4"/>
  <c r="D381" i="4"/>
  <c r="D373" i="4"/>
  <c r="D365" i="4"/>
  <c r="D357" i="4"/>
  <c r="D325" i="4"/>
  <c r="D317" i="4"/>
  <c r="D309" i="4"/>
  <c r="D301" i="4"/>
  <c r="D293" i="4"/>
  <c r="D285" i="4"/>
  <c r="D261" i="4"/>
  <c r="D253" i="4"/>
  <c r="D245" i="4"/>
  <c r="D237" i="4"/>
  <c r="D229" i="4"/>
  <c r="D221" i="4"/>
  <c r="D189" i="4"/>
  <c r="D181" i="4"/>
  <c r="D173" i="4"/>
  <c r="D165" i="4"/>
  <c r="D157" i="4"/>
  <c r="D149" i="4"/>
  <c r="D141" i="4"/>
  <c r="D133" i="4"/>
  <c r="D109" i="4"/>
  <c r="D699" i="4"/>
  <c r="D691" i="4"/>
  <c r="D683" i="4"/>
  <c r="D675" i="4"/>
  <c r="D667" i="4"/>
  <c r="D659" i="4"/>
  <c r="D651" i="4"/>
  <c r="D643" i="4"/>
  <c r="D635" i="4"/>
  <c r="D627" i="4"/>
  <c r="D611" i="4"/>
  <c r="D603" i="4"/>
  <c r="D595" i="4"/>
  <c r="D587" i="4"/>
  <c r="D571" i="4"/>
  <c r="D563" i="4"/>
  <c r="D555" i="4"/>
  <c r="D547" i="4"/>
  <c r="D539" i="4"/>
  <c r="D531" i="4"/>
  <c r="D515" i="4"/>
  <c r="D507" i="4"/>
  <c r="D499" i="4"/>
  <c r="D491" i="4"/>
  <c r="D483" i="4"/>
  <c r="D475" i="4"/>
  <c r="D467" i="4"/>
  <c r="D459" i="4"/>
  <c r="D451" i="4"/>
  <c r="D443" i="4"/>
  <c r="D435" i="4"/>
  <c r="D427" i="4"/>
  <c r="D419" i="4"/>
  <c r="D411" i="4"/>
  <c r="D403" i="4"/>
  <c r="D395" i="4"/>
  <c r="D387" i="4"/>
  <c r="D379" i="4"/>
  <c r="D371" i="4"/>
  <c r="D363" i="4"/>
  <c r="D355" i="4"/>
  <c r="D347" i="4"/>
  <c r="D339" i="4"/>
  <c r="D331" i="4"/>
  <c r="D323" i="4"/>
  <c r="D315" i="4"/>
  <c r="D307" i="4"/>
  <c r="D299" i="4"/>
  <c r="D291" i="4"/>
  <c r="D283" i="4"/>
  <c r="D275" i="4"/>
  <c r="D267" i="4"/>
  <c r="D259" i="4"/>
  <c r="D251" i="4"/>
  <c r="D243" i="4"/>
  <c r="D235" i="4"/>
  <c r="D227" i="4"/>
  <c r="D219" i="4"/>
  <c r="D211" i="4"/>
  <c r="D203" i="4"/>
  <c r="D187" i="4"/>
  <c r="D179" i="4"/>
  <c r="D171" i="4"/>
  <c r="D163" i="4"/>
  <c r="D155" i="4"/>
  <c r="D147" i="4"/>
  <c r="D139" i="4"/>
  <c r="D123" i="4"/>
  <c r="D115" i="4"/>
  <c r="D107" i="4"/>
  <c r="D99" i="4"/>
  <c r="D91" i="4"/>
  <c r="D83" i="4"/>
  <c r="D75" i="4"/>
  <c r="D67" i="4"/>
  <c r="D504" i="4"/>
  <c r="D496" i="4"/>
  <c r="D488" i="4"/>
  <c r="D480" i="4"/>
  <c r="D472" i="4"/>
  <c r="D464" i="4"/>
  <c r="D456" i="4"/>
  <c r="D448" i="4"/>
  <c r="D440" i="4"/>
  <c r="D432" i="4"/>
  <c r="D424" i="4"/>
  <c r="D416" i="4"/>
  <c r="D408" i="4"/>
  <c r="D400" i="4"/>
  <c r="D392" i="4"/>
  <c r="D384" i="4"/>
  <c r="D376" i="4"/>
  <c r="D368" i="4"/>
  <c r="D360" i="4"/>
  <c r="D352" i="4"/>
  <c r="D344" i="4"/>
  <c r="D336" i="4"/>
  <c r="D328" i="4"/>
  <c r="D320" i="4"/>
  <c r="D312" i="4"/>
  <c r="D304" i="4"/>
  <c r="D296" i="4"/>
  <c r="D288" i="4"/>
  <c r="D280" i="4"/>
  <c r="D272" i="4"/>
  <c r="D264" i="4"/>
  <c r="D256" i="4"/>
  <c r="D248" i="4"/>
  <c r="D240" i="4"/>
  <c r="D232" i="4"/>
  <c r="D224" i="4"/>
  <c r="D216" i="4"/>
  <c r="D208" i="4"/>
  <c r="D200" i="4"/>
  <c r="D192" i="4"/>
  <c r="D184" i="4"/>
  <c r="D176" i="4"/>
  <c r="D168" i="4"/>
  <c r="D160" i="4"/>
  <c r="D152" i="4"/>
  <c r="D144" i="4"/>
  <c r="D136" i="4"/>
  <c r="D128" i="4"/>
  <c r="D120" i="4"/>
  <c r="D112" i="4"/>
  <c r="D104" i="4"/>
  <c r="D96" i="4"/>
  <c r="D88" i="4"/>
  <c r="D80" i="4"/>
  <c r="D72" i="4"/>
  <c r="D64" i="4"/>
  <c r="D56" i="4"/>
  <c r="D16" i="4"/>
  <c r="D8" i="4"/>
  <c r="D871" i="4"/>
  <c r="D863" i="4"/>
  <c r="D855" i="4"/>
  <c r="D847" i="4"/>
  <c r="D839" i="4"/>
  <c r="D831" i="4"/>
  <c r="D823" i="4"/>
  <c r="D815" i="4"/>
  <c r="D807" i="4"/>
  <c r="D799" i="4"/>
  <c r="D791" i="4"/>
  <c r="D783" i="4"/>
  <c r="D775" i="4"/>
  <c r="D767" i="4"/>
  <c r="D759" i="4"/>
  <c r="D751" i="4"/>
  <c r="D743" i="4"/>
  <c r="D735" i="4"/>
  <c r="D727" i="4"/>
  <c r="D719" i="4"/>
  <c r="D711" i="4"/>
  <c r="D703" i="4"/>
  <c r="D695" i="4"/>
  <c r="D687" i="4"/>
  <c r="D679" i="4"/>
  <c r="D671" i="4"/>
  <c r="D663" i="4"/>
  <c r="D655" i="4"/>
  <c r="D647" i="4"/>
  <c r="D639" i="4"/>
  <c r="D631" i="4"/>
  <c r="D623" i="4"/>
  <c r="D615" i="4"/>
  <c r="D607" i="4"/>
  <c r="D599" i="4"/>
  <c r="D591" i="4"/>
  <c r="D583" i="4"/>
  <c r="D575" i="4"/>
  <c r="D567" i="4"/>
  <c r="D559" i="4"/>
  <c r="D551" i="4"/>
  <c r="D543" i="4"/>
  <c r="D535" i="4"/>
  <c r="D527" i="4"/>
  <c r="D519" i="4"/>
  <c r="D511" i="4"/>
  <c r="D503" i="4"/>
  <c r="D495" i="4"/>
  <c r="D487" i="4"/>
  <c r="D479" i="4"/>
  <c r="D471" i="4"/>
  <c r="D463" i="4"/>
  <c r="D455" i="4"/>
  <c r="D447" i="4"/>
  <c r="D439" i="4"/>
  <c r="D431" i="4"/>
  <c r="D423" i="4"/>
  <c r="D415" i="4"/>
  <c r="D407" i="4"/>
  <c r="D399" i="4"/>
  <c r="D391" i="4"/>
  <c r="D383" i="4"/>
  <c r="D375" i="4"/>
  <c r="D367" i="4"/>
  <c r="D359" i="4"/>
  <c r="D351" i="4"/>
  <c r="D343" i="4"/>
  <c r="D335" i="4"/>
  <c r="D327" i="4"/>
  <c r="D319" i="4"/>
  <c r="D311" i="4"/>
  <c r="D303" i="4"/>
  <c r="D295" i="4"/>
  <c r="D287" i="4"/>
  <c r="D279" i="4"/>
  <c r="D271" i="4"/>
  <c r="D263" i="4"/>
  <c r="D255" i="4"/>
  <c r="D247" i="4"/>
  <c r="D239" i="4"/>
  <c r="D231" i="4"/>
  <c r="D223" i="4"/>
  <c r="D215" i="4"/>
  <c r="D207" i="4"/>
  <c r="D199" i="4"/>
  <c r="D191" i="4"/>
  <c r="D183" i="4"/>
  <c r="D175" i="4"/>
  <c r="D167" i="4"/>
  <c r="D151" i="4"/>
  <c r="D143" i="4"/>
  <c r="D135" i="4"/>
  <c r="D127" i="4"/>
  <c r="D119" i="4"/>
  <c r="D111" i="4"/>
  <c r="D103" i="4"/>
  <c r="D95" i="4"/>
  <c r="D87" i="4"/>
  <c r="D79" i="4"/>
  <c r="D71" i="4"/>
  <c r="D63" i="4"/>
  <c r="D55" i="4"/>
  <c r="D47" i="4"/>
  <c r="D39" i="4"/>
  <c r="D31" i="4"/>
  <c r="D23" i="4"/>
  <c r="D15" i="4"/>
  <c r="D829" i="4"/>
  <c r="D101" i="4"/>
  <c r="D93" i="4"/>
  <c r="D85" i="4"/>
  <c r="D77" i="4"/>
  <c r="D69" i="4"/>
  <c r="D61" i="4"/>
  <c r="D37" i="4"/>
  <c r="D29" i="4"/>
  <c r="D13" i="4"/>
  <c r="D5" i="4"/>
  <c r="D732" i="4"/>
  <c r="D3" i="4"/>
  <c r="D524" i="4"/>
  <c r="D865" i="4"/>
  <c r="D857" i="4"/>
  <c r="D849" i="4"/>
  <c r="D841" i="4"/>
  <c r="D833" i="4"/>
  <c r="D825" i="4"/>
  <c r="D817" i="4"/>
  <c r="D809" i="4"/>
  <c r="D801" i="4"/>
  <c r="D793" i="4"/>
  <c r="D785" i="4"/>
  <c r="D777" i="4"/>
  <c r="D769" i="4"/>
  <c r="D761" i="4"/>
  <c r="D753" i="4"/>
  <c r="D745" i="4"/>
  <c r="D737" i="4"/>
  <c r="D729" i="4"/>
  <c r="D721" i="4"/>
  <c r="D713" i="4"/>
  <c r="D705" i="4"/>
  <c r="D697" i="4"/>
  <c r="D689" i="4"/>
  <c r="D681" i="4"/>
  <c r="D673" i="4"/>
  <c r="D665" i="4"/>
  <c r="D657" i="4"/>
  <c r="D649" i="4"/>
  <c r="D641" i="4"/>
  <c r="D633" i="4"/>
  <c r="D625" i="4"/>
  <c r="D617" i="4"/>
  <c r="D609" i="4"/>
  <c r="D601" i="4"/>
  <c r="D593" i="4"/>
  <c r="D585" i="4"/>
  <c r="D577" i="4"/>
  <c r="D569" i="4"/>
  <c r="D561" i="4"/>
  <c r="D553" i="4"/>
  <c r="D545" i="4"/>
  <c r="D537" i="4"/>
  <c r="D529" i="4"/>
  <c r="D521" i="4"/>
  <c r="D513" i="4"/>
  <c r="D505" i="4"/>
  <c r="D497" i="4"/>
  <c r="D489" i="4"/>
  <c r="D481" i="4"/>
  <c r="D473" i="4"/>
  <c r="D465" i="4"/>
  <c r="D329" i="4"/>
  <c r="D201" i="4"/>
  <c r="D73" i="4"/>
  <c r="D17" i="4"/>
  <c r="D9" i="4"/>
  <c r="D420" i="4"/>
  <c r="D827" i="4"/>
  <c r="D660" i="4"/>
  <c r="D348" i="4"/>
  <c r="D556" i="4"/>
  <c r="D716" i="4"/>
  <c r="D116" i="4"/>
  <c r="D819" i="4"/>
  <c r="D523" i="4"/>
  <c r="D652" i="4"/>
  <c r="D340" i="4"/>
  <c r="D864" i="4"/>
  <c r="D856" i="4"/>
  <c r="D848" i="4"/>
  <c r="D840" i="4"/>
  <c r="D832" i="4"/>
  <c r="D824" i="4"/>
  <c r="D816" i="4"/>
  <c r="D808" i="4"/>
  <c r="D800" i="4"/>
  <c r="D792" i="4"/>
  <c r="D784" i="4"/>
  <c r="D776" i="4"/>
  <c r="D768" i="4"/>
  <c r="D760" i="4"/>
  <c r="D752" i="4"/>
  <c r="D744" i="4"/>
  <c r="D736" i="4"/>
  <c r="D728" i="4"/>
  <c r="D720" i="4"/>
  <c r="D712" i="4"/>
  <c r="D704" i="4"/>
  <c r="D696" i="4"/>
  <c r="D688" i="4"/>
  <c r="D680" i="4"/>
  <c r="D672" i="4"/>
  <c r="D664" i="4"/>
  <c r="D656" i="4"/>
  <c r="D648" i="4"/>
  <c r="D640" i="4"/>
  <c r="D632" i="4"/>
  <c r="D624" i="4"/>
  <c r="D616" i="4"/>
  <c r="D608" i="4"/>
  <c r="D600" i="4"/>
  <c r="D592" i="4"/>
  <c r="D584" i="4"/>
  <c r="D576" i="4"/>
  <c r="D568" i="4"/>
  <c r="D560" i="4"/>
  <c r="D552" i="4"/>
  <c r="D544" i="4"/>
  <c r="D536" i="4"/>
  <c r="D528" i="4"/>
  <c r="D520" i="4"/>
  <c r="D512" i="4"/>
  <c r="D596" i="4"/>
  <c r="D731" i="4"/>
  <c r="D196" i="4"/>
  <c r="D588" i="4"/>
  <c r="D268" i="4"/>
  <c r="D870" i="4"/>
  <c r="D862" i="4"/>
  <c r="D854" i="4"/>
  <c r="D846" i="4"/>
  <c r="D838" i="4"/>
  <c r="D830" i="4"/>
  <c r="D822" i="4"/>
  <c r="D814" i="4"/>
  <c r="D806" i="4"/>
  <c r="D798" i="4"/>
  <c r="D790" i="4"/>
  <c r="D782" i="4"/>
  <c r="D774" i="4"/>
  <c r="D766" i="4"/>
  <c r="D758" i="4"/>
  <c r="D750" i="4"/>
  <c r="D742" i="4"/>
  <c r="D734" i="4"/>
  <c r="D726" i="4"/>
  <c r="D718" i="4"/>
  <c r="D710" i="4"/>
  <c r="D702" i="4"/>
  <c r="D694" i="4"/>
  <c r="D686" i="4"/>
  <c r="D678" i="4"/>
  <c r="D662" i="4"/>
  <c r="D654" i="4"/>
  <c r="D646" i="4"/>
  <c r="D638" i="4"/>
  <c r="D630" i="4"/>
  <c r="D622" i="4"/>
  <c r="D614" i="4"/>
  <c r="D606" i="4"/>
  <c r="D598" i="4"/>
  <c r="D332" i="4"/>
  <c r="D276" i="4"/>
  <c r="D723" i="4"/>
  <c r="D195" i="4"/>
  <c r="D836" i="4"/>
  <c r="D516" i="4"/>
  <c r="D212" i="4"/>
  <c r="D20" i="4"/>
  <c r="D837" i="4"/>
  <c r="D789" i="4"/>
  <c r="D733" i="4"/>
  <c r="D717" i="4"/>
  <c r="D661" i="4"/>
  <c r="D653" i="4"/>
  <c r="D597" i="4"/>
  <c r="D589" i="4"/>
  <c r="D557" i="4"/>
  <c r="D525" i="4"/>
  <c r="D517" i="4"/>
  <c r="D509" i="4"/>
  <c r="D437" i="4"/>
  <c r="D421" i="4"/>
  <c r="D788" i="4"/>
  <c r="D619" i="4"/>
  <c r="D131" i="4"/>
  <c r="D828" i="4"/>
  <c r="D508" i="4"/>
  <c r="D204" i="4"/>
  <c r="D868" i="4"/>
  <c r="D860" i="4"/>
  <c r="D852" i="4"/>
  <c r="D844" i="4"/>
  <c r="D820" i="4"/>
  <c r="D812" i="4"/>
  <c r="D804" i="4"/>
  <c r="D796" i="4"/>
  <c r="D780" i="4"/>
  <c r="D772" i="4"/>
  <c r="D764" i="4"/>
  <c r="D756" i="4"/>
  <c r="D748" i="4"/>
  <c r="D740" i="4"/>
  <c r="D724" i="4"/>
  <c r="D159" i="4"/>
  <c r="D590" i="4"/>
  <c r="D582" i="4"/>
  <c r="D574" i="4"/>
  <c r="D566" i="4"/>
  <c r="D558" i="4"/>
  <c r="D550" i="4"/>
  <c r="D542" i="4"/>
  <c r="D534" i="4"/>
  <c r="D526" i="4"/>
  <c r="D518" i="4"/>
  <c r="D510" i="4"/>
  <c r="D502" i="4"/>
  <c r="D494" i="4"/>
  <c r="D486" i="4"/>
  <c r="D478" i="4"/>
  <c r="D470" i="4"/>
  <c r="D462" i="4"/>
  <c r="D454" i="4"/>
  <c r="D446" i="4"/>
  <c r="D438" i="4"/>
  <c r="D430" i="4"/>
  <c r="D422" i="4"/>
  <c r="D414" i="4"/>
  <c r="D406" i="4"/>
  <c r="D398" i="4"/>
  <c r="D390" i="4"/>
  <c r="D382" i="4"/>
  <c r="D374" i="4"/>
  <c r="D366" i="4"/>
  <c r="D358" i="4"/>
  <c r="D350" i="4"/>
  <c r="D342" i="4"/>
  <c r="D334" i="4"/>
  <c r="D326" i="4"/>
  <c r="D318" i="4"/>
  <c r="D310" i="4"/>
  <c r="D302" i="4"/>
  <c r="D294" i="4"/>
  <c r="D286" i="4"/>
  <c r="D278" i="4"/>
  <c r="D270" i="4"/>
  <c r="D262" i="4"/>
  <c r="D254" i="4"/>
  <c r="D246" i="4"/>
  <c r="D238" i="4"/>
  <c r="D230" i="4"/>
  <c r="D222" i="4"/>
  <c r="D214" i="4"/>
  <c r="D206" i="4"/>
  <c r="D198" i="4"/>
  <c r="D190" i="4"/>
  <c r="D182" i="4"/>
  <c r="D174" i="4"/>
  <c r="D166" i="4"/>
  <c r="D150" i="4"/>
  <c r="D142" i="4"/>
  <c r="D134" i="4"/>
  <c r="D126" i="4"/>
  <c r="D118" i="4"/>
  <c r="D110" i="4"/>
  <c r="D102" i="4"/>
  <c r="D94" i="4"/>
  <c r="D86" i="4"/>
  <c r="D78" i="4"/>
  <c r="D70" i="4"/>
  <c r="D349" i="4"/>
  <c r="D341" i="4"/>
  <c r="D333" i="4"/>
  <c r="D277" i="4"/>
  <c r="D269" i="4"/>
  <c r="D213" i="4"/>
  <c r="D205" i="4"/>
  <c r="D197" i="4"/>
  <c r="D125" i="4"/>
  <c r="D117" i="4"/>
  <c r="D53" i="4"/>
  <c r="D45" i="4"/>
  <c r="D708" i="4"/>
  <c r="D700" i="4"/>
  <c r="D692" i="4"/>
  <c r="D684" i="4"/>
  <c r="D676" i="4"/>
  <c r="D668" i="4"/>
  <c r="D644" i="4"/>
  <c r="D636" i="4"/>
  <c r="D628" i="4"/>
  <c r="D620" i="4"/>
  <c r="D612" i="4"/>
  <c r="D604" i="4"/>
  <c r="D580" i="4"/>
  <c r="D572" i="4"/>
  <c r="D564" i="4"/>
  <c r="D548" i="4"/>
  <c r="D540" i="4"/>
  <c r="D532" i="4"/>
  <c r="D500" i="4"/>
  <c r="D492" i="4"/>
  <c r="D484" i="4"/>
  <c r="D476" i="4"/>
  <c r="D468" i="4"/>
  <c r="D460" i="4"/>
  <c r="D452" i="4"/>
  <c r="D444" i="4"/>
  <c r="D428" i="4"/>
  <c r="D412" i="4"/>
  <c r="D404" i="4"/>
  <c r="D396" i="4"/>
  <c r="D388" i="4"/>
  <c r="D380" i="4"/>
  <c r="D372" i="4"/>
  <c r="D364" i="4"/>
  <c r="D356" i="4"/>
  <c r="D324" i="4"/>
  <c r="D316" i="4"/>
  <c r="D308" i="4"/>
  <c r="D300" i="4"/>
  <c r="D292" i="4"/>
  <c r="D284" i="4"/>
  <c r="D260" i="4"/>
  <c r="D252" i="4"/>
  <c r="D244" i="4"/>
  <c r="D236" i="4"/>
  <c r="D228" i="4"/>
  <c r="D220" i="4"/>
  <c r="D188" i="4"/>
  <c r="D180" i="4"/>
  <c r="D172" i="4"/>
  <c r="D164" i="4"/>
  <c r="D156" i="4"/>
  <c r="D148" i="4"/>
  <c r="D140" i="4"/>
  <c r="D132" i="4"/>
  <c r="D108" i="4"/>
  <c r="D100" i="4"/>
  <c r="D92" i="4"/>
  <c r="D84" i="4"/>
  <c r="D76" i="4"/>
  <c r="D48" i="4"/>
  <c r="D40" i="4"/>
  <c r="D32" i="4"/>
  <c r="D24" i="4"/>
  <c r="D7" i="4"/>
  <c r="D62" i="4"/>
  <c r="D54" i="4"/>
  <c r="D46" i="4"/>
  <c r="D38" i="4"/>
  <c r="D30" i="4"/>
  <c r="D22" i="4"/>
  <c r="D14" i="4"/>
  <c r="D21" i="4"/>
  <c r="D4" i="4"/>
  <c r="D59" i="4"/>
  <c r="D51" i="4"/>
  <c r="D43" i="4"/>
  <c r="D35" i="4"/>
  <c r="D27" i="4"/>
  <c r="D11" i="4"/>
  <c r="B42" i="6"/>
  <c r="D1030" i="4"/>
  <c r="D926" i="4"/>
  <c r="D910" i="4"/>
  <c r="D982" i="4"/>
  <c r="D1014" i="4"/>
  <c r="D1022" i="4"/>
  <c r="D918" i="4"/>
  <c r="D1113" i="4"/>
  <c r="D1089" i="4"/>
  <c r="D1065" i="4"/>
  <c r="D1041" i="4"/>
  <c r="D929" i="4"/>
  <c r="D1057" i="4"/>
  <c r="D921" i="4"/>
  <c r="D1017" i="4"/>
  <c r="D1083" i="4"/>
  <c r="D1019" i="4"/>
  <c r="D994" i="4"/>
  <c r="D1097" i="4"/>
  <c r="D1073" i="4"/>
  <c r="D1001" i="4"/>
  <c r="D1039" i="4"/>
  <c r="D1044" i="4"/>
  <c r="D937" i="4"/>
  <c r="D1049" i="4"/>
  <c r="D959" i="4"/>
  <c r="D911" i="4"/>
  <c r="D873" i="4"/>
  <c r="D951" i="4"/>
  <c r="D983" i="4"/>
  <c r="D984" i="4"/>
  <c r="D927" i="4"/>
  <c r="D928" i="4"/>
  <c r="D920" i="4"/>
  <c r="D919" i="4"/>
  <c r="D967" i="4"/>
  <c r="D903" i="4"/>
  <c r="D1105" i="4"/>
  <c r="D1012" i="4"/>
  <c r="D1025" i="4"/>
  <c r="D1026" i="4"/>
  <c r="D902" i="4"/>
  <c r="D1107" i="4"/>
  <c r="D1000" i="4"/>
  <c r="D936" i="4"/>
  <c r="D1116" i="4"/>
  <c r="D1004" i="4"/>
  <c r="D996" i="4"/>
  <c r="D988" i="4"/>
  <c r="D1056" i="4"/>
  <c r="D1081" i="4"/>
  <c r="D1009" i="4"/>
  <c r="D980" i="4"/>
  <c r="D872" i="4"/>
  <c r="D1076" i="4"/>
  <c r="D999" i="4"/>
  <c r="D934" i="4"/>
  <c r="D1117" i="4"/>
  <c r="D1109" i="4"/>
  <c r="D1108" i="4"/>
  <c r="D1100" i="4"/>
  <c r="D1101" i="4"/>
  <c r="D1092" i="4"/>
  <c r="D1093" i="4"/>
  <c r="D1085" i="4"/>
  <c r="D1084" i="4"/>
  <c r="D1068" i="4"/>
  <c r="D1069" i="4"/>
  <c r="D1060" i="4"/>
  <c r="D1061" i="4"/>
  <c r="D1053" i="4"/>
  <c r="D1052" i="4"/>
  <c r="D1036" i="4"/>
  <c r="D1037" i="4"/>
  <c r="D1029" i="4"/>
  <c r="D1028" i="4"/>
  <c r="D1020" i="4"/>
  <c r="D1021" i="4"/>
  <c r="D877" i="4"/>
  <c r="D876" i="4"/>
  <c r="D1045" i="4"/>
  <c r="D1118" i="4"/>
  <c r="D1013" i="4"/>
  <c r="D1094" i="4"/>
  <c r="D966" i="4"/>
  <c r="D1077" i="4"/>
  <c r="D1005" i="4"/>
  <c r="B137" i="4"/>
  <c r="D137" i="4" s="1"/>
  <c r="B449" i="4"/>
  <c r="D449" i="4" s="1"/>
  <c r="B441" i="4"/>
  <c r="D441" i="4" s="1"/>
  <c r="B433" i="4"/>
  <c r="D433" i="4" s="1"/>
  <c r="B425" i="4"/>
  <c r="D425" i="4" s="1"/>
  <c r="B417" i="4"/>
  <c r="D417" i="4" s="1"/>
  <c r="B409" i="4"/>
  <c r="D409" i="4" s="1"/>
  <c r="B401" i="4"/>
  <c r="D401" i="4" s="1"/>
  <c r="B385" i="4"/>
  <c r="D385" i="4" s="1"/>
  <c r="B377" i="4"/>
  <c r="D377" i="4" s="1"/>
  <c r="B369" i="4"/>
  <c r="D369" i="4" s="1"/>
  <c r="B361" i="4"/>
  <c r="D361" i="4" s="1"/>
  <c r="B353" i="4"/>
  <c r="D353" i="4" s="1"/>
  <c r="B345" i="4"/>
  <c r="D345" i="4" s="1"/>
  <c r="B337" i="4"/>
  <c r="D337" i="4" s="1"/>
  <c r="B321" i="4"/>
  <c r="D321" i="4" s="1"/>
  <c r="B313" i="4"/>
  <c r="D313" i="4" s="1"/>
  <c r="B305" i="4"/>
  <c r="D305" i="4" s="1"/>
  <c r="B297" i="4"/>
  <c r="D297" i="4" s="1"/>
  <c r="B289" i="4"/>
  <c r="D289" i="4" s="1"/>
  <c r="B281" i="4"/>
  <c r="D281" i="4" s="1"/>
  <c r="B273" i="4"/>
  <c r="D273" i="4" s="1"/>
  <c r="B257" i="4"/>
  <c r="D257" i="4" s="1"/>
  <c r="B249" i="4"/>
  <c r="D249" i="4" s="1"/>
  <c r="B241" i="4"/>
  <c r="D241" i="4" s="1"/>
  <c r="B233" i="4"/>
  <c r="D233" i="4" s="1"/>
  <c r="B225" i="4"/>
  <c r="D225" i="4" s="1"/>
  <c r="B217" i="4"/>
  <c r="D217" i="4" s="1"/>
  <c r="B209" i="4"/>
  <c r="D209" i="4" s="1"/>
  <c r="B193" i="4"/>
  <c r="D193" i="4" s="1"/>
  <c r="B185" i="4"/>
  <c r="D185" i="4" s="1"/>
  <c r="B177" i="4"/>
  <c r="D177" i="4" s="1"/>
  <c r="B169" i="4"/>
  <c r="D169" i="4" s="1"/>
  <c r="B161" i="4"/>
  <c r="D161" i="4" s="1"/>
  <c r="B153" i="4"/>
  <c r="D153" i="4" s="1"/>
  <c r="B145" i="4"/>
  <c r="D145" i="4" s="1"/>
  <c r="B129" i="4"/>
  <c r="D129" i="4" s="1"/>
  <c r="B121" i="4"/>
  <c r="D121" i="4" s="1"/>
  <c r="B113" i="4"/>
  <c r="D113" i="4" s="1"/>
  <c r="B105" i="4"/>
  <c r="D105" i="4" s="1"/>
  <c r="B97" i="4"/>
  <c r="D97" i="4" s="1"/>
  <c r="B89" i="4"/>
  <c r="D89" i="4" s="1"/>
  <c r="B81" i="4"/>
  <c r="D81" i="4" s="1"/>
  <c r="B65" i="4"/>
  <c r="D65" i="4" s="1"/>
  <c r="B57" i="4"/>
  <c r="D57" i="4" s="1"/>
  <c r="B49" i="4"/>
  <c r="D49" i="4" s="1"/>
  <c r="B41" i="4"/>
  <c r="D41" i="4" s="1"/>
  <c r="B33" i="4"/>
  <c r="D33" i="4" s="1"/>
  <c r="B25" i="4"/>
  <c r="D25" i="4" s="1"/>
  <c r="B1033" i="4"/>
  <c r="AM1033" i="4" s="1"/>
  <c r="B457" i="4"/>
  <c r="D457" i="4" s="1"/>
  <c r="B393" i="4"/>
  <c r="D393" i="4" s="1"/>
  <c r="B265" i="4"/>
  <c r="D265" i="4" s="1"/>
  <c r="D1110" i="4"/>
  <c r="D1046" i="4"/>
  <c r="D1102" i="4"/>
  <c r="D1038" i="4"/>
  <c r="D974" i="4"/>
  <c r="D1086" i="4"/>
  <c r="D958" i="4"/>
  <c r="D1078" i="4"/>
  <c r="D950" i="4"/>
  <c r="D1124" i="4"/>
  <c r="D1040" i="4"/>
  <c r="D1070" i="4"/>
  <c r="D1006" i="4"/>
  <c r="D1062" i="4"/>
  <c r="D998" i="4"/>
  <c r="D1054" i="4"/>
  <c r="D990" i="4"/>
  <c r="D1071" i="4"/>
  <c r="D1072" i="4"/>
  <c r="D1007" i="4"/>
  <c r="D1008" i="4"/>
  <c r="D944" i="4"/>
  <c r="D943" i="4"/>
  <c r="D935" i="4"/>
  <c r="D1079" i="4"/>
  <c r="D1080" i="4"/>
  <c r="D1015" i="4"/>
  <c r="D1016" i="4"/>
  <c r="D1087" i="4"/>
  <c r="D1088" i="4"/>
  <c r="D1023" i="4"/>
  <c r="D1024" i="4"/>
  <c r="D1095" i="4"/>
  <c r="D1096" i="4"/>
  <c r="D1031" i="4"/>
  <c r="D1032" i="4"/>
  <c r="D1103" i="4"/>
  <c r="D1104" i="4"/>
  <c r="D976" i="4"/>
  <c r="D975" i="4"/>
  <c r="D1063" i="4"/>
  <c r="D1064" i="4"/>
  <c r="D1111" i="4"/>
  <c r="D1112" i="4"/>
  <c r="D1048" i="4"/>
  <c r="D1047" i="4"/>
  <c r="D1119" i="4"/>
  <c r="D1120" i="4"/>
  <c r="D1055" i="4"/>
  <c r="D992" i="4"/>
  <c r="D991" i="4"/>
  <c r="D1114" i="4"/>
  <c r="D1106" i="4"/>
  <c r="D1098" i="4"/>
  <c r="D1090" i="4"/>
  <c r="D1082" i="4"/>
  <c r="D1074" i="4"/>
  <c r="D1066" i="4"/>
  <c r="D1058" i="4"/>
  <c r="D1050" i="4"/>
  <c r="D1042" i="4"/>
  <c r="D1027" i="4"/>
  <c r="D1018" i="4"/>
  <c r="D1010" i="4"/>
  <c r="D1002" i="4"/>
  <c r="D995" i="4"/>
  <c r="D987" i="4"/>
  <c r="D979" i="4"/>
  <c r="D971" i="4"/>
  <c r="D963" i="4"/>
  <c r="D955" i="4"/>
  <c r="D947" i="4"/>
  <c r="D939" i="4"/>
  <c r="D930" i="4"/>
  <c r="D923" i="4"/>
  <c r="D915" i="4"/>
  <c r="D907" i="4"/>
  <c r="B1122" i="4"/>
  <c r="AM1122" i="4" s="1"/>
  <c r="B1121" i="4"/>
  <c r="AM1121" i="4" s="1"/>
  <c r="D922" i="4"/>
  <c r="D1075" i="4"/>
  <c r="D1011" i="4"/>
  <c r="D946" i="4"/>
  <c r="D962" i="4"/>
  <c r="D986" i="4"/>
  <c r="D1067" i="4"/>
  <c r="D1003" i="4"/>
  <c r="D914" i="4"/>
  <c r="D978" i="4"/>
  <c r="D1099" i="4"/>
  <c r="D1059" i="4"/>
  <c r="D938" i="4"/>
  <c r="D1051" i="4"/>
  <c r="D1043" i="4"/>
  <c r="D906" i="4"/>
  <c r="D954" i="4"/>
  <c r="D970" i="4"/>
  <c r="D1115" i="4"/>
  <c r="D1091" i="4"/>
  <c r="D1035" i="4"/>
  <c r="D909" i="4"/>
  <c r="D908" i="4"/>
  <c r="D880" i="4"/>
  <c r="D881" i="4"/>
  <c r="D884" i="4"/>
  <c r="D885" i="4"/>
  <c r="D888" i="4"/>
  <c r="D889" i="4"/>
  <c r="D892" i="4"/>
  <c r="D893" i="4"/>
  <c r="D896" i="4"/>
  <c r="D897" i="4"/>
  <c r="D901" i="4"/>
  <c r="D900" i="4"/>
  <c r="D878" i="4"/>
  <c r="D879" i="4"/>
  <c r="D882" i="4"/>
  <c r="D883" i="4"/>
  <c r="D886" i="4"/>
  <c r="D887" i="4"/>
  <c r="D890" i="4"/>
  <c r="D891" i="4"/>
  <c r="D894" i="4"/>
  <c r="D895" i="4"/>
  <c r="D898" i="4"/>
  <c r="D899" i="4"/>
  <c r="D875" i="4"/>
  <c r="D874" i="4"/>
  <c r="D905" i="4"/>
  <c r="D904" i="4"/>
  <c r="D931" i="4"/>
  <c r="D913" i="4"/>
  <c r="D912" i="4"/>
  <c r="D917" i="4"/>
  <c r="D916" i="4"/>
  <c r="D924" i="4"/>
  <c r="D932" i="4"/>
  <c r="D940" i="4"/>
  <c r="D956" i="4"/>
  <c r="D957" i="4"/>
  <c r="D964" i="4"/>
  <c r="D965" i="4"/>
  <c r="D972" i="4"/>
  <c r="D973" i="4"/>
  <c r="D948" i="4"/>
  <c r="D949" i="4"/>
  <c r="D925" i="4"/>
  <c r="D933" i="4"/>
  <c r="D941" i="4"/>
  <c r="D952" i="4"/>
  <c r="D953" i="4"/>
  <c r="D942" i="4"/>
  <c r="D960" i="4"/>
  <c r="D961" i="4"/>
  <c r="D968" i="4"/>
  <c r="D969" i="4"/>
  <c r="D945" i="4"/>
  <c r="D977" i="4"/>
  <c r="D981" i="4"/>
  <c r="D985" i="4"/>
  <c r="D989" i="4"/>
  <c r="D993" i="4"/>
  <c r="D997" i="4"/>
  <c r="C31" i="4"/>
  <c r="C95" i="4"/>
  <c r="C159" i="4"/>
  <c r="C223" i="4"/>
  <c r="C287" i="4"/>
  <c r="C351" i="4"/>
  <c r="C415" i="4"/>
  <c r="C479" i="4"/>
  <c r="C543" i="4"/>
  <c r="C607" i="4"/>
  <c r="C671" i="4"/>
  <c r="C735" i="4"/>
  <c r="C799" i="4"/>
  <c r="C863" i="4"/>
  <c r="C927" i="4"/>
  <c r="C991" i="4"/>
  <c r="C50" i="4"/>
  <c r="C114" i="4"/>
  <c r="C178" i="4"/>
  <c r="C242" i="4"/>
  <c r="C306" i="4"/>
  <c r="C370" i="4"/>
  <c r="C434" i="4"/>
  <c r="C498" i="4"/>
  <c r="C562" i="4"/>
  <c r="C626" i="4"/>
  <c r="C690" i="4"/>
  <c r="C754" i="4"/>
  <c r="C818" i="4"/>
  <c r="C882" i="4"/>
  <c r="C946" i="4"/>
  <c r="C5" i="4"/>
  <c r="C69" i="4"/>
  <c r="C133" i="4"/>
  <c r="C197" i="4"/>
  <c r="C261" i="4"/>
  <c r="C325" i="4"/>
  <c r="C389" i="4"/>
  <c r="C453" i="4"/>
  <c r="C517" i="4"/>
  <c r="C581" i="4"/>
  <c r="C645" i="4"/>
  <c r="C709" i="4"/>
  <c r="C773" i="4"/>
  <c r="C837" i="4"/>
  <c r="C901" i="4"/>
  <c r="C965" i="4"/>
  <c r="C24" i="4"/>
  <c r="C88" i="4"/>
  <c r="C152" i="4"/>
  <c r="C216" i="4"/>
  <c r="C280" i="4"/>
  <c r="C344" i="4"/>
  <c r="C408" i="4"/>
  <c r="C472" i="4"/>
  <c r="C536" i="4"/>
  <c r="C600" i="4"/>
  <c r="C664" i="4"/>
  <c r="C728" i="4"/>
  <c r="C792" i="4"/>
  <c r="C856" i="4"/>
  <c r="C920" i="4"/>
  <c r="C984" i="4"/>
  <c r="C43" i="4"/>
  <c r="C107" i="4"/>
  <c r="C171" i="4"/>
  <c r="C235" i="4"/>
  <c r="C299" i="4"/>
  <c r="C363" i="4"/>
  <c r="C427" i="4"/>
  <c r="C491" i="4"/>
  <c r="C555" i="4"/>
  <c r="C619" i="4"/>
  <c r="C683" i="4"/>
  <c r="C747" i="4"/>
  <c r="C811" i="4"/>
  <c r="C875" i="4"/>
  <c r="C939" i="4"/>
  <c r="C1003" i="4"/>
  <c r="C62" i="4"/>
  <c r="C126" i="4"/>
  <c r="C190" i="4"/>
  <c r="C254" i="4"/>
  <c r="C318" i="4"/>
  <c r="C382" i="4"/>
  <c r="C446" i="4"/>
  <c r="C510" i="4"/>
  <c r="C574" i="4"/>
  <c r="C638" i="4"/>
  <c r="C702" i="4"/>
  <c r="C766" i="4"/>
  <c r="C830" i="4"/>
  <c r="C894" i="4"/>
  <c r="C958" i="4"/>
  <c r="C17" i="4"/>
  <c r="C81" i="4"/>
  <c r="C145" i="4"/>
  <c r="C209" i="4"/>
  <c r="C273" i="4"/>
  <c r="C337" i="4"/>
  <c r="C401" i="4"/>
  <c r="C465" i="4"/>
  <c r="C529" i="4"/>
  <c r="C593" i="4"/>
  <c r="C657" i="4"/>
  <c r="C721" i="4"/>
  <c r="C785" i="4"/>
  <c r="C849" i="4"/>
  <c r="C913" i="4"/>
  <c r="C977" i="4"/>
  <c r="C1045" i="4"/>
  <c r="C1109" i="4"/>
  <c r="C1056" i="4"/>
  <c r="C1120" i="4"/>
  <c r="C1067" i="4"/>
  <c r="C1014" i="4"/>
  <c r="C1078" i="4"/>
  <c r="C1025" i="4"/>
  <c r="C1089" i="4"/>
  <c r="C28" i="4"/>
  <c r="C92" i="4"/>
  <c r="C156" i="4"/>
  <c r="C220" i="4"/>
  <c r="C284" i="4"/>
  <c r="C348" i="4"/>
  <c r="C412" i="4"/>
  <c r="C476" i="4"/>
  <c r="C39" i="4"/>
  <c r="C103" i="4"/>
  <c r="C167" i="4"/>
  <c r="C231" i="4"/>
  <c r="C295" i="4"/>
  <c r="C359" i="4"/>
  <c r="C423" i="4"/>
  <c r="C487" i="4"/>
  <c r="C551" i="4"/>
  <c r="C615" i="4"/>
  <c r="C679" i="4"/>
  <c r="C743" i="4"/>
  <c r="C807" i="4"/>
  <c r="C871" i="4"/>
  <c r="C935" i="4"/>
  <c r="C999" i="4"/>
  <c r="C58" i="4"/>
  <c r="C122" i="4"/>
  <c r="C186" i="4"/>
  <c r="C250" i="4"/>
  <c r="C314" i="4"/>
  <c r="C378" i="4"/>
  <c r="C442" i="4"/>
  <c r="C506" i="4"/>
  <c r="C570" i="4"/>
  <c r="C634" i="4"/>
  <c r="C698" i="4"/>
  <c r="C762" i="4"/>
  <c r="C826" i="4"/>
  <c r="C890" i="4"/>
  <c r="C954" i="4"/>
  <c r="C13" i="4"/>
  <c r="C77" i="4"/>
  <c r="C141" i="4"/>
  <c r="C205" i="4"/>
  <c r="C269" i="4"/>
  <c r="C333" i="4"/>
  <c r="C397" i="4"/>
  <c r="C461" i="4"/>
  <c r="C525" i="4"/>
  <c r="C589" i="4"/>
  <c r="C653" i="4"/>
  <c r="C717" i="4"/>
  <c r="C781" i="4"/>
  <c r="C845" i="4"/>
  <c r="C909" i="4"/>
  <c r="C973" i="4"/>
  <c r="C32" i="4"/>
  <c r="C96" i="4"/>
  <c r="C160" i="4"/>
  <c r="C224" i="4"/>
  <c r="C288" i="4"/>
  <c r="C352" i="4"/>
  <c r="C416" i="4"/>
  <c r="C480" i="4"/>
  <c r="C544" i="4"/>
  <c r="C608" i="4"/>
  <c r="C672" i="4"/>
  <c r="C736" i="4"/>
  <c r="C800" i="4"/>
  <c r="C864" i="4"/>
  <c r="C928" i="4"/>
  <c r="C992" i="4"/>
  <c r="C51" i="4"/>
  <c r="C115" i="4"/>
  <c r="C179" i="4"/>
  <c r="C243" i="4"/>
  <c r="C307" i="4"/>
  <c r="C371" i="4"/>
  <c r="C435" i="4"/>
  <c r="C499" i="4"/>
  <c r="C563" i="4"/>
  <c r="C627" i="4"/>
  <c r="C691" i="4"/>
  <c r="C755" i="4"/>
  <c r="C819" i="4"/>
  <c r="C883" i="4"/>
  <c r="C947" i="4"/>
  <c r="C6" i="4"/>
  <c r="C70" i="4"/>
  <c r="C134" i="4"/>
  <c r="C198" i="4"/>
  <c r="C262" i="4"/>
  <c r="C326" i="4"/>
  <c r="C390" i="4"/>
  <c r="C454" i="4"/>
  <c r="C518" i="4"/>
  <c r="C582" i="4"/>
  <c r="C646" i="4"/>
  <c r="C710" i="4"/>
  <c r="C774" i="4"/>
  <c r="C838" i="4"/>
  <c r="C902" i="4"/>
  <c r="C966" i="4"/>
  <c r="C25" i="4"/>
  <c r="C89" i="4"/>
  <c r="C153" i="4"/>
  <c r="C217" i="4"/>
  <c r="C281" i="4"/>
  <c r="C345" i="4"/>
  <c r="C409" i="4"/>
  <c r="C473" i="4"/>
  <c r="C537" i="4"/>
  <c r="C601" i="4"/>
  <c r="C665" i="4"/>
  <c r="C729" i="4"/>
  <c r="C793" i="4"/>
  <c r="C857" i="4"/>
  <c r="C921" i="4"/>
  <c r="C985" i="4"/>
  <c r="C1053" i="4"/>
  <c r="C1117" i="4"/>
  <c r="C1064" i="4"/>
  <c r="C1011" i="4"/>
  <c r="C1075" i="4"/>
  <c r="C1022" i="4"/>
  <c r="C1086" i="4"/>
  <c r="C1033" i="4"/>
  <c r="C1097" i="4"/>
  <c r="C36" i="4"/>
  <c r="C100" i="4"/>
  <c r="C164" i="4"/>
  <c r="C228" i="4"/>
  <c r="C292" i="4"/>
  <c r="C356" i="4"/>
  <c r="C420" i="4"/>
  <c r="C484" i="4"/>
  <c r="C47" i="4"/>
  <c r="C111" i="4"/>
  <c r="C175" i="4"/>
  <c r="C239" i="4"/>
  <c r="C303" i="4"/>
  <c r="C367" i="4"/>
  <c r="C431" i="4"/>
  <c r="C495" i="4"/>
  <c r="C559" i="4"/>
  <c r="C623" i="4"/>
  <c r="C687" i="4"/>
  <c r="C751" i="4"/>
  <c r="C815" i="4"/>
  <c r="C879" i="4"/>
  <c r="C943" i="4"/>
  <c r="C1007" i="4"/>
  <c r="C66" i="4"/>
  <c r="C130" i="4"/>
  <c r="C194" i="4"/>
  <c r="C258" i="4"/>
  <c r="C322" i="4"/>
  <c r="C386" i="4"/>
  <c r="C450" i="4"/>
  <c r="C514" i="4"/>
  <c r="C578" i="4"/>
  <c r="C642" i="4"/>
  <c r="C706" i="4"/>
  <c r="C770" i="4"/>
  <c r="C834" i="4"/>
  <c r="C898" i="4"/>
  <c r="C962" i="4"/>
  <c r="C21" i="4"/>
  <c r="C85" i="4"/>
  <c r="C149" i="4"/>
  <c r="C213" i="4"/>
  <c r="C277" i="4"/>
  <c r="C341" i="4"/>
  <c r="C405" i="4"/>
  <c r="C469" i="4"/>
  <c r="C533" i="4"/>
  <c r="C597" i="4"/>
  <c r="C661" i="4"/>
  <c r="C725" i="4"/>
  <c r="C789" i="4"/>
  <c r="C853" i="4"/>
  <c r="C917" i="4"/>
  <c r="C981" i="4"/>
  <c r="C40" i="4"/>
  <c r="C104" i="4"/>
  <c r="C168" i="4"/>
  <c r="C232" i="4"/>
  <c r="C296" i="4"/>
  <c r="C360" i="4"/>
  <c r="C424" i="4"/>
  <c r="C488" i="4"/>
  <c r="C552" i="4"/>
  <c r="C616" i="4"/>
  <c r="C680" i="4"/>
  <c r="C744" i="4"/>
  <c r="C808" i="4"/>
  <c r="C872" i="4"/>
  <c r="C936" i="4"/>
  <c r="C1000" i="4"/>
  <c r="C59" i="4"/>
  <c r="C123" i="4"/>
  <c r="C187" i="4"/>
  <c r="C251" i="4"/>
  <c r="C315" i="4"/>
  <c r="C379" i="4"/>
  <c r="C443" i="4"/>
  <c r="C507" i="4"/>
  <c r="C571" i="4"/>
  <c r="C635" i="4"/>
  <c r="C699" i="4"/>
  <c r="C763" i="4"/>
  <c r="C827" i="4"/>
  <c r="C891" i="4"/>
  <c r="C955" i="4"/>
  <c r="C14" i="4"/>
  <c r="C78" i="4"/>
  <c r="C142" i="4"/>
  <c r="C206" i="4"/>
  <c r="C270" i="4"/>
  <c r="C334" i="4"/>
  <c r="C398" i="4"/>
  <c r="C462" i="4"/>
  <c r="C526" i="4"/>
  <c r="C590" i="4"/>
  <c r="C654" i="4"/>
  <c r="C718" i="4"/>
  <c r="C782" i="4"/>
  <c r="C846" i="4"/>
  <c r="C910" i="4"/>
  <c r="C974" i="4"/>
  <c r="C33" i="4"/>
  <c r="C97" i="4"/>
  <c r="C161" i="4"/>
  <c r="C225" i="4"/>
  <c r="C289" i="4"/>
  <c r="C353" i="4"/>
  <c r="C417" i="4"/>
  <c r="C481" i="4"/>
  <c r="C545" i="4"/>
  <c r="C609" i="4"/>
  <c r="C673" i="4"/>
  <c r="C737" i="4"/>
  <c r="C801" i="4"/>
  <c r="C865" i="4"/>
  <c r="C929" i="4"/>
  <c r="C993" i="4"/>
  <c r="C1061" i="4"/>
  <c r="C1008" i="4"/>
  <c r="C1072" i="4"/>
  <c r="C1019" i="4"/>
  <c r="C1083" i="4"/>
  <c r="C1030" i="4"/>
  <c r="C1094" i="4"/>
  <c r="C1041" i="4"/>
  <c r="C1105" i="4"/>
  <c r="C44" i="4"/>
  <c r="C108" i="4"/>
  <c r="C172" i="4"/>
  <c r="C236" i="4"/>
  <c r="C300" i="4"/>
  <c r="C364" i="4"/>
  <c r="C428" i="4"/>
  <c r="C492" i="4"/>
  <c r="C55" i="4"/>
  <c r="C119" i="4"/>
  <c r="C183" i="4"/>
  <c r="C247" i="4"/>
  <c r="C311" i="4"/>
  <c r="C375" i="4"/>
  <c r="C439" i="4"/>
  <c r="C503" i="4"/>
  <c r="C567" i="4"/>
  <c r="C631" i="4"/>
  <c r="C695" i="4"/>
  <c r="C759" i="4"/>
  <c r="C823" i="4"/>
  <c r="C887" i="4"/>
  <c r="C951" i="4"/>
  <c r="C10" i="4"/>
  <c r="C74" i="4"/>
  <c r="C138" i="4"/>
  <c r="C202" i="4"/>
  <c r="C266" i="4"/>
  <c r="C330" i="4"/>
  <c r="C394" i="4"/>
  <c r="C458" i="4"/>
  <c r="C522" i="4"/>
  <c r="C586" i="4"/>
  <c r="C650" i="4"/>
  <c r="C714" i="4"/>
  <c r="C778" i="4"/>
  <c r="C842" i="4"/>
  <c r="C906" i="4"/>
  <c r="C970" i="4"/>
  <c r="C29" i="4"/>
  <c r="C93" i="4"/>
  <c r="C157" i="4"/>
  <c r="C221" i="4"/>
  <c r="C285" i="4"/>
  <c r="C349" i="4"/>
  <c r="C413" i="4"/>
  <c r="C477" i="4"/>
  <c r="C541" i="4"/>
  <c r="C605" i="4"/>
  <c r="C669" i="4"/>
  <c r="C733" i="4"/>
  <c r="C797" i="4"/>
  <c r="C861" i="4"/>
  <c r="C925" i="4"/>
  <c r="C989" i="4"/>
  <c r="C48" i="4"/>
  <c r="C112" i="4"/>
  <c r="C176" i="4"/>
  <c r="C240" i="4"/>
  <c r="C304" i="4"/>
  <c r="C368" i="4"/>
  <c r="C432" i="4"/>
  <c r="C496" i="4"/>
  <c r="C560" i="4"/>
  <c r="C624" i="4"/>
  <c r="C688" i="4"/>
  <c r="C752" i="4"/>
  <c r="C816" i="4"/>
  <c r="C880" i="4"/>
  <c r="C944" i="4"/>
  <c r="C3" i="4"/>
  <c r="C67" i="4"/>
  <c r="C131" i="4"/>
  <c r="C195" i="4"/>
  <c r="C259" i="4"/>
  <c r="C323" i="4"/>
  <c r="C387" i="4"/>
  <c r="C451" i="4"/>
  <c r="C515" i="4"/>
  <c r="C579" i="4"/>
  <c r="C643" i="4"/>
  <c r="C707" i="4"/>
  <c r="C771" i="4"/>
  <c r="C835" i="4"/>
  <c r="C899" i="4"/>
  <c r="C963" i="4"/>
  <c r="C22" i="4"/>
  <c r="C86" i="4"/>
  <c r="C150" i="4"/>
  <c r="C214" i="4"/>
  <c r="C278" i="4"/>
  <c r="C342" i="4"/>
  <c r="C406" i="4"/>
  <c r="C470" i="4"/>
  <c r="C534" i="4"/>
  <c r="C598" i="4"/>
  <c r="C662" i="4"/>
  <c r="C726" i="4"/>
  <c r="C790" i="4"/>
  <c r="C854" i="4"/>
  <c r="C918" i="4"/>
  <c r="C982" i="4"/>
  <c r="C41" i="4"/>
  <c r="C105" i="4"/>
  <c r="C169" i="4"/>
  <c r="C233" i="4"/>
  <c r="C297" i="4"/>
  <c r="C361" i="4"/>
  <c r="C425" i="4"/>
  <c r="C489" i="4"/>
  <c r="C553" i="4"/>
  <c r="C617" i="4"/>
  <c r="C681" i="4"/>
  <c r="C745" i="4"/>
  <c r="C809" i="4"/>
  <c r="C873" i="4"/>
  <c r="C937" i="4"/>
  <c r="C1001" i="4"/>
  <c r="C1069" i="4"/>
  <c r="C1016" i="4"/>
  <c r="C1080" i="4"/>
  <c r="C1027" i="4"/>
  <c r="C1091" i="4"/>
  <c r="C1038" i="4"/>
  <c r="C1102" i="4"/>
  <c r="C1049" i="4"/>
  <c r="C1113" i="4"/>
  <c r="C52" i="4"/>
  <c r="C116" i="4"/>
  <c r="C180" i="4"/>
  <c r="C244" i="4"/>
  <c r="C308" i="4"/>
  <c r="C372" i="4"/>
  <c r="C436" i="4"/>
  <c r="C500" i="4"/>
  <c r="C63" i="4"/>
  <c r="C7" i="4"/>
  <c r="C71" i="4"/>
  <c r="C135" i="4"/>
  <c r="C199" i="4"/>
  <c r="C263" i="4"/>
  <c r="C327" i="4"/>
  <c r="C391" i="4"/>
  <c r="C455" i="4"/>
  <c r="C519" i="4"/>
  <c r="C583" i="4"/>
  <c r="C647" i="4"/>
  <c r="C711" i="4"/>
  <c r="C775" i="4"/>
  <c r="C839" i="4"/>
  <c r="C903" i="4"/>
  <c r="C967" i="4"/>
  <c r="C26" i="4"/>
  <c r="C90" i="4"/>
  <c r="C154" i="4"/>
  <c r="C218" i="4"/>
  <c r="C282" i="4"/>
  <c r="C346" i="4"/>
  <c r="C410" i="4"/>
  <c r="C474" i="4"/>
  <c r="C538" i="4"/>
  <c r="C602" i="4"/>
  <c r="C666" i="4"/>
  <c r="C730" i="4"/>
  <c r="C794" i="4"/>
  <c r="C858" i="4"/>
  <c r="C922" i="4"/>
  <c r="C986" i="4"/>
  <c r="C45" i="4"/>
  <c r="C109" i="4"/>
  <c r="C173" i="4"/>
  <c r="C237" i="4"/>
  <c r="C301" i="4"/>
  <c r="C365" i="4"/>
  <c r="C429" i="4"/>
  <c r="C493" i="4"/>
  <c r="C557" i="4"/>
  <c r="C621" i="4"/>
  <c r="C685" i="4"/>
  <c r="C749" i="4"/>
  <c r="C813" i="4"/>
  <c r="C877" i="4"/>
  <c r="C941" i="4"/>
  <c r="C1005" i="4"/>
  <c r="C64" i="4"/>
  <c r="C128" i="4"/>
  <c r="C192" i="4"/>
  <c r="C256" i="4"/>
  <c r="C320" i="4"/>
  <c r="C384" i="4"/>
  <c r="C448" i="4"/>
  <c r="C512" i="4"/>
  <c r="C576" i="4"/>
  <c r="C640" i="4"/>
  <c r="C704" i="4"/>
  <c r="C768" i="4"/>
  <c r="C832" i="4"/>
  <c r="C896" i="4"/>
  <c r="C960" i="4"/>
  <c r="C19" i="4"/>
  <c r="C83" i="4"/>
  <c r="C147" i="4"/>
  <c r="C211" i="4"/>
  <c r="C275" i="4"/>
  <c r="C339" i="4"/>
  <c r="C403" i="4"/>
  <c r="C467" i="4"/>
  <c r="C531" i="4"/>
  <c r="C595" i="4"/>
  <c r="C659" i="4"/>
  <c r="C723" i="4"/>
  <c r="C787" i="4"/>
  <c r="C851" i="4"/>
  <c r="C915" i="4"/>
  <c r="C979" i="4"/>
  <c r="C38" i="4"/>
  <c r="C102" i="4"/>
  <c r="C166" i="4"/>
  <c r="C230" i="4"/>
  <c r="C294" i="4"/>
  <c r="C358" i="4"/>
  <c r="C422" i="4"/>
  <c r="C486" i="4"/>
  <c r="C550" i="4"/>
  <c r="C614" i="4"/>
  <c r="C678" i="4"/>
  <c r="C742" i="4"/>
  <c r="C806" i="4"/>
  <c r="C870" i="4"/>
  <c r="C934" i="4"/>
  <c r="C998" i="4"/>
  <c r="C57" i="4"/>
  <c r="C121" i="4"/>
  <c r="C185" i="4"/>
  <c r="C249" i="4"/>
  <c r="C313" i="4"/>
  <c r="C377" i="4"/>
  <c r="C441" i="4"/>
  <c r="C505" i="4"/>
  <c r="C569" i="4"/>
  <c r="C633" i="4"/>
  <c r="C697" i="4"/>
  <c r="C761" i="4"/>
  <c r="C825" i="4"/>
  <c r="C889" i="4"/>
  <c r="C953" i="4"/>
  <c r="C1021" i="4"/>
  <c r="C1085" i="4"/>
  <c r="C1032" i="4"/>
  <c r="C1096" i="4"/>
  <c r="C1043" i="4"/>
  <c r="C1107" i="4"/>
  <c r="C1054" i="4"/>
  <c r="C1118" i="4"/>
  <c r="C1065" i="4"/>
  <c r="C4" i="4"/>
  <c r="C68" i="4"/>
  <c r="C132" i="4"/>
  <c r="C196" i="4"/>
  <c r="C260" i="4"/>
  <c r="C324" i="4"/>
  <c r="C388" i="4"/>
  <c r="C452" i="4"/>
  <c r="C15" i="4"/>
  <c r="C79" i="4"/>
  <c r="C143" i="4"/>
  <c r="C207" i="4"/>
  <c r="C271" i="4"/>
  <c r="C335" i="4"/>
  <c r="C399" i="4"/>
  <c r="C463" i="4"/>
  <c r="C527" i="4"/>
  <c r="C591" i="4"/>
  <c r="C655" i="4"/>
  <c r="C719" i="4"/>
  <c r="C783" i="4"/>
  <c r="C847" i="4"/>
  <c r="C911" i="4"/>
  <c r="C975" i="4"/>
  <c r="C34" i="4"/>
  <c r="C98" i="4"/>
  <c r="C162" i="4"/>
  <c r="C226" i="4"/>
  <c r="C290" i="4"/>
  <c r="C354" i="4"/>
  <c r="C418" i="4"/>
  <c r="C482" i="4"/>
  <c r="C546" i="4"/>
  <c r="C610" i="4"/>
  <c r="C674" i="4"/>
  <c r="C738" i="4"/>
  <c r="C802" i="4"/>
  <c r="C866" i="4"/>
  <c r="C930" i="4"/>
  <c r="C994" i="4"/>
  <c r="C53" i="4"/>
  <c r="C117" i="4"/>
  <c r="C181" i="4"/>
  <c r="C245" i="4"/>
  <c r="C309" i="4"/>
  <c r="C373" i="4"/>
  <c r="C437" i="4"/>
  <c r="C501" i="4"/>
  <c r="C565" i="4"/>
  <c r="C629" i="4"/>
  <c r="C693" i="4"/>
  <c r="C757" i="4"/>
  <c r="C821" i="4"/>
  <c r="C885" i="4"/>
  <c r="C949" i="4"/>
  <c r="C8" i="4"/>
  <c r="C72" i="4"/>
  <c r="C136" i="4"/>
  <c r="C200" i="4"/>
  <c r="C264" i="4"/>
  <c r="C328" i="4"/>
  <c r="C392" i="4"/>
  <c r="C456" i="4"/>
  <c r="C520" i="4"/>
  <c r="C584" i="4"/>
  <c r="C648" i="4"/>
  <c r="C712" i="4"/>
  <c r="C776" i="4"/>
  <c r="C840" i="4"/>
  <c r="C904" i="4"/>
  <c r="C968" i="4"/>
  <c r="C27" i="4"/>
  <c r="C91" i="4"/>
  <c r="C155" i="4"/>
  <c r="C219" i="4"/>
  <c r="C283" i="4"/>
  <c r="C347" i="4"/>
  <c r="C411" i="4"/>
  <c r="C475" i="4"/>
  <c r="C539" i="4"/>
  <c r="C603" i="4"/>
  <c r="C667" i="4"/>
  <c r="C731" i="4"/>
  <c r="C795" i="4"/>
  <c r="C859" i="4"/>
  <c r="C923" i="4"/>
  <c r="C987" i="4"/>
  <c r="C46" i="4"/>
  <c r="C110" i="4"/>
  <c r="C174" i="4"/>
  <c r="C238" i="4"/>
  <c r="C302" i="4"/>
  <c r="C366" i="4"/>
  <c r="C430" i="4"/>
  <c r="C494" i="4"/>
  <c r="C558" i="4"/>
  <c r="C622" i="4"/>
  <c r="C686" i="4"/>
  <c r="C750" i="4"/>
  <c r="C814" i="4"/>
  <c r="C878" i="4"/>
  <c r="C942" i="4"/>
  <c r="C1006" i="4"/>
  <c r="C65" i="4"/>
  <c r="C129" i="4"/>
  <c r="C193" i="4"/>
  <c r="C257" i="4"/>
  <c r="C321" i="4"/>
  <c r="C385" i="4"/>
  <c r="C449" i="4"/>
  <c r="C513" i="4"/>
  <c r="C577" i="4"/>
  <c r="C641" i="4"/>
  <c r="C705" i="4"/>
  <c r="C769" i="4"/>
  <c r="C833" i="4"/>
  <c r="C897" i="4"/>
  <c r="C961" i="4"/>
  <c r="C1029" i="4"/>
  <c r="C1093" i="4"/>
  <c r="C1040" i="4"/>
  <c r="C1104" i="4"/>
  <c r="C1051" i="4"/>
  <c r="C1115" i="4"/>
  <c r="C1062" i="4"/>
  <c r="C1009" i="4"/>
  <c r="C1073" i="4"/>
  <c r="C12" i="4"/>
  <c r="C76" i="4"/>
  <c r="C140" i="4"/>
  <c r="C204" i="4"/>
  <c r="C268" i="4"/>
  <c r="C332" i="4"/>
  <c r="C396" i="4"/>
  <c r="C460" i="4"/>
  <c r="C23" i="4"/>
  <c r="C87" i="4"/>
  <c r="C151" i="4"/>
  <c r="C215" i="4"/>
  <c r="C279" i="4"/>
  <c r="C343" i="4"/>
  <c r="C407" i="4"/>
  <c r="C471" i="4"/>
  <c r="C535" i="4"/>
  <c r="C599" i="4"/>
  <c r="C663" i="4"/>
  <c r="C727" i="4"/>
  <c r="C791" i="4"/>
  <c r="C855" i="4"/>
  <c r="C919" i="4"/>
  <c r="C983" i="4"/>
  <c r="C42" i="4"/>
  <c r="C106" i="4"/>
  <c r="C170" i="4"/>
  <c r="C234" i="4"/>
  <c r="C298" i="4"/>
  <c r="C362" i="4"/>
  <c r="C426" i="4"/>
  <c r="C490" i="4"/>
  <c r="C554" i="4"/>
  <c r="C618" i="4"/>
  <c r="C682" i="4"/>
  <c r="C746" i="4"/>
  <c r="C810" i="4"/>
  <c r="C874" i="4"/>
  <c r="C938" i="4"/>
  <c r="C1002" i="4"/>
  <c r="C61" i="4"/>
  <c r="C125" i="4"/>
  <c r="C189" i="4"/>
  <c r="C253" i="4"/>
  <c r="C317" i="4"/>
  <c r="C381" i="4"/>
  <c r="C445" i="4"/>
  <c r="C509" i="4"/>
  <c r="C573" i="4"/>
  <c r="C637" i="4"/>
  <c r="C701" i="4"/>
  <c r="C765" i="4"/>
  <c r="C829" i="4"/>
  <c r="C893" i="4"/>
  <c r="C957" i="4"/>
  <c r="C16" i="4"/>
  <c r="C80" i="4"/>
  <c r="C144" i="4"/>
  <c r="C208" i="4"/>
  <c r="C272" i="4"/>
  <c r="C336" i="4"/>
  <c r="C400" i="4"/>
  <c r="C464" i="4"/>
  <c r="C528" i="4"/>
  <c r="C592" i="4"/>
  <c r="C656" i="4"/>
  <c r="C720" i="4"/>
  <c r="C784" i="4"/>
  <c r="C848" i="4"/>
  <c r="C912" i="4"/>
  <c r="C976" i="4"/>
  <c r="C35" i="4"/>
  <c r="C99" i="4"/>
  <c r="C163" i="4"/>
  <c r="C227" i="4"/>
  <c r="C291" i="4"/>
  <c r="C355" i="4"/>
  <c r="C419" i="4"/>
  <c r="C483" i="4"/>
  <c r="C547" i="4"/>
  <c r="C611" i="4"/>
  <c r="C675" i="4"/>
  <c r="C739" i="4"/>
  <c r="C803" i="4"/>
  <c r="C867" i="4"/>
  <c r="C931" i="4"/>
  <c r="C995" i="4"/>
  <c r="C54" i="4"/>
  <c r="C118" i="4"/>
  <c r="C182" i="4"/>
  <c r="C246" i="4"/>
  <c r="C310" i="4"/>
  <c r="C374" i="4"/>
  <c r="C438" i="4"/>
  <c r="C502" i="4"/>
  <c r="C566" i="4"/>
  <c r="C630" i="4"/>
  <c r="C694" i="4"/>
  <c r="C758" i="4"/>
  <c r="C822" i="4"/>
  <c r="C886" i="4"/>
  <c r="C950" i="4"/>
  <c r="C9" i="4"/>
  <c r="C73" i="4"/>
  <c r="C137" i="4"/>
  <c r="C201" i="4"/>
  <c r="C265" i="4"/>
  <c r="C329" i="4"/>
  <c r="C393" i="4"/>
  <c r="C457" i="4"/>
  <c r="C521" i="4"/>
  <c r="C585" i="4"/>
  <c r="C649" i="4"/>
  <c r="C713" i="4"/>
  <c r="C777" i="4"/>
  <c r="C841" i="4"/>
  <c r="C905" i="4"/>
  <c r="C969" i="4"/>
  <c r="C1037" i="4"/>
  <c r="C1101" i="4"/>
  <c r="C1048" i="4"/>
  <c r="C1112" i="4"/>
  <c r="C1059" i="4"/>
  <c r="C1123" i="4"/>
  <c r="C1070" i="4"/>
  <c r="C1017" i="4"/>
  <c r="C1081" i="4"/>
  <c r="C20" i="4"/>
  <c r="C84" i="4"/>
  <c r="C148" i="4"/>
  <c r="C212" i="4"/>
  <c r="C276" i="4"/>
  <c r="C340" i="4"/>
  <c r="C404" i="4"/>
  <c r="C468" i="4"/>
  <c r="C1111" i="4"/>
  <c r="C191" i="4"/>
  <c r="C703" i="4"/>
  <c r="C210" i="4"/>
  <c r="C722" i="4"/>
  <c r="C229" i="4"/>
  <c r="C741" i="4"/>
  <c r="C248" i="4"/>
  <c r="C760" i="4"/>
  <c r="C267" i="4"/>
  <c r="C779" i="4"/>
  <c r="C286" i="4"/>
  <c r="C798" i="4"/>
  <c r="C305" i="4"/>
  <c r="C817" i="4"/>
  <c r="C1099" i="4"/>
  <c r="C252" i="4"/>
  <c r="C540" i="4"/>
  <c r="C604" i="4"/>
  <c r="C668" i="4"/>
  <c r="C1039" i="4"/>
  <c r="C1103" i="4"/>
  <c r="C748" i="4"/>
  <c r="C812" i="4"/>
  <c r="C940" i="4"/>
  <c r="C786" i="4"/>
  <c r="C805" i="4"/>
  <c r="C843" i="4"/>
  <c r="C1046" i="4"/>
  <c r="C756" i="4"/>
  <c r="C1076" i="4"/>
  <c r="C274" i="4"/>
  <c r="C548" i="4"/>
  <c r="B11" i="6"/>
  <c r="C319" i="4"/>
  <c r="C831" i="4"/>
  <c r="C338" i="4"/>
  <c r="C850" i="4"/>
  <c r="C357" i="4"/>
  <c r="C869" i="4"/>
  <c r="C376" i="4"/>
  <c r="C888" i="4"/>
  <c r="C395" i="4"/>
  <c r="C907" i="4"/>
  <c r="C414" i="4"/>
  <c r="C926" i="4"/>
  <c r="C433" i="4"/>
  <c r="C945" i="4"/>
  <c r="C1110" i="4"/>
  <c r="C380" i="4"/>
  <c r="C556" i="4"/>
  <c r="C620" i="4"/>
  <c r="C684" i="4"/>
  <c r="C1055" i="4"/>
  <c r="C1119" i="4"/>
  <c r="C764" i="4"/>
  <c r="C828" i="4"/>
  <c r="C892" i="4"/>
  <c r="C956" i="4"/>
  <c r="C1020" i="4"/>
  <c r="C1084" i="4"/>
  <c r="C1026" i="4"/>
  <c r="C1090" i="4"/>
  <c r="C369" i="4"/>
  <c r="C1047" i="4"/>
  <c r="C948" i="4"/>
  <c r="C383" i="4"/>
  <c r="C895" i="4"/>
  <c r="C402" i="4"/>
  <c r="C914" i="4"/>
  <c r="C421" i="4"/>
  <c r="C933" i="4"/>
  <c r="C440" i="4"/>
  <c r="C952" i="4"/>
  <c r="C459" i="4"/>
  <c r="C971" i="4"/>
  <c r="C478" i="4"/>
  <c r="C990" i="4"/>
  <c r="C497" i="4"/>
  <c r="C1013" i="4"/>
  <c r="C1057" i="4"/>
  <c r="C444" i="4"/>
  <c r="C564" i="4"/>
  <c r="C628" i="4"/>
  <c r="C692" i="4"/>
  <c r="C1063" i="4"/>
  <c r="C708" i="4"/>
  <c r="C772" i="4"/>
  <c r="C836" i="4"/>
  <c r="C900" i="4"/>
  <c r="C964" i="4"/>
  <c r="C1028" i="4"/>
  <c r="C1092" i="4"/>
  <c r="C1034" i="4"/>
  <c r="C1098" i="4"/>
  <c r="C18" i="4"/>
  <c r="C530" i="4"/>
  <c r="C549" i="4"/>
  <c r="C568" i="4"/>
  <c r="C94" i="4"/>
  <c r="C113" i="4"/>
  <c r="C1024" i="4"/>
  <c r="C516" i="4"/>
  <c r="C644" i="4"/>
  <c r="C1079" i="4"/>
  <c r="C788" i="4"/>
  <c r="C916" i="4"/>
  <c r="C1044" i="4"/>
  <c r="C1050" i="4"/>
  <c r="C753" i="4"/>
  <c r="C596" i="4"/>
  <c r="C1095" i="4"/>
  <c r="C804" i="4"/>
  <c r="C996" i="4"/>
  <c r="C1066" i="4"/>
  <c r="C876" i="4"/>
  <c r="C1010" i="4"/>
  <c r="C255" i="4"/>
  <c r="C312" i="4"/>
  <c r="C862" i="4"/>
  <c r="C612" i="4"/>
  <c r="C884" i="4"/>
  <c r="C1082" i="4"/>
  <c r="C447" i="4"/>
  <c r="C959" i="4"/>
  <c r="C466" i="4"/>
  <c r="C978" i="4"/>
  <c r="C485" i="4"/>
  <c r="C997" i="4"/>
  <c r="C504" i="4"/>
  <c r="C11" i="4"/>
  <c r="C523" i="4"/>
  <c r="C30" i="4"/>
  <c r="C542" i="4"/>
  <c r="C49" i="4"/>
  <c r="C561" i="4"/>
  <c r="C1077" i="4"/>
  <c r="C1121" i="4"/>
  <c r="C508" i="4"/>
  <c r="C572" i="4"/>
  <c r="C636" i="4"/>
  <c r="C700" i="4"/>
  <c r="C1071" i="4"/>
  <c r="C716" i="4"/>
  <c r="C780" i="4"/>
  <c r="C844" i="4"/>
  <c r="C908" i="4"/>
  <c r="C972" i="4"/>
  <c r="C1036" i="4"/>
  <c r="C1100" i="4"/>
  <c r="C1042" i="4"/>
  <c r="C1106" i="4"/>
  <c r="C511" i="4"/>
  <c r="C37" i="4"/>
  <c r="C56" i="4"/>
  <c r="C75" i="4"/>
  <c r="C587" i="4"/>
  <c r="C606" i="4"/>
  <c r="C625" i="4"/>
  <c r="C60" i="4"/>
  <c r="C580" i="4"/>
  <c r="C1015" i="4"/>
  <c r="C724" i="4"/>
  <c r="C852" i="4"/>
  <c r="C980" i="4"/>
  <c r="C1108" i="4"/>
  <c r="C1114" i="4"/>
  <c r="C188" i="4"/>
  <c r="C660" i="4"/>
  <c r="C740" i="4"/>
  <c r="C932" i="4"/>
  <c r="C1060" i="4"/>
  <c r="C2" i="4"/>
  <c r="C1068" i="4"/>
  <c r="B12" i="6"/>
  <c r="C293" i="4"/>
  <c r="C824" i="4"/>
  <c r="C350" i="4"/>
  <c r="C316" i="4"/>
  <c r="C820" i="4"/>
  <c r="C1018" i="4"/>
  <c r="C575" i="4"/>
  <c r="C82" i="4"/>
  <c r="C594" i="4"/>
  <c r="C101" i="4"/>
  <c r="C613" i="4"/>
  <c r="C120" i="4"/>
  <c r="C632" i="4"/>
  <c r="C139" i="4"/>
  <c r="C651" i="4"/>
  <c r="C158" i="4"/>
  <c r="C670" i="4"/>
  <c r="C177" i="4"/>
  <c r="C689" i="4"/>
  <c r="C1088" i="4"/>
  <c r="C124" i="4"/>
  <c r="C524" i="4"/>
  <c r="C588" i="4"/>
  <c r="C652" i="4"/>
  <c r="C1023" i="4"/>
  <c r="C1087" i="4"/>
  <c r="C732" i="4"/>
  <c r="C796" i="4"/>
  <c r="C860" i="4"/>
  <c r="C924" i="4"/>
  <c r="C988" i="4"/>
  <c r="C1052" i="4"/>
  <c r="C1116" i="4"/>
  <c r="C1058" i="4"/>
  <c r="C1122" i="4"/>
  <c r="C127" i="4"/>
  <c r="C639" i="4"/>
  <c r="C146" i="4"/>
  <c r="C658" i="4"/>
  <c r="C165" i="4"/>
  <c r="C677" i="4"/>
  <c r="C184" i="4"/>
  <c r="C696" i="4"/>
  <c r="C203" i="4"/>
  <c r="C715" i="4"/>
  <c r="C222" i="4"/>
  <c r="C734" i="4"/>
  <c r="C241" i="4"/>
  <c r="C1035" i="4"/>
  <c r="C532" i="4"/>
  <c r="C1031" i="4"/>
  <c r="C868" i="4"/>
  <c r="C1124" i="4"/>
  <c r="C1004" i="4"/>
  <c r="C1074" i="4"/>
  <c r="C767" i="4"/>
  <c r="C331" i="4"/>
  <c r="C881" i="4"/>
  <c r="C676" i="4"/>
  <c r="C1012" i="4"/>
  <c r="N715" i="4" l="1"/>
  <c r="N658" i="4"/>
  <c r="N124" i="4"/>
  <c r="N670" i="4"/>
  <c r="N158" i="4"/>
  <c r="N594" i="4"/>
  <c r="B39" i="6"/>
  <c r="AI1029" i="4" s="1"/>
  <c r="N60" i="4"/>
  <c r="N466" i="4"/>
  <c r="N530" i="4"/>
  <c r="N18" i="4"/>
  <c r="N850" i="4"/>
  <c r="N843" i="4"/>
  <c r="N786" i="4"/>
  <c r="N779" i="4"/>
  <c r="N722" i="4"/>
  <c r="N867" i="4"/>
  <c r="N803" i="4"/>
  <c r="N739" i="4"/>
  <c r="N810" i="4"/>
  <c r="N746" i="4"/>
  <c r="N682" i="4"/>
  <c r="N618" i="4"/>
  <c r="N554" i="4"/>
  <c r="N490" i="4"/>
  <c r="N12" i="4"/>
  <c r="N859" i="4"/>
  <c r="N795" i="4"/>
  <c r="N866" i="4"/>
  <c r="N802" i="4"/>
  <c r="N738" i="4"/>
  <c r="N674" i="4"/>
  <c r="N610" i="4"/>
  <c r="N546" i="4"/>
  <c r="N482" i="4"/>
  <c r="N68" i="4"/>
  <c r="N851" i="4"/>
  <c r="N787" i="4"/>
  <c r="N19" i="4"/>
  <c r="N858" i="4"/>
  <c r="N794" i="4"/>
  <c r="N730" i="4"/>
  <c r="N666" i="4"/>
  <c r="N602" i="4"/>
  <c r="N538" i="4"/>
  <c r="N474" i="4"/>
  <c r="N436" i="4"/>
  <c r="N52" i="4"/>
  <c r="N835" i="4"/>
  <c r="N771" i="4"/>
  <c r="N707" i="4"/>
  <c r="N579" i="4"/>
  <c r="F3" i="4"/>
  <c r="G3" i="4" s="1"/>
  <c r="N842" i="4"/>
  <c r="N778" i="4"/>
  <c r="N714" i="4"/>
  <c r="N650" i="4"/>
  <c r="N586" i="4"/>
  <c r="N522" i="4"/>
  <c r="N330" i="4"/>
  <c r="N202" i="4"/>
  <c r="N74" i="4"/>
  <c r="N10" i="4"/>
  <c r="N44" i="4"/>
  <c r="N763" i="4"/>
  <c r="N834" i="4"/>
  <c r="N770" i="4"/>
  <c r="N706" i="4"/>
  <c r="N642" i="4"/>
  <c r="N578" i="4"/>
  <c r="N514" i="4"/>
  <c r="N36" i="4"/>
  <c r="N6" i="4"/>
  <c r="N755" i="4"/>
  <c r="N826" i="4"/>
  <c r="N762" i="4"/>
  <c r="N698" i="4"/>
  <c r="N634" i="4"/>
  <c r="N570" i="4"/>
  <c r="N506" i="4"/>
  <c r="N28" i="4"/>
  <c r="N811" i="4"/>
  <c r="N747" i="4"/>
  <c r="N818" i="4"/>
  <c r="N754" i="4"/>
  <c r="N690" i="4"/>
  <c r="N626" i="4"/>
  <c r="N562" i="4"/>
  <c r="N498" i="4"/>
  <c r="N933" i="4"/>
  <c r="N938" i="4"/>
  <c r="N1016" i="4"/>
  <c r="N25" i="4"/>
  <c r="N172" i="4"/>
  <c r="N213" i="4"/>
  <c r="N478" i="4"/>
  <c r="N517" i="4"/>
  <c r="N838" i="4"/>
  <c r="N601" i="4"/>
  <c r="N925" i="4"/>
  <c r="N888" i="4"/>
  <c r="N923" i="4"/>
  <c r="N1111" i="4"/>
  <c r="N1102" i="4"/>
  <c r="N1025" i="4"/>
  <c r="N960" i="4"/>
  <c r="N905" i="4"/>
  <c r="N884" i="4"/>
  <c r="N939" i="4"/>
  <c r="N1074" i="4"/>
  <c r="N950" i="4"/>
  <c r="N49" i="4"/>
  <c r="N273" i="4"/>
  <c r="N1061" i="4"/>
  <c r="N1101" i="4"/>
  <c r="N872" i="4"/>
  <c r="N1116" i="4"/>
  <c r="N1105" i="4"/>
  <c r="N983" i="4"/>
  <c r="N1039" i="4"/>
  <c r="N921" i="4"/>
  <c r="N1022" i="4"/>
  <c r="N879" i="4"/>
  <c r="N979" i="4"/>
  <c r="N1007" i="4"/>
  <c r="N241" i="4"/>
  <c r="N364" i="4"/>
  <c r="N700" i="4"/>
  <c r="N414" i="4"/>
  <c r="N508" i="4"/>
  <c r="N774" i="4"/>
  <c r="N665" i="4"/>
  <c r="N968" i="4"/>
  <c r="N894" i="4"/>
  <c r="N1059" i="4"/>
  <c r="N1058" i="4"/>
  <c r="N1031" i="4"/>
  <c r="N33" i="4"/>
  <c r="N321" i="4"/>
  <c r="N999" i="4"/>
  <c r="N989" i="4"/>
  <c r="N932" i="4"/>
  <c r="N901" i="4"/>
  <c r="N1075" i="4"/>
  <c r="N1055" i="4"/>
  <c r="N1079" i="4"/>
  <c r="N121" i="4"/>
  <c r="N417" i="4"/>
  <c r="N1021" i="4"/>
  <c r="N942" i="4"/>
  <c r="N924" i="4"/>
  <c r="N887" i="4"/>
  <c r="N881" i="4"/>
  <c r="N914" i="4"/>
  <c r="N1010" i="4"/>
  <c r="N975" i="4"/>
  <c r="N935" i="4"/>
  <c r="N1078" i="4"/>
  <c r="N109" i="4"/>
  <c r="N189" i="4"/>
  <c r="N293" i="4"/>
  <c r="N381" i="4"/>
  <c r="N461" i="4"/>
  <c r="N549" i="4"/>
  <c r="N637" i="4"/>
  <c r="N725" i="4"/>
  <c r="N969" i="4"/>
  <c r="N889" i="4"/>
  <c r="N1112" i="4"/>
  <c r="N169" i="4"/>
  <c r="N92" i="4"/>
  <c r="N150" i="4"/>
  <c r="N542" i="4"/>
  <c r="N638" i="4"/>
  <c r="N729" i="4"/>
  <c r="N878" i="4"/>
  <c r="N987" i="4"/>
  <c r="N1015" i="4"/>
  <c r="N177" i="4"/>
  <c r="N401" i="4"/>
  <c r="N1052" i="4"/>
  <c r="N996" i="4"/>
  <c r="N890" i="4"/>
  <c r="N978" i="4"/>
  <c r="N1002" i="4"/>
  <c r="N1095" i="4"/>
  <c r="N990" i="4"/>
  <c r="N345" i="4"/>
  <c r="N985" i="4"/>
  <c r="N973" i="4"/>
  <c r="N874" i="4"/>
  <c r="N897" i="4"/>
  <c r="N954" i="4"/>
  <c r="N922" i="4"/>
  <c r="N947" i="4"/>
  <c r="N1082" i="4"/>
  <c r="N1120" i="4"/>
  <c r="N1024" i="4"/>
  <c r="N1054" i="4"/>
  <c r="N265" i="4"/>
  <c r="N895" i="4"/>
  <c r="N1050" i="4"/>
  <c r="N1038" i="4"/>
  <c r="N260" i="4"/>
  <c r="N532" i="4"/>
  <c r="N222" i="4"/>
  <c r="N724" i="4"/>
  <c r="N710" i="4"/>
  <c r="N537" i="4"/>
  <c r="N931" i="4"/>
  <c r="N946" i="4"/>
  <c r="N1072" i="4"/>
  <c r="N249" i="4"/>
  <c r="N876" i="4"/>
  <c r="N927" i="4"/>
  <c r="N948" i="4"/>
  <c r="N970" i="4"/>
  <c r="N1063" i="4"/>
  <c r="N1110" i="4"/>
  <c r="N193" i="4"/>
  <c r="N1077" i="4"/>
  <c r="N51" i="4"/>
  <c r="N46" i="4"/>
  <c r="N76" i="4"/>
  <c r="N156" i="4"/>
  <c r="N244" i="4"/>
  <c r="N324" i="4"/>
  <c r="N412" i="4"/>
  <c r="N492" i="4"/>
  <c r="N604" i="4"/>
  <c r="N684" i="4"/>
  <c r="N197" i="4"/>
  <c r="N70" i="4"/>
  <c r="N134" i="4"/>
  <c r="N67" i="4"/>
  <c r="N139" i="4"/>
  <c r="N211" i="4"/>
  <c r="N275" i="4"/>
  <c r="N339" i="4"/>
  <c r="N403" i="4"/>
  <c r="N467" i="4"/>
  <c r="N539" i="4"/>
  <c r="N611" i="4"/>
  <c r="N683" i="4"/>
  <c r="N957" i="4"/>
  <c r="N915" i="4"/>
  <c r="N945" i="4"/>
  <c r="N941" i="4"/>
  <c r="N964" i="4"/>
  <c r="N912" i="4"/>
  <c r="N898" i="4"/>
  <c r="N882" i="4"/>
  <c r="N892" i="4"/>
  <c r="N909" i="4"/>
  <c r="N1051" i="4"/>
  <c r="N986" i="4"/>
  <c r="N907" i="4"/>
  <c r="N971" i="4"/>
  <c r="N1042" i="4"/>
  <c r="N1106" i="4"/>
  <c r="N1048" i="4"/>
  <c r="N1103" i="4"/>
  <c r="N1087" i="4"/>
  <c r="N1008" i="4"/>
  <c r="N1006" i="4"/>
  <c r="N974" i="4"/>
  <c r="N89" i="4"/>
  <c r="N161" i="4"/>
  <c r="N233" i="4"/>
  <c r="N305" i="4"/>
  <c r="N377" i="4"/>
  <c r="N449" i="4"/>
  <c r="N1118" i="4"/>
  <c r="N1037" i="4"/>
  <c r="N1084" i="4"/>
  <c r="N1117" i="4"/>
  <c r="N1056" i="4"/>
  <c r="N902" i="4"/>
  <c r="N920" i="4"/>
  <c r="N959" i="4"/>
  <c r="N994" i="4"/>
  <c r="N1065" i="4"/>
  <c r="N926" i="4"/>
  <c r="N962" i="4"/>
  <c r="N1070" i="4"/>
  <c r="N62" i="4"/>
  <c r="N620" i="4"/>
  <c r="N286" i="4"/>
  <c r="N804" i="4"/>
  <c r="N723" i="4"/>
  <c r="N731" i="4"/>
  <c r="N560" i="4"/>
  <c r="N624" i="4"/>
  <c r="N688" i="4"/>
  <c r="N816" i="4"/>
  <c r="N652" i="4"/>
  <c r="N827" i="4"/>
  <c r="N793" i="4"/>
  <c r="N857" i="4"/>
  <c r="N37" i="4"/>
  <c r="N15" i="4"/>
  <c r="N79" i="4"/>
  <c r="N143" i="4"/>
  <c r="N215" i="4"/>
  <c r="N279" i="4"/>
  <c r="N343" i="4"/>
  <c r="N407" i="4"/>
  <c r="N471" i="4"/>
  <c r="N535" i="4"/>
  <c r="N599" i="4"/>
  <c r="N663" i="4"/>
  <c r="N727" i="4"/>
  <c r="N791" i="4"/>
  <c r="N855" i="4"/>
  <c r="N80" i="4"/>
  <c r="N144" i="4"/>
  <c r="N208" i="4"/>
  <c r="N272" i="4"/>
  <c r="N336" i="4"/>
  <c r="N400" i="4"/>
  <c r="N464" i="4"/>
  <c r="N913" i="4"/>
  <c r="N1114" i="4"/>
  <c r="N313" i="4"/>
  <c r="N86" i="4"/>
  <c r="N752" i="4"/>
  <c r="N956" i="4"/>
  <c r="N1040" i="4"/>
  <c r="N1093" i="4"/>
  <c r="N937" i="4"/>
  <c r="N1083" i="4"/>
  <c r="N1113" i="4"/>
  <c r="N1035" i="4"/>
  <c r="N1032" i="4"/>
  <c r="N97" i="4"/>
  <c r="N4" i="4"/>
  <c r="N444" i="4"/>
  <c r="N350" i="4"/>
  <c r="N733" i="4"/>
  <c r="N473" i="4"/>
  <c r="N997" i="4"/>
  <c r="N1091" i="4"/>
  <c r="N991" i="4"/>
  <c r="N105" i="4"/>
  <c r="N11" i="4"/>
  <c r="N14" i="4"/>
  <c r="N24" i="4"/>
  <c r="N108" i="4"/>
  <c r="N188" i="4"/>
  <c r="N292" i="4"/>
  <c r="N380" i="4"/>
  <c r="N460" i="4"/>
  <c r="N548" i="4"/>
  <c r="N636" i="4"/>
  <c r="N45" i="4"/>
  <c r="N805" i="4"/>
  <c r="N993" i="4"/>
  <c r="N961" i="4"/>
  <c r="N949" i="4"/>
  <c r="N940" i="4"/>
  <c r="N904" i="4"/>
  <c r="N891" i="4"/>
  <c r="N900" i="4"/>
  <c r="N885" i="4"/>
  <c r="N1115" i="4"/>
  <c r="N1099" i="4"/>
  <c r="N1011" i="4"/>
  <c r="N930" i="4"/>
  <c r="N995" i="4"/>
  <c r="N1066" i="4"/>
  <c r="N992" i="4"/>
  <c r="N1064" i="4"/>
  <c r="N1096" i="4"/>
  <c r="N1080" i="4"/>
  <c r="N1071" i="4"/>
  <c r="N1124" i="4"/>
  <c r="N1046" i="4"/>
  <c r="N41" i="4"/>
  <c r="N113" i="4"/>
  <c r="N185" i="4"/>
  <c r="N257" i="4"/>
  <c r="N337" i="4"/>
  <c r="N409" i="4"/>
  <c r="N1005" i="4"/>
  <c r="N877" i="4"/>
  <c r="N1053" i="4"/>
  <c r="N1092" i="4"/>
  <c r="N1076" i="4"/>
  <c r="N1004" i="4"/>
  <c r="N1012" i="4"/>
  <c r="N984" i="4"/>
  <c r="N1044" i="4"/>
  <c r="N1017" i="4"/>
  <c r="N918" i="4"/>
  <c r="N21" i="4"/>
  <c r="N7" i="4"/>
  <c r="N100" i="4"/>
  <c r="N180" i="4"/>
  <c r="N284" i="4"/>
  <c r="N372" i="4"/>
  <c r="N452" i="4"/>
  <c r="N540" i="4"/>
  <c r="N628" i="4"/>
  <c r="N708" i="4"/>
  <c r="N129" i="4"/>
  <c r="N281" i="4"/>
  <c r="N425" i="4"/>
  <c r="N1020" i="4"/>
  <c r="N1060" i="4"/>
  <c r="N1100" i="4"/>
  <c r="N980" i="4"/>
  <c r="N936" i="4"/>
  <c r="N903" i="4"/>
  <c r="N951" i="4"/>
  <c r="N1001" i="4"/>
  <c r="N1057" i="4"/>
  <c r="N1014" i="4"/>
  <c r="N27" i="4"/>
  <c r="N22" i="4"/>
  <c r="N32" i="4"/>
  <c r="N132" i="4"/>
  <c r="N220" i="4"/>
  <c r="N300" i="4"/>
  <c r="N388" i="4"/>
  <c r="N468" i="4"/>
  <c r="N564" i="4"/>
  <c r="N644" i="4"/>
  <c r="N53" i="4"/>
  <c r="N333" i="4"/>
  <c r="N110" i="4"/>
  <c r="N182" i="4"/>
  <c r="N246" i="4"/>
  <c r="N310" i="4"/>
  <c r="N374" i="4"/>
  <c r="N438" i="4"/>
  <c r="N502" i="4"/>
  <c r="N566" i="4"/>
  <c r="N756" i="4"/>
  <c r="N844" i="4"/>
  <c r="N619" i="4"/>
  <c r="N589" i="4"/>
  <c r="N20" i="4"/>
  <c r="N598" i="4"/>
  <c r="N662" i="4"/>
  <c r="N734" i="4"/>
  <c r="N798" i="4"/>
  <c r="N862" i="4"/>
  <c r="N520" i="4"/>
  <c r="N584" i="4"/>
  <c r="N648" i="4"/>
  <c r="N712" i="4"/>
  <c r="N776" i="4"/>
  <c r="N840" i="4"/>
  <c r="N116" i="4"/>
  <c r="N17" i="4"/>
  <c r="N497" i="4"/>
  <c r="N561" i="4"/>
  <c r="N625" i="4"/>
  <c r="N689" i="4"/>
  <c r="N753" i="4"/>
  <c r="N817" i="4"/>
  <c r="N3" i="4"/>
  <c r="N77" i="4"/>
  <c r="N39" i="4"/>
  <c r="N103" i="4"/>
  <c r="N175" i="4"/>
  <c r="N239" i="4"/>
  <c r="N303" i="4"/>
  <c r="N367" i="4"/>
  <c r="N431" i="4"/>
  <c r="N495" i="4"/>
  <c r="N559" i="4"/>
  <c r="N623" i="4"/>
  <c r="N687" i="4"/>
  <c r="N751" i="4"/>
  <c r="N815" i="4"/>
  <c r="N8" i="4"/>
  <c r="N104" i="4"/>
  <c r="N168" i="4"/>
  <c r="N232" i="4"/>
  <c r="N296" i="4"/>
  <c r="N360" i="4"/>
  <c r="N424" i="4"/>
  <c r="N488" i="4"/>
  <c r="N57" i="4"/>
  <c r="N353" i="4"/>
  <c r="N953" i="4"/>
  <c r="N875" i="4"/>
  <c r="N880" i="4"/>
  <c r="N955" i="4"/>
  <c r="N1119" i="4"/>
  <c r="N998" i="4"/>
  <c r="N145" i="4"/>
  <c r="N361" i="4"/>
  <c r="N1028" i="4"/>
  <c r="N1009" i="4"/>
  <c r="N967" i="4"/>
  <c r="N873" i="4"/>
  <c r="N1073" i="4"/>
  <c r="N982" i="4"/>
  <c r="N35" i="4"/>
  <c r="N30" i="4"/>
  <c r="N40" i="4"/>
  <c r="N140" i="4"/>
  <c r="N228" i="4"/>
  <c r="N308" i="4"/>
  <c r="N396" i="4"/>
  <c r="N476" i="4"/>
  <c r="N572" i="4"/>
  <c r="N668" i="4"/>
  <c r="N117" i="4"/>
  <c r="N99" i="4"/>
  <c r="N171" i="4"/>
  <c r="N243" i="4"/>
  <c r="N307" i="4"/>
  <c r="N371" i="4"/>
  <c r="N435" i="4"/>
  <c r="N499" i="4"/>
  <c r="N571" i="4"/>
  <c r="N651" i="4"/>
  <c r="N157" i="4"/>
  <c r="N245" i="4"/>
  <c r="N325" i="4"/>
  <c r="N413" i="4"/>
  <c r="N493" i="4"/>
  <c r="N605" i="4"/>
  <c r="N685" i="4"/>
  <c r="N765" i="4"/>
  <c r="N853" i="4"/>
  <c r="N209" i="4"/>
  <c r="N966" i="4"/>
  <c r="N981" i="4"/>
  <c r="N972" i="4"/>
  <c r="N916" i="4"/>
  <c r="N886" i="4"/>
  <c r="N896" i="4"/>
  <c r="N906" i="4"/>
  <c r="N1003" i="4"/>
  <c r="N1018" i="4"/>
  <c r="N1090" i="4"/>
  <c r="N976" i="4"/>
  <c r="N1023" i="4"/>
  <c r="N943" i="4"/>
  <c r="N958" i="4"/>
  <c r="N393" i="4"/>
  <c r="N65" i="4"/>
  <c r="N217" i="4"/>
  <c r="N289" i="4"/>
  <c r="N433" i="4"/>
  <c r="N1094" i="4"/>
  <c r="N1069" i="4"/>
  <c r="N1108" i="4"/>
  <c r="N1000" i="4"/>
  <c r="N929" i="4"/>
  <c r="N977" i="4"/>
  <c r="N952" i="4"/>
  <c r="N965" i="4"/>
  <c r="N917" i="4"/>
  <c r="N899" i="4"/>
  <c r="N883" i="4"/>
  <c r="N893" i="4"/>
  <c r="N908" i="4"/>
  <c r="N1043" i="4"/>
  <c r="N1067" i="4"/>
  <c r="N963" i="4"/>
  <c r="N1027" i="4"/>
  <c r="N1098" i="4"/>
  <c r="N1047" i="4"/>
  <c r="N1104" i="4"/>
  <c r="N1088" i="4"/>
  <c r="N944" i="4"/>
  <c r="N1062" i="4"/>
  <c r="N1086" i="4"/>
  <c r="N457" i="4"/>
  <c r="N81" i="4"/>
  <c r="N153" i="4"/>
  <c r="N225" i="4"/>
  <c r="N297" i="4"/>
  <c r="N369" i="4"/>
  <c r="N441" i="4"/>
  <c r="N1013" i="4"/>
  <c r="N1029" i="4"/>
  <c r="N1068" i="4"/>
  <c r="N1109" i="4"/>
  <c r="N1081" i="4"/>
  <c r="N1107" i="4"/>
  <c r="N919" i="4"/>
  <c r="N911" i="4"/>
  <c r="N1097" i="4"/>
  <c r="N1041" i="4"/>
  <c r="N910" i="4"/>
  <c r="N43" i="4"/>
  <c r="N38" i="4"/>
  <c r="N48" i="4"/>
  <c r="N148" i="4"/>
  <c r="N236" i="4"/>
  <c r="N316" i="4"/>
  <c r="N404" i="4"/>
  <c r="N484" i="4"/>
  <c r="N580" i="4"/>
  <c r="N676" i="4"/>
  <c r="N125" i="4"/>
  <c r="N107" i="4"/>
  <c r="N179" i="4"/>
  <c r="N251" i="4"/>
  <c r="N315" i="4"/>
  <c r="N379" i="4"/>
  <c r="N443" i="4"/>
  <c r="N507" i="4"/>
  <c r="N587" i="4"/>
  <c r="N659" i="4"/>
  <c r="N165" i="4"/>
  <c r="N253" i="4"/>
  <c r="N357" i="4"/>
  <c r="N429" i="4"/>
  <c r="N501" i="4"/>
  <c r="N613" i="4"/>
  <c r="N693" i="4"/>
  <c r="N773" i="4"/>
  <c r="N861" i="4"/>
  <c r="N385" i="4"/>
  <c r="N137" i="4"/>
  <c r="N1045" i="4"/>
  <c r="N1036" i="4"/>
  <c r="N1085" i="4"/>
  <c r="N934" i="4"/>
  <c r="N988" i="4"/>
  <c r="N1026" i="4"/>
  <c r="N928" i="4"/>
  <c r="N1049" i="4"/>
  <c r="N1019" i="4"/>
  <c r="N1089" i="4"/>
  <c r="N1030" i="4"/>
  <c r="N59" i="4"/>
  <c r="N54" i="4"/>
  <c r="N84" i="4"/>
  <c r="N164" i="4"/>
  <c r="N252" i="4"/>
  <c r="N356" i="4"/>
  <c r="N428" i="4"/>
  <c r="N500" i="4"/>
  <c r="N612" i="4"/>
  <c r="N692" i="4"/>
  <c r="N205" i="4"/>
  <c r="N78" i="4"/>
  <c r="N142" i="4"/>
  <c r="N214" i="4"/>
  <c r="N278" i="4"/>
  <c r="N342" i="4"/>
  <c r="N406" i="4"/>
  <c r="N470" i="4"/>
  <c r="N534" i="4"/>
  <c r="N159" i="4"/>
  <c r="N796" i="4"/>
  <c r="N204" i="4"/>
  <c r="N509" i="4"/>
  <c r="N717" i="4"/>
  <c r="N195" i="4"/>
  <c r="N630" i="4"/>
  <c r="N702" i="4"/>
  <c r="N766" i="4"/>
  <c r="N830" i="4"/>
  <c r="N196" i="4"/>
  <c r="N552" i="4"/>
  <c r="N616" i="4"/>
  <c r="N680" i="4"/>
  <c r="N744" i="4"/>
  <c r="N808" i="4"/>
  <c r="N340" i="4"/>
  <c r="N660" i="4"/>
  <c r="N465" i="4"/>
  <c r="N529" i="4"/>
  <c r="N593" i="4"/>
  <c r="N657" i="4"/>
  <c r="N721" i="4"/>
  <c r="N785" i="4"/>
  <c r="N849" i="4"/>
  <c r="N29" i="4"/>
  <c r="N829" i="4"/>
  <c r="N71" i="4"/>
  <c r="N135" i="4"/>
  <c r="N207" i="4"/>
  <c r="N271" i="4"/>
  <c r="N335" i="4"/>
  <c r="N399" i="4"/>
  <c r="N463" i="4"/>
  <c r="N527" i="4"/>
  <c r="N591" i="4"/>
  <c r="N655" i="4"/>
  <c r="N719" i="4"/>
  <c r="N783" i="4"/>
  <c r="N847" i="4"/>
  <c r="N72" i="4"/>
  <c r="N136" i="4"/>
  <c r="N200" i="4"/>
  <c r="N264" i="4"/>
  <c r="N328" i="4"/>
  <c r="N392" i="4"/>
  <c r="N456" i="4"/>
  <c r="N269" i="4"/>
  <c r="N94" i="4"/>
  <c r="N166" i="4"/>
  <c r="N230" i="4"/>
  <c r="N294" i="4"/>
  <c r="N358" i="4"/>
  <c r="N422" i="4"/>
  <c r="N486" i="4"/>
  <c r="N550" i="4"/>
  <c r="N740" i="4"/>
  <c r="N812" i="4"/>
  <c r="N828" i="4"/>
  <c r="N525" i="4"/>
  <c r="N789" i="4"/>
  <c r="N276" i="4"/>
  <c r="N646" i="4"/>
  <c r="N718" i="4"/>
  <c r="N782" i="4"/>
  <c r="N846" i="4"/>
  <c r="N596" i="4"/>
  <c r="N568" i="4"/>
  <c r="N632" i="4"/>
  <c r="N696" i="4"/>
  <c r="N760" i="4"/>
  <c r="N824" i="4"/>
  <c r="N523" i="4"/>
  <c r="N420" i="4"/>
  <c r="N481" i="4"/>
  <c r="N545" i="4"/>
  <c r="N609" i="4"/>
  <c r="N673" i="4"/>
  <c r="N737" i="4"/>
  <c r="N801" i="4"/>
  <c r="N865" i="4"/>
  <c r="N61" i="4"/>
  <c r="N23" i="4"/>
  <c r="N87" i="4"/>
  <c r="N151" i="4"/>
  <c r="N223" i="4"/>
  <c r="N287" i="4"/>
  <c r="N351" i="4"/>
  <c r="N415" i="4"/>
  <c r="N479" i="4"/>
  <c r="N543" i="4"/>
  <c r="N607" i="4"/>
  <c r="N671" i="4"/>
  <c r="N735" i="4"/>
  <c r="N799" i="4"/>
  <c r="N863" i="4"/>
  <c r="N88" i="4"/>
  <c r="N152" i="4"/>
  <c r="N216" i="4"/>
  <c r="N280" i="4"/>
  <c r="N344" i="4"/>
  <c r="N408" i="4"/>
  <c r="N472" i="4"/>
  <c r="N115" i="4"/>
  <c r="N187" i="4"/>
  <c r="N259" i="4"/>
  <c r="N323" i="4"/>
  <c r="N387" i="4"/>
  <c r="N451" i="4"/>
  <c r="N515" i="4"/>
  <c r="N595" i="4"/>
  <c r="N667" i="4"/>
  <c r="N173" i="4"/>
  <c r="N261" i="4"/>
  <c r="N365" i="4"/>
  <c r="N445" i="4"/>
  <c r="N533" i="4"/>
  <c r="N621" i="4"/>
  <c r="N701" i="4"/>
  <c r="N781" i="4"/>
  <c r="N869" i="4"/>
  <c r="N277" i="4"/>
  <c r="N102" i="4"/>
  <c r="N174" i="4"/>
  <c r="N238" i="4"/>
  <c r="N302" i="4"/>
  <c r="N366" i="4"/>
  <c r="N430" i="4"/>
  <c r="N494" i="4"/>
  <c r="N558" i="4"/>
  <c r="N748" i="4"/>
  <c r="N820" i="4"/>
  <c r="N131" i="4"/>
  <c r="N557" i="4"/>
  <c r="N837" i="4"/>
  <c r="N332" i="4"/>
  <c r="N654" i="4"/>
  <c r="N726" i="4"/>
  <c r="N790" i="4"/>
  <c r="N854" i="4"/>
  <c r="N512" i="4"/>
  <c r="N576" i="4"/>
  <c r="N640" i="4"/>
  <c r="N704" i="4"/>
  <c r="N768" i="4"/>
  <c r="N832" i="4"/>
  <c r="N819" i="4"/>
  <c r="N9" i="4"/>
  <c r="N489" i="4"/>
  <c r="N553" i="4"/>
  <c r="N617" i="4"/>
  <c r="N681" i="4"/>
  <c r="N745" i="4"/>
  <c r="N809" i="4"/>
  <c r="N524" i="4"/>
  <c r="N69" i="4"/>
  <c r="N31" i="4"/>
  <c r="N95" i="4"/>
  <c r="N167" i="4"/>
  <c r="N231" i="4"/>
  <c r="N295" i="4"/>
  <c r="N359" i="4"/>
  <c r="N423" i="4"/>
  <c r="N487" i="4"/>
  <c r="N551" i="4"/>
  <c r="N615" i="4"/>
  <c r="N679" i="4"/>
  <c r="N743" i="4"/>
  <c r="N807" i="4"/>
  <c r="N871" i="4"/>
  <c r="N96" i="4"/>
  <c r="N160" i="4"/>
  <c r="N224" i="4"/>
  <c r="N288" i="4"/>
  <c r="N352" i="4"/>
  <c r="N416" i="4"/>
  <c r="N480" i="4"/>
  <c r="N123" i="4"/>
  <c r="N203" i="4"/>
  <c r="N267" i="4"/>
  <c r="N331" i="4"/>
  <c r="N395" i="4"/>
  <c r="N459" i="4"/>
  <c r="N531" i="4"/>
  <c r="N603" i="4"/>
  <c r="N675" i="4"/>
  <c r="N181" i="4"/>
  <c r="N285" i="4"/>
  <c r="N373" i="4"/>
  <c r="N453" i="4"/>
  <c r="N541" i="4"/>
  <c r="N629" i="4"/>
  <c r="N709" i="4"/>
  <c r="N797" i="4"/>
  <c r="N341" i="4"/>
  <c r="N118" i="4"/>
  <c r="N190" i="4"/>
  <c r="N254" i="4"/>
  <c r="N318" i="4"/>
  <c r="N382" i="4"/>
  <c r="N446" i="4"/>
  <c r="N510" i="4"/>
  <c r="N574" i="4"/>
  <c r="N764" i="4"/>
  <c r="N852" i="4"/>
  <c r="N788" i="4"/>
  <c r="N597" i="4"/>
  <c r="N212" i="4"/>
  <c r="N606" i="4"/>
  <c r="N678" i="4"/>
  <c r="N742" i="4"/>
  <c r="N806" i="4"/>
  <c r="N870" i="4"/>
  <c r="N528" i="4"/>
  <c r="N592" i="4"/>
  <c r="N656" i="4"/>
  <c r="N720" i="4"/>
  <c r="N784" i="4"/>
  <c r="N848" i="4"/>
  <c r="N716" i="4"/>
  <c r="N73" i="4"/>
  <c r="N505" i="4"/>
  <c r="N569" i="4"/>
  <c r="N633" i="4"/>
  <c r="N697" i="4"/>
  <c r="N761" i="4"/>
  <c r="N825" i="4"/>
  <c r="N732" i="4"/>
  <c r="N85" i="4"/>
  <c r="N47" i="4"/>
  <c r="N111" i="4"/>
  <c r="N183" i="4"/>
  <c r="N247" i="4"/>
  <c r="N311" i="4"/>
  <c r="N375" i="4"/>
  <c r="N439" i="4"/>
  <c r="N503" i="4"/>
  <c r="N567" i="4"/>
  <c r="N631" i="4"/>
  <c r="N695" i="4"/>
  <c r="N759" i="4"/>
  <c r="N823" i="4"/>
  <c r="N16" i="4"/>
  <c r="N112" i="4"/>
  <c r="N176" i="4"/>
  <c r="N240" i="4"/>
  <c r="N304" i="4"/>
  <c r="N368" i="4"/>
  <c r="N432" i="4"/>
  <c r="N496" i="4"/>
  <c r="N75" i="4"/>
  <c r="N147" i="4"/>
  <c r="N219" i="4"/>
  <c r="N283" i="4"/>
  <c r="N347" i="4"/>
  <c r="N411" i="4"/>
  <c r="N475" i="4"/>
  <c r="N547" i="4"/>
  <c r="N627" i="4"/>
  <c r="N691" i="4"/>
  <c r="N133" i="4"/>
  <c r="N221" i="4"/>
  <c r="N301" i="4"/>
  <c r="N389" i="4"/>
  <c r="N469" i="4"/>
  <c r="N565" i="4"/>
  <c r="N645" i="4"/>
  <c r="N741" i="4"/>
  <c r="N813" i="4"/>
  <c r="N349" i="4"/>
  <c r="N126" i="4"/>
  <c r="N198" i="4"/>
  <c r="N262" i="4"/>
  <c r="N326" i="4"/>
  <c r="N390" i="4"/>
  <c r="N454" i="4"/>
  <c r="N518" i="4"/>
  <c r="N582" i="4"/>
  <c r="N772" i="4"/>
  <c r="N860" i="4"/>
  <c r="N421" i="4"/>
  <c r="N653" i="4"/>
  <c r="N516" i="4"/>
  <c r="N614" i="4"/>
  <c r="N686" i="4"/>
  <c r="N750" i="4"/>
  <c r="N814" i="4"/>
  <c r="N268" i="4"/>
  <c r="N536" i="4"/>
  <c r="N600" i="4"/>
  <c r="N664" i="4"/>
  <c r="N728" i="4"/>
  <c r="N792" i="4"/>
  <c r="N856" i="4"/>
  <c r="N556" i="4"/>
  <c r="N201" i="4"/>
  <c r="N513" i="4"/>
  <c r="N577" i="4"/>
  <c r="N641" i="4"/>
  <c r="N705" i="4"/>
  <c r="N769" i="4"/>
  <c r="N833" i="4"/>
  <c r="N5" i="4"/>
  <c r="N93" i="4"/>
  <c r="N55" i="4"/>
  <c r="N119" i="4"/>
  <c r="N191" i="4"/>
  <c r="N255" i="4"/>
  <c r="N319" i="4"/>
  <c r="N383" i="4"/>
  <c r="N447" i="4"/>
  <c r="N511" i="4"/>
  <c r="N575" i="4"/>
  <c r="N639" i="4"/>
  <c r="N703" i="4"/>
  <c r="N767" i="4"/>
  <c r="N831" i="4"/>
  <c r="N56" i="4"/>
  <c r="N120" i="4"/>
  <c r="N184" i="4"/>
  <c r="N248" i="4"/>
  <c r="N312" i="4"/>
  <c r="N376" i="4"/>
  <c r="N440" i="4"/>
  <c r="N504" i="4"/>
  <c r="N83" i="4"/>
  <c r="N155" i="4"/>
  <c r="N227" i="4"/>
  <c r="N291" i="4"/>
  <c r="N355" i="4"/>
  <c r="N419" i="4"/>
  <c r="N483" i="4"/>
  <c r="N555" i="4"/>
  <c r="N635" i="4"/>
  <c r="N699" i="4"/>
  <c r="N141" i="4"/>
  <c r="N229" i="4"/>
  <c r="N309" i="4"/>
  <c r="N397" i="4"/>
  <c r="N477" i="4"/>
  <c r="N573" i="4"/>
  <c r="N669" i="4"/>
  <c r="N749" i="4"/>
  <c r="N821" i="4"/>
  <c r="N206" i="4"/>
  <c r="N270" i="4"/>
  <c r="N334" i="4"/>
  <c r="N398" i="4"/>
  <c r="N462" i="4"/>
  <c r="N526" i="4"/>
  <c r="N590" i="4"/>
  <c r="N780" i="4"/>
  <c r="N868" i="4"/>
  <c r="N437" i="4"/>
  <c r="N661" i="4"/>
  <c r="N836" i="4"/>
  <c r="N622" i="4"/>
  <c r="N694" i="4"/>
  <c r="N758" i="4"/>
  <c r="N822" i="4"/>
  <c r="N588" i="4"/>
  <c r="N544" i="4"/>
  <c r="N608" i="4"/>
  <c r="N672" i="4"/>
  <c r="N736" i="4"/>
  <c r="N800" i="4"/>
  <c r="N864" i="4"/>
  <c r="N348" i="4"/>
  <c r="N329" i="4"/>
  <c r="N521" i="4"/>
  <c r="N585" i="4"/>
  <c r="N649" i="4"/>
  <c r="N713" i="4"/>
  <c r="N777" i="4"/>
  <c r="N841" i="4"/>
  <c r="N13" i="4"/>
  <c r="N101" i="4"/>
  <c r="N63" i="4"/>
  <c r="N127" i="4"/>
  <c r="N199" i="4"/>
  <c r="N263" i="4"/>
  <c r="N327" i="4"/>
  <c r="N391" i="4"/>
  <c r="N455" i="4"/>
  <c r="N519" i="4"/>
  <c r="N583" i="4"/>
  <c r="N647" i="4"/>
  <c r="N711" i="4"/>
  <c r="N775" i="4"/>
  <c r="N839" i="4"/>
  <c r="N64" i="4"/>
  <c r="N128" i="4"/>
  <c r="N192" i="4"/>
  <c r="N256" i="4"/>
  <c r="N320" i="4"/>
  <c r="N384" i="4"/>
  <c r="N448" i="4"/>
  <c r="N91" i="4"/>
  <c r="N163" i="4"/>
  <c r="N235" i="4"/>
  <c r="N299" i="4"/>
  <c r="N363" i="4"/>
  <c r="N427" i="4"/>
  <c r="N491" i="4"/>
  <c r="N563" i="4"/>
  <c r="N643" i="4"/>
  <c r="N149" i="4"/>
  <c r="N237" i="4"/>
  <c r="N317" i="4"/>
  <c r="N405" i="4"/>
  <c r="N485" i="4"/>
  <c r="N581" i="4"/>
  <c r="N677" i="4"/>
  <c r="N757" i="4"/>
  <c r="N845" i="4"/>
  <c r="D354" i="4"/>
  <c r="N354" i="4" s="1"/>
  <c r="D82" i="4"/>
  <c r="N82" i="4" s="1"/>
  <c r="D218" i="4"/>
  <c r="N218" i="4" s="1"/>
  <c r="D338" i="4"/>
  <c r="N338" i="4" s="1"/>
  <c r="D66" i="4"/>
  <c r="N66" i="4" s="1"/>
  <c r="D210" i="4"/>
  <c r="N210" i="4" s="1"/>
  <c r="D226" i="4"/>
  <c r="N226" i="4" s="1"/>
  <c r="D362" i="4"/>
  <c r="N362" i="4" s="1"/>
  <c r="D106" i="4"/>
  <c r="N106" i="4" s="1"/>
  <c r="D378" i="4"/>
  <c r="N378" i="4" s="1"/>
  <c r="D122" i="4"/>
  <c r="N122" i="4" s="1"/>
  <c r="D250" i="4"/>
  <c r="N250" i="4" s="1"/>
  <c r="D370" i="4"/>
  <c r="N370" i="4" s="1"/>
  <c r="D98" i="4"/>
  <c r="N98" i="4" s="1"/>
  <c r="D242" i="4"/>
  <c r="N242" i="4" s="1"/>
  <c r="D394" i="4"/>
  <c r="N394" i="4" s="1"/>
  <c r="D130" i="4"/>
  <c r="N130" i="4" s="1"/>
  <c r="D266" i="4"/>
  <c r="N266" i="4" s="1"/>
  <c r="D386" i="4"/>
  <c r="N386" i="4" s="1"/>
  <c r="D114" i="4"/>
  <c r="N114" i="4" s="1"/>
  <c r="D258" i="4"/>
  <c r="N258" i="4" s="1"/>
  <c r="D410" i="4"/>
  <c r="N410" i="4" s="1"/>
  <c r="D146" i="4"/>
  <c r="N146" i="4" s="1"/>
  <c r="D282" i="4"/>
  <c r="N282" i="4" s="1"/>
  <c r="D402" i="4"/>
  <c r="N402" i="4" s="1"/>
  <c r="D138" i="4"/>
  <c r="N138" i="4" s="1"/>
  <c r="D274" i="4"/>
  <c r="N274" i="4" s="1"/>
  <c r="D426" i="4"/>
  <c r="N426" i="4" s="1"/>
  <c r="D90" i="4"/>
  <c r="N90" i="4" s="1"/>
  <c r="D34" i="4"/>
  <c r="N34" i="4" s="1"/>
  <c r="D162" i="4"/>
  <c r="N162" i="4" s="1"/>
  <c r="D298" i="4"/>
  <c r="N298" i="4" s="1"/>
  <c r="D418" i="4"/>
  <c r="N418" i="4" s="1"/>
  <c r="D154" i="4"/>
  <c r="N154" i="4" s="1"/>
  <c r="D290" i="4"/>
  <c r="N290" i="4" s="1"/>
  <c r="D442" i="4"/>
  <c r="N442" i="4" s="1"/>
  <c r="D234" i="4"/>
  <c r="N234" i="4" s="1"/>
  <c r="D50" i="4"/>
  <c r="N50" i="4" s="1"/>
  <c r="D170" i="4"/>
  <c r="N170" i="4" s="1"/>
  <c r="D314" i="4"/>
  <c r="N314" i="4" s="1"/>
  <c r="D434" i="4"/>
  <c r="N434" i="4" s="1"/>
  <c r="D26" i="4"/>
  <c r="N26" i="4" s="1"/>
  <c r="D178" i="4"/>
  <c r="N178" i="4" s="1"/>
  <c r="D306" i="4"/>
  <c r="N306" i="4" s="1"/>
  <c r="D458" i="4"/>
  <c r="N458" i="4" s="1"/>
  <c r="D58" i="4"/>
  <c r="N58" i="4" s="1"/>
  <c r="D186" i="4"/>
  <c r="N186" i="4" s="1"/>
  <c r="D322" i="4"/>
  <c r="N322" i="4" s="1"/>
  <c r="D450" i="4"/>
  <c r="N450" i="4" s="1"/>
  <c r="D42" i="4"/>
  <c r="N42" i="4" s="1"/>
  <c r="D194" i="4"/>
  <c r="N194" i="4" s="1"/>
  <c r="D346" i="4"/>
  <c r="N346" i="4" s="1"/>
  <c r="I3" i="4"/>
  <c r="J3" i="4" s="1"/>
  <c r="I5" i="4"/>
  <c r="J5" i="4" s="1"/>
  <c r="I10" i="4"/>
  <c r="J10" i="4" s="1"/>
  <c r="I19" i="4"/>
  <c r="J19" i="4" s="1"/>
  <c r="I11" i="4"/>
  <c r="J11" i="4" s="1"/>
  <c r="I20" i="4"/>
  <c r="J20" i="4" s="1"/>
  <c r="I8" i="4"/>
  <c r="J8" i="4" s="1"/>
  <c r="I17" i="4"/>
  <c r="J17" i="4" s="1"/>
  <c r="I22" i="4"/>
  <c r="J22" i="4" s="1"/>
  <c r="I7" i="4"/>
  <c r="J7" i="4" s="1"/>
  <c r="I14" i="4"/>
  <c r="J14" i="4" s="1"/>
  <c r="I21" i="4"/>
  <c r="J21" i="4" s="1"/>
  <c r="I15" i="4"/>
  <c r="J15" i="4" s="1"/>
  <c r="I18" i="4"/>
  <c r="J18" i="4" s="1"/>
  <c r="I6" i="4"/>
  <c r="J6" i="4" s="1"/>
  <c r="I9" i="4"/>
  <c r="J9" i="4" s="1"/>
  <c r="I12" i="4"/>
  <c r="J12" i="4" s="1"/>
  <c r="I24" i="4"/>
  <c r="J24" i="4" s="1"/>
  <c r="I4" i="4"/>
  <c r="J4" i="4" s="1"/>
  <c r="I23" i="4"/>
  <c r="J23" i="4" s="1"/>
  <c r="I13" i="4"/>
  <c r="J13" i="4" s="1"/>
  <c r="I16" i="4"/>
  <c r="J16" i="4" s="1"/>
  <c r="D1123" i="4"/>
  <c r="N1123" i="4" s="1"/>
  <c r="D1033" i="4"/>
  <c r="N1033" i="4" s="1"/>
  <c r="D1121" i="4"/>
  <c r="N1121" i="4" s="1"/>
  <c r="D1122" i="4"/>
  <c r="N1122" i="4" s="1"/>
  <c r="D1034" i="4"/>
  <c r="N1034" i="4" s="1"/>
  <c r="AJ1029" i="4"/>
  <c r="B13" i="6" a="1"/>
  <c r="F4" i="4" l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AI1040" i="4"/>
  <c r="AI1034" i="4"/>
  <c r="AI1003" i="4"/>
  <c r="AI949" i="4"/>
  <c r="AI1082" i="4"/>
  <c r="AI1122" i="4"/>
  <c r="AI1104" i="4"/>
  <c r="AI956" i="4"/>
  <c r="AI1091" i="4"/>
  <c r="AI1075" i="4"/>
  <c r="AI1026" i="4"/>
  <c r="AI969" i="4"/>
  <c r="AI989" i="4"/>
  <c r="AI1094" i="4"/>
  <c r="AI958" i="4"/>
  <c r="AI965" i="4"/>
  <c r="AI1108" i="4"/>
  <c r="AI1068" i="4"/>
  <c r="AI943" i="4"/>
  <c r="AI1006" i="4"/>
  <c r="AI1005" i="4"/>
  <c r="AI988" i="4"/>
  <c r="AI995" i="4"/>
  <c r="AI1101" i="4"/>
  <c r="AI1058" i="4"/>
  <c r="AI947" i="4"/>
  <c r="AI967" i="4"/>
  <c r="AI1038" i="4"/>
  <c r="AI1039" i="4"/>
  <c r="AI1013" i="4"/>
  <c r="AI970" i="4"/>
  <c r="AI1061" i="4"/>
  <c r="AI1008" i="4"/>
  <c r="AI1109" i="4"/>
  <c r="AI1116" i="4"/>
  <c r="AI990" i="4"/>
  <c r="AI1030" i="4"/>
  <c r="AI1016" i="4"/>
  <c r="AI962" i="4"/>
  <c r="AI1080" i="4"/>
  <c r="AI1114" i="4"/>
  <c r="AI1087" i="4"/>
  <c r="AI1047" i="4"/>
  <c r="AI1049" i="4"/>
  <c r="AI944" i="4"/>
  <c r="AI1050" i="4"/>
  <c r="AI1052" i="4"/>
  <c r="AI954" i="4"/>
  <c r="AI1090" i="4"/>
  <c r="AI1084" i="4"/>
  <c r="AI1071" i="4"/>
  <c r="AI1063" i="4"/>
  <c r="AI1097" i="4"/>
  <c r="AI1074" i="4"/>
  <c r="AI1000" i="4"/>
  <c r="AI1092" i="4"/>
  <c r="AI986" i="4"/>
  <c r="AI1037" i="4"/>
  <c r="AI999" i="4"/>
  <c r="AI1017" i="4"/>
  <c r="AI957" i="4"/>
  <c r="AI1089" i="4"/>
  <c r="AI1021" i="4"/>
  <c r="AI1002" i="4"/>
  <c r="AI966" i="4"/>
  <c r="AI994" i="4"/>
  <c r="AI1107" i="4"/>
  <c r="AI948" i="4"/>
  <c r="AI992" i="4"/>
  <c r="AI1025" i="4"/>
  <c r="AI1066" i="4"/>
  <c r="AI1055" i="4"/>
  <c r="AI1077" i="4"/>
  <c r="AI1056" i="4"/>
  <c r="AI979" i="4"/>
  <c r="AI1018" i="4"/>
  <c r="AI1111" i="4"/>
  <c r="AI976" i="4"/>
  <c r="AI1045" i="4"/>
  <c r="AI1054" i="4"/>
  <c r="AI1100" i="4"/>
  <c r="AI1120" i="4"/>
  <c r="AI1014" i="4"/>
  <c r="AI1115" i="4"/>
  <c r="AI1010" i="4"/>
  <c r="AI1119" i="4"/>
  <c r="AI964" i="4"/>
  <c r="AI959" i="4"/>
  <c r="AI1062" i="4"/>
  <c r="AI1099" i="4"/>
  <c r="AI1023" i="4"/>
  <c r="AI1060" i="4"/>
  <c r="AI993" i="4"/>
  <c r="AI1007" i="4"/>
  <c r="AI1012" i="4"/>
  <c r="AI1085" i="4"/>
  <c r="AI1073" i="4"/>
  <c r="AI955" i="4"/>
  <c r="AI997" i="4"/>
  <c r="AI1070" i="4"/>
  <c r="AI1112" i="4"/>
  <c r="AI1015" i="4"/>
  <c r="AI1019" i="4"/>
  <c r="AI1076" i="4"/>
  <c r="AI983" i="4"/>
  <c r="AI1032" i="4"/>
  <c r="AI953" i="4"/>
  <c r="AI1121" i="4"/>
  <c r="AI946" i="4"/>
  <c r="AI1086" i="4"/>
  <c r="AI1123" i="4"/>
  <c r="AI1081" i="4"/>
  <c r="AI998" i="4"/>
  <c r="AI1027" i="4"/>
  <c r="AI1072" i="4"/>
  <c r="AI1059" i="4"/>
  <c r="AI980" i="4"/>
  <c r="AI1028" i="4"/>
  <c r="AI1057" i="4"/>
  <c r="AI981" i="4"/>
  <c r="AI1079" i="4"/>
  <c r="AI1106" i="4"/>
  <c r="AI1036" i="4"/>
  <c r="AI975" i="4"/>
  <c r="AI968" i="4"/>
  <c r="AI1001" i="4"/>
  <c r="AI1042" i="4"/>
  <c r="AI951" i="4"/>
  <c r="AI982" i="4"/>
  <c r="AI1118" i="4"/>
  <c r="AI1044" i="4"/>
  <c r="AI1064" i="4"/>
  <c r="AI1113" i="4"/>
  <c r="AI1020" i="4"/>
  <c r="AI1078" i="4"/>
  <c r="AI1043" i="4"/>
  <c r="AI977" i="4"/>
  <c r="AI1105" i="4"/>
  <c r="AI1022" i="4"/>
  <c r="AI1051" i="4"/>
  <c r="AI1009" i="4"/>
  <c r="AI1031" i="4"/>
  <c r="AI963" i="4"/>
  <c r="AI984" i="4"/>
  <c r="AI1067" i="4"/>
  <c r="AI1048" i="4"/>
  <c r="AI972" i="4"/>
  <c r="AI961" i="4"/>
  <c r="AI1124" i="4"/>
  <c r="AI1024" i="4"/>
  <c r="AI978" i="4"/>
  <c r="AI1083" i="4"/>
  <c r="AI973" i="4"/>
  <c r="AI1046" i="4"/>
  <c r="AI1088" i="4"/>
  <c r="AI1093" i="4"/>
  <c r="AI1011" i="4"/>
  <c r="AI1053" i="4"/>
  <c r="AI974" i="4"/>
  <c r="AI1033" i="4"/>
  <c r="AI1041" i="4"/>
  <c r="AI950" i="4"/>
  <c r="AI987" i="4"/>
  <c r="AI945" i="4"/>
  <c r="AI1069" i="4"/>
  <c r="AI991" i="4"/>
  <c r="AI1110" i="4"/>
  <c r="AI971" i="4"/>
  <c r="AI960" i="4"/>
  <c r="AI1035" i="4"/>
  <c r="AI1096" i="4"/>
  <c r="AI1103" i="4"/>
  <c r="AI1102" i="4"/>
  <c r="AI1065" i="4"/>
  <c r="AI1098" i="4"/>
  <c r="AI1004" i="4"/>
  <c r="AI1117" i="4"/>
  <c r="AI952" i="4"/>
  <c r="AI985" i="4"/>
  <c r="AI1095" i="4"/>
  <c r="AI996" i="4"/>
  <c r="B13" i="6"/>
  <c r="B14" i="6" s="1"/>
  <c r="I130" i="4"/>
  <c r="J130" i="4" s="1"/>
  <c r="I993" i="4"/>
  <c r="J993" i="4" s="1"/>
  <c r="I1057" i="4"/>
  <c r="J1057" i="4" s="1"/>
  <c r="I875" i="4"/>
  <c r="J875" i="4" s="1"/>
  <c r="I1049" i="4"/>
  <c r="J1049" i="4" s="1"/>
  <c r="I1027" i="4"/>
  <c r="J1027" i="4" s="1"/>
  <c r="I369" i="4"/>
  <c r="J369" i="4" s="1"/>
  <c r="I1109" i="4"/>
  <c r="J1109" i="4" s="1"/>
  <c r="I920" i="4"/>
  <c r="J920" i="4" s="1"/>
  <c r="I608" i="4"/>
  <c r="J608" i="4" s="1"/>
  <c r="I968" i="4"/>
  <c r="J968" i="4" s="1"/>
  <c r="I1018" i="4"/>
  <c r="J1018" i="4" s="1"/>
  <c r="I735" i="4"/>
  <c r="J735" i="4" s="1"/>
  <c r="I849" i="4"/>
  <c r="J849" i="4" s="1"/>
  <c r="I1032" i="4"/>
  <c r="J1032" i="4" s="1"/>
  <c r="I750" i="4"/>
  <c r="J750" i="4" s="1"/>
  <c r="I775" i="4"/>
  <c r="J775" i="4" s="1"/>
  <c r="I987" i="4"/>
  <c r="J987" i="4" s="1"/>
  <c r="I597" i="4"/>
  <c r="J597" i="4" s="1"/>
  <c r="I725" i="4"/>
  <c r="J725" i="4" s="1"/>
  <c r="I798" i="4"/>
  <c r="J798" i="4" s="1"/>
  <c r="I112" i="4"/>
  <c r="J112" i="4" s="1"/>
  <c r="I964" i="4"/>
  <c r="J964" i="4" s="1"/>
  <c r="I764" i="4"/>
  <c r="J764" i="4" s="1"/>
  <c r="I76" i="4"/>
  <c r="J76" i="4" s="1"/>
  <c r="I991" i="4"/>
  <c r="J991" i="4" s="1"/>
  <c r="I782" i="4"/>
  <c r="J782" i="4" s="1"/>
  <c r="I365" i="4"/>
  <c r="J365" i="4" s="1"/>
  <c r="I1045" i="4"/>
  <c r="J1045" i="4" s="1"/>
  <c r="I836" i="4"/>
  <c r="J836" i="4" s="1"/>
  <c r="I385" i="4"/>
  <c r="J385" i="4" s="1"/>
  <c r="I947" i="4"/>
  <c r="J947" i="4" s="1"/>
  <c r="I741" i="4"/>
  <c r="J741" i="4" s="1"/>
  <c r="I488" i="4"/>
  <c r="J488" i="4" s="1"/>
  <c r="I48" i="4"/>
  <c r="J48" i="4" s="1"/>
  <c r="I817" i="4"/>
  <c r="J817" i="4" s="1"/>
  <c r="I598" i="4"/>
  <c r="J598" i="4" s="1"/>
  <c r="I231" i="4"/>
  <c r="J231" i="4" s="1"/>
  <c r="I872" i="4"/>
  <c r="J872" i="4" s="1"/>
  <c r="I660" i="4"/>
  <c r="J660" i="4" s="1"/>
  <c r="I324" i="4"/>
  <c r="J324" i="4" s="1"/>
  <c r="I709" i="4"/>
  <c r="J709" i="4" s="1"/>
  <c r="I552" i="4"/>
  <c r="J552" i="4" s="1"/>
  <c r="I260" i="4"/>
  <c r="J260" i="4" s="1"/>
  <c r="I638" i="4"/>
  <c r="J638" i="4" s="1"/>
  <c r="I296" i="4"/>
  <c r="J296" i="4" s="1"/>
  <c r="I610" i="4"/>
  <c r="J610" i="4" s="1"/>
  <c r="I246" i="4"/>
  <c r="J246" i="4" s="1"/>
  <c r="I492" i="4"/>
  <c r="J492" i="4" s="1"/>
  <c r="I230" i="4"/>
  <c r="J230" i="4" s="1"/>
  <c r="I323" i="4"/>
  <c r="J323" i="4" s="1"/>
  <c r="I43" i="4"/>
  <c r="J43" i="4" s="1"/>
  <c r="I316" i="4"/>
  <c r="J316" i="4" s="1"/>
  <c r="I51" i="4"/>
  <c r="J51" i="4" s="1"/>
  <c r="I778" i="4"/>
  <c r="J778" i="4" s="1"/>
  <c r="I796" i="4"/>
  <c r="J796" i="4" s="1"/>
  <c r="I542" i="4"/>
  <c r="J542" i="4" s="1"/>
  <c r="I1008" i="4"/>
  <c r="J1008" i="4" s="1"/>
  <c r="I1064" i="4"/>
  <c r="J1064" i="4" s="1"/>
  <c r="I1006" i="4"/>
  <c r="J1006" i="4" s="1"/>
  <c r="I921" i="4"/>
  <c r="J921" i="4" s="1"/>
  <c r="I1088" i="4"/>
  <c r="J1088" i="4" s="1"/>
  <c r="I884" i="4"/>
  <c r="J884" i="4" s="1"/>
  <c r="I585" i="4"/>
  <c r="J585" i="4" s="1"/>
  <c r="I714" i="4"/>
  <c r="J714" i="4" s="1"/>
  <c r="I1003" i="4"/>
  <c r="J1003" i="4" s="1"/>
  <c r="I707" i="4"/>
  <c r="J707" i="4" s="1"/>
  <c r="I812" i="4"/>
  <c r="J812" i="4" s="1"/>
  <c r="I995" i="4"/>
  <c r="J995" i="4" s="1"/>
  <c r="I672" i="4"/>
  <c r="J672" i="4" s="1"/>
  <c r="I1107" i="4"/>
  <c r="J1107" i="4" s="1"/>
  <c r="I979" i="4"/>
  <c r="J979" i="4" s="1"/>
  <c r="I553" i="4"/>
  <c r="J553" i="4" s="1"/>
  <c r="I573" i="4"/>
  <c r="J573" i="4" s="1"/>
  <c r="I1102" i="4"/>
  <c r="J1102" i="4" s="1"/>
  <c r="I780" i="4"/>
  <c r="J780" i="4" s="1"/>
  <c r="I39" i="4"/>
  <c r="J39" i="4" s="1"/>
  <c r="I955" i="4"/>
  <c r="J955" i="4" s="1"/>
  <c r="I657" i="4"/>
  <c r="J657" i="4" s="1"/>
  <c r="I38" i="4"/>
  <c r="J38" i="4" s="1"/>
  <c r="I973" i="4"/>
  <c r="J973" i="4" s="1"/>
  <c r="I771" i="4"/>
  <c r="J771" i="4" s="1"/>
  <c r="I314" i="4"/>
  <c r="J314" i="4" s="1"/>
  <c r="I1004" i="4"/>
  <c r="J1004" i="4" s="1"/>
  <c r="I802" i="4"/>
  <c r="J802" i="4" s="1"/>
  <c r="I334" i="4"/>
  <c r="J334" i="4" s="1"/>
  <c r="I904" i="4"/>
  <c r="J904" i="4" s="1"/>
  <c r="I688" i="4"/>
  <c r="J688" i="4" s="1"/>
  <c r="I454" i="4"/>
  <c r="J454" i="4" s="1"/>
  <c r="I803" i="4"/>
  <c r="J803" i="4" s="1"/>
  <c r="I580" i="4"/>
  <c r="J580" i="4" s="1"/>
  <c r="I100" i="4"/>
  <c r="J100" i="4" s="1"/>
  <c r="I858" i="4"/>
  <c r="J858" i="4" s="1"/>
  <c r="I639" i="4"/>
  <c r="J639" i="4" s="1"/>
  <c r="I309" i="4"/>
  <c r="J309" i="4" s="1"/>
  <c r="I687" i="4"/>
  <c r="J687" i="4" s="1"/>
  <c r="I538" i="4"/>
  <c r="J538" i="4" s="1"/>
  <c r="I228" i="4"/>
  <c r="J228" i="4" s="1"/>
  <c r="I578" i="4"/>
  <c r="J578" i="4" s="1"/>
  <c r="I212" i="4"/>
  <c r="J212" i="4" s="1"/>
  <c r="I599" i="4"/>
  <c r="J599" i="4" s="1"/>
  <c r="I222" i="4"/>
  <c r="J222" i="4" s="1"/>
  <c r="I480" i="4"/>
  <c r="J480" i="4" s="1"/>
  <c r="I208" i="4"/>
  <c r="J208" i="4" s="1"/>
  <c r="I292" i="4"/>
  <c r="J292" i="4" s="1"/>
  <c r="I303" i="4"/>
  <c r="J303" i="4" s="1"/>
  <c r="I960" i="4"/>
  <c r="J960" i="4" s="1"/>
  <c r="I203" i="4"/>
  <c r="J203" i="4" s="1"/>
  <c r="I870" i="4"/>
  <c r="J870" i="4" s="1"/>
  <c r="I977" i="4"/>
  <c r="J977" i="4" s="1"/>
  <c r="I689" i="4"/>
  <c r="J689" i="4" s="1"/>
  <c r="I830" i="4"/>
  <c r="J830" i="4" s="1"/>
  <c r="I1070" i="4"/>
  <c r="J1070" i="4" s="1"/>
  <c r="I846" i="4"/>
  <c r="J846" i="4" s="1"/>
  <c r="I537" i="4"/>
  <c r="J537" i="4" s="1"/>
  <c r="I631" i="4"/>
  <c r="J631" i="4" s="1"/>
  <c r="I951" i="4"/>
  <c r="J951" i="4" s="1"/>
  <c r="I532" i="4"/>
  <c r="J532" i="4" s="1"/>
  <c r="I195" i="4"/>
  <c r="J195" i="4" s="1"/>
  <c r="I988" i="4"/>
  <c r="J988" i="4" s="1"/>
  <c r="I623" i="4"/>
  <c r="J623" i="4" s="1"/>
  <c r="I894" i="4"/>
  <c r="J894" i="4" s="1"/>
  <c r="I304" i="4"/>
  <c r="J304" i="4" s="1"/>
  <c r="I513" i="4"/>
  <c r="J513" i="4" s="1"/>
  <c r="I1073" i="4"/>
  <c r="J1073" i="4" s="1"/>
  <c r="I763" i="4"/>
  <c r="J763" i="4" s="1"/>
  <c r="I1089" i="4"/>
  <c r="J1089" i="4" s="1"/>
  <c r="I924" i="4"/>
  <c r="J924" i="4" s="1"/>
  <c r="I640" i="4"/>
  <c r="J640" i="4" s="1"/>
  <c r="I967" i="4"/>
  <c r="J967" i="4" s="1"/>
  <c r="I683" i="4"/>
  <c r="J683" i="4" s="1"/>
  <c r="I239" i="4"/>
  <c r="J239" i="4" s="1"/>
  <c r="I990" i="4"/>
  <c r="J990" i="4" s="1"/>
  <c r="I791" i="4"/>
  <c r="J791" i="4" s="1"/>
  <c r="I283" i="4"/>
  <c r="J283" i="4" s="1"/>
  <c r="I897" i="4"/>
  <c r="J897" i="4" s="1"/>
  <c r="I665" i="4"/>
  <c r="J665" i="4" s="1"/>
  <c r="I382" i="4"/>
  <c r="J382" i="4" s="1"/>
  <c r="I753" i="4"/>
  <c r="J753" i="4" s="1"/>
  <c r="I531" i="4"/>
  <c r="J531" i="4" s="1"/>
  <c r="I83" i="4"/>
  <c r="J83" i="4" s="1"/>
  <c r="I837" i="4"/>
  <c r="J837" i="4" s="1"/>
  <c r="I622" i="4"/>
  <c r="J622" i="4" s="1"/>
  <c r="I190" i="4"/>
  <c r="J190" i="4" s="1"/>
  <c r="I673" i="4"/>
  <c r="J673" i="4" s="1"/>
  <c r="I481" i="4"/>
  <c r="J481" i="4" s="1"/>
  <c r="I158" i="4"/>
  <c r="J158" i="4" s="1"/>
  <c r="I561" i="4"/>
  <c r="J561" i="4" s="1"/>
  <c r="I188" i="4"/>
  <c r="J188" i="4" s="1"/>
  <c r="I588" i="4"/>
  <c r="J588" i="4" s="1"/>
  <c r="I105" i="4"/>
  <c r="J105" i="4" s="1"/>
  <c r="I441" i="4"/>
  <c r="J441" i="4" s="1"/>
  <c r="I150" i="4"/>
  <c r="J150" i="4" s="1"/>
  <c r="I527" i="4"/>
  <c r="J527" i="4" s="1"/>
  <c r="I255" i="4"/>
  <c r="J255" i="4" s="1"/>
  <c r="I240" i="4"/>
  <c r="J240" i="4" s="1"/>
  <c r="I1072" i="4"/>
  <c r="J1072" i="4" s="1"/>
  <c r="I1122" i="4"/>
  <c r="J1122" i="4" s="1"/>
  <c r="I717" i="4"/>
  <c r="J717" i="4" s="1"/>
  <c r="I923" i="4"/>
  <c r="J923" i="4" s="1"/>
  <c r="I108" i="4"/>
  <c r="J108" i="4" s="1"/>
  <c r="I565" i="4"/>
  <c r="J565" i="4" s="1"/>
  <c r="I1056" i="4"/>
  <c r="J1056" i="4" s="1"/>
  <c r="I809" i="4"/>
  <c r="J809" i="4" s="1"/>
  <c r="I405" i="4"/>
  <c r="J405" i="4" s="1"/>
  <c r="I243" i="4"/>
  <c r="J243" i="4" s="1"/>
  <c r="I918" i="4"/>
  <c r="J918" i="4" s="1"/>
  <c r="I490" i="4"/>
  <c r="J490" i="4" s="1"/>
  <c r="I149" i="4"/>
  <c r="J149" i="4" s="1"/>
  <c r="I949" i="4"/>
  <c r="J949" i="4" s="1"/>
  <c r="I484" i="4"/>
  <c r="J484" i="4" s="1"/>
  <c r="I857" i="4"/>
  <c r="J857" i="4" s="1"/>
  <c r="I268" i="4"/>
  <c r="J268" i="4" s="1"/>
  <c r="I429" i="4"/>
  <c r="J429" i="4" s="1"/>
  <c r="I1029" i="4"/>
  <c r="J1029" i="4" s="1"/>
  <c r="I664" i="4"/>
  <c r="J664" i="4" s="1"/>
  <c r="I1082" i="4"/>
  <c r="J1082" i="4" s="1"/>
  <c r="I902" i="4"/>
  <c r="J902" i="4" s="1"/>
  <c r="I570" i="4"/>
  <c r="J570" i="4" s="1"/>
  <c r="I1098" i="4"/>
  <c r="J1098" i="4" s="1"/>
  <c r="I940" i="4"/>
  <c r="J940" i="4" s="1"/>
  <c r="I667" i="4"/>
  <c r="J667" i="4" s="1"/>
  <c r="I178" i="4"/>
  <c r="J178" i="4" s="1"/>
  <c r="I981" i="4"/>
  <c r="J981" i="4" s="1"/>
  <c r="I715" i="4"/>
  <c r="J715" i="4" s="1"/>
  <c r="I229" i="4"/>
  <c r="J229" i="4" s="1"/>
  <c r="I847" i="4"/>
  <c r="J847" i="4" s="1"/>
  <c r="I635" i="4"/>
  <c r="J635" i="4" s="1"/>
  <c r="I333" i="4"/>
  <c r="J333" i="4" s="1"/>
  <c r="I931" i="4"/>
  <c r="J931" i="4" s="1"/>
  <c r="I746" i="4"/>
  <c r="J746" i="4" s="1"/>
  <c r="I468" i="4"/>
  <c r="J468" i="4" s="1"/>
  <c r="I68" i="4"/>
  <c r="J68" i="4" s="1"/>
  <c r="I794" i="4"/>
  <c r="J794" i="4" s="1"/>
  <c r="I559" i="4"/>
  <c r="J559" i="4" s="1"/>
  <c r="I171" i="4"/>
  <c r="J171" i="4" s="1"/>
  <c r="I659" i="4"/>
  <c r="J659" i="4" s="1"/>
  <c r="I450" i="4"/>
  <c r="J450" i="4" s="1"/>
  <c r="I134" i="4"/>
  <c r="J134" i="4" s="1"/>
  <c r="I526" i="4"/>
  <c r="J526" i="4" s="1"/>
  <c r="I85" i="4"/>
  <c r="J85" i="4" s="1"/>
  <c r="I525" i="4"/>
  <c r="J525" i="4" s="1"/>
  <c r="I84" i="4"/>
  <c r="J84" i="4" s="1"/>
  <c r="I404" i="4"/>
  <c r="J404" i="4" s="1"/>
  <c r="I113" i="4"/>
  <c r="J113" i="4" s="1"/>
  <c r="I509" i="4"/>
  <c r="J509" i="4" s="1"/>
  <c r="I198" i="4"/>
  <c r="J198" i="4" s="1"/>
  <c r="I494" i="4"/>
  <c r="J494" i="4" s="1"/>
  <c r="I211" i="4"/>
  <c r="J211" i="4" s="1"/>
  <c r="I1080" i="4"/>
  <c r="J1080" i="4" s="1"/>
  <c r="I1034" i="4"/>
  <c r="J1034" i="4" s="1"/>
  <c r="I992" i="4"/>
  <c r="J992" i="4" s="1"/>
  <c r="I291" i="4"/>
  <c r="J291" i="4" s="1"/>
  <c r="I155" i="4"/>
  <c r="J155" i="4" s="1"/>
  <c r="I420" i="4"/>
  <c r="J420" i="4" s="1"/>
  <c r="I1110" i="4"/>
  <c r="J1110" i="4" s="1"/>
  <c r="I502" i="4"/>
  <c r="J502" i="4" s="1"/>
  <c r="I1026" i="4"/>
  <c r="J1026" i="4" s="1"/>
  <c r="I792" i="4"/>
  <c r="J792" i="4" s="1"/>
  <c r="I279" i="4"/>
  <c r="J279" i="4" s="1"/>
  <c r="I880" i="4"/>
  <c r="J880" i="4" s="1"/>
  <c r="I351" i="4"/>
  <c r="J351" i="4" s="1"/>
  <c r="I914" i="4"/>
  <c r="J914" i="4" s="1"/>
  <c r="I395" i="4"/>
  <c r="J395" i="4" s="1"/>
  <c r="I841" i="4"/>
  <c r="J841" i="4" s="1"/>
  <c r="I299" i="4"/>
  <c r="J299" i="4" s="1"/>
  <c r="I985" i="4"/>
  <c r="J985" i="4" s="1"/>
  <c r="I614" i="4"/>
  <c r="J614" i="4" s="1"/>
  <c r="I1062" i="4"/>
  <c r="J1062" i="4" s="1"/>
  <c r="I856" i="4"/>
  <c r="J856" i="4" s="1"/>
  <c r="I440" i="4"/>
  <c r="J440" i="4" s="1"/>
  <c r="I1092" i="4"/>
  <c r="J1092" i="4" s="1"/>
  <c r="I919" i="4"/>
  <c r="J919" i="4" s="1"/>
  <c r="I647" i="4"/>
  <c r="J647" i="4" s="1"/>
  <c r="I27" i="4"/>
  <c r="J27" i="4" s="1"/>
  <c r="I956" i="4"/>
  <c r="J956" i="4" s="1"/>
  <c r="I697" i="4"/>
  <c r="J697" i="4" s="1"/>
  <c r="I168" i="4"/>
  <c r="J168" i="4" s="1"/>
  <c r="I833" i="4"/>
  <c r="J833" i="4" s="1"/>
  <c r="I626" i="4"/>
  <c r="J626" i="4" s="1"/>
  <c r="I284" i="4"/>
  <c r="J284" i="4" s="1"/>
  <c r="I909" i="4"/>
  <c r="J909" i="4" s="1"/>
  <c r="I730" i="4"/>
  <c r="J730" i="4" s="1"/>
  <c r="I394" i="4"/>
  <c r="J394" i="4" s="1"/>
  <c r="I787" i="4"/>
  <c r="J787" i="4" s="1"/>
  <c r="I540" i="4"/>
  <c r="J540" i="4" s="1"/>
  <c r="I151" i="4"/>
  <c r="J151" i="4" s="1"/>
  <c r="I646" i="4"/>
  <c r="J646" i="4" s="1"/>
  <c r="I439" i="4"/>
  <c r="J439" i="4" s="1"/>
  <c r="I487" i="4"/>
  <c r="J487" i="4" s="1"/>
  <c r="I30" i="4"/>
  <c r="J30" i="4" s="1"/>
  <c r="I495" i="4"/>
  <c r="J495" i="4" s="1"/>
  <c r="I36" i="4"/>
  <c r="J36" i="4" s="1"/>
  <c r="I367" i="4"/>
  <c r="J367" i="4" s="1"/>
  <c r="I99" i="4"/>
  <c r="J99" i="4" s="1"/>
  <c r="I459" i="4"/>
  <c r="J459" i="4" s="1"/>
  <c r="I176" i="4"/>
  <c r="J176" i="4" s="1"/>
  <c r="I470" i="4"/>
  <c r="J470" i="4" s="1"/>
  <c r="I196" i="4"/>
  <c r="J196" i="4" s="1"/>
  <c r="I969" i="4"/>
  <c r="J969" i="4" s="1"/>
  <c r="I887" i="4"/>
  <c r="J887" i="4" s="1"/>
  <c r="I1052" i="4"/>
  <c r="J1052" i="4" s="1"/>
  <c r="I67" i="4"/>
  <c r="J67" i="4" s="1"/>
  <c r="I1042" i="4"/>
  <c r="J1042" i="4" s="1"/>
  <c r="I322" i="4"/>
  <c r="J322" i="4" s="1"/>
  <c r="I1019" i="4"/>
  <c r="J1019" i="4" s="1"/>
  <c r="I738" i="4"/>
  <c r="J738" i="4" s="1"/>
  <c r="I241" i="4"/>
  <c r="J241" i="4" s="1"/>
  <c r="I1077" i="4"/>
  <c r="J1077" i="4" s="1"/>
  <c r="I843" i="4"/>
  <c r="J843" i="4" s="1"/>
  <c r="I232" i="4"/>
  <c r="J232" i="4" s="1"/>
  <c r="I1106" i="4"/>
  <c r="J1106" i="4" s="1"/>
  <c r="I877" i="4"/>
  <c r="J877" i="4" s="1"/>
  <c r="I271" i="4"/>
  <c r="J271" i="4" s="1"/>
  <c r="I1075" i="4"/>
  <c r="J1075" i="4" s="1"/>
  <c r="I785" i="4"/>
  <c r="J785" i="4" s="1"/>
  <c r="I855" i="4"/>
  <c r="J855" i="4" s="1"/>
  <c r="I258" i="4"/>
  <c r="J258" i="4" s="1"/>
  <c r="I970" i="4"/>
  <c r="J970" i="4" s="1"/>
  <c r="I425" i="4"/>
  <c r="J425" i="4" s="1"/>
  <c r="I1030" i="4"/>
  <c r="J1030" i="4" s="1"/>
  <c r="I834" i="4"/>
  <c r="J834" i="4" s="1"/>
  <c r="I379" i="4"/>
  <c r="J379" i="4" s="1"/>
  <c r="I1069" i="4"/>
  <c r="J1069" i="4" s="1"/>
  <c r="I873" i="4"/>
  <c r="J873" i="4" s="1"/>
  <c r="I577" i="4"/>
  <c r="J577" i="4" s="1"/>
  <c r="I1103" i="4"/>
  <c r="J1103" i="4" s="1"/>
  <c r="I938" i="4"/>
  <c r="J938" i="4" s="1"/>
  <c r="I679" i="4"/>
  <c r="J679" i="4" s="1"/>
  <c r="I826" i="4"/>
  <c r="J826" i="4" s="1"/>
  <c r="I574" i="4"/>
  <c r="J574" i="4" s="1"/>
  <c r="I253" i="4"/>
  <c r="J253" i="4" s="1"/>
  <c r="I874" i="4"/>
  <c r="J874" i="4" s="1"/>
  <c r="I685" i="4"/>
  <c r="J685" i="4" s="1"/>
  <c r="I358" i="4"/>
  <c r="J358" i="4" s="1"/>
  <c r="I943" i="4"/>
  <c r="J943" i="4" s="1"/>
  <c r="I765" i="4"/>
  <c r="J765" i="4" s="1"/>
  <c r="I448" i="4"/>
  <c r="J448" i="4" s="1"/>
  <c r="I80" i="4"/>
  <c r="J80" i="4" s="1"/>
  <c r="I596" i="4"/>
  <c r="J596" i="4" s="1"/>
  <c r="I403" i="4"/>
  <c r="J403" i="4" s="1"/>
  <c r="I713" i="4"/>
  <c r="J713" i="4" s="1"/>
  <c r="I447" i="4"/>
  <c r="J447" i="4" s="1"/>
  <c r="I410" i="4"/>
  <c r="J410" i="4" s="1"/>
  <c r="I307" i="4"/>
  <c r="J307" i="4" s="1"/>
  <c r="I49" i="4"/>
  <c r="J49" i="4" s="1"/>
  <c r="I446" i="4"/>
  <c r="J446" i="4" s="1"/>
  <c r="I161" i="4"/>
  <c r="J161" i="4" s="1"/>
  <c r="I399" i="4"/>
  <c r="J399" i="4" s="1"/>
  <c r="I145" i="4"/>
  <c r="J145" i="4" s="1"/>
  <c r="I331" i="4"/>
  <c r="J331" i="4" s="1"/>
  <c r="I761" i="4"/>
  <c r="J761" i="4" s="1"/>
  <c r="I986" i="4"/>
  <c r="J986" i="4" s="1"/>
  <c r="I1104" i="4"/>
  <c r="J1104" i="4" s="1"/>
  <c r="I1001" i="4"/>
  <c r="J1001" i="4" s="1"/>
  <c r="I1011" i="4"/>
  <c r="J1011" i="4" s="1"/>
  <c r="I710" i="4"/>
  <c r="J710" i="4" s="1"/>
  <c r="I93" i="4"/>
  <c r="J93" i="4" s="1"/>
  <c r="I1047" i="4"/>
  <c r="J1047" i="4" s="1"/>
  <c r="I807" i="4"/>
  <c r="J807" i="4" s="1"/>
  <c r="I136" i="4"/>
  <c r="J136" i="4" s="1"/>
  <c r="I1096" i="4"/>
  <c r="J1096" i="4" s="1"/>
  <c r="I786" i="4"/>
  <c r="J786" i="4" s="1"/>
  <c r="I127" i="4"/>
  <c r="J127" i="4" s="1"/>
  <c r="I1067" i="4"/>
  <c r="J1067" i="4" s="1"/>
  <c r="I749" i="4"/>
  <c r="J749" i="4" s="1"/>
  <c r="I838" i="4"/>
  <c r="J838" i="4" s="1"/>
  <c r="I926" i="4"/>
  <c r="J926" i="4" s="1"/>
  <c r="I337" i="4"/>
  <c r="J337" i="4" s="1"/>
  <c r="I1021" i="4"/>
  <c r="J1021" i="4" s="1"/>
  <c r="I811" i="4"/>
  <c r="J811" i="4" s="1"/>
  <c r="I221" i="4"/>
  <c r="J221" i="4" s="1"/>
  <c r="I1037" i="4"/>
  <c r="J1037" i="4" s="1"/>
  <c r="I850" i="4"/>
  <c r="J850" i="4" s="1"/>
  <c r="I529" i="4"/>
  <c r="J529" i="4" s="1"/>
  <c r="I1090" i="4"/>
  <c r="J1090" i="4" s="1"/>
  <c r="I892" i="4"/>
  <c r="J892" i="4" s="1"/>
  <c r="I558" i="4"/>
  <c r="J558" i="4" s="1"/>
  <c r="I797" i="4"/>
  <c r="J797" i="4" s="1"/>
  <c r="I564" i="4"/>
  <c r="J564" i="4" s="1"/>
  <c r="I217" i="4"/>
  <c r="J217" i="4" s="1"/>
  <c r="I853" i="4"/>
  <c r="J853" i="4" s="1"/>
  <c r="I674" i="4"/>
  <c r="J674" i="4" s="1"/>
  <c r="I297" i="4"/>
  <c r="J297" i="4" s="1"/>
  <c r="I915" i="4"/>
  <c r="J915" i="4" s="1"/>
  <c r="I728" i="4"/>
  <c r="J728" i="4" s="1"/>
  <c r="I408" i="4"/>
  <c r="J408" i="4" s="1"/>
  <c r="I53" i="4"/>
  <c r="J53" i="4" s="1"/>
  <c r="I591" i="4"/>
  <c r="J591" i="4" s="1"/>
  <c r="I381" i="4"/>
  <c r="J381" i="4" s="1"/>
  <c r="I699" i="4"/>
  <c r="J699" i="4" s="1"/>
  <c r="I353" i="4"/>
  <c r="J353" i="4" s="1"/>
  <c r="I712" i="4"/>
  <c r="J712" i="4" s="1"/>
  <c r="I352" i="4"/>
  <c r="J352" i="4" s="1"/>
  <c r="I295" i="4"/>
  <c r="J295" i="4" s="1"/>
  <c r="I31" i="4"/>
  <c r="J31" i="4" s="1"/>
  <c r="I380" i="4"/>
  <c r="J380" i="4" s="1"/>
  <c r="I118" i="4"/>
  <c r="J118" i="4" s="1"/>
  <c r="I378" i="4"/>
  <c r="J378" i="4" s="1"/>
  <c r="I60" i="4"/>
  <c r="J60" i="4" s="1"/>
  <c r="I123" i="4"/>
  <c r="J123" i="4" s="1"/>
  <c r="I189" i="4"/>
  <c r="J189" i="4" s="1"/>
  <c r="I247" i="4"/>
  <c r="J247" i="4" s="1"/>
  <c r="I310" i="4"/>
  <c r="J310" i="4" s="1"/>
  <c r="I370" i="4"/>
  <c r="J370" i="4" s="1"/>
  <c r="I444" i="4"/>
  <c r="J444" i="4" s="1"/>
  <c r="I501" i="4"/>
  <c r="J501" i="4" s="1"/>
  <c r="I52" i="4"/>
  <c r="J52" i="4" s="1"/>
  <c r="I111" i="4"/>
  <c r="J111" i="4" s="1"/>
  <c r="I169" i="4"/>
  <c r="J169" i="4" s="1"/>
  <c r="I235" i="4"/>
  <c r="J235" i="4" s="1"/>
  <c r="I298" i="4"/>
  <c r="J298" i="4" s="1"/>
  <c r="I372" i="4"/>
  <c r="J372" i="4" s="1"/>
  <c r="I438" i="4"/>
  <c r="J438" i="4" s="1"/>
  <c r="I496" i="4"/>
  <c r="J496" i="4" s="1"/>
  <c r="I92" i="4"/>
  <c r="J92" i="4" s="1"/>
  <c r="I157" i="4"/>
  <c r="J157" i="4" s="1"/>
  <c r="I223" i="4"/>
  <c r="J223" i="4" s="1"/>
  <c r="I288" i="4"/>
  <c r="J288" i="4" s="1"/>
  <c r="I344" i="4"/>
  <c r="J344" i="4" s="1"/>
  <c r="I412" i="4"/>
  <c r="J412" i="4" s="1"/>
  <c r="I486" i="4"/>
  <c r="J486" i="4" s="1"/>
  <c r="I94" i="4"/>
  <c r="J94" i="4" s="1"/>
  <c r="I210" i="4"/>
  <c r="J210" i="4" s="1"/>
  <c r="I325" i="4"/>
  <c r="J325" i="4" s="1"/>
  <c r="I421" i="4"/>
  <c r="J421" i="4" s="1"/>
  <c r="I515" i="4"/>
  <c r="J515" i="4" s="1"/>
  <c r="I594" i="4"/>
  <c r="J594" i="4" s="1"/>
  <c r="I649" i="4"/>
  <c r="J649" i="4" s="1"/>
  <c r="I719" i="4"/>
  <c r="J719" i="4" s="1"/>
  <c r="I107" i="4"/>
  <c r="J107" i="4" s="1"/>
  <c r="I200" i="4"/>
  <c r="J200" i="4" s="1"/>
  <c r="I306" i="4"/>
  <c r="J306" i="4" s="1"/>
  <c r="I411" i="4"/>
  <c r="J411" i="4" s="1"/>
  <c r="I497" i="4"/>
  <c r="J497" i="4" s="1"/>
  <c r="I572" i="4"/>
  <c r="J572" i="4" s="1"/>
  <c r="I632" i="4"/>
  <c r="J632" i="4" s="1"/>
  <c r="I692" i="4"/>
  <c r="J692" i="4" s="1"/>
  <c r="I25" i="4"/>
  <c r="J25" i="4" s="1"/>
  <c r="I146" i="4"/>
  <c r="J146" i="4" s="1"/>
  <c r="I250" i="4"/>
  <c r="J250" i="4" s="1"/>
  <c r="I348" i="4"/>
  <c r="J348" i="4" s="1"/>
  <c r="I82" i="4"/>
  <c r="J82" i="4" s="1"/>
  <c r="I138" i="4"/>
  <c r="J138" i="4" s="1"/>
  <c r="I204" i="4"/>
  <c r="J204" i="4" s="1"/>
  <c r="I259" i="4"/>
  <c r="J259" i="4" s="1"/>
  <c r="I321" i="4"/>
  <c r="J321" i="4" s="1"/>
  <c r="I392" i="4"/>
  <c r="J392" i="4" s="1"/>
  <c r="I463" i="4"/>
  <c r="J463" i="4" s="1"/>
  <c r="I520" i="4"/>
  <c r="J520" i="4" s="1"/>
  <c r="I66" i="4"/>
  <c r="J66" i="4" s="1"/>
  <c r="I125" i="4"/>
  <c r="J125" i="4" s="1"/>
  <c r="I191" i="4"/>
  <c r="J191" i="4" s="1"/>
  <c r="I248" i="4"/>
  <c r="J248" i="4" s="1"/>
  <c r="I318" i="4"/>
  <c r="J318" i="4" s="1"/>
  <c r="I387" i="4"/>
  <c r="J387" i="4" s="1"/>
  <c r="I452" i="4"/>
  <c r="J452" i="4" s="1"/>
  <c r="I522" i="4"/>
  <c r="J522" i="4" s="1"/>
  <c r="I40" i="4"/>
  <c r="J40" i="4" s="1"/>
  <c r="I106" i="4"/>
  <c r="J106" i="4" s="1"/>
  <c r="I172" i="4"/>
  <c r="J172" i="4" s="1"/>
  <c r="I238" i="4"/>
  <c r="J238" i="4" s="1"/>
  <c r="I301" i="4"/>
  <c r="J301" i="4" s="1"/>
  <c r="I360" i="4"/>
  <c r="J360" i="4" s="1"/>
  <c r="I433" i="4"/>
  <c r="J433" i="4" s="1"/>
  <c r="I499" i="4"/>
  <c r="J499" i="4" s="1"/>
  <c r="I117" i="4"/>
  <c r="J117" i="4" s="1"/>
  <c r="I234" i="4"/>
  <c r="J234" i="4" s="1"/>
  <c r="I345" i="4"/>
  <c r="J345" i="4" s="1"/>
  <c r="I445" i="4"/>
  <c r="J445" i="4" s="1"/>
  <c r="I543" i="4"/>
  <c r="J543" i="4" s="1"/>
  <c r="I604" i="4"/>
  <c r="J604" i="4" s="1"/>
  <c r="I669" i="4"/>
  <c r="J669" i="4" s="1"/>
  <c r="I129" i="4"/>
  <c r="J129" i="4" s="1"/>
  <c r="I236" i="4"/>
  <c r="J236" i="4" s="1"/>
  <c r="I327" i="4"/>
  <c r="J327" i="4" s="1"/>
  <c r="I434" i="4"/>
  <c r="J434" i="4" s="1"/>
  <c r="I516" i="4"/>
  <c r="J516" i="4" s="1"/>
  <c r="I584" i="4"/>
  <c r="J584" i="4" s="1"/>
  <c r="I650" i="4"/>
  <c r="J650" i="4" s="1"/>
  <c r="I706" i="4"/>
  <c r="J706" i="4" s="1"/>
  <c r="I47" i="4"/>
  <c r="J47" i="4" s="1"/>
  <c r="I170" i="4"/>
  <c r="J170" i="4" s="1"/>
  <c r="I280" i="4"/>
  <c r="J280" i="4" s="1"/>
  <c r="I368" i="4"/>
  <c r="J368" i="4" s="1"/>
  <c r="I460" i="4"/>
  <c r="J460" i="4" s="1"/>
  <c r="I557" i="4"/>
  <c r="J557" i="4" s="1"/>
  <c r="I612" i="4"/>
  <c r="J612" i="4" s="1"/>
  <c r="I680" i="4"/>
  <c r="J680" i="4" s="1"/>
  <c r="I64" i="4"/>
  <c r="J64" i="4" s="1"/>
  <c r="I226" i="4"/>
  <c r="J226" i="4" s="1"/>
  <c r="I354" i="4"/>
  <c r="J354" i="4" s="1"/>
  <c r="I528" i="4"/>
  <c r="J528" i="4" s="1"/>
  <c r="I648" i="4"/>
  <c r="J648" i="4" s="1"/>
  <c r="I737" i="4"/>
  <c r="J737" i="4" s="1"/>
  <c r="I808" i="4"/>
  <c r="J808" i="4" s="1"/>
  <c r="I879" i="4"/>
  <c r="J879" i="4" s="1"/>
  <c r="I957" i="4"/>
  <c r="J957" i="4" s="1"/>
  <c r="I137" i="4"/>
  <c r="J137" i="4" s="1"/>
  <c r="I281" i="4"/>
  <c r="J281" i="4" s="1"/>
  <c r="I451" i="4"/>
  <c r="J451" i="4" s="1"/>
  <c r="I607" i="4"/>
  <c r="J607" i="4" s="1"/>
  <c r="I696" i="4"/>
  <c r="J696" i="4" s="1"/>
  <c r="I767" i="4"/>
  <c r="J767" i="4" s="1"/>
  <c r="I845" i="4"/>
  <c r="J845" i="4" s="1"/>
  <c r="I917" i="4"/>
  <c r="J917" i="4" s="1"/>
  <c r="I160" i="4"/>
  <c r="J160" i="4" s="1"/>
  <c r="I302" i="4"/>
  <c r="J302" i="4" s="1"/>
  <c r="I472" i="4"/>
  <c r="J472" i="4" s="1"/>
  <c r="I582" i="4"/>
  <c r="J582" i="4" s="1"/>
  <c r="I654" i="4"/>
  <c r="J654" i="4" s="1"/>
  <c r="I769" i="4"/>
  <c r="J769" i="4" s="1"/>
  <c r="I840" i="4"/>
  <c r="J840" i="4" s="1"/>
  <c r="I911" i="4"/>
  <c r="J911" i="4" s="1"/>
  <c r="I81" i="4"/>
  <c r="J81" i="4" s="1"/>
  <c r="I308" i="4"/>
  <c r="J308" i="4" s="1"/>
  <c r="I545" i="4"/>
  <c r="J545" i="4" s="1"/>
  <c r="I732" i="4"/>
  <c r="J732" i="4" s="1"/>
  <c r="I825" i="4"/>
  <c r="J825" i="4" s="1"/>
  <c r="I927" i="4"/>
  <c r="J927" i="4" s="1"/>
  <c r="I999" i="4"/>
  <c r="J999" i="4" s="1"/>
  <c r="I1063" i="4"/>
  <c r="J1063" i="4" s="1"/>
  <c r="I91" i="4"/>
  <c r="J91" i="4" s="1"/>
  <c r="I339" i="4"/>
  <c r="J339" i="4" s="1"/>
  <c r="I547" i="4"/>
  <c r="J547" i="4" s="1"/>
  <c r="I702" i="4"/>
  <c r="J702" i="4" s="1"/>
  <c r="I806" i="4"/>
  <c r="J806" i="4" s="1"/>
  <c r="I907" i="4"/>
  <c r="J907" i="4" s="1"/>
  <c r="I982" i="4"/>
  <c r="J982" i="4" s="1"/>
  <c r="I1046" i="4"/>
  <c r="J1046" i="4" s="1"/>
  <c r="I1111" i="4"/>
  <c r="J1111" i="4" s="1"/>
  <c r="I102" i="4"/>
  <c r="J102" i="4" s="1"/>
  <c r="I406" i="4"/>
  <c r="J406" i="4" s="1"/>
  <c r="I675" i="4"/>
  <c r="J675" i="4" s="1"/>
  <c r="I799" i="4"/>
  <c r="J799" i="4" s="1"/>
  <c r="I891" i="4"/>
  <c r="J891" i="4" s="1"/>
  <c r="I975" i="4"/>
  <c r="J975" i="4" s="1"/>
  <c r="I1039" i="4"/>
  <c r="J1039" i="4" s="1"/>
  <c r="I1108" i="4"/>
  <c r="J1108" i="4" s="1"/>
  <c r="I294" i="4"/>
  <c r="J294" i="4" s="1"/>
  <c r="I636" i="4"/>
  <c r="J636" i="4" s="1"/>
  <c r="I818" i="4"/>
  <c r="J818" i="4" s="1"/>
  <c r="I958" i="4"/>
  <c r="J958" i="4" s="1"/>
  <c r="I1058" i="4"/>
  <c r="J1058" i="4" s="1"/>
  <c r="I384" i="4"/>
  <c r="J384" i="4" s="1"/>
  <c r="I695" i="4"/>
  <c r="J695" i="4" s="1"/>
  <c r="I435" i="4"/>
  <c r="J435" i="4" s="1"/>
  <c r="I726" i="4"/>
  <c r="J726" i="4" s="1"/>
  <c r="I876" i="4"/>
  <c r="J876" i="4" s="1"/>
  <c r="I994" i="4"/>
  <c r="J994" i="4" s="1"/>
  <c r="I1094" i="4"/>
  <c r="J1094" i="4" s="1"/>
  <c r="I183" i="4"/>
  <c r="J183" i="4" s="1"/>
  <c r="I579" i="4"/>
  <c r="J579" i="4" s="1"/>
  <c r="I823" i="4"/>
  <c r="J823" i="4" s="1"/>
  <c r="I963" i="4"/>
  <c r="J963" i="4" s="1"/>
  <c r="I1076" i="4"/>
  <c r="J1076" i="4" s="1"/>
  <c r="I939" i="4"/>
  <c r="J939" i="4" s="1"/>
  <c r="I402" i="4"/>
  <c r="J402" i="4" s="1"/>
  <c r="I752" i="4"/>
  <c r="J752" i="4" s="1"/>
  <c r="I899" i="4"/>
  <c r="J899" i="4" s="1"/>
  <c r="I1033" i="4"/>
  <c r="J1033" i="4" s="1"/>
  <c r="I366" i="4"/>
  <c r="J366" i="4" s="1"/>
  <c r="I144" i="4"/>
  <c r="J144" i="4" s="1"/>
  <c r="I562" i="4"/>
  <c r="J562" i="4" s="1"/>
  <c r="I756" i="4"/>
  <c r="J756" i="4" s="1"/>
  <c r="I900" i="4"/>
  <c r="J900" i="4" s="1"/>
  <c r="I1041" i="4"/>
  <c r="J1041" i="4" s="1"/>
  <c r="I1118" i="4"/>
  <c r="J1118" i="4" s="1"/>
  <c r="I686" i="4"/>
  <c r="J686" i="4" s="1"/>
  <c r="I971" i="4"/>
  <c r="J971" i="4" s="1"/>
  <c r="I852" i="4"/>
  <c r="J852" i="4" s="1"/>
  <c r="I611" i="4"/>
  <c r="J611" i="4" s="1"/>
  <c r="I1083" i="4"/>
  <c r="J1083" i="4" s="1"/>
  <c r="I508" i="4"/>
  <c r="J508" i="4" s="1"/>
  <c r="I1091" i="4"/>
  <c r="J1091" i="4" s="1"/>
  <c r="I906" i="4"/>
  <c r="J906" i="4" s="1"/>
  <c r="I1120" i="4"/>
  <c r="J1120" i="4" s="1"/>
  <c r="I28" i="4"/>
  <c r="J28" i="4" s="1"/>
  <c r="I95" i="4"/>
  <c r="J95" i="4" s="1"/>
  <c r="I152" i="4"/>
  <c r="J152" i="4" s="1"/>
  <c r="I218" i="4"/>
  <c r="J218" i="4" s="1"/>
  <c r="I272" i="4"/>
  <c r="J272" i="4" s="1"/>
  <c r="I341" i="4"/>
  <c r="J341" i="4" s="1"/>
  <c r="I407" i="4"/>
  <c r="J407" i="4" s="1"/>
  <c r="I476" i="4"/>
  <c r="J476" i="4" s="1"/>
  <c r="I77" i="4"/>
  <c r="J77" i="4" s="1"/>
  <c r="I140" i="4"/>
  <c r="J140" i="4" s="1"/>
  <c r="I206" i="4"/>
  <c r="J206" i="4" s="1"/>
  <c r="I261" i="4"/>
  <c r="J261" i="4" s="1"/>
  <c r="I329" i="4"/>
  <c r="J329" i="4" s="1"/>
  <c r="I409" i="4"/>
  <c r="J409" i="4" s="1"/>
  <c r="I465" i="4"/>
  <c r="J465" i="4" s="1"/>
  <c r="I533" i="4"/>
  <c r="J533" i="4" s="1"/>
  <c r="I54" i="4"/>
  <c r="J54" i="4" s="1"/>
  <c r="I120" i="4"/>
  <c r="J120" i="4" s="1"/>
  <c r="I186" i="4"/>
  <c r="J186" i="4" s="1"/>
  <c r="I251" i="4"/>
  <c r="J251" i="4" s="1"/>
  <c r="I313" i="4"/>
  <c r="J313" i="4" s="1"/>
  <c r="I375" i="4"/>
  <c r="J375" i="4" s="1"/>
  <c r="I449" i="4"/>
  <c r="J449" i="4" s="1"/>
  <c r="I517" i="4"/>
  <c r="J517" i="4" s="1"/>
  <c r="I58" i="4"/>
  <c r="J58" i="4" s="1"/>
  <c r="I141" i="4"/>
  <c r="J141" i="4" s="1"/>
  <c r="I275" i="4"/>
  <c r="J275" i="4" s="1"/>
  <c r="I374" i="4"/>
  <c r="J374" i="4" s="1"/>
  <c r="I466" i="4"/>
  <c r="J466" i="4" s="1"/>
  <c r="I560" i="4"/>
  <c r="J560" i="4" s="1"/>
  <c r="I616" i="4"/>
  <c r="J616" i="4" s="1"/>
  <c r="I691" i="4"/>
  <c r="J691" i="4" s="1"/>
  <c r="I44" i="4"/>
  <c r="J44" i="4" s="1"/>
  <c r="I153" i="4"/>
  <c r="J153" i="4" s="1"/>
  <c r="I266" i="4"/>
  <c r="J266" i="4" s="1"/>
  <c r="I363" i="4"/>
  <c r="J363" i="4" s="1"/>
  <c r="I457" i="4"/>
  <c r="J457" i="4" s="1"/>
  <c r="I536" i="4"/>
  <c r="J536" i="4" s="1"/>
  <c r="I600" i="4"/>
  <c r="J600" i="4" s="1"/>
  <c r="I663" i="4"/>
  <c r="J663" i="4" s="1"/>
  <c r="I720" i="4"/>
  <c r="J720" i="4" s="1"/>
  <c r="I79" i="4"/>
  <c r="J79" i="4" s="1"/>
  <c r="I192" i="4"/>
  <c r="J192" i="4" s="1"/>
  <c r="I300" i="4"/>
  <c r="J300" i="4" s="1"/>
  <c r="I391" i="4"/>
  <c r="J391" i="4" s="1"/>
  <c r="I491" i="4"/>
  <c r="J491" i="4" s="1"/>
  <c r="I569" i="4"/>
  <c r="J569" i="4" s="1"/>
  <c r="I629" i="4"/>
  <c r="J629" i="4" s="1"/>
  <c r="I701" i="4"/>
  <c r="J701" i="4" s="1"/>
  <c r="I97" i="4"/>
  <c r="J97" i="4" s="1"/>
  <c r="I262" i="4"/>
  <c r="J262" i="4" s="1"/>
  <c r="I390" i="4"/>
  <c r="J390" i="4" s="1"/>
  <c r="I551" i="4"/>
  <c r="J551" i="4" s="1"/>
  <c r="I671" i="4"/>
  <c r="J671" i="4" s="1"/>
  <c r="I751" i="4"/>
  <c r="J751" i="4" s="1"/>
  <c r="I829" i="4"/>
  <c r="J829" i="4" s="1"/>
  <c r="I901" i="4"/>
  <c r="J901" i="4" s="1"/>
  <c r="I33" i="4"/>
  <c r="J33" i="4" s="1"/>
  <c r="I174" i="4"/>
  <c r="J174" i="4" s="1"/>
  <c r="I312" i="4"/>
  <c r="J312" i="4" s="1"/>
  <c r="I514" i="4"/>
  <c r="J514" i="4" s="1"/>
  <c r="I625" i="4"/>
  <c r="J625" i="4" s="1"/>
  <c r="I718" i="4"/>
  <c r="J718" i="4" s="1"/>
  <c r="I789" i="4"/>
  <c r="J789" i="4" s="1"/>
  <c r="I867" i="4"/>
  <c r="J867" i="4" s="1"/>
  <c r="I197" i="4"/>
  <c r="J197" i="4" s="1"/>
  <c r="I361" i="4"/>
  <c r="J361" i="4" s="1"/>
  <c r="I503" i="4"/>
  <c r="J503" i="4" s="1"/>
  <c r="I601" i="4"/>
  <c r="J601" i="4" s="1"/>
  <c r="I676" i="4"/>
  <c r="J676" i="4" s="1"/>
  <c r="I783" i="4"/>
  <c r="J783" i="4" s="1"/>
  <c r="I861" i="4"/>
  <c r="J861" i="4" s="1"/>
  <c r="I933" i="4"/>
  <c r="J933" i="4" s="1"/>
  <c r="I139" i="4"/>
  <c r="J139" i="4" s="1"/>
  <c r="I355" i="4"/>
  <c r="J355" i="4" s="1"/>
  <c r="I630" i="4"/>
  <c r="J630" i="4" s="1"/>
  <c r="I757" i="4"/>
  <c r="J757" i="4" s="1"/>
  <c r="I848" i="4"/>
  <c r="J848" i="4" s="1"/>
  <c r="I948" i="4"/>
  <c r="J948" i="4" s="1"/>
  <c r="I1013" i="4"/>
  <c r="J1013" i="4" s="1"/>
  <c r="I1084" i="4"/>
  <c r="J1084" i="4" s="1"/>
  <c r="I148" i="4"/>
  <c r="J148" i="4" s="1"/>
  <c r="I393" i="4"/>
  <c r="J393" i="4" s="1"/>
  <c r="I593" i="4"/>
  <c r="J593" i="4" s="1"/>
  <c r="I736" i="4"/>
  <c r="J736" i="4" s="1"/>
  <c r="I839" i="4"/>
  <c r="J839" i="4" s="1"/>
  <c r="I930" i="4"/>
  <c r="J930" i="4" s="1"/>
  <c r="I996" i="4"/>
  <c r="J996" i="4" s="1"/>
  <c r="I1060" i="4"/>
  <c r="J1060" i="4" s="1"/>
  <c r="I162" i="4"/>
  <c r="J162" i="4" s="1"/>
  <c r="I464" i="4"/>
  <c r="J464" i="4" s="1"/>
  <c r="I711" i="4"/>
  <c r="J711" i="4" s="1"/>
  <c r="I822" i="4"/>
  <c r="J822" i="4" s="1"/>
  <c r="I913" i="4"/>
  <c r="J913" i="4" s="1"/>
  <c r="I989" i="4"/>
  <c r="J989" i="4" s="1"/>
  <c r="I1053" i="4"/>
  <c r="J1053" i="4" s="1"/>
  <c r="I1121" i="4"/>
  <c r="J1121" i="4" s="1"/>
  <c r="I373" i="4"/>
  <c r="J373" i="4" s="1"/>
  <c r="I690" i="4"/>
  <c r="J690" i="4" s="1"/>
  <c r="I854" i="4"/>
  <c r="J854" i="4" s="1"/>
  <c r="I978" i="4"/>
  <c r="J978" i="4" s="1"/>
  <c r="I1093" i="4"/>
  <c r="J1093" i="4" s="1"/>
  <c r="I121" i="4"/>
  <c r="J121" i="4" s="1"/>
  <c r="I474" i="4"/>
  <c r="J474" i="4" s="1"/>
  <c r="I747" i="4"/>
  <c r="J747" i="4" s="1"/>
  <c r="I126" i="4"/>
  <c r="J126" i="4" s="1"/>
  <c r="I576" i="4"/>
  <c r="J576" i="4" s="1"/>
  <c r="I766" i="4"/>
  <c r="J766" i="4" s="1"/>
  <c r="I912" i="4"/>
  <c r="J912" i="4" s="1"/>
  <c r="I1016" i="4"/>
  <c r="J1016" i="4" s="1"/>
  <c r="I1123" i="4"/>
  <c r="J1123" i="4" s="1"/>
  <c r="I37" i="4"/>
  <c r="J37" i="4" s="1"/>
  <c r="I101" i="4"/>
  <c r="J101" i="4" s="1"/>
  <c r="I167" i="4"/>
  <c r="J167" i="4" s="1"/>
  <c r="I225" i="4"/>
  <c r="J225" i="4" s="1"/>
  <c r="I285" i="4"/>
  <c r="J285" i="4" s="1"/>
  <c r="I346" i="4"/>
  <c r="J346" i="4" s="1"/>
  <c r="I415" i="4"/>
  <c r="J415" i="4" s="1"/>
  <c r="I482" i="4"/>
  <c r="J482" i="4" s="1"/>
  <c r="I29" i="4"/>
  <c r="J29" i="4" s="1"/>
  <c r="I90" i="4"/>
  <c r="J90" i="4" s="1"/>
  <c r="I147" i="4"/>
  <c r="J147" i="4" s="1"/>
  <c r="I213" i="4"/>
  <c r="J213" i="4" s="1"/>
  <c r="I267" i="4"/>
  <c r="J267" i="4" s="1"/>
  <c r="I336" i="4"/>
  <c r="J336" i="4" s="1"/>
  <c r="I417" i="4"/>
  <c r="J417" i="4" s="1"/>
  <c r="I471" i="4"/>
  <c r="J471" i="4" s="1"/>
  <c r="I539" i="4"/>
  <c r="J539" i="4" s="1"/>
  <c r="I63" i="4"/>
  <c r="J63" i="4" s="1"/>
  <c r="I135" i="4"/>
  <c r="J135" i="4" s="1"/>
  <c r="I193" i="4"/>
  <c r="J193" i="4" s="1"/>
  <c r="I270" i="4"/>
  <c r="J270" i="4" s="1"/>
  <c r="I326" i="4"/>
  <c r="J326" i="4" s="1"/>
  <c r="I383" i="4"/>
  <c r="J383" i="4" s="1"/>
  <c r="I455" i="4"/>
  <c r="J455" i="4" s="1"/>
  <c r="I530" i="4"/>
  <c r="J530" i="4" s="1"/>
  <c r="I65" i="4"/>
  <c r="J65" i="4" s="1"/>
  <c r="I163" i="4"/>
  <c r="J163" i="4" s="1"/>
  <c r="I286" i="4"/>
  <c r="J286" i="4" s="1"/>
  <c r="I386" i="4"/>
  <c r="J386" i="4" s="1"/>
  <c r="I475" i="4"/>
  <c r="J475" i="4" s="1"/>
  <c r="I566" i="4"/>
  <c r="J566" i="4" s="1"/>
  <c r="I621" i="4"/>
  <c r="J621" i="4" s="1"/>
  <c r="I698" i="4"/>
  <c r="J698" i="4" s="1"/>
  <c r="I59" i="4"/>
  <c r="J59" i="4" s="1"/>
  <c r="I165" i="4"/>
  <c r="J165" i="4" s="1"/>
  <c r="I277" i="4"/>
  <c r="J277" i="4" s="1"/>
  <c r="I376" i="4"/>
  <c r="J376" i="4" s="1"/>
  <c r="I467" i="4"/>
  <c r="J467" i="4" s="1"/>
  <c r="I549" i="4"/>
  <c r="J549" i="4" s="1"/>
  <c r="I605" i="4"/>
  <c r="J605" i="4" s="1"/>
  <c r="I670" i="4"/>
  <c r="J670" i="4" s="1"/>
  <c r="I727" i="4"/>
  <c r="J727" i="4" s="1"/>
  <c r="I89" i="4"/>
  <c r="J89" i="4" s="1"/>
  <c r="I205" i="4"/>
  <c r="J205" i="4" s="1"/>
  <c r="I320" i="4"/>
  <c r="J320" i="4" s="1"/>
  <c r="I42" i="4"/>
  <c r="J42" i="4" s="1"/>
  <c r="I109" i="4"/>
  <c r="J109" i="4" s="1"/>
  <c r="I175" i="4"/>
  <c r="J175" i="4" s="1"/>
  <c r="I233" i="4"/>
  <c r="J233" i="4" s="1"/>
  <c r="I290" i="4"/>
  <c r="J290" i="4" s="1"/>
  <c r="I356" i="4"/>
  <c r="J356" i="4" s="1"/>
  <c r="I428" i="4"/>
  <c r="J428" i="4" s="1"/>
  <c r="I489" i="4"/>
  <c r="J489" i="4" s="1"/>
  <c r="I34" i="4"/>
  <c r="J34" i="4" s="1"/>
  <c r="I96" i="4"/>
  <c r="J96" i="4" s="1"/>
  <c r="I154" i="4"/>
  <c r="J154" i="4" s="1"/>
  <c r="I220" i="4"/>
  <c r="J220" i="4" s="1"/>
  <c r="I273" i="4"/>
  <c r="J273" i="4" s="1"/>
  <c r="I347" i="4"/>
  <c r="J347" i="4" s="1"/>
  <c r="I423" i="4"/>
  <c r="J423" i="4" s="1"/>
  <c r="I478" i="4"/>
  <c r="J478" i="4" s="1"/>
  <c r="I73" i="4"/>
  <c r="J73" i="4" s="1"/>
  <c r="I143" i="4"/>
  <c r="J143" i="4" s="1"/>
  <c r="I201" i="4"/>
  <c r="J201" i="4" s="1"/>
  <c r="I276" i="4"/>
  <c r="J276" i="4" s="1"/>
  <c r="I332" i="4"/>
  <c r="J332" i="4" s="1"/>
  <c r="I396" i="4"/>
  <c r="J396" i="4" s="1"/>
  <c r="I461" i="4"/>
  <c r="J461" i="4" s="1"/>
  <c r="I535" i="4"/>
  <c r="J535" i="4" s="1"/>
  <c r="I74" i="4"/>
  <c r="J74" i="4" s="1"/>
  <c r="I187" i="4"/>
  <c r="J187" i="4" s="1"/>
  <c r="I305" i="4"/>
  <c r="J305" i="4" s="1"/>
  <c r="I397" i="4"/>
  <c r="J397" i="4" s="1"/>
  <c r="I485" i="4"/>
  <c r="J485" i="4" s="1"/>
  <c r="I583" i="4"/>
  <c r="J583" i="4" s="1"/>
  <c r="I637" i="4"/>
  <c r="J637" i="4" s="1"/>
  <c r="I705" i="4"/>
  <c r="J705" i="4" s="1"/>
  <c r="I75" i="4"/>
  <c r="J75" i="4" s="1"/>
  <c r="I177" i="4"/>
  <c r="J177" i="4" s="1"/>
  <c r="I287" i="4"/>
  <c r="J287" i="4" s="1"/>
  <c r="I388" i="4"/>
  <c r="J388" i="4" s="1"/>
  <c r="I477" i="4"/>
  <c r="J477" i="4" s="1"/>
  <c r="I555" i="4"/>
  <c r="J555" i="4" s="1"/>
  <c r="I617" i="4"/>
  <c r="J617" i="4" s="1"/>
  <c r="I678" i="4"/>
  <c r="J678" i="4" s="1"/>
  <c r="I734" i="4"/>
  <c r="J734" i="4" s="1"/>
  <c r="I122" i="4"/>
  <c r="J122" i="4" s="1"/>
  <c r="I216" i="4"/>
  <c r="J216" i="4" s="1"/>
  <c r="I330" i="4"/>
  <c r="J330" i="4" s="1"/>
  <c r="I416" i="4"/>
  <c r="J416" i="4" s="1"/>
  <c r="I511" i="4"/>
  <c r="J511" i="4" s="1"/>
  <c r="I586" i="4"/>
  <c r="J586" i="4" s="1"/>
  <c r="I652" i="4"/>
  <c r="J652" i="4" s="1"/>
  <c r="I723" i="4"/>
  <c r="J723" i="4" s="1"/>
  <c r="I133" i="4"/>
  <c r="J133" i="4" s="1"/>
  <c r="I293" i="4"/>
  <c r="J293" i="4" s="1"/>
  <c r="I427" i="4"/>
  <c r="J427" i="4" s="1"/>
  <c r="I587" i="4"/>
  <c r="J587" i="4" s="1"/>
  <c r="I694" i="4"/>
  <c r="J694" i="4" s="1"/>
  <c r="I773" i="4"/>
  <c r="J773" i="4" s="1"/>
  <c r="I851" i="4"/>
  <c r="J851" i="4" s="1"/>
  <c r="I922" i="4"/>
  <c r="J922" i="4" s="1"/>
  <c r="I56" i="4"/>
  <c r="J56" i="4" s="1"/>
  <c r="I214" i="4"/>
  <c r="J214" i="4" s="1"/>
  <c r="I377" i="4"/>
  <c r="J377" i="4" s="1"/>
  <c r="I544" i="4"/>
  <c r="J544" i="4" s="1"/>
  <c r="I641" i="4"/>
  <c r="J641" i="4" s="1"/>
  <c r="I739" i="4"/>
  <c r="J739" i="4" s="1"/>
  <c r="I810" i="4"/>
  <c r="J810" i="4" s="1"/>
  <c r="I881" i="4"/>
  <c r="J881" i="4" s="1"/>
  <c r="I35" i="4"/>
  <c r="J35" i="4" s="1"/>
  <c r="I237" i="4"/>
  <c r="J237" i="4" s="1"/>
  <c r="I400" i="4"/>
  <c r="J400" i="4" s="1"/>
  <c r="I534" i="4"/>
  <c r="J534" i="4" s="1"/>
  <c r="I618" i="4"/>
  <c r="J618" i="4" s="1"/>
  <c r="I722" i="4"/>
  <c r="J722" i="4" s="1"/>
  <c r="I805" i="4"/>
  <c r="J805" i="4" s="1"/>
  <c r="I883" i="4"/>
  <c r="J883" i="4" s="1"/>
  <c r="I954" i="4"/>
  <c r="J954" i="4" s="1"/>
  <c r="I202" i="4"/>
  <c r="J202" i="4" s="1"/>
  <c r="I443" i="4"/>
  <c r="J443" i="4" s="1"/>
  <c r="I661" i="4"/>
  <c r="J661" i="4" s="1"/>
  <c r="I779" i="4"/>
  <c r="J779" i="4" s="1"/>
  <c r="I882" i="4"/>
  <c r="J882" i="4" s="1"/>
  <c r="I966" i="4"/>
  <c r="J966" i="4" s="1"/>
  <c r="I1031" i="4"/>
  <c r="J1031" i="4" s="1"/>
  <c r="I1097" i="4"/>
  <c r="J1097" i="4" s="1"/>
  <c r="I207" i="4"/>
  <c r="J207" i="4" s="1"/>
  <c r="I453" i="4"/>
  <c r="J453" i="4" s="1"/>
  <c r="I634" i="4"/>
  <c r="J634" i="4" s="1"/>
  <c r="I759" i="4"/>
  <c r="J759" i="4" s="1"/>
  <c r="I862" i="4"/>
  <c r="J862" i="4" s="1"/>
  <c r="I950" i="4"/>
  <c r="J950" i="4" s="1"/>
  <c r="I1014" i="4"/>
  <c r="J1014" i="4" s="1"/>
  <c r="I1079" i="4"/>
  <c r="J1079" i="4" s="1"/>
  <c r="I252" i="4"/>
  <c r="J252" i="4" s="1"/>
  <c r="I556" i="4"/>
  <c r="J556" i="4" s="1"/>
  <c r="I754" i="4"/>
  <c r="J754" i="4" s="1"/>
  <c r="I844" i="4"/>
  <c r="J844" i="4" s="1"/>
  <c r="I935" i="4"/>
  <c r="J935" i="4" s="1"/>
  <c r="I1007" i="4"/>
  <c r="J1007" i="4" s="1"/>
  <c r="I1071" i="4"/>
  <c r="J1071" i="4" s="1"/>
  <c r="I70" i="4"/>
  <c r="J70" i="4" s="1"/>
  <c r="I469" i="4"/>
  <c r="J469" i="4" s="1"/>
  <c r="I743" i="4"/>
  <c r="J743" i="4" s="1"/>
  <c r="I889" i="4"/>
  <c r="J889" i="4" s="1"/>
  <c r="I1000" i="4"/>
  <c r="J1000" i="4" s="1"/>
  <c r="I1113" i="4"/>
  <c r="J1113" i="4" s="1"/>
  <c r="I215" i="4"/>
  <c r="J215" i="4" s="1"/>
  <c r="I550" i="4"/>
  <c r="J550" i="4" s="1"/>
  <c r="I800" i="4"/>
  <c r="J800" i="4" s="1"/>
  <c r="I219" i="4"/>
  <c r="J219" i="4" s="1"/>
  <c r="I620" i="4"/>
  <c r="J620" i="4" s="1"/>
  <c r="I804" i="4"/>
  <c r="J804" i="4" s="1"/>
  <c r="I946" i="4"/>
  <c r="J946" i="4" s="1"/>
  <c r="I1038" i="4"/>
  <c r="J1038" i="4" s="1"/>
  <c r="I953" i="4"/>
  <c r="J953" i="4" s="1"/>
  <c r="I442" i="4"/>
  <c r="J442" i="4" s="1"/>
  <c r="I731" i="4"/>
  <c r="J731" i="4" s="1"/>
  <c r="I898" i="4"/>
  <c r="J898" i="4" s="1"/>
  <c r="I1010" i="4"/>
  <c r="J1010" i="4" s="1"/>
  <c r="I740" i="4"/>
  <c r="J740" i="4" s="1"/>
  <c r="I184" i="4"/>
  <c r="J184" i="4" s="1"/>
  <c r="I603" i="4"/>
  <c r="J603" i="4" s="1"/>
  <c r="I827" i="4"/>
  <c r="J827" i="4" s="1"/>
  <c r="I974" i="4"/>
  <c r="J974" i="4" s="1"/>
  <c r="I1087" i="4"/>
  <c r="J1087" i="4" s="1"/>
  <c r="I886" i="4"/>
  <c r="J886" i="4" s="1"/>
  <c r="I359" i="4"/>
  <c r="J359" i="4" s="1"/>
  <c r="I653" i="4"/>
  <c r="J653" i="4" s="1"/>
  <c r="I828" i="4"/>
  <c r="J828" i="4" s="1"/>
  <c r="I997" i="4"/>
  <c r="J997" i="4" s="1"/>
  <c r="I1078" i="4"/>
  <c r="J1078" i="4" s="1"/>
  <c r="I976" i="4"/>
  <c r="J976" i="4" s="1"/>
  <c r="I1081" i="4"/>
  <c r="J1081" i="4" s="1"/>
  <c r="I1065" i="4"/>
  <c r="J1065" i="4" s="1"/>
  <c r="I832" i="4"/>
  <c r="J832" i="4" s="1"/>
  <c r="I1020" i="4"/>
  <c r="J1020" i="4" s="1"/>
  <c r="I984" i="4"/>
  <c r="J984" i="4" s="1"/>
  <c r="I1100" i="4"/>
  <c r="J1100" i="4" s="1"/>
  <c r="I88" i="4"/>
  <c r="J88" i="4" s="1"/>
  <c r="I254" i="4"/>
  <c r="J254" i="4" s="1"/>
  <c r="I436" i="4"/>
  <c r="J436" i="4" s="1"/>
  <c r="I61" i="4"/>
  <c r="J61" i="4" s="1"/>
  <c r="I227" i="4"/>
  <c r="J227" i="4" s="1"/>
  <c r="I401" i="4"/>
  <c r="J401" i="4" s="1"/>
  <c r="I164" i="4"/>
  <c r="J164" i="4" s="1"/>
  <c r="I338" i="4"/>
  <c r="J338" i="4" s="1"/>
  <c r="I505" i="4"/>
  <c r="J505" i="4" s="1"/>
  <c r="I128" i="4"/>
  <c r="J128" i="4" s="1"/>
  <c r="I432" i="4"/>
  <c r="J432" i="4" s="1"/>
  <c r="I643" i="4"/>
  <c r="J643" i="4" s="1"/>
  <c r="I119" i="4"/>
  <c r="J119" i="4" s="1"/>
  <c r="I398" i="4"/>
  <c r="J398" i="4" s="1"/>
  <c r="I589" i="4"/>
  <c r="J589" i="4" s="1"/>
  <c r="I32" i="4"/>
  <c r="J32" i="4" s="1"/>
  <c r="I340" i="4"/>
  <c r="J340" i="4" s="1"/>
  <c r="I500" i="4"/>
  <c r="J500" i="4" s="1"/>
  <c r="I602" i="4"/>
  <c r="J602" i="4" s="1"/>
  <c r="I244" i="4"/>
  <c r="J244" i="4" s="1"/>
  <c r="I462" i="4"/>
  <c r="J462" i="4" s="1"/>
  <c r="I682" i="4"/>
  <c r="J682" i="4" s="1"/>
  <c r="I801" i="4"/>
  <c r="J801" i="4" s="1"/>
  <c r="I929" i="4"/>
  <c r="J929" i="4" s="1"/>
  <c r="I156" i="4"/>
  <c r="J156" i="4" s="1"/>
  <c r="I414" i="4"/>
  <c r="J414" i="4" s="1"/>
  <c r="I633" i="4"/>
  <c r="J633" i="4" s="1"/>
  <c r="I760" i="4"/>
  <c r="J760" i="4" s="1"/>
  <c r="I888" i="4"/>
  <c r="J888" i="4" s="1"/>
  <c r="I124" i="4"/>
  <c r="J124" i="4" s="1"/>
  <c r="I418" i="4"/>
  <c r="J418" i="4" s="1"/>
  <c r="I592" i="4"/>
  <c r="J592" i="4" s="1"/>
  <c r="I755" i="4"/>
  <c r="J755" i="4" s="1"/>
  <c r="I869" i="4"/>
  <c r="J869" i="4" s="1"/>
  <c r="I473" i="4"/>
  <c r="J473" i="4" s="1"/>
  <c r="I745" i="4"/>
  <c r="J745" i="4" s="1"/>
  <c r="I905" i="4"/>
  <c r="J905" i="4" s="1"/>
  <c r="I1022" i="4"/>
  <c r="J1022" i="4" s="1"/>
  <c r="I46" i="4"/>
  <c r="J46" i="4" s="1"/>
  <c r="I479" i="4"/>
  <c r="J479" i="4" s="1"/>
  <c r="I721" i="4"/>
  <c r="J721" i="4" s="1"/>
  <c r="I885" i="4"/>
  <c r="J885" i="4" s="1"/>
  <c r="I1005" i="4"/>
  <c r="J1005" i="4" s="1"/>
  <c r="I1105" i="4"/>
  <c r="J1105" i="4" s="1"/>
  <c r="I274" i="4"/>
  <c r="J274" i="4" s="1"/>
  <c r="I693" i="4"/>
  <c r="J693" i="4" s="1"/>
  <c r="I868" i="4"/>
  <c r="J868" i="4" s="1"/>
  <c r="I998" i="4"/>
  <c r="J998" i="4" s="1"/>
  <c r="I1095" i="4"/>
  <c r="J1095" i="4" s="1"/>
  <c r="I510" i="4"/>
  <c r="J510" i="4" s="1"/>
  <c r="I835" i="4"/>
  <c r="J835" i="4" s="1"/>
  <c r="I1043" i="4"/>
  <c r="J1043" i="4" s="1"/>
  <c r="I72" i="4"/>
  <c r="J72" i="4" s="1"/>
  <c r="I595" i="4"/>
  <c r="J595" i="4" s="1"/>
  <c r="I78" i="4"/>
  <c r="J78" i="4" s="1"/>
  <c r="I668" i="4"/>
  <c r="J668" i="4" s="1"/>
  <c r="I932" i="4"/>
  <c r="J932" i="4" s="1"/>
  <c r="I1085" i="4"/>
  <c r="J1085" i="4" s="1"/>
  <c r="I866" i="4"/>
  <c r="J866" i="4" s="1"/>
  <c r="I524" i="4"/>
  <c r="J524" i="4" s="1"/>
  <c r="I842" i="4"/>
  <c r="J842" i="4" s="1"/>
  <c r="I1002" i="4"/>
  <c r="J1002" i="4" s="1"/>
  <c r="I1117" i="4"/>
  <c r="J1117" i="4" s="1"/>
  <c r="I983" i="4"/>
  <c r="J983" i="4" s="1"/>
  <c r="I581" i="4"/>
  <c r="J581" i="4" s="1"/>
  <c r="I863" i="4"/>
  <c r="J863" i="4" s="1"/>
  <c r="I1040" i="4"/>
  <c r="J1040" i="4" s="1"/>
  <c r="I795" i="4"/>
  <c r="J795" i="4" s="1"/>
  <c r="I493" i="4"/>
  <c r="J493" i="4" s="1"/>
  <c r="I774" i="4"/>
  <c r="J774" i="4" s="1"/>
  <c r="I952" i="4"/>
  <c r="J952" i="4" s="1"/>
  <c r="I1099" i="4"/>
  <c r="J1099" i="4" s="1"/>
  <c r="I758" i="4"/>
  <c r="J758" i="4" s="1"/>
  <c r="I1059" i="4"/>
  <c r="J1059" i="4" s="1"/>
  <c r="I1015" i="4"/>
  <c r="J1015" i="4" s="1"/>
  <c r="I1112" i="4"/>
  <c r="J1112" i="4" s="1"/>
  <c r="I941" i="4"/>
  <c r="J941" i="4" s="1"/>
  <c r="I1035" i="4"/>
  <c r="J1035" i="4" s="1"/>
  <c r="I1050" i="4"/>
  <c r="J1050" i="4" s="1"/>
  <c r="I116" i="4"/>
  <c r="J116" i="4" s="1"/>
  <c r="I265" i="4"/>
  <c r="J265" i="4" s="1"/>
  <c r="I458" i="4"/>
  <c r="J458" i="4" s="1"/>
  <c r="I71" i="4"/>
  <c r="J71" i="4" s="1"/>
  <c r="I242" i="4"/>
  <c r="J242" i="4" s="1"/>
  <c r="I430" i="4"/>
  <c r="J430" i="4" s="1"/>
  <c r="I179" i="4"/>
  <c r="J179" i="4" s="1"/>
  <c r="I349" i="4"/>
  <c r="J349" i="4" s="1"/>
  <c r="I541" i="4"/>
  <c r="J541" i="4" s="1"/>
  <c r="I199" i="4"/>
  <c r="J199" i="4" s="1"/>
  <c r="I456" i="4"/>
  <c r="J456" i="4" s="1"/>
  <c r="I655" i="4"/>
  <c r="J655" i="4" s="1"/>
  <c r="I142" i="4"/>
  <c r="J142" i="4" s="1"/>
  <c r="I422" i="4"/>
  <c r="J422" i="4" s="1"/>
  <c r="I627" i="4"/>
  <c r="J627" i="4" s="1"/>
  <c r="I62" i="4"/>
  <c r="J62" i="4" s="1"/>
  <c r="I357" i="4"/>
  <c r="J357" i="4" s="1"/>
  <c r="I521" i="4"/>
  <c r="J521" i="4" s="1"/>
  <c r="I624" i="4"/>
  <c r="J624" i="4" s="1"/>
  <c r="I41" i="4"/>
  <c r="J41" i="4" s="1"/>
  <c r="I278" i="4"/>
  <c r="J278" i="4" s="1"/>
  <c r="I512" i="4"/>
  <c r="J512" i="4" s="1"/>
  <c r="I704" i="4"/>
  <c r="J704" i="4" s="1"/>
  <c r="I815" i="4"/>
  <c r="J815" i="4" s="1"/>
  <c r="I936" i="4"/>
  <c r="J936" i="4" s="1"/>
  <c r="I194" i="4"/>
  <c r="J194" i="4" s="1"/>
  <c r="I431" i="4"/>
  <c r="J431" i="4" s="1"/>
  <c r="I662" i="4"/>
  <c r="J662" i="4" s="1"/>
  <c r="I781" i="4"/>
  <c r="J781" i="4" s="1"/>
  <c r="I895" i="4"/>
  <c r="J895" i="4" s="1"/>
  <c r="I180" i="4"/>
  <c r="J180" i="4" s="1"/>
  <c r="I437" i="4"/>
  <c r="J437" i="4" s="1"/>
  <c r="I609" i="4"/>
  <c r="J609" i="4" s="1"/>
  <c r="I762" i="4"/>
  <c r="J762" i="4" s="1"/>
  <c r="I890" i="4"/>
  <c r="J890" i="4" s="1"/>
  <c r="I110" i="4"/>
  <c r="J110" i="4" s="1"/>
  <c r="I498" i="4"/>
  <c r="J498" i="4" s="1"/>
  <c r="I768" i="4"/>
  <c r="J768" i="4" s="1"/>
  <c r="I916" i="4"/>
  <c r="J916" i="4" s="1"/>
  <c r="I1036" i="4"/>
  <c r="J1036" i="4" s="1"/>
  <c r="I115" i="4"/>
  <c r="J115" i="4" s="1"/>
  <c r="I504" i="4"/>
  <c r="J504" i="4" s="1"/>
  <c r="I748" i="4"/>
  <c r="J748" i="4" s="1"/>
  <c r="I896" i="4"/>
  <c r="J896" i="4" s="1"/>
  <c r="I1023" i="4"/>
  <c r="J1023" i="4" s="1"/>
  <c r="I1124" i="4"/>
  <c r="J1124" i="4" s="1"/>
  <c r="I350" i="4"/>
  <c r="J350" i="4" s="1"/>
  <c r="I729" i="4"/>
  <c r="J729" i="4" s="1"/>
  <c r="I878" i="4"/>
  <c r="J878" i="4" s="1"/>
  <c r="I1012" i="4"/>
  <c r="J1012" i="4" s="1"/>
  <c r="I1114" i="4"/>
  <c r="J1114" i="4" s="1"/>
  <c r="I568" i="4"/>
  <c r="J568" i="4" s="1"/>
  <c r="I871" i="4"/>
  <c r="J871" i="4" s="1"/>
  <c r="I1051" i="4"/>
  <c r="J1051" i="4" s="1"/>
  <c r="I166" i="4"/>
  <c r="J166" i="4" s="1"/>
  <c r="I619" i="4"/>
  <c r="J619" i="4" s="1"/>
  <c r="I173" i="4"/>
  <c r="J173" i="4" s="1"/>
  <c r="I700" i="4"/>
  <c r="J700" i="4" s="1"/>
  <c r="I962" i="4"/>
  <c r="J962" i="4" s="1"/>
  <c r="I1115" i="4"/>
  <c r="J1115" i="4" s="1"/>
  <c r="I50" i="4"/>
  <c r="J50" i="4" s="1"/>
  <c r="I554" i="4"/>
  <c r="J554" i="4" s="1"/>
  <c r="I860" i="4"/>
  <c r="J860" i="4" s="1"/>
  <c r="I1017" i="4"/>
  <c r="J1017" i="4" s="1"/>
  <c r="I26" i="4"/>
  <c r="J26" i="4" s="1"/>
  <c r="I651" i="4"/>
  <c r="J651" i="4" s="1"/>
  <c r="I182" i="4"/>
  <c r="J182" i="4" s="1"/>
  <c r="I328" i="4"/>
  <c r="J328" i="4" s="1"/>
  <c r="I507" i="4"/>
  <c r="J507" i="4" s="1"/>
  <c r="I132" i="4"/>
  <c r="J132" i="4" s="1"/>
  <c r="I311" i="4"/>
  <c r="J311" i="4" s="1"/>
  <c r="I483" i="4"/>
  <c r="J483" i="4" s="1"/>
  <c r="I86" i="4"/>
  <c r="J86" i="4" s="1"/>
  <c r="I245" i="4"/>
  <c r="J245" i="4" s="1"/>
  <c r="I419" i="4"/>
  <c r="J419" i="4" s="1"/>
  <c r="I315" i="4"/>
  <c r="J315" i="4" s="1"/>
  <c r="I548" i="4"/>
  <c r="J548" i="4" s="1"/>
  <c r="I733" i="4"/>
  <c r="J733" i="4" s="1"/>
  <c r="I256" i="4"/>
  <c r="J256" i="4" s="1"/>
  <c r="I506" i="4"/>
  <c r="J506" i="4" s="1"/>
  <c r="I684" i="4"/>
  <c r="J684" i="4" s="1"/>
  <c r="I181" i="4"/>
  <c r="J181" i="4" s="1"/>
  <c r="I426" i="4"/>
  <c r="J426" i="4" s="1"/>
  <c r="I563" i="4"/>
  <c r="J563" i="4" s="1"/>
  <c r="I666" i="4"/>
  <c r="J666" i="4" s="1"/>
  <c r="I114" i="4"/>
  <c r="J114" i="4" s="1"/>
  <c r="I342" i="4"/>
  <c r="J342" i="4" s="1"/>
  <c r="I613" i="4"/>
  <c r="J613" i="4" s="1"/>
  <c r="I744" i="4"/>
  <c r="J744" i="4" s="1"/>
  <c r="I865" i="4"/>
  <c r="J865" i="4" s="1"/>
  <c r="I45" i="4"/>
  <c r="J45" i="4" s="1"/>
  <c r="I264" i="4"/>
  <c r="J264" i="4" s="1"/>
  <c r="I571" i="4"/>
  <c r="J571" i="4" s="1"/>
  <c r="I708" i="4"/>
  <c r="J708" i="4" s="1"/>
  <c r="I824" i="4"/>
  <c r="J824" i="4" s="1"/>
  <c r="I269" i="4"/>
  <c r="J269" i="4" s="1"/>
  <c r="I519" i="4"/>
  <c r="J519" i="4" s="1"/>
  <c r="I644" i="4"/>
  <c r="J644" i="4" s="1"/>
  <c r="I819" i="4"/>
  <c r="J819" i="4" s="1"/>
  <c r="I925" i="4"/>
  <c r="J925" i="4" s="1"/>
  <c r="I257" i="4"/>
  <c r="J257" i="4" s="1"/>
  <c r="I645" i="4"/>
  <c r="J645" i="4" s="1"/>
  <c r="I813" i="4"/>
  <c r="J813" i="4" s="1"/>
  <c r="I972" i="4"/>
  <c r="J972" i="4" s="1"/>
  <c r="I1068" i="4"/>
  <c r="J1068" i="4" s="1"/>
  <c r="I263" i="4"/>
  <c r="J263" i="4" s="1"/>
  <c r="I606" i="4"/>
  <c r="J606" i="4" s="1"/>
  <c r="I793" i="4"/>
  <c r="J793" i="4" s="1"/>
  <c r="I959" i="4"/>
  <c r="J959" i="4" s="1"/>
  <c r="I1055" i="4"/>
  <c r="J1055" i="4" s="1"/>
  <c r="I55" i="4"/>
  <c r="J55" i="4" s="1"/>
  <c r="I518" i="4"/>
  <c r="J518" i="4" s="1"/>
  <c r="I788" i="4"/>
  <c r="J788" i="4" s="1"/>
  <c r="I945" i="4"/>
  <c r="J945" i="4" s="1"/>
  <c r="I1044" i="4"/>
  <c r="J1044" i="4" s="1"/>
  <c r="I159" i="4"/>
  <c r="J159" i="4" s="1"/>
  <c r="I724" i="4"/>
  <c r="J724" i="4" s="1"/>
  <c r="I942" i="4"/>
  <c r="J942" i="4" s="1"/>
  <c r="I343" i="4"/>
  <c r="J343" i="4" s="1"/>
  <c r="I820" i="4"/>
  <c r="J820" i="4" s="1"/>
  <c r="I389" i="4"/>
  <c r="J389" i="4" s="1"/>
  <c r="I821" i="4"/>
  <c r="J821" i="4" s="1"/>
  <c r="I1009" i="4"/>
  <c r="J1009" i="4" s="1"/>
  <c r="I1116" i="4"/>
  <c r="J1116" i="4" s="1"/>
  <c r="I224" i="4"/>
  <c r="J224" i="4" s="1"/>
  <c r="I703" i="4"/>
  <c r="J703" i="4" s="1"/>
  <c r="I934" i="4"/>
  <c r="J934" i="4" s="1"/>
  <c r="I1086" i="4"/>
  <c r="J1086" i="4" s="1"/>
  <c r="I413" i="4"/>
  <c r="J413" i="4" s="1"/>
  <c r="I319" i="4"/>
  <c r="J319" i="4" s="1"/>
  <c r="I772" i="4"/>
  <c r="J772" i="4" s="1"/>
  <c r="I965" i="4"/>
  <c r="J965" i="4" s="1"/>
  <c r="I98" i="4"/>
  <c r="J98" i="4" s="1"/>
  <c r="I185" i="4"/>
  <c r="J185" i="4" s="1"/>
  <c r="I628" i="4"/>
  <c r="J628" i="4" s="1"/>
  <c r="I864" i="4"/>
  <c r="J864" i="4" s="1"/>
  <c r="I1048" i="4"/>
  <c r="J1048" i="4" s="1"/>
  <c r="I814" i="4"/>
  <c r="J814" i="4" s="1"/>
  <c r="I928" i="4"/>
  <c r="J928" i="4" s="1"/>
  <c r="I658" i="4"/>
  <c r="J658" i="4" s="1"/>
  <c r="I1119" i="4"/>
  <c r="J1119" i="4" s="1"/>
  <c r="I742" i="4"/>
  <c r="J742" i="4" s="1"/>
  <c r="I590" i="4"/>
  <c r="J590" i="4" s="1"/>
  <c r="I1074" i="4"/>
  <c r="J1074" i="4" s="1"/>
  <c r="I567" i="4"/>
  <c r="J567" i="4" s="1"/>
  <c r="I944" i="4"/>
  <c r="J944" i="4" s="1"/>
  <c r="I1066" i="4"/>
  <c r="J1066" i="4" s="1"/>
  <c r="I1101" i="4"/>
  <c r="J1101" i="4" s="1"/>
  <c r="I910" i="4"/>
  <c r="J910" i="4" s="1"/>
  <c r="I937" i="4"/>
  <c r="J937" i="4" s="1"/>
  <c r="I681" i="4"/>
  <c r="J681" i="4" s="1"/>
  <c r="I57" i="4"/>
  <c r="J57" i="4" s="1"/>
  <c r="I1025" i="4"/>
  <c r="J1025" i="4" s="1"/>
  <c r="I790" i="4"/>
  <c r="J790" i="4" s="1"/>
  <c r="I903" i="4"/>
  <c r="J903" i="4" s="1"/>
  <c r="I1061" i="4"/>
  <c r="J1061" i="4" s="1"/>
  <c r="I770" i="4"/>
  <c r="J770" i="4" s="1"/>
  <c r="I87" i="4"/>
  <c r="J87" i="4" s="1"/>
  <c r="I1024" i="4"/>
  <c r="J1024" i="4" s="1"/>
  <c r="I642" i="4"/>
  <c r="J642" i="4" s="1"/>
  <c r="I784" i="4"/>
  <c r="J784" i="4" s="1"/>
  <c r="I908" i="4"/>
  <c r="J908" i="4" s="1"/>
  <c r="I209" i="4"/>
  <c r="J209" i="4" s="1"/>
  <c r="I980" i="4"/>
  <c r="J980" i="4" s="1"/>
  <c r="I777" i="4"/>
  <c r="J777" i="4" s="1"/>
  <c r="I131" i="4"/>
  <c r="J131" i="4" s="1"/>
  <c r="I1028" i="4"/>
  <c r="J1028" i="4" s="1"/>
  <c r="I816" i="4"/>
  <c r="J816" i="4" s="1"/>
  <c r="I424" i="4"/>
  <c r="J424" i="4" s="1"/>
  <c r="I1054" i="4"/>
  <c r="J1054" i="4" s="1"/>
  <c r="I859" i="4"/>
  <c r="J859" i="4" s="1"/>
  <c r="I523" i="4"/>
  <c r="J523" i="4" s="1"/>
  <c r="I961" i="4"/>
  <c r="J961" i="4" s="1"/>
  <c r="I776" i="4"/>
  <c r="J776" i="4" s="1"/>
  <c r="I546" i="4"/>
  <c r="J546" i="4" s="1"/>
  <c r="I104" i="4"/>
  <c r="J104" i="4" s="1"/>
  <c r="I831" i="4"/>
  <c r="J831" i="4" s="1"/>
  <c r="I615" i="4"/>
  <c r="J615" i="4" s="1"/>
  <c r="I249" i="4"/>
  <c r="J249" i="4" s="1"/>
  <c r="I893" i="4"/>
  <c r="J893" i="4" s="1"/>
  <c r="I716" i="4"/>
  <c r="J716" i="4" s="1"/>
  <c r="I371" i="4"/>
  <c r="J371" i="4" s="1"/>
  <c r="I575" i="4"/>
  <c r="J575" i="4" s="1"/>
  <c r="I289" i="4"/>
  <c r="J289" i="4" s="1"/>
  <c r="I656" i="4"/>
  <c r="J656" i="4" s="1"/>
  <c r="I317" i="4"/>
  <c r="J317" i="4" s="1"/>
  <c r="I677" i="4"/>
  <c r="J677" i="4" s="1"/>
  <c r="I335" i="4"/>
  <c r="J335" i="4" s="1"/>
  <c r="I282" i="4"/>
  <c r="J282" i="4" s="1"/>
  <c r="I364" i="4"/>
  <c r="J364" i="4" s="1"/>
  <c r="I103" i="4"/>
  <c r="J103" i="4" s="1"/>
  <c r="I362" i="4"/>
  <c r="J362" i="4" s="1"/>
  <c r="I69" i="4"/>
  <c r="J69" i="4" s="1"/>
  <c r="AI24" i="4"/>
  <c r="AI260" i="4"/>
  <c r="AI197" i="4"/>
  <c r="AI390" i="4"/>
  <c r="AI318" i="4"/>
  <c r="AI212" i="4"/>
  <c r="AI480" i="4"/>
  <c r="AI446" i="4"/>
  <c r="AI468" i="4"/>
  <c r="AI332" i="4"/>
  <c r="AI420" i="4"/>
  <c r="AI189" i="4"/>
  <c r="AI234" i="4"/>
  <c r="AI337" i="4"/>
  <c r="AI181" i="4"/>
  <c r="AI253" i="4"/>
  <c r="AI449" i="4"/>
  <c r="AI249" i="4"/>
  <c r="AI170" i="4"/>
  <c r="AI206" i="4"/>
  <c r="AI385" i="4"/>
  <c r="AI185" i="4"/>
  <c r="AI323" i="4"/>
  <c r="AI409" i="4"/>
  <c r="AI309" i="4"/>
  <c r="AI321" i="4"/>
  <c r="AI330" i="4"/>
  <c r="AI345" i="4"/>
  <c r="AI427" i="4"/>
  <c r="AI431" i="4"/>
  <c r="AI102" i="4"/>
  <c r="AI489" i="4"/>
  <c r="AI407" i="4"/>
  <c r="AI293" i="4"/>
  <c r="AI437" i="4"/>
  <c r="AI95" i="4"/>
  <c r="AI277" i="4"/>
  <c r="AI217" i="4"/>
  <c r="AI462" i="4"/>
  <c r="AI357" i="4"/>
  <c r="AI240" i="4"/>
  <c r="AI116" i="4"/>
  <c r="AI127" i="4"/>
  <c r="AI75" i="4"/>
  <c r="AI60" i="4"/>
  <c r="AI152" i="4"/>
  <c r="AI132" i="4"/>
  <c r="AI88" i="4"/>
  <c r="AI84" i="4"/>
  <c r="AI53" i="4"/>
  <c r="AI129" i="4"/>
  <c r="AI117" i="4"/>
  <c r="AI308" i="4"/>
  <c r="AI426" i="4"/>
  <c r="AI466" i="4"/>
  <c r="AI348" i="4"/>
  <c r="AI281" i="4"/>
  <c r="AI68" i="4"/>
  <c r="AI356" i="4"/>
  <c r="AI239" i="4"/>
  <c r="AI126" i="4"/>
  <c r="AI74" i="4"/>
  <c r="AI131" i="4"/>
  <c r="AI44" i="4"/>
  <c r="AI13" i="4"/>
  <c r="AI216" i="4"/>
  <c r="AI154" i="4"/>
  <c r="AI66" i="4"/>
  <c r="AI476" i="4"/>
  <c r="AI423" i="4"/>
  <c r="AI36" i="4"/>
  <c r="AI137" i="4"/>
  <c r="AI99" i="4"/>
  <c r="AI20" i="4"/>
  <c r="AI259" i="4"/>
  <c r="AI196" i="4"/>
  <c r="AI389" i="4"/>
  <c r="AI317" i="4"/>
  <c r="AI211" i="4"/>
  <c r="AI479" i="4"/>
  <c r="AI445" i="4"/>
  <c r="AI467" i="4"/>
  <c r="AI331" i="4"/>
  <c r="AI419" i="4"/>
  <c r="AI188" i="4"/>
  <c r="AI233" i="4"/>
  <c r="AI336" i="4"/>
  <c r="AI180" i="4"/>
  <c r="AI252" i="4"/>
  <c r="AI448" i="4"/>
  <c r="AI248" i="4"/>
  <c r="AI169" i="4"/>
  <c r="AI205" i="4"/>
  <c r="AI384" i="4"/>
  <c r="AI184" i="4"/>
  <c r="AI322" i="4"/>
  <c r="AI408" i="4"/>
  <c r="AI320" i="4"/>
  <c r="AI329" i="4"/>
  <c r="AI344" i="4"/>
  <c r="AI101" i="4"/>
  <c r="AI396" i="4"/>
  <c r="AI292" i="4"/>
  <c r="AI236" i="4"/>
  <c r="AI151" i="4"/>
  <c r="AI83" i="4"/>
  <c r="AI279" i="4"/>
  <c r="AI238" i="4"/>
  <c r="AI46" i="4"/>
  <c r="AI123" i="4"/>
  <c r="AI104" i="4"/>
  <c r="AI404" i="4"/>
  <c r="AI157" i="4"/>
  <c r="AI19" i="4"/>
  <c r="AI299" i="4"/>
  <c r="AI454" i="4"/>
  <c r="AI325" i="4"/>
  <c r="AI328" i="4"/>
  <c r="AI192" i="4"/>
  <c r="AI179" i="4"/>
  <c r="AI176" i="4"/>
  <c r="AI340" i="4"/>
  <c r="AI473" i="4"/>
  <c r="AI273" i="4"/>
  <c r="AI442" i="4"/>
  <c r="AI204" i="4"/>
  <c r="AI270" i="4"/>
  <c r="AI38" i="4"/>
  <c r="AI411" i="4"/>
  <c r="AI229" i="4"/>
  <c r="AI301" i="4"/>
  <c r="AI79" i="4"/>
  <c r="AI465" i="4"/>
  <c r="AI395" i="4"/>
  <c r="AI347" i="4"/>
  <c r="AI280" i="4"/>
  <c r="AI365" i="4"/>
  <c r="AI343" i="4"/>
  <c r="AI501" i="4"/>
  <c r="AI107" i="4"/>
  <c r="AI141" i="4"/>
  <c r="AI12" i="4"/>
  <c r="AI373" i="4"/>
  <c r="AI363" i="4"/>
  <c r="AI62" i="4"/>
  <c r="AI487" i="4"/>
  <c r="AI40" i="4"/>
  <c r="AI23" i="4"/>
  <c r="AI298" i="4"/>
  <c r="AI453" i="4"/>
  <c r="AI324" i="4"/>
  <c r="AI327" i="4"/>
  <c r="AI191" i="4"/>
  <c r="AI178" i="4"/>
  <c r="AI175" i="4"/>
  <c r="AI339" i="4"/>
  <c r="AI472" i="4"/>
  <c r="AI272" i="4"/>
  <c r="AI441" i="4"/>
  <c r="AI203" i="4"/>
  <c r="AI269" i="4"/>
  <c r="AI37" i="4"/>
  <c r="AI410" i="4"/>
  <c r="AI228" i="4"/>
  <c r="AI300" i="4"/>
  <c r="AI78" i="4"/>
  <c r="AI266" i="4"/>
  <c r="AI195" i="4"/>
  <c r="AI456" i="4"/>
  <c r="AI221" i="4"/>
  <c r="AI278" i="4"/>
  <c r="AI364" i="4"/>
  <c r="AI111" i="4"/>
  <c r="AI143" i="4"/>
  <c r="AI285" i="4"/>
  <c r="AI342" i="4"/>
  <c r="AI500" i="4"/>
  <c r="AI237" i="4"/>
  <c r="AI29" i="4"/>
  <c r="AI153" i="4"/>
  <c r="AI106" i="4"/>
  <c r="AI45" i="4"/>
  <c r="AI72" i="4"/>
  <c r="AI140" i="4"/>
  <c r="AI122" i="4"/>
  <c r="AI65" i="4"/>
  <c r="AI43" i="4"/>
  <c r="AI146" i="4"/>
  <c r="AI6" i="4"/>
  <c r="AI451" i="4"/>
  <c r="AI209" i="4"/>
  <c r="AI417" i="4"/>
  <c r="AI440" i="4"/>
  <c r="AI172" i="4"/>
  <c r="AI215" i="4"/>
  <c r="AI313" i="4"/>
  <c r="AI86" i="4"/>
  <c r="AI429" i="4"/>
  <c r="AI200" i="4"/>
  <c r="AI290" i="4"/>
  <c r="AI402" i="4"/>
  <c r="AI382" i="4"/>
  <c r="AI460" i="4"/>
  <c r="AI226" i="4"/>
  <c r="AI264" i="4"/>
  <c r="AI388" i="4"/>
  <c r="AI376" i="4"/>
  <c r="AI167" i="4"/>
  <c r="AI288" i="4"/>
  <c r="AI458" i="4"/>
  <c r="AI464" i="4"/>
  <c r="AI297" i="4"/>
  <c r="AI245" i="4"/>
  <c r="AI224" i="4"/>
  <c r="AI394" i="4"/>
  <c r="AI400" i="4"/>
  <c r="AI492" i="4"/>
  <c r="AI251" i="4"/>
  <c r="AI499" i="4"/>
  <c r="AI295" i="4"/>
  <c r="AI121" i="4"/>
  <c r="AI160" i="4"/>
  <c r="AI378" i="4"/>
  <c r="AI435" i="4"/>
  <c r="AI334" i="4"/>
  <c r="AI478" i="4"/>
  <c r="AI368" i="4"/>
  <c r="AI70" i="4"/>
  <c r="AI265" i="4"/>
  <c r="AI194" i="4"/>
  <c r="AI455" i="4"/>
  <c r="AI220" i="4"/>
  <c r="AI470" i="4"/>
  <c r="AI495" i="4"/>
  <c r="AI110" i="4"/>
  <c r="AI142" i="4"/>
  <c r="AI307" i="4"/>
  <c r="AI302" i="4"/>
  <c r="AI49" i="4"/>
  <c r="AI149" i="4"/>
  <c r="AI94" i="4"/>
  <c r="AI91" i="4"/>
  <c r="AI57" i="4"/>
  <c r="AI34" i="4"/>
  <c r="AI77" i="4"/>
  <c r="AI145" i="4"/>
  <c r="AI5" i="4"/>
  <c r="AI392" i="4"/>
  <c r="AI353" i="4"/>
  <c r="AI312" i="4"/>
  <c r="AI256" i="4"/>
  <c r="AI241" i="4"/>
  <c r="AI351" i="4"/>
  <c r="AI113" i="4"/>
  <c r="AI7" i="4"/>
  <c r="AI374" i="4"/>
  <c r="AI199" i="4"/>
  <c r="AI289" i="4"/>
  <c r="AI401" i="4"/>
  <c r="AI381" i="4"/>
  <c r="AI459" i="4"/>
  <c r="AI225" i="4"/>
  <c r="AI263" i="4"/>
  <c r="AI387" i="4"/>
  <c r="AI375" i="4"/>
  <c r="AI166" i="4"/>
  <c r="AI287" i="4"/>
  <c r="AI457" i="4"/>
  <c r="AI463" i="4"/>
  <c r="AI296" i="4"/>
  <c r="AI244" i="4"/>
  <c r="AI223" i="4"/>
  <c r="AI393" i="4"/>
  <c r="AI399" i="4"/>
  <c r="AI491" i="4"/>
  <c r="AI250" i="4"/>
  <c r="AI498" i="4"/>
  <c r="AI294" i="4"/>
  <c r="AI120" i="4"/>
  <c r="AI159" i="4"/>
  <c r="AI377" i="4"/>
  <c r="AI434" i="4"/>
  <c r="AI333" i="4"/>
  <c r="AI477" i="4"/>
  <c r="AI367" i="4"/>
  <c r="AI69" i="4"/>
  <c r="AI257" i="4"/>
  <c r="AI433" i="4"/>
  <c r="AI314" i="4"/>
  <c r="AI242" i="4"/>
  <c r="AI371" i="4"/>
  <c r="AI469" i="4"/>
  <c r="AI494" i="4"/>
  <c r="AI174" i="4"/>
  <c r="AI63" i="4"/>
  <c r="AI306" i="4"/>
  <c r="AI284" i="4"/>
  <c r="AI48" i="4"/>
  <c r="AI148" i="4"/>
  <c r="AI93" i="4"/>
  <c r="AI90" i="4"/>
  <c r="AI56" i="4"/>
  <c r="AI33" i="4"/>
  <c r="AI82" i="4"/>
  <c r="AI100" i="4"/>
  <c r="AI8" i="4"/>
  <c r="AI21" i="4"/>
  <c r="AI360" i="4"/>
  <c r="AI483" i="4"/>
  <c r="AI162" i="4"/>
  <c r="AI231" i="4"/>
  <c r="AI497" i="4"/>
  <c r="AI406" i="4"/>
  <c r="AI370" i="4"/>
  <c r="AI173" i="4"/>
  <c r="AI134" i="4"/>
  <c r="AI76" i="4"/>
  <c r="AI22" i="4"/>
  <c r="AI450" i="4"/>
  <c r="AI208" i="4"/>
  <c r="AI359" i="4"/>
  <c r="AI482" i="4"/>
  <c r="AI391" i="4"/>
  <c r="AI416" i="4"/>
  <c r="AI352" i="4"/>
  <c r="AI439" i="4"/>
  <c r="AI161" i="4"/>
  <c r="AI311" i="4"/>
  <c r="AI230" i="4"/>
  <c r="AI475" i="4"/>
  <c r="AI403" i="4"/>
  <c r="AI171" i="4"/>
  <c r="AI496" i="4"/>
  <c r="AI214" i="4"/>
  <c r="AI405" i="4"/>
  <c r="AI372" i="4"/>
  <c r="AI490" i="4"/>
  <c r="AI398" i="4"/>
  <c r="AI362" i="4"/>
  <c r="AI350" i="4"/>
  <c r="AI422" i="4"/>
  <c r="AI303" i="4"/>
  <c r="AI96" i="4"/>
  <c r="AI276" i="4"/>
  <c r="AI414" i="4"/>
  <c r="AI486" i="4"/>
  <c r="AI133" i="4"/>
  <c r="AI35" i="4"/>
  <c r="AI39" i="4"/>
  <c r="AI112" i="4"/>
  <c r="AI80" i="4"/>
  <c r="AI85" i="4"/>
  <c r="AI136" i="4"/>
  <c r="AI156" i="4"/>
  <c r="AI54" i="4"/>
  <c r="AI130" i="4"/>
  <c r="AI118" i="4"/>
  <c r="AI2" i="4"/>
  <c r="AI430" i="4"/>
  <c r="AI397" i="4"/>
  <c r="AI436" i="4"/>
  <c r="AI275" i="4"/>
  <c r="AI461" i="4"/>
  <c r="AI115" i="4"/>
  <c r="AI59" i="4"/>
  <c r="AI87" i="4"/>
  <c r="AI105" i="4"/>
  <c r="AI67" i="4"/>
  <c r="AI30" i="4"/>
  <c r="AI73" i="4"/>
  <c r="AI47" i="4"/>
  <c r="AI432" i="4"/>
  <c r="AI304" i="4"/>
  <c r="AI415" i="4"/>
  <c r="AI81" i="4"/>
  <c r="AI935" i="4"/>
  <c r="AI934" i="4"/>
  <c r="AI941" i="4"/>
  <c r="AI942" i="4"/>
  <c r="AI940" i="4"/>
  <c r="AI932" i="4"/>
  <c r="AI931" i="4"/>
  <c r="AJ1040" i="4"/>
  <c r="AJ1034" i="4"/>
  <c r="AJ1003" i="4"/>
  <c r="AJ949" i="4"/>
  <c r="AJ1082" i="4"/>
  <c r="AJ1122" i="4"/>
  <c r="AJ1094" i="4"/>
  <c r="AJ988" i="4"/>
  <c r="AJ1013" i="4"/>
  <c r="AJ1016" i="4"/>
  <c r="AJ1104" i="4"/>
  <c r="AJ958" i="4"/>
  <c r="AJ995" i="4"/>
  <c r="AJ970" i="4"/>
  <c r="AJ962" i="4"/>
  <c r="AJ956" i="4"/>
  <c r="AJ965" i="4"/>
  <c r="AJ1101" i="4"/>
  <c r="AJ1061" i="4"/>
  <c r="AJ1080" i="4"/>
  <c r="AJ1091" i="4"/>
  <c r="AJ1108" i="4"/>
  <c r="AJ1058" i="4"/>
  <c r="AJ1008" i="4"/>
  <c r="AJ1114" i="4"/>
  <c r="AJ1075" i="4"/>
  <c r="AJ1068" i="4"/>
  <c r="AJ947" i="4"/>
  <c r="AJ1109" i="4"/>
  <c r="AJ1087" i="4"/>
  <c r="AJ1026" i="4"/>
  <c r="AJ967" i="4"/>
  <c r="AJ1116" i="4"/>
  <c r="AJ1047" i="4"/>
  <c r="AJ969" i="4"/>
  <c r="AJ1006" i="4"/>
  <c r="AJ1038" i="4"/>
  <c r="AJ990" i="4"/>
  <c r="AJ1049" i="4"/>
  <c r="AJ989" i="4"/>
  <c r="AJ1005" i="4"/>
  <c r="AJ1039" i="4"/>
  <c r="AJ1030" i="4"/>
  <c r="AJ1050" i="4"/>
  <c r="AJ1074" i="4"/>
  <c r="AJ1089" i="4"/>
  <c r="AJ1025" i="4"/>
  <c r="AJ976" i="4"/>
  <c r="AJ1119" i="4"/>
  <c r="AJ1007" i="4"/>
  <c r="AJ1015" i="4"/>
  <c r="AJ1086" i="4"/>
  <c r="AJ1028" i="4"/>
  <c r="AJ1001" i="4"/>
  <c r="AJ1020" i="4"/>
  <c r="AJ1031" i="4"/>
  <c r="AJ1024" i="4"/>
  <c r="AJ1053" i="4"/>
  <c r="AJ991" i="4"/>
  <c r="AJ1065" i="4"/>
  <c r="AJ1107" i="4"/>
  <c r="AJ1014" i="4"/>
  <c r="AJ997" i="4"/>
  <c r="AJ1072" i="4"/>
  <c r="AJ1022" i="4"/>
  <c r="AJ1088" i="4"/>
  <c r="AJ985" i="4"/>
  <c r="AJ1063" i="4"/>
  <c r="AJ1115" i="4"/>
  <c r="AJ1070" i="4"/>
  <c r="AJ1059" i="4"/>
  <c r="AJ1064" i="4"/>
  <c r="AJ1093" i="4"/>
  <c r="AJ1103" i="4"/>
  <c r="AJ1097" i="4"/>
  <c r="AJ1111" i="4"/>
  <c r="AJ993" i="4"/>
  <c r="AJ946" i="4"/>
  <c r="AJ968" i="4"/>
  <c r="AJ1009" i="4"/>
  <c r="AJ1011" i="4"/>
  <c r="AJ1102" i="4"/>
  <c r="AJ1052" i="4"/>
  <c r="AJ1000" i="4"/>
  <c r="AJ1021" i="4"/>
  <c r="AJ1066" i="4"/>
  <c r="AJ1045" i="4"/>
  <c r="AJ964" i="4"/>
  <c r="AJ1012" i="4"/>
  <c r="AJ1019" i="4"/>
  <c r="AJ1123" i="4"/>
  <c r="AJ1057" i="4"/>
  <c r="AJ1042" i="4"/>
  <c r="AJ1078" i="4"/>
  <c r="AJ963" i="4"/>
  <c r="AJ978" i="4"/>
  <c r="AJ974" i="4"/>
  <c r="AJ1110" i="4"/>
  <c r="AJ1098" i="4"/>
  <c r="AJ1071" i="4"/>
  <c r="AJ1023" i="4"/>
  <c r="AJ953" i="4"/>
  <c r="AJ1036" i="4"/>
  <c r="AJ972" i="4"/>
  <c r="AJ1096" i="4"/>
  <c r="AJ1017" i="4"/>
  <c r="AJ1060" i="4"/>
  <c r="AJ1121" i="4"/>
  <c r="AJ975" i="4"/>
  <c r="AJ1051" i="4"/>
  <c r="AJ945" i="4"/>
  <c r="AJ957" i="4"/>
  <c r="AJ1010" i="4"/>
  <c r="AJ1112" i="4"/>
  <c r="AJ980" i="4"/>
  <c r="AJ1113" i="4"/>
  <c r="AJ1124" i="4"/>
  <c r="AJ1069" i="4"/>
  <c r="AJ996" i="4"/>
  <c r="AJ954" i="4"/>
  <c r="AJ1092" i="4"/>
  <c r="AJ1002" i="4"/>
  <c r="AJ1055" i="4"/>
  <c r="AJ1054" i="4"/>
  <c r="AJ959" i="4"/>
  <c r="AJ1085" i="4"/>
  <c r="AJ1076" i="4"/>
  <c r="AJ1081" i="4"/>
  <c r="AJ981" i="4"/>
  <c r="AJ951" i="4"/>
  <c r="AJ1043" i="4"/>
  <c r="AJ984" i="4"/>
  <c r="AJ1083" i="4"/>
  <c r="AJ1033" i="4"/>
  <c r="AJ971" i="4"/>
  <c r="AJ1004" i="4"/>
  <c r="AJ999" i="4"/>
  <c r="AJ1044" i="4"/>
  <c r="AJ987" i="4"/>
  <c r="AJ948" i="4"/>
  <c r="AJ961" i="4"/>
  <c r="AJ1095" i="4"/>
  <c r="AJ992" i="4"/>
  <c r="AJ1090" i="4"/>
  <c r="AJ986" i="4"/>
  <c r="AJ966" i="4"/>
  <c r="AJ1077" i="4"/>
  <c r="AJ1100" i="4"/>
  <c r="AJ1062" i="4"/>
  <c r="AJ1073" i="4"/>
  <c r="AJ983" i="4"/>
  <c r="AJ998" i="4"/>
  <c r="AJ1079" i="4"/>
  <c r="AJ982" i="4"/>
  <c r="AJ977" i="4"/>
  <c r="AJ1067" i="4"/>
  <c r="AJ973" i="4"/>
  <c r="AJ1041" i="4"/>
  <c r="AJ960" i="4"/>
  <c r="AJ1117" i="4"/>
  <c r="AJ979" i="4"/>
  <c r="AJ1018" i="4"/>
  <c r="AJ1084" i="4"/>
  <c r="AJ1037" i="4"/>
  <c r="AJ994" i="4"/>
  <c r="AJ1056" i="4"/>
  <c r="AJ1120" i="4"/>
  <c r="AJ1099" i="4"/>
  <c r="AJ955" i="4"/>
  <c r="AJ1032" i="4"/>
  <c r="AJ1027" i="4"/>
  <c r="AJ1106" i="4"/>
  <c r="AJ1118" i="4"/>
  <c r="AJ1105" i="4"/>
  <c r="AJ1048" i="4"/>
  <c r="AJ1046" i="4"/>
  <c r="AJ950" i="4"/>
  <c r="AJ1035" i="4"/>
  <c r="AJ952" i="4"/>
  <c r="AK1010" i="4"/>
  <c r="AJ77" i="4"/>
  <c r="AJ294" i="4"/>
  <c r="AJ40" i="4"/>
  <c r="AJ455" i="4"/>
  <c r="AK979" i="4"/>
  <c r="AK968" i="4"/>
  <c r="AK954" i="4"/>
  <c r="AK1089" i="4"/>
  <c r="AJ7" i="4"/>
  <c r="AK974" i="4"/>
  <c r="AJ2" i="4"/>
  <c r="AK981" i="4"/>
  <c r="AJ112" i="4"/>
  <c r="AK978" i="4"/>
  <c r="AJ79" i="4"/>
  <c r="AJ441" i="4"/>
  <c r="AK993" i="4"/>
  <c r="AJ75" i="4"/>
  <c r="AJ478" i="4"/>
  <c r="AJ322" i="4"/>
  <c r="AJ82" i="4"/>
  <c r="AJ436" i="4"/>
  <c r="AJ397" i="4"/>
  <c r="AJ431" i="4"/>
  <c r="AJ153" i="4"/>
  <c r="AJ450" i="4"/>
  <c r="AJ225" i="4"/>
  <c r="AK1033" i="4"/>
  <c r="AJ411" i="4"/>
  <c r="AK1064" i="4"/>
  <c r="AK1103" i="4"/>
  <c r="AK1041" i="4"/>
  <c r="AK1058" i="4"/>
  <c r="AJ365" i="4"/>
  <c r="AK980" i="4"/>
  <c r="AK1020" i="4"/>
  <c r="AJ405" i="4"/>
  <c r="AK1119" i="4"/>
  <c r="AK994" i="4"/>
  <c r="AJ24" i="4"/>
  <c r="AK1063" i="4"/>
  <c r="AJ465" i="4"/>
  <c r="AK976" i="4"/>
  <c r="AK1070" i="4"/>
  <c r="AJ205" i="4"/>
  <c r="AK1035" i="4"/>
  <c r="AK1073" i="4"/>
  <c r="AJ162" i="4"/>
  <c r="AK1040" i="4"/>
  <c r="AK955" i="4"/>
  <c r="AK1055" i="4"/>
  <c r="AK1090" i="4"/>
  <c r="AJ84" i="4"/>
  <c r="AJ35" i="4"/>
  <c r="AK1114" i="4"/>
  <c r="AJ392" i="4"/>
  <c r="AK1077" i="4"/>
  <c r="AJ68" i="4"/>
  <c r="AJ279" i="4"/>
  <c r="AJ461" i="4"/>
  <c r="AJ434" i="4"/>
  <c r="AJ217" i="4"/>
  <c r="AJ242" i="4"/>
  <c r="AK995" i="4"/>
  <c r="AK1097" i="4"/>
  <c r="AJ396" i="4"/>
  <c r="AJ395" i="4"/>
  <c r="AK951" i="4"/>
  <c r="AK1036" i="4"/>
  <c r="AJ230" i="4"/>
  <c r="AK999" i="4"/>
  <c r="AJ456" i="4"/>
  <c r="AJ298" i="4"/>
  <c r="AJ313" i="4"/>
  <c r="AJ469" i="4"/>
  <c r="AK1062" i="4"/>
  <c r="AK956" i="4"/>
  <c r="AJ468" i="4"/>
  <c r="AK961" i="4"/>
  <c r="AJ74" i="4"/>
  <c r="AK1075" i="4"/>
  <c r="AJ432" i="4"/>
  <c r="AK1044" i="4"/>
  <c r="AJ391" i="4"/>
  <c r="AJ308" i="4"/>
  <c r="AK982" i="4"/>
  <c r="AK971" i="4"/>
  <c r="AJ460" i="4"/>
  <c r="AJ277" i="4"/>
  <c r="AJ331" i="4"/>
  <c r="AJ401" i="4"/>
  <c r="AJ107" i="4"/>
  <c r="AJ278" i="4"/>
  <c r="AJ462" i="4"/>
  <c r="AK959" i="4"/>
  <c r="AK1060" i="4"/>
  <c r="AJ334" i="4"/>
  <c r="AK966" i="4"/>
  <c r="AK1024" i="4"/>
  <c r="AK997" i="4"/>
  <c r="AK1004" i="4"/>
  <c r="AK1007" i="4"/>
  <c r="AK1092" i="4"/>
  <c r="AJ86" i="4"/>
  <c r="AK1047" i="4"/>
  <c r="AK1053" i="4"/>
  <c r="AK1105" i="4"/>
  <c r="AJ250" i="4"/>
  <c r="AK1019" i="4"/>
  <c r="AJ403" i="4"/>
  <c r="AK1123" i="4"/>
  <c r="AK1045" i="4"/>
  <c r="AJ458" i="4"/>
  <c r="AK996" i="4"/>
  <c r="AK957" i="4"/>
  <c r="AJ102" i="4"/>
  <c r="AJ416" i="4"/>
  <c r="AJ353" i="4"/>
  <c r="AK1098" i="4"/>
  <c r="AK1011" i="4"/>
  <c r="AK1088" i="4"/>
  <c r="AJ491" i="4"/>
  <c r="AJ85" i="4"/>
  <c r="AJ500" i="4"/>
  <c r="AJ95" i="4"/>
  <c r="AK1068" i="4"/>
  <c r="AJ406" i="4"/>
  <c r="AJ433" i="4"/>
  <c r="AJ39" i="4"/>
  <c r="AJ171" i="4"/>
  <c r="AJ87" i="4"/>
  <c r="AJ302" i="4"/>
  <c r="AK1018" i="4"/>
  <c r="AK1076" i="4"/>
  <c r="AJ133" i="4"/>
  <c r="AJ480" i="4"/>
  <c r="AK987" i="4"/>
  <c r="AK965" i="4"/>
  <c r="AJ69" i="4"/>
  <c r="AK1025" i="4"/>
  <c r="AK1009" i="4"/>
  <c r="AK1106" i="4"/>
  <c r="AK1093" i="4"/>
  <c r="AK1037" i="4"/>
  <c r="AJ22" i="4"/>
  <c r="AK1111" i="4"/>
  <c r="AJ410" i="4"/>
  <c r="AK1072" i="4"/>
  <c r="AJ451" i="4"/>
  <c r="AJ46" i="4"/>
  <c r="AK1001" i="4"/>
  <c r="AK1002" i="4"/>
  <c r="AK1104" i="4"/>
  <c r="AJ239" i="4"/>
  <c r="AJ175" i="4"/>
  <c r="AJ132" i="4"/>
  <c r="AK1048" i="4"/>
  <c r="AJ330" i="4"/>
  <c r="AJ23" i="4"/>
  <c r="AK962" i="4"/>
  <c r="AJ96" i="4"/>
  <c r="AJ497" i="4"/>
  <c r="AJ290" i="4"/>
  <c r="AK1052" i="4"/>
  <c r="AJ161" i="4"/>
  <c r="AK1110" i="4"/>
  <c r="AJ83" i="4"/>
  <c r="AJ398" i="4"/>
  <c r="AJ216" i="4"/>
  <c r="AJ393" i="4"/>
  <c r="AK1017" i="4"/>
  <c r="AK947" i="4"/>
  <c r="AK1083" i="4"/>
  <c r="AJ467" i="4"/>
  <c r="AK1050" i="4"/>
  <c r="AJ123" i="4"/>
  <c r="AJ404" i="4"/>
  <c r="AJ333" i="4"/>
  <c r="AJ389" i="4"/>
  <c r="AJ442" i="4"/>
  <c r="AJ329" i="4"/>
  <c r="AJ477" i="4"/>
  <c r="AJ323" i="4"/>
  <c r="AJ122" i="4"/>
  <c r="AJ408" i="4"/>
  <c r="AK985" i="4"/>
  <c r="AJ479" i="4"/>
  <c r="AK1059" i="4"/>
  <c r="AK1101" i="4"/>
  <c r="AK1117" i="4"/>
  <c r="AJ496" i="4"/>
  <c r="AK946" i="4"/>
  <c r="AJ253" i="4"/>
  <c r="AJ407" i="4"/>
  <c r="AJ143" i="4"/>
  <c r="AK1102" i="4"/>
  <c r="AK1066" i="4"/>
  <c r="AK1113" i="4"/>
  <c r="AK964" i="4"/>
  <c r="AJ88" i="4"/>
  <c r="AK1030" i="4"/>
  <c r="AJ470" i="4"/>
  <c r="AK1087" i="4"/>
  <c r="AK958" i="4"/>
  <c r="AJ172" i="4"/>
  <c r="AJ498" i="4"/>
  <c r="AJ466" i="4"/>
  <c r="AK949" i="4"/>
  <c r="AJ266" i="4"/>
  <c r="AJ118" i="4"/>
  <c r="AK948" i="4"/>
  <c r="AK1071" i="4"/>
  <c r="AJ314" i="4"/>
  <c r="AJ280" i="4"/>
  <c r="AJ78" i="4"/>
  <c r="AJ154" i="4"/>
  <c r="AJ67" i="4"/>
  <c r="AK1042" i="4"/>
  <c r="AJ378" i="4"/>
  <c r="AJ76" i="4"/>
  <c r="AJ48" i="4"/>
  <c r="AK1074" i="4"/>
  <c r="AK970" i="4"/>
  <c r="AK1039" i="4"/>
  <c r="AK1031" i="4"/>
  <c r="AJ240" i="4"/>
  <c r="AK1021" i="4"/>
  <c r="AJ942" i="4"/>
  <c r="AJ301" i="4"/>
  <c r="AJ295" i="4"/>
  <c r="AJ281" i="4"/>
  <c r="AK1080" i="4"/>
  <c r="AK1051" i="4"/>
  <c r="AJ457" i="4"/>
  <c r="AJ80" i="4"/>
  <c r="AK1116" i="4"/>
  <c r="AK1026" i="4"/>
  <c r="AK1100" i="4"/>
  <c r="AK1054" i="4"/>
  <c r="AJ435" i="4"/>
  <c r="AJ417" i="4"/>
  <c r="AJ101" i="4"/>
  <c r="AK1096" i="4"/>
  <c r="AK960" i="4"/>
  <c r="AK1013" i="4"/>
  <c r="AJ492" i="4"/>
  <c r="AJ400" i="4"/>
  <c r="AJ297" i="4"/>
  <c r="AJ296" i="4"/>
  <c r="AK1079" i="4"/>
  <c r="AJ206" i="4"/>
  <c r="AJ459" i="4"/>
  <c r="AJ463" i="4"/>
  <c r="AK1069" i="4"/>
  <c r="AJ251" i="4"/>
  <c r="AK986" i="4"/>
  <c r="AK1086" i="4"/>
  <c r="AK984" i="4"/>
  <c r="AK1099" i="4"/>
  <c r="AK983" i="4"/>
  <c r="AK1091" i="4"/>
  <c r="AK1046" i="4"/>
  <c r="AJ437" i="4"/>
  <c r="AJ117" i="4"/>
  <c r="AK1043" i="4"/>
  <c r="AJ81" i="4"/>
  <c r="AK1057" i="4"/>
  <c r="AK1012" i="4"/>
  <c r="AK1022" i="4"/>
  <c r="AJ238" i="4"/>
  <c r="AK1108" i="4"/>
  <c r="AK992" i="4"/>
  <c r="AK977" i="4"/>
  <c r="AJ252" i="4"/>
  <c r="AJ376" i="4"/>
  <c r="AK952" i="4"/>
  <c r="AJ181" i="4"/>
  <c r="AJ377" i="4"/>
  <c r="AJ8" i="4"/>
  <c r="AK1000" i="4"/>
  <c r="AJ390" i="4"/>
  <c r="AJ21" i="4"/>
  <c r="AJ324" i="4"/>
  <c r="AK1049" i="4"/>
  <c r="AJ37" i="4"/>
  <c r="AJ303" i="4"/>
  <c r="AK1028" i="4"/>
  <c r="AJ265" i="4"/>
  <c r="AK1067" i="4"/>
  <c r="AJ106" i="4"/>
  <c r="AK989" i="4"/>
  <c r="AK988" i="4"/>
  <c r="AJ352" i="4"/>
  <c r="AJ113" i="4"/>
  <c r="AK1121" i="4"/>
  <c r="AJ944" i="4"/>
  <c r="AJ364" i="4"/>
  <c r="AK990" i="4"/>
  <c r="AK1122" i="4"/>
  <c r="AK973" i="4"/>
  <c r="AJ49" i="4"/>
  <c r="AJ375" i="4"/>
  <c r="AJ45" i="4"/>
  <c r="AJ70" i="4"/>
  <c r="AK1120" i="4"/>
  <c r="AJ180" i="4"/>
  <c r="AK950" i="4"/>
  <c r="AJ289" i="4"/>
  <c r="AJ47" i="4"/>
  <c r="AK1065" i="4"/>
  <c r="AK972" i="4"/>
  <c r="AJ300" i="4"/>
  <c r="AK1034" i="4"/>
  <c r="AK1124" i="4"/>
  <c r="AK975" i="4"/>
  <c r="AK1115" i="4"/>
  <c r="AK1094" i="4"/>
  <c r="AK991" i="4"/>
  <c r="AJ325" i="4"/>
  <c r="AJ332" i="4"/>
  <c r="AK953" i="4"/>
  <c r="AK1015" i="4"/>
  <c r="AK1112" i="4"/>
  <c r="AJ402" i="4"/>
  <c r="AK1085" i="4"/>
  <c r="AK1084" i="4"/>
  <c r="AJ176" i="4"/>
  <c r="AK1027" i="4"/>
  <c r="AK1078" i="4"/>
  <c r="AJ196" i="4"/>
  <c r="AJ174" i="4"/>
  <c r="AJ464" i="4"/>
  <c r="AK1005" i="4"/>
  <c r="AJ373" i="4"/>
  <c r="AK963" i="4"/>
  <c r="AK1056" i="4"/>
  <c r="AK1003" i="4"/>
  <c r="AK967" i="4"/>
  <c r="AJ38" i="4"/>
  <c r="AJ231" i="4"/>
  <c r="AJ299" i="4"/>
  <c r="AK1038" i="4"/>
  <c r="AK1014" i="4"/>
  <c r="AJ943" i="4"/>
  <c r="AJ345" i="4"/>
  <c r="AK1006" i="4"/>
  <c r="AJ131" i="4"/>
  <c r="AK1082" i="4"/>
  <c r="AK1023" i="4"/>
  <c r="AJ372" i="4"/>
  <c r="AK1081" i="4"/>
  <c r="AJ374" i="4"/>
  <c r="AK1061" i="4"/>
  <c r="AK969" i="4"/>
  <c r="AK1008" i="4"/>
  <c r="AJ36" i="4"/>
  <c r="AJ226" i="4"/>
  <c r="AJ134" i="4"/>
  <c r="AK998" i="4"/>
  <c r="AK1118" i="4"/>
  <c r="AK1109" i="4"/>
  <c r="AK1095" i="4"/>
  <c r="AJ499" i="4"/>
  <c r="AJ399" i="4"/>
  <c r="AK1029" i="4"/>
  <c r="AJ309" i="4"/>
  <c r="AK945" i="4"/>
  <c r="AJ409" i="4"/>
  <c r="AK1032" i="4"/>
  <c r="AJ142" i="4"/>
  <c r="AJ197" i="4"/>
  <c r="AJ173" i="4"/>
  <c r="AK1107" i="4"/>
  <c r="AJ501" i="4"/>
  <c r="AJ304" i="4"/>
  <c r="AJ394" i="4"/>
  <c r="AJ241" i="4"/>
  <c r="AJ344" i="4"/>
  <c r="AK1016" i="4"/>
  <c r="G4" i="4" l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AI262" i="4"/>
  <c r="AI267" i="4"/>
  <c r="AI386" i="4"/>
  <c r="AI41" i="4"/>
  <c r="AI128" i="4"/>
  <c r="AI27" i="4"/>
  <c r="AI338" i="4"/>
  <c r="AI222" i="4"/>
  <c r="AI366" i="4"/>
  <c r="AI346" i="4"/>
  <c r="AI164" i="4"/>
  <c r="AI17" i="4"/>
  <c r="AI168" i="4"/>
  <c r="AI114" i="4"/>
  <c r="AI254" i="4"/>
  <c r="AI213" i="4"/>
  <c r="AI380" i="4"/>
  <c r="AI447" i="4"/>
  <c r="AI383" i="4"/>
  <c r="AI98" i="4"/>
  <c r="AI319" i="4"/>
  <c r="AI125" i="4"/>
  <c r="AI11" i="4"/>
  <c r="AI443" i="4"/>
  <c r="AI193" i="4"/>
  <c r="AI361" i="4"/>
  <c r="AI493" i="4"/>
  <c r="AI144" i="4"/>
  <c r="AI18" i="4"/>
  <c r="AI232" i="4"/>
  <c r="AI274" i="4"/>
  <c r="AI135" i="4"/>
  <c r="AI355" i="4"/>
  <c r="AI15" i="4"/>
  <c r="AI369" i="4"/>
  <c r="AI28" i="4"/>
  <c r="AI16" i="4"/>
  <c r="AI210" i="4"/>
  <c r="AI379" i="4"/>
  <c r="AI444" i="4"/>
  <c r="AI283" i="4"/>
  <c r="AI97" i="4"/>
  <c r="AI335" i="4"/>
  <c r="AI64" i="4"/>
  <c r="AI58" i="4"/>
  <c r="AI438" i="4"/>
  <c r="AI187" i="4"/>
  <c r="AI358" i="4"/>
  <c r="AI488" i="4"/>
  <c r="AI139" i="4"/>
  <c r="AI9" i="4"/>
  <c r="AI413" i="4"/>
  <c r="AI14" i="4"/>
  <c r="AI421" i="4"/>
  <c r="AI155" i="4"/>
  <c r="AI349" i="4"/>
  <c r="AI485" i="4"/>
  <c r="AI282" i="4"/>
  <c r="AI316" i="4"/>
  <c r="AI61" i="4"/>
  <c r="AI71" i="4"/>
  <c r="AI201" i="4"/>
  <c r="AI474" i="4"/>
  <c r="AI246" i="4"/>
  <c r="AI315" i="4"/>
  <c r="AI92" i="4"/>
  <c r="AI150" i="4"/>
  <c r="AI481" i="4"/>
  <c r="AI291" i="4"/>
  <c r="AI268" i="4"/>
  <c r="AI227" i="4"/>
  <c r="AI163" i="4"/>
  <c r="AI235" i="4"/>
  <c r="AI484" i="4"/>
  <c r="AI52" i="4"/>
  <c r="AI138" i="4"/>
  <c r="AI182" i="4"/>
  <c r="AI55" i="4"/>
  <c r="AI198" i="4"/>
  <c r="AI471" i="4"/>
  <c r="AI243" i="4"/>
  <c r="AI310" i="4"/>
  <c r="AI89" i="4"/>
  <c r="AI147" i="4"/>
  <c r="AI190" i="4"/>
  <c r="AI51" i="4"/>
  <c r="AI158" i="4"/>
  <c r="AI32" i="4"/>
  <c r="AI124" i="4"/>
  <c r="AI412" i="4"/>
  <c r="AI186" i="4"/>
  <c r="AI271" i="4"/>
  <c r="AI219" i="4"/>
  <c r="AI165" i="4"/>
  <c r="AI50" i="4"/>
  <c r="AI177" i="4"/>
  <c r="AI10" i="4"/>
  <c r="AI255" i="4"/>
  <c r="AI354" i="4"/>
  <c r="AI286" i="4"/>
  <c r="AI418" i="4"/>
  <c r="AI502" i="4"/>
  <c r="AI31" i="4"/>
  <c r="AI109" i="4"/>
  <c r="AI119" i="4"/>
  <c r="AI261" i="4"/>
  <c r="AI218" i="4"/>
  <c r="AI42" i="4"/>
  <c r="AI341" i="4"/>
  <c r="AI937" i="4"/>
  <c r="AI936" i="4"/>
  <c r="AI933" i="4"/>
  <c r="AK944" i="4"/>
  <c r="AJ54" i="4"/>
  <c r="AJ13" i="4"/>
  <c r="AJ111" i="4"/>
  <c r="AJ215" i="4"/>
  <c r="AJ420" i="4"/>
  <c r="AJ446" i="4"/>
  <c r="AJ371" i="4"/>
  <c r="AJ490" i="4"/>
  <c r="AJ20" i="4"/>
  <c r="AJ339" i="4"/>
  <c r="AJ43" i="4"/>
  <c r="AJ12" i="4"/>
  <c r="AJ342" i="4"/>
  <c r="AJ136" i="4"/>
  <c r="AJ19" i="4"/>
  <c r="AJ350" i="4"/>
  <c r="AJ29" i="4"/>
  <c r="AJ191" i="4"/>
  <c r="AJ494" i="4"/>
  <c r="AJ267" i="4"/>
  <c r="AK468" i="4"/>
  <c r="AK87" i="4"/>
  <c r="AK176" i="4"/>
  <c r="AK118" i="4"/>
  <c r="AJ355" i="4"/>
  <c r="AK81" i="4"/>
  <c r="AK102" i="4"/>
  <c r="AK398" i="4"/>
  <c r="AK132" i="4"/>
  <c r="AK45" i="4"/>
  <c r="AK96" i="4"/>
  <c r="AJ186" i="4"/>
  <c r="AK278" i="4"/>
  <c r="AK416" i="4"/>
  <c r="AJ243" i="4"/>
  <c r="AK436" i="4"/>
  <c r="AJ144" i="4"/>
  <c r="AJ261" i="4"/>
  <c r="AK500" i="4"/>
  <c r="AJ447" i="4"/>
  <c r="AJ139" i="4"/>
  <c r="AK394" i="4"/>
  <c r="AJ11" i="4"/>
  <c r="AK401" i="4"/>
  <c r="AJ412" i="4"/>
  <c r="AJ42" i="4"/>
  <c r="AJ219" i="4"/>
  <c r="AK441" i="4"/>
  <c r="AK376" i="4"/>
  <c r="AJ158" i="4"/>
  <c r="AJ319" i="4"/>
  <c r="AJ484" i="4"/>
  <c r="AK458" i="4"/>
  <c r="AK442" i="4"/>
  <c r="AK40" i="4"/>
  <c r="AK323" i="4"/>
  <c r="AK296" i="4"/>
  <c r="AK391" i="4"/>
  <c r="AK48" i="4"/>
  <c r="AK496" i="4"/>
  <c r="AJ165" i="4"/>
  <c r="AJ340" i="4"/>
  <c r="AJ44" i="4"/>
  <c r="AJ212" i="4"/>
  <c r="AJ337" i="4"/>
  <c r="AJ189" i="4"/>
  <c r="AJ94" i="4"/>
  <c r="AJ351" i="4"/>
  <c r="AJ116" i="4"/>
  <c r="AJ229" i="4"/>
  <c r="AK229" i="4" s="1"/>
  <c r="AJ495" i="4"/>
  <c r="AJ233" i="4"/>
  <c r="AJ317" i="4"/>
  <c r="AJ211" i="4"/>
  <c r="AJ472" i="4"/>
  <c r="AJ156" i="4"/>
  <c r="AJ347" i="4"/>
  <c r="AJ269" i="4"/>
  <c r="AJ448" i="4"/>
  <c r="AJ934" i="4"/>
  <c r="AJ199" i="4"/>
  <c r="AK406" i="4"/>
  <c r="AK142" i="4"/>
  <c r="AK399" i="4"/>
  <c r="AK299" i="4"/>
  <c r="AK196" i="4"/>
  <c r="AK313" i="4"/>
  <c r="AJ55" i="4"/>
  <c r="AK230" i="4"/>
  <c r="AK395" i="4"/>
  <c r="AJ283" i="4"/>
  <c r="AK266" i="4"/>
  <c r="AK390" i="4"/>
  <c r="AK477" i="4"/>
  <c r="AJ222" i="4"/>
  <c r="AK304" i="4"/>
  <c r="AK433" i="4"/>
  <c r="AK435" i="4"/>
  <c r="AK154" i="4"/>
  <c r="AK35" i="4"/>
  <c r="AJ92" i="4"/>
  <c r="AJ310" i="4"/>
  <c r="AJ383" i="4"/>
  <c r="AJ114" i="4"/>
  <c r="AK460" i="4"/>
  <c r="AK67" i="4"/>
  <c r="AK78" i="4"/>
  <c r="AK459" i="4"/>
  <c r="AJ89" i="4"/>
  <c r="AK88" i="4"/>
  <c r="AK342" i="4"/>
  <c r="AJ354" i="4"/>
  <c r="AK375" i="4"/>
  <c r="AK225" i="4"/>
  <c r="AK85" i="4"/>
  <c r="AK44" i="4"/>
  <c r="AK495" i="4"/>
  <c r="AK337" i="4"/>
  <c r="AK12" i="4"/>
  <c r="AK490" i="4"/>
  <c r="AK54" i="4"/>
  <c r="AJ367" i="4"/>
  <c r="AK373" i="4"/>
  <c r="AK131" i="4"/>
  <c r="AK252" i="4"/>
  <c r="AK352" i="4"/>
  <c r="AK269" i="4"/>
  <c r="AK480" i="4"/>
  <c r="AJ18" i="4"/>
  <c r="AJ369" i="4"/>
  <c r="AK300" i="4"/>
  <c r="AJ237" i="4"/>
  <c r="AJ419" i="4"/>
  <c r="AK397" i="4"/>
  <c r="AK217" i="4"/>
  <c r="AK113" i="4"/>
  <c r="AJ474" i="4"/>
  <c r="AK478" i="4"/>
  <c r="AK21" i="4"/>
  <c r="AK80" i="4"/>
  <c r="AK340" i="4"/>
  <c r="AJ137" i="4"/>
  <c r="AJ487" i="4"/>
  <c r="AJ275" i="4"/>
  <c r="AJ475" i="4"/>
  <c r="AJ379" i="4"/>
  <c r="AJ341" i="4"/>
  <c r="AK405" i="4"/>
  <c r="AK76" i="4"/>
  <c r="AK75" i="4"/>
  <c r="AJ366" i="4"/>
  <c r="AJ232" i="4"/>
  <c r="AJ135" i="4"/>
  <c r="AJ127" i="4"/>
  <c r="AJ170" i="4"/>
  <c r="AJ440" i="4"/>
  <c r="AJ473" i="4"/>
  <c r="AJ157" i="4"/>
  <c r="AJ167" i="4"/>
  <c r="AJ476" i="4"/>
  <c r="AJ415" i="4"/>
  <c r="AJ192" i="4"/>
  <c r="AK192" i="4" s="1"/>
  <c r="AJ141" i="4"/>
  <c r="AJ59" i="4"/>
  <c r="AK59" i="4" s="1"/>
  <c r="AJ220" i="4"/>
  <c r="AJ439" i="4"/>
  <c r="AJ115" i="4"/>
  <c r="AK115" i="4" s="1"/>
  <c r="AJ292" i="4"/>
  <c r="AJ381" i="4"/>
  <c r="AJ56" i="4"/>
  <c r="AJ362" i="4"/>
  <c r="AJ99" i="4"/>
  <c r="AJ287" i="4"/>
  <c r="AK2" i="4"/>
  <c r="AK265" i="4"/>
  <c r="AK171" i="4"/>
  <c r="AK279" i="4"/>
  <c r="AK47" i="4"/>
  <c r="AK393" i="4"/>
  <c r="AK294" i="4"/>
  <c r="AJ282" i="4"/>
  <c r="AJ268" i="4"/>
  <c r="AK68" i="4"/>
  <c r="AK101" i="4"/>
  <c r="AK77" i="4"/>
  <c r="AK133" i="4"/>
  <c r="AK22" i="4"/>
  <c r="AK498" i="4"/>
  <c r="AJ193" i="4"/>
  <c r="AK231" i="4"/>
  <c r="AK499" i="4"/>
  <c r="AK344" i="4"/>
  <c r="AK497" i="4"/>
  <c r="AJ443" i="4"/>
  <c r="AK434" i="4"/>
  <c r="AK215" i="4"/>
  <c r="AK457" i="4"/>
  <c r="AK374" i="4"/>
  <c r="AJ16" i="4"/>
  <c r="AK238" i="4"/>
  <c r="AJ51" i="4"/>
  <c r="AK372" i="4"/>
  <c r="AJ17" i="4"/>
  <c r="AJ163" i="4"/>
  <c r="AJ227" i="4"/>
  <c r="AJ338" i="4"/>
  <c r="AK469" i="4"/>
  <c r="AJ488" i="4"/>
  <c r="AK69" i="4"/>
  <c r="AJ386" i="4"/>
  <c r="AK465" i="4"/>
  <c r="AK241" i="4"/>
  <c r="AK226" i="4"/>
  <c r="AJ147" i="4"/>
  <c r="AK36" i="4"/>
  <c r="AK420" i="4"/>
  <c r="AK167" i="4"/>
  <c r="AK13" i="4"/>
  <c r="AK43" i="4"/>
  <c r="AK233" i="4"/>
  <c r="AK494" i="4"/>
  <c r="AK419" i="4"/>
  <c r="AK220" i="4"/>
  <c r="AJ73" i="4"/>
  <c r="AJ263" i="4"/>
  <c r="AK263" i="4" s="1"/>
  <c r="AJ486" i="4"/>
  <c r="AK239" i="4"/>
  <c r="AK174" i="4"/>
  <c r="AJ125" i="4"/>
  <c r="AK331" i="4"/>
  <c r="AJ64" i="4"/>
  <c r="AJ98" i="4"/>
  <c r="AJ937" i="4"/>
  <c r="AK377" i="4"/>
  <c r="AJ349" i="4"/>
  <c r="AK127" i="4"/>
  <c r="AK389" i="4"/>
  <c r="AJ177" i="4"/>
  <c r="AK20" i="4"/>
  <c r="AK440" i="4"/>
  <c r="AJ224" i="4"/>
  <c r="AJ368" i="4"/>
  <c r="AK368" i="4" s="1"/>
  <c r="AJ257" i="4"/>
  <c r="AJ223" i="4"/>
  <c r="AK223" i="4" s="1"/>
  <c r="AJ236" i="4"/>
  <c r="AJ384" i="4"/>
  <c r="AK181" i="4"/>
  <c r="AK407" i="4"/>
  <c r="AK466" i="4"/>
  <c r="AK462" i="4"/>
  <c r="AK301" i="4"/>
  <c r="AJ380" i="4"/>
  <c r="AK287" i="4"/>
  <c r="AK170" i="4"/>
  <c r="AJ335" i="4"/>
  <c r="AK446" i="4"/>
  <c r="AK136" i="4"/>
  <c r="AK448" i="4"/>
  <c r="AJ343" i="4"/>
  <c r="AJ160" i="4"/>
  <c r="AK160" i="4" s="1"/>
  <c r="AJ129" i="4"/>
  <c r="AK129" i="4" s="1"/>
  <c r="AJ33" i="4"/>
  <c r="AK33" i="4" s="1"/>
  <c r="AJ140" i="4"/>
  <c r="AK479" i="4"/>
  <c r="AK143" i="4"/>
  <c r="AK302" i="4"/>
  <c r="AJ150" i="4"/>
  <c r="AK38" i="4"/>
  <c r="AK289" i="4"/>
  <c r="AJ50" i="4"/>
  <c r="AJ413" i="4"/>
  <c r="AJ234" i="4"/>
  <c r="AK234" i="4" s="1"/>
  <c r="AJ318" i="4"/>
  <c r="AK318" i="4" s="1"/>
  <c r="AJ423" i="4"/>
  <c r="AK423" i="4" s="1"/>
  <c r="AJ66" i="4"/>
  <c r="AJ293" i="4"/>
  <c r="AK293" i="4" s="1"/>
  <c r="AJ348" i="4"/>
  <c r="AK348" i="4" s="1"/>
  <c r="AJ270" i="4"/>
  <c r="AJ388" i="4"/>
  <c r="AK388" i="4" s="1"/>
  <c r="AJ273" i="4"/>
  <c r="AK273" i="4" s="1"/>
  <c r="AJ200" i="4"/>
  <c r="AJ72" i="4"/>
  <c r="AJ320" i="4"/>
  <c r="AJ422" i="4"/>
  <c r="AK422" i="4" s="1"/>
  <c r="AJ62" i="4"/>
  <c r="AK62" i="4" s="1"/>
  <c r="AJ90" i="4"/>
  <c r="AJ194" i="4"/>
  <c r="AJ148" i="4"/>
  <c r="AK148" i="4" s="1"/>
  <c r="AJ284" i="4"/>
  <c r="AJ336" i="4"/>
  <c r="AK336" i="4" s="1"/>
  <c r="AJ65" i="4"/>
  <c r="AK65" i="4" s="1"/>
  <c r="AK175" i="4"/>
  <c r="AJ262" i="4"/>
  <c r="AJ246" i="4"/>
  <c r="AK314" i="4"/>
  <c r="AK461" i="4"/>
  <c r="AK364" i="4"/>
  <c r="AK290" i="4"/>
  <c r="AJ164" i="4"/>
  <c r="AJ502" i="4"/>
  <c r="AK450" i="4"/>
  <c r="AJ291" i="4"/>
  <c r="AJ128" i="4"/>
  <c r="AJ933" i="4"/>
  <c r="AJ255" i="4"/>
  <c r="AK392" i="4"/>
  <c r="AJ198" i="4"/>
  <c r="AK180" i="4"/>
  <c r="AJ421" i="4"/>
  <c r="AK492" i="4"/>
  <c r="AK345" i="4"/>
  <c r="AK253" i="4"/>
  <c r="AK23" i="4"/>
  <c r="AK95" i="4"/>
  <c r="AK408" i="4"/>
  <c r="AK334" i="4"/>
  <c r="AJ210" i="4"/>
  <c r="AJ10" i="4"/>
  <c r="AK463" i="4"/>
  <c r="AK199" i="4"/>
  <c r="AJ71" i="4"/>
  <c r="AK295" i="4"/>
  <c r="AK365" i="4"/>
  <c r="AK351" i="4"/>
  <c r="AJ346" i="4"/>
  <c r="AK333" i="4"/>
  <c r="AK72" i="4"/>
  <c r="AK381" i="4"/>
  <c r="AK411" i="4"/>
  <c r="AK191" i="4"/>
  <c r="AJ264" i="4"/>
  <c r="AK264" i="4" s="1"/>
  <c r="AJ53" i="4"/>
  <c r="AJ445" i="4"/>
  <c r="AJ414" i="4"/>
  <c r="AJ213" i="4"/>
  <c r="AJ471" i="4"/>
  <c r="AK298" i="4"/>
  <c r="AK343" i="4"/>
  <c r="AK153" i="4"/>
  <c r="AJ155" i="4"/>
  <c r="AK437" i="4"/>
  <c r="AK216" i="4"/>
  <c r="AK473" i="4"/>
  <c r="AK371" i="4"/>
  <c r="AJ152" i="4"/>
  <c r="AK152" i="4" s="1"/>
  <c r="AJ100" i="4"/>
  <c r="AJ221" i="4"/>
  <c r="AK221" i="4" s="1"/>
  <c r="AJ214" i="4"/>
  <c r="AK214" i="4" s="1"/>
  <c r="AK117" i="4"/>
  <c r="AJ274" i="4"/>
  <c r="AK162" i="4"/>
  <c r="AK242" i="4"/>
  <c r="AJ58" i="4"/>
  <c r="AK464" i="4"/>
  <c r="AK491" i="4"/>
  <c r="AJ444" i="4"/>
  <c r="AK66" i="4"/>
  <c r="AK90" i="4"/>
  <c r="AJ276" i="4"/>
  <c r="AJ360" i="4"/>
  <c r="AK360" i="4" s="1"/>
  <c r="AJ385" i="4"/>
  <c r="AK385" i="4" s="1"/>
  <c r="AJ169" i="4"/>
  <c r="AJ272" i="4"/>
  <c r="AK272" i="4" s="1"/>
  <c r="AJ187" i="4"/>
  <c r="AK169" i="4"/>
  <c r="AK410" i="4"/>
  <c r="AK56" i="4"/>
  <c r="AK134" i="4"/>
  <c r="AK322" i="4"/>
  <c r="AJ936" i="4"/>
  <c r="AJ60" i="4"/>
  <c r="AJ321" i="4"/>
  <c r="AK321" i="4" s="1"/>
  <c r="AJ483" i="4"/>
  <c r="AK483" i="4" s="1"/>
  <c r="AJ63" i="4"/>
  <c r="AJ91" i="4"/>
  <c r="AK91" i="4" s="1"/>
  <c r="AJ382" i="4"/>
  <c r="AJ57" i="4"/>
  <c r="AK57" i="4" s="1"/>
  <c r="AJ449" i="4"/>
  <c r="AK449" i="4" s="1"/>
  <c r="AJ935" i="4"/>
  <c r="AK935" i="4" s="1"/>
  <c r="AJ288" i="4"/>
  <c r="AK288" i="4" s="1"/>
  <c r="AJ151" i="4"/>
  <c r="AK151" i="4" s="1"/>
  <c r="AJ93" i="4"/>
  <c r="AJ482" i="4"/>
  <c r="AJ166" i="4"/>
  <c r="AK166" i="4" s="1"/>
  <c r="AJ120" i="4"/>
  <c r="AJ356" i="4"/>
  <c r="AJ256" i="4"/>
  <c r="AK256" i="4" s="1"/>
  <c r="AJ489" i="4"/>
  <c r="AK489" i="4" s="1"/>
  <c r="AJ159" i="4"/>
  <c r="AK451" i="4"/>
  <c r="AK173" i="4"/>
  <c r="AJ32" i="4"/>
  <c r="AJ138" i="4"/>
  <c r="AJ358" i="4"/>
  <c r="AK470" i="4"/>
  <c r="AJ168" i="4"/>
  <c r="AJ119" i="4"/>
  <c r="AJ254" i="4"/>
  <c r="AK122" i="4"/>
  <c r="AJ485" i="4"/>
  <c r="AJ31" i="4"/>
  <c r="C2" i="6"/>
  <c r="AJ481" i="4"/>
  <c r="AJ15" i="4"/>
  <c r="AJ218" i="4"/>
  <c r="AK161" i="4"/>
  <c r="AK39" i="4"/>
  <c r="AJ201" i="4"/>
  <c r="AK100" i="4"/>
  <c r="AK292" i="4"/>
  <c r="AK402" i="4"/>
  <c r="AK275" i="4"/>
  <c r="AK70" i="4"/>
  <c r="AK79" i="4"/>
  <c r="AJ315" i="4"/>
  <c r="AK82" i="4"/>
  <c r="AJ52" i="4"/>
  <c r="AK83" i="4"/>
  <c r="AK197" i="4"/>
  <c r="AK236" i="4"/>
  <c r="AK280" i="4"/>
  <c r="AK156" i="4"/>
  <c r="AK172" i="4"/>
  <c r="AJ9" i="4"/>
  <c r="AK501" i="4"/>
  <c r="AK396" i="4"/>
  <c r="AJ271" i="4"/>
  <c r="AK297" i="4"/>
  <c r="AJ438" i="4"/>
  <c r="AJ41" i="4"/>
  <c r="AK487" i="4"/>
  <c r="AK277" i="4"/>
  <c r="AK63" i="4"/>
  <c r="AK159" i="4"/>
  <c r="AJ34" i="4"/>
  <c r="AK34" i="4" s="1"/>
  <c r="AJ370" i="4"/>
  <c r="AK370" i="4" s="1"/>
  <c r="AJ14" i="4"/>
  <c r="AJ182" i="4"/>
  <c r="AK400" i="4"/>
  <c r="AK403" i="4"/>
  <c r="AK409" i="4"/>
  <c r="AK237" i="4"/>
  <c r="AK378" i="4"/>
  <c r="AK382" i="4"/>
  <c r="AK46" i="4"/>
  <c r="AK53" i="4"/>
  <c r="AK137" i="4"/>
  <c r="AJ179" i="4"/>
  <c r="AJ285" i="4"/>
  <c r="AK285" i="4" s="1"/>
  <c r="AJ178" i="4"/>
  <c r="AJ228" i="4"/>
  <c r="AK189" i="4"/>
  <c r="AK325" i="4"/>
  <c r="AJ418" i="4"/>
  <c r="AK476" i="4"/>
  <c r="AK93" i="4"/>
  <c r="AK24" i="4"/>
  <c r="AK212" i="4"/>
  <c r="AK439" i="4"/>
  <c r="AK179" i="4"/>
  <c r="AJ245" i="4"/>
  <c r="AJ30" i="4"/>
  <c r="AJ126" i="4"/>
  <c r="AJ387" i="4"/>
  <c r="AK387" i="4" s="1"/>
  <c r="AJ316" i="4"/>
  <c r="AK303" i="4"/>
  <c r="AJ97" i="4"/>
  <c r="AK404" i="4"/>
  <c r="AK141" i="4"/>
  <c r="AK49" i="4"/>
  <c r="AJ312" i="4"/>
  <c r="AK312" i="4" s="1"/>
  <c r="AJ121" i="4"/>
  <c r="AK121" i="4" s="1"/>
  <c r="AJ195" i="4"/>
  <c r="AJ149" i="4"/>
  <c r="AJ363" i="4"/>
  <c r="AJ146" i="4"/>
  <c r="AJ130" i="4"/>
  <c r="AK130" i="4" s="1"/>
  <c r="AJ311" i="4"/>
  <c r="AJ145" i="4"/>
  <c r="AK145" i="4" s="1"/>
  <c r="AK123" i="4"/>
  <c r="AJ61" i="4"/>
  <c r="AK353" i="4"/>
  <c r="AK417" i="4"/>
  <c r="AK311" i="4"/>
  <c r="AJ357" i="4"/>
  <c r="AK357" i="4" s="1"/>
  <c r="AJ244" i="4"/>
  <c r="AK244" i="4" s="1"/>
  <c r="AJ359" i="4"/>
  <c r="AK281" i="4"/>
  <c r="AK467" i="4"/>
  <c r="AJ235" i="4"/>
  <c r="AJ286" i="4"/>
  <c r="AK194" i="4"/>
  <c r="AK84" i="4"/>
  <c r="AK74" i="4"/>
  <c r="AJ124" i="4"/>
  <c r="AK19" i="4"/>
  <c r="AK415" i="4"/>
  <c r="AJ188" i="4"/>
  <c r="AK188" i="4" s="1"/>
  <c r="AK324" i="4"/>
  <c r="AK332" i="4"/>
  <c r="AK37" i="4"/>
  <c r="AK86" i="4"/>
  <c r="AJ493" i="4"/>
  <c r="AJ190" i="4"/>
  <c r="AK367" i="4"/>
  <c r="AK116" i="4"/>
  <c r="AJ361" i="4"/>
  <c r="AK228" i="4"/>
  <c r="AK284" i="4"/>
  <c r="AK320" i="4"/>
  <c r="AK240" i="4"/>
  <c r="AK414" i="4"/>
  <c r="AK224" i="4"/>
  <c r="AK363" i="4"/>
  <c r="AK347" i="4"/>
  <c r="AK178" i="4"/>
  <c r="AK60" i="4"/>
  <c r="L24" i="4" l="1"/>
  <c r="L32" i="4"/>
  <c r="L40" i="4"/>
  <c r="L48" i="4"/>
  <c r="L56" i="4"/>
  <c r="L64" i="4"/>
  <c r="L72" i="4"/>
  <c r="L80" i="4"/>
  <c r="L88" i="4"/>
  <c r="L96" i="4"/>
  <c r="L104" i="4"/>
  <c r="L112" i="4"/>
  <c r="L120" i="4"/>
  <c r="L128" i="4"/>
  <c r="L136" i="4"/>
  <c r="L144" i="4"/>
  <c r="L152" i="4"/>
  <c r="L160" i="4"/>
  <c r="L168" i="4"/>
  <c r="L176" i="4"/>
  <c r="L184" i="4"/>
  <c r="L192" i="4"/>
  <c r="L200" i="4"/>
  <c r="L208" i="4"/>
  <c r="L216" i="4"/>
  <c r="L224" i="4"/>
  <c r="L232" i="4"/>
  <c r="L240" i="4"/>
  <c r="L248" i="4"/>
  <c r="L256" i="4"/>
  <c r="L264" i="4"/>
  <c r="L272" i="4"/>
  <c r="L280" i="4"/>
  <c r="L288" i="4"/>
  <c r="L296" i="4"/>
  <c r="L304" i="4"/>
  <c r="L312" i="4"/>
  <c r="L320" i="4"/>
  <c r="L328" i="4"/>
  <c r="L336" i="4"/>
  <c r="L344" i="4"/>
  <c r="L352" i="4"/>
  <c r="L360" i="4"/>
  <c r="L368" i="4"/>
  <c r="L376" i="4"/>
  <c r="L384" i="4"/>
  <c r="L392" i="4"/>
  <c r="L400" i="4"/>
  <c r="L408" i="4"/>
  <c r="L416" i="4"/>
  <c r="L424" i="4"/>
  <c r="L432" i="4"/>
  <c r="L440" i="4"/>
  <c r="L448" i="4"/>
  <c r="L456" i="4"/>
  <c r="L464" i="4"/>
  <c r="L472" i="4"/>
  <c r="L480" i="4"/>
  <c r="L488" i="4"/>
  <c r="L496" i="4"/>
  <c r="L504" i="4"/>
  <c r="L512" i="4"/>
  <c r="L520" i="4"/>
  <c r="L528" i="4"/>
  <c r="L536" i="4"/>
  <c r="L544" i="4"/>
  <c r="L552" i="4"/>
  <c r="L560" i="4"/>
  <c r="L568" i="4"/>
  <c r="L576" i="4"/>
  <c r="L584" i="4"/>
  <c r="L592" i="4"/>
  <c r="L600" i="4"/>
  <c r="L608" i="4"/>
  <c r="L616" i="4"/>
  <c r="L624" i="4"/>
  <c r="L632" i="4"/>
  <c r="L640" i="4"/>
  <c r="L648" i="4"/>
  <c r="L656" i="4"/>
  <c r="L664" i="4"/>
  <c r="L672" i="4"/>
  <c r="L680" i="4"/>
  <c r="L688" i="4"/>
  <c r="L696" i="4"/>
  <c r="L20" i="4"/>
  <c r="L29" i="4"/>
  <c r="L38" i="4"/>
  <c r="L47" i="4"/>
  <c r="L57" i="4"/>
  <c r="L66" i="4"/>
  <c r="L75" i="4"/>
  <c r="L84" i="4"/>
  <c r="L93" i="4"/>
  <c r="L102" i="4"/>
  <c r="L111" i="4"/>
  <c r="L121" i="4"/>
  <c r="L130" i="4"/>
  <c r="L139" i="4"/>
  <c r="L148" i="4"/>
  <c r="L157" i="4"/>
  <c r="L166" i="4"/>
  <c r="L175" i="4"/>
  <c r="L185" i="4"/>
  <c r="M185" i="4" s="1"/>
  <c r="L194" i="4"/>
  <c r="L203" i="4"/>
  <c r="L212" i="4"/>
  <c r="L221" i="4"/>
  <c r="L230" i="4"/>
  <c r="L239" i="4"/>
  <c r="L249" i="4"/>
  <c r="L258" i="4"/>
  <c r="L267" i="4"/>
  <c r="L276" i="4"/>
  <c r="L285" i="4"/>
  <c r="L294" i="4"/>
  <c r="L303" i="4"/>
  <c r="L313" i="4"/>
  <c r="L322" i="4"/>
  <c r="L331" i="4"/>
  <c r="L340" i="4"/>
  <c r="L349" i="4"/>
  <c r="L358" i="4"/>
  <c r="L367" i="4"/>
  <c r="L377" i="4"/>
  <c r="M377" i="4" s="1"/>
  <c r="L386" i="4"/>
  <c r="L395" i="4"/>
  <c r="L404" i="4"/>
  <c r="L413" i="4"/>
  <c r="L422" i="4"/>
  <c r="L431" i="4"/>
  <c r="L441" i="4"/>
  <c r="L21" i="4"/>
  <c r="L30" i="4"/>
  <c r="L39" i="4"/>
  <c r="L49" i="4"/>
  <c r="M49" i="4" s="1"/>
  <c r="L58" i="4"/>
  <c r="L67" i="4"/>
  <c r="L76" i="4"/>
  <c r="L85" i="4"/>
  <c r="L94" i="4"/>
  <c r="L103" i="4"/>
  <c r="L113" i="4"/>
  <c r="L122" i="4"/>
  <c r="L131" i="4"/>
  <c r="L140" i="4"/>
  <c r="L149" i="4"/>
  <c r="L158" i="4"/>
  <c r="L167" i="4"/>
  <c r="L177" i="4"/>
  <c r="L186" i="4"/>
  <c r="L195" i="4"/>
  <c r="L204" i="4"/>
  <c r="L213" i="4"/>
  <c r="L222" i="4"/>
  <c r="L231" i="4"/>
  <c r="L241" i="4"/>
  <c r="L250" i="4"/>
  <c r="L259" i="4"/>
  <c r="L268" i="4"/>
  <c r="L277" i="4"/>
  <c r="L286" i="4"/>
  <c r="L295" i="4"/>
  <c r="L305" i="4"/>
  <c r="M305" i="4" s="1"/>
  <c r="L314" i="4"/>
  <c r="L323" i="4"/>
  <c r="L332" i="4"/>
  <c r="L341" i="4"/>
  <c r="L350" i="4"/>
  <c r="L359" i="4"/>
  <c r="L369" i="4"/>
  <c r="L378" i="4"/>
  <c r="L387" i="4"/>
  <c r="L396" i="4"/>
  <c r="L405" i="4"/>
  <c r="L414" i="4"/>
  <c r="L423" i="4"/>
  <c r="L433" i="4"/>
  <c r="L442" i="4"/>
  <c r="L451" i="4"/>
  <c r="L460" i="4"/>
  <c r="L469" i="4"/>
  <c r="L478" i="4"/>
  <c r="L487" i="4"/>
  <c r="L497" i="4"/>
  <c r="L506" i="4"/>
  <c r="L515" i="4"/>
  <c r="L524" i="4"/>
  <c r="L533" i="4"/>
  <c r="L542" i="4"/>
  <c r="L551" i="4"/>
  <c r="L561" i="4"/>
  <c r="L570" i="4"/>
  <c r="L579" i="4"/>
  <c r="L588" i="4"/>
  <c r="L597" i="4"/>
  <c r="L606" i="4"/>
  <c r="L615" i="4"/>
  <c r="L625" i="4"/>
  <c r="L634" i="4"/>
  <c r="L643" i="4"/>
  <c r="L652" i="4"/>
  <c r="L661" i="4"/>
  <c r="L670" i="4"/>
  <c r="L679" i="4"/>
  <c r="L689" i="4"/>
  <c r="L698" i="4"/>
  <c r="L706" i="4"/>
  <c r="L714" i="4"/>
  <c r="L722" i="4"/>
  <c r="L730" i="4"/>
  <c r="L738" i="4"/>
  <c r="L746" i="4"/>
  <c r="L754" i="4"/>
  <c r="L762" i="4"/>
  <c r="L770" i="4"/>
  <c r="L778" i="4"/>
  <c r="L23" i="4"/>
  <c r="L33" i="4"/>
  <c r="L42" i="4"/>
  <c r="L51" i="4"/>
  <c r="L60" i="4"/>
  <c r="L69" i="4"/>
  <c r="L78" i="4"/>
  <c r="L87" i="4"/>
  <c r="L97" i="4"/>
  <c r="M97" i="4" s="1"/>
  <c r="L106" i="4"/>
  <c r="L115" i="4"/>
  <c r="L124" i="4"/>
  <c r="L133" i="4"/>
  <c r="L142" i="4"/>
  <c r="L151" i="4"/>
  <c r="L161" i="4"/>
  <c r="L170" i="4"/>
  <c r="L179" i="4"/>
  <c r="L188" i="4"/>
  <c r="L197" i="4"/>
  <c r="L206" i="4"/>
  <c r="L215" i="4"/>
  <c r="L225" i="4"/>
  <c r="L234" i="4"/>
  <c r="L243" i="4"/>
  <c r="L252" i="4"/>
  <c r="L261" i="4"/>
  <c r="L270" i="4"/>
  <c r="L279" i="4"/>
  <c r="L289" i="4"/>
  <c r="L298" i="4"/>
  <c r="L307" i="4"/>
  <c r="L316" i="4"/>
  <c r="L325" i="4"/>
  <c r="L334" i="4"/>
  <c r="L343" i="4"/>
  <c r="L353" i="4"/>
  <c r="L362" i="4"/>
  <c r="L371" i="4"/>
  <c r="L380" i="4"/>
  <c r="L389" i="4"/>
  <c r="L398" i="4"/>
  <c r="L407" i="4"/>
  <c r="L417" i="4"/>
  <c r="L426" i="4"/>
  <c r="L435" i="4"/>
  <c r="L444" i="4"/>
  <c r="L453" i="4"/>
  <c r="L462" i="4"/>
  <c r="L471" i="4"/>
  <c r="L481" i="4"/>
  <c r="L490" i="4"/>
  <c r="L499" i="4"/>
  <c r="L508" i="4"/>
  <c r="L517" i="4"/>
  <c r="L526" i="4"/>
  <c r="L535" i="4"/>
  <c r="L545" i="4"/>
  <c r="L554" i="4"/>
  <c r="L563" i="4"/>
  <c r="L572" i="4"/>
  <c r="L581" i="4"/>
  <c r="L590" i="4"/>
  <c r="L599" i="4"/>
  <c r="L609" i="4"/>
  <c r="M609" i="4" s="1"/>
  <c r="L618" i="4"/>
  <c r="L627" i="4"/>
  <c r="L636" i="4"/>
  <c r="L645" i="4"/>
  <c r="L654" i="4"/>
  <c r="L663" i="4"/>
  <c r="L673" i="4"/>
  <c r="L682" i="4"/>
  <c r="L691" i="4"/>
  <c r="L700" i="4"/>
  <c r="L708" i="4"/>
  <c r="L716" i="4"/>
  <c r="L724" i="4"/>
  <c r="L26" i="4"/>
  <c r="L35" i="4"/>
  <c r="L44" i="4"/>
  <c r="L53" i="4"/>
  <c r="L62" i="4"/>
  <c r="L71" i="4"/>
  <c r="L81" i="4"/>
  <c r="L90" i="4"/>
  <c r="L99" i="4"/>
  <c r="L108" i="4"/>
  <c r="L117" i="4"/>
  <c r="L126" i="4"/>
  <c r="L135" i="4"/>
  <c r="L145" i="4"/>
  <c r="L154" i="4"/>
  <c r="L163" i="4"/>
  <c r="L172" i="4"/>
  <c r="L181" i="4"/>
  <c r="L190" i="4"/>
  <c r="L199" i="4"/>
  <c r="L209" i="4"/>
  <c r="L218" i="4"/>
  <c r="L227" i="4"/>
  <c r="L236" i="4"/>
  <c r="L245" i="4"/>
  <c r="L254" i="4"/>
  <c r="L263" i="4"/>
  <c r="L273" i="4"/>
  <c r="L282" i="4"/>
  <c r="L291" i="4"/>
  <c r="L300" i="4"/>
  <c r="L309" i="4"/>
  <c r="L318" i="4"/>
  <c r="L327" i="4"/>
  <c r="L337" i="4"/>
  <c r="L346" i="4"/>
  <c r="L355" i="4"/>
  <c r="L364" i="4"/>
  <c r="L373" i="4"/>
  <c r="L382" i="4"/>
  <c r="L391" i="4"/>
  <c r="L401" i="4"/>
  <c r="L410" i="4"/>
  <c r="L419" i="4"/>
  <c r="L428" i="4"/>
  <c r="L437" i="4"/>
  <c r="L446" i="4"/>
  <c r="L455" i="4"/>
  <c r="L465" i="4"/>
  <c r="L474" i="4"/>
  <c r="L483" i="4"/>
  <c r="L492" i="4"/>
  <c r="L501" i="4"/>
  <c r="L510" i="4"/>
  <c r="L519" i="4"/>
  <c r="L529" i="4"/>
  <c r="L538" i="4"/>
  <c r="L547" i="4"/>
  <c r="L556" i="4"/>
  <c r="L565" i="4"/>
  <c r="L574" i="4"/>
  <c r="L583" i="4"/>
  <c r="L593" i="4"/>
  <c r="L602" i="4"/>
  <c r="L611" i="4"/>
  <c r="L620" i="4"/>
  <c r="L629" i="4"/>
  <c r="L638" i="4"/>
  <c r="L647" i="4"/>
  <c r="L657" i="4"/>
  <c r="L666" i="4"/>
  <c r="L675" i="4"/>
  <c r="L684" i="4"/>
  <c r="L693" i="4"/>
  <c r="L702" i="4"/>
  <c r="L710" i="4"/>
  <c r="L718" i="4"/>
  <c r="L726" i="4"/>
  <c r="L22" i="4"/>
  <c r="L41" i="4"/>
  <c r="M41" i="4" s="1"/>
  <c r="L59" i="4"/>
  <c r="L77" i="4"/>
  <c r="L95" i="4"/>
  <c r="L114" i="4"/>
  <c r="L132" i="4"/>
  <c r="L150" i="4"/>
  <c r="L169" i="4"/>
  <c r="M169" i="4" s="1"/>
  <c r="L187" i="4"/>
  <c r="M187" i="4" s="1"/>
  <c r="L205" i="4"/>
  <c r="L223" i="4"/>
  <c r="L242" i="4"/>
  <c r="L260" i="4"/>
  <c r="L278" i="4"/>
  <c r="L297" i="4"/>
  <c r="M297" i="4" s="1"/>
  <c r="L315" i="4"/>
  <c r="L333" i="4"/>
  <c r="M333" i="4" s="1"/>
  <c r="L351" i="4"/>
  <c r="L370" i="4"/>
  <c r="L388" i="4"/>
  <c r="L406" i="4"/>
  <c r="L425" i="4"/>
  <c r="M425" i="4" s="1"/>
  <c r="L443" i="4"/>
  <c r="L458" i="4"/>
  <c r="L473" i="4"/>
  <c r="L486" i="4"/>
  <c r="L502" i="4"/>
  <c r="L516" i="4"/>
  <c r="L531" i="4"/>
  <c r="L546" i="4"/>
  <c r="L559" i="4"/>
  <c r="L575" i="4"/>
  <c r="L589" i="4"/>
  <c r="L604" i="4"/>
  <c r="L619" i="4"/>
  <c r="L633" i="4"/>
  <c r="L649" i="4"/>
  <c r="L662" i="4"/>
  <c r="L677" i="4"/>
  <c r="L692" i="4"/>
  <c r="L705" i="4"/>
  <c r="L719" i="4"/>
  <c r="L731" i="4"/>
  <c r="L740" i="4"/>
  <c r="L749" i="4"/>
  <c r="L758" i="4"/>
  <c r="L767" i="4"/>
  <c r="L776" i="4"/>
  <c r="L785" i="4"/>
  <c r="L793" i="4"/>
  <c r="L801" i="4"/>
  <c r="L809" i="4"/>
  <c r="L817" i="4"/>
  <c r="L825" i="4"/>
  <c r="L833" i="4"/>
  <c r="L841" i="4"/>
  <c r="L849" i="4"/>
  <c r="L857" i="4"/>
  <c r="L865" i="4"/>
  <c r="L873" i="4"/>
  <c r="L881" i="4"/>
  <c r="L889" i="4"/>
  <c r="L897" i="4"/>
  <c r="L905" i="4"/>
  <c r="L913" i="4"/>
  <c r="L921" i="4"/>
  <c r="L929" i="4"/>
  <c r="L937" i="4"/>
  <c r="L945" i="4"/>
  <c r="L953" i="4"/>
  <c r="L961" i="4"/>
  <c r="L969" i="4"/>
  <c r="L977" i="4"/>
  <c r="L985" i="4"/>
  <c r="L993" i="4"/>
  <c r="L1001" i="4"/>
  <c r="L1009" i="4"/>
  <c r="L1017" i="4"/>
  <c r="L1025" i="4"/>
  <c r="L1033" i="4"/>
  <c r="L1041" i="4"/>
  <c r="L1049" i="4"/>
  <c r="L1057" i="4"/>
  <c r="L1065" i="4"/>
  <c r="L27" i="4"/>
  <c r="L45" i="4"/>
  <c r="L63" i="4"/>
  <c r="L82" i="4"/>
  <c r="M82" i="4" s="1"/>
  <c r="L100" i="4"/>
  <c r="L118" i="4"/>
  <c r="L137" i="4"/>
  <c r="L155" i="4"/>
  <c r="L173" i="4"/>
  <c r="L191" i="4"/>
  <c r="L210" i="4"/>
  <c r="L228" i="4"/>
  <c r="M228" i="4" s="1"/>
  <c r="L246" i="4"/>
  <c r="L265" i="4"/>
  <c r="L283" i="4"/>
  <c r="L301" i="4"/>
  <c r="L319" i="4"/>
  <c r="L338" i="4"/>
  <c r="L356" i="4"/>
  <c r="L374" i="4"/>
  <c r="M374" i="4" s="1"/>
  <c r="L393" i="4"/>
  <c r="M393" i="4" s="1"/>
  <c r="L411" i="4"/>
  <c r="L429" i="4"/>
  <c r="L447" i="4"/>
  <c r="L461" i="4"/>
  <c r="L476" i="4"/>
  <c r="L491" i="4"/>
  <c r="M491" i="4" s="1"/>
  <c r="L505" i="4"/>
  <c r="L521" i="4"/>
  <c r="M521" i="4" s="1"/>
  <c r="L534" i="4"/>
  <c r="M534" i="4" s="1"/>
  <c r="L549" i="4"/>
  <c r="L564" i="4"/>
  <c r="L578" i="4"/>
  <c r="L594" i="4"/>
  <c r="L607" i="4"/>
  <c r="M607" i="4" s="1"/>
  <c r="L622" i="4"/>
  <c r="L637" i="4"/>
  <c r="L651" i="4"/>
  <c r="L667" i="4"/>
  <c r="L681" i="4"/>
  <c r="M681" i="4" s="1"/>
  <c r="L695" i="4"/>
  <c r="L709" i="4"/>
  <c r="L721" i="4"/>
  <c r="L733" i="4"/>
  <c r="L742" i="4"/>
  <c r="L751" i="4"/>
  <c r="L760" i="4"/>
  <c r="L769" i="4"/>
  <c r="L779" i="4"/>
  <c r="L787" i="4"/>
  <c r="L795" i="4"/>
  <c r="L803" i="4"/>
  <c r="L811" i="4"/>
  <c r="L819" i="4"/>
  <c r="L827" i="4"/>
  <c r="L835" i="4"/>
  <c r="L843" i="4"/>
  <c r="L851" i="4"/>
  <c r="L859" i="4"/>
  <c r="L867" i="4"/>
  <c r="L875" i="4"/>
  <c r="L883" i="4"/>
  <c r="L891" i="4"/>
  <c r="L899" i="4"/>
  <c r="L907" i="4"/>
  <c r="L915" i="4"/>
  <c r="L923" i="4"/>
  <c r="L931" i="4"/>
  <c r="L939" i="4"/>
  <c r="L947" i="4"/>
  <c r="L955" i="4"/>
  <c r="L963" i="4"/>
  <c r="L971" i="4"/>
  <c r="L979" i="4"/>
  <c r="L987" i="4"/>
  <c r="L34" i="4"/>
  <c r="L52" i="4"/>
  <c r="L70" i="4"/>
  <c r="L89" i="4"/>
  <c r="M89" i="4" s="1"/>
  <c r="L107" i="4"/>
  <c r="L125" i="4"/>
  <c r="L143" i="4"/>
  <c r="L162" i="4"/>
  <c r="L180" i="4"/>
  <c r="L198" i="4"/>
  <c r="L217" i="4"/>
  <c r="L235" i="4"/>
  <c r="M235" i="4" s="1"/>
  <c r="L253" i="4"/>
  <c r="L271" i="4"/>
  <c r="L290" i="4"/>
  <c r="L308" i="4"/>
  <c r="L326" i="4"/>
  <c r="L345" i="4"/>
  <c r="L363" i="4"/>
  <c r="L381" i="4"/>
  <c r="M381" i="4" s="1"/>
  <c r="L399" i="4"/>
  <c r="L418" i="4"/>
  <c r="L436" i="4"/>
  <c r="L452" i="4"/>
  <c r="L467" i="4"/>
  <c r="L482" i="4"/>
  <c r="L495" i="4"/>
  <c r="L511" i="4"/>
  <c r="L525" i="4"/>
  <c r="L540" i="4"/>
  <c r="L555" i="4"/>
  <c r="M555" i="4" s="1"/>
  <c r="L569" i="4"/>
  <c r="M569" i="4" s="1"/>
  <c r="L585" i="4"/>
  <c r="L598" i="4"/>
  <c r="L613" i="4"/>
  <c r="L628" i="4"/>
  <c r="L642" i="4"/>
  <c r="L658" i="4"/>
  <c r="L671" i="4"/>
  <c r="M671" i="4" s="1"/>
  <c r="L686" i="4"/>
  <c r="L701" i="4"/>
  <c r="L713" i="4"/>
  <c r="L727" i="4"/>
  <c r="L736" i="4"/>
  <c r="L745" i="4"/>
  <c r="L755" i="4"/>
  <c r="L764" i="4"/>
  <c r="L773" i="4"/>
  <c r="L782" i="4"/>
  <c r="L790" i="4"/>
  <c r="L798" i="4"/>
  <c r="L806" i="4"/>
  <c r="L814" i="4"/>
  <c r="L822" i="4"/>
  <c r="L830" i="4"/>
  <c r="L838" i="4"/>
  <c r="L846" i="4"/>
  <c r="L854" i="4"/>
  <c r="L862" i="4"/>
  <c r="L870" i="4"/>
  <c r="L878" i="4"/>
  <c r="L886" i="4"/>
  <c r="L894" i="4"/>
  <c r="L902" i="4"/>
  <c r="L910" i="4"/>
  <c r="L918" i="4"/>
  <c r="L926" i="4"/>
  <c r="L934" i="4"/>
  <c r="L942" i="4"/>
  <c r="L950" i="4"/>
  <c r="L958" i="4"/>
  <c r="L966" i="4"/>
  <c r="L974" i="4"/>
  <c r="L982" i="4"/>
  <c r="L990" i="4"/>
  <c r="L25" i="4"/>
  <c r="M25" i="4" s="1"/>
  <c r="L54" i="4"/>
  <c r="L83" i="4"/>
  <c r="L110" i="4"/>
  <c r="L141" i="4"/>
  <c r="M141" i="4" s="1"/>
  <c r="L171" i="4"/>
  <c r="L201" i="4"/>
  <c r="M201" i="4" s="1"/>
  <c r="L229" i="4"/>
  <c r="L257" i="4"/>
  <c r="L287" i="4"/>
  <c r="M287" i="4" s="1"/>
  <c r="L317" i="4"/>
  <c r="L347" i="4"/>
  <c r="L375" i="4"/>
  <c r="L403" i="4"/>
  <c r="L434" i="4"/>
  <c r="L459" i="4"/>
  <c r="L484" i="4"/>
  <c r="L507" i="4"/>
  <c r="M507" i="4" s="1"/>
  <c r="L530" i="4"/>
  <c r="L553" i="4"/>
  <c r="M553" i="4" s="1"/>
  <c r="L577" i="4"/>
  <c r="L601" i="4"/>
  <c r="L623" i="4"/>
  <c r="L646" i="4"/>
  <c r="L669" i="4"/>
  <c r="L694" i="4"/>
  <c r="L715" i="4"/>
  <c r="L734" i="4"/>
  <c r="L748" i="4"/>
  <c r="L763" i="4"/>
  <c r="L777" i="4"/>
  <c r="L791" i="4"/>
  <c r="L804" i="4"/>
  <c r="L816" i="4"/>
  <c r="L829" i="4"/>
  <c r="L842" i="4"/>
  <c r="L855" i="4"/>
  <c r="L868" i="4"/>
  <c r="L880" i="4"/>
  <c r="L893" i="4"/>
  <c r="L906" i="4"/>
  <c r="L919" i="4"/>
  <c r="L932" i="4"/>
  <c r="L944" i="4"/>
  <c r="L957" i="4"/>
  <c r="L970" i="4"/>
  <c r="M970" i="4" s="1"/>
  <c r="L983" i="4"/>
  <c r="M983" i="4" s="1"/>
  <c r="L995" i="4"/>
  <c r="L1004" i="4"/>
  <c r="L1013" i="4"/>
  <c r="L1022" i="4"/>
  <c r="L1031" i="4"/>
  <c r="L1040" i="4"/>
  <c r="L1050" i="4"/>
  <c r="L1059" i="4"/>
  <c r="L1068" i="4"/>
  <c r="L1076" i="4"/>
  <c r="L1084" i="4"/>
  <c r="L1092" i="4"/>
  <c r="L1100" i="4"/>
  <c r="L1108" i="4"/>
  <c r="L1116" i="4"/>
  <c r="L1124" i="4"/>
  <c r="L28" i="4"/>
  <c r="L55" i="4"/>
  <c r="L86" i="4"/>
  <c r="L116" i="4"/>
  <c r="L146" i="4"/>
  <c r="L174" i="4"/>
  <c r="L202" i="4"/>
  <c r="L233" i="4"/>
  <c r="M233" i="4" s="1"/>
  <c r="L262" i="4"/>
  <c r="L292" i="4"/>
  <c r="L321" i="4"/>
  <c r="L348" i="4"/>
  <c r="L379" i="4"/>
  <c r="M379" i="4" s="1"/>
  <c r="L409" i="4"/>
  <c r="L31" i="4"/>
  <c r="M31" i="4" s="1"/>
  <c r="L61" i="4"/>
  <c r="L91" i="4"/>
  <c r="L119" i="4"/>
  <c r="L147" i="4"/>
  <c r="L178" i="4"/>
  <c r="L207" i="4"/>
  <c r="L237" i="4"/>
  <c r="L266" i="4"/>
  <c r="L293" i="4"/>
  <c r="L324" i="4"/>
  <c r="L354" i="4"/>
  <c r="L383" i="4"/>
  <c r="L412" i="4"/>
  <c r="L439" i="4"/>
  <c r="L466" i="4"/>
  <c r="L489" i="4"/>
  <c r="M489" i="4" s="1"/>
  <c r="L513" i="4"/>
  <c r="L537" i="4"/>
  <c r="L558" i="4"/>
  <c r="L582" i="4"/>
  <c r="L605" i="4"/>
  <c r="L630" i="4"/>
  <c r="L653" i="4"/>
  <c r="L676" i="4"/>
  <c r="L699" i="4"/>
  <c r="L720" i="4"/>
  <c r="L737" i="4"/>
  <c r="M737" i="4" s="1"/>
  <c r="L752" i="4"/>
  <c r="L766" i="4"/>
  <c r="L781" i="4"/>
  <c r="L794" i="4"/>
  <c r="L807" i="4"/>
  <c r="L820" i="4"/>
  <c r="L832" i="4"/>
  <c r="L845" i="4"/>
  <c r="L858" i="4"/>
  <c r="L871" i="4"/>
  <c r="L884" i="4"/>
  <c r="L896" i="4"/>
  <c r="L909" i="4"/>
  <c r="L922" i="4"/>
  <c r="L935" i="4"/>
  <c r="L948" i="4"/>
  <c r="L960" i="4"/>
  <c r="L973" i="4"/>
  <c r="L986" i="4"/>
  <c r="L997" i="4"/>
  <c r="L1006" i="4"/>
  <c r="L1015" i="4"/>
  <c r="L1024" i="4"/>
  <c r="L1034" i="4"/>
  <c r="L1043" i="4"/>
  <c r="L1052" i="4"/>
  <c r="L1061" i="4"/>
  <c r="L1070" i="4"/>
  <c r="L1078" i="4"/>
  <c r="L1086" i="4"/>
  <c r="L1094" i="4"/>
  <c r="L1102" i="4"/>
  <c r="L1110" i="4"/>
  <c r="L1118" i="4"/>
  <c r="L36" i="4"/>
  <c r="L65" i="4"/>
  <c r="L92" i="4"/>
  <c r="L123" i="4"/>
  <c r="L153" i="4"/>
  <c r="L182" i="4"/>
  <c r="M182" i="4" s="1"/>
  <c r="L211" i="4"/>
  <c r="L238" i="4"/>
  <c r="L269" i="4"/>
  <c r="L299" i="4"/>
  <c r="L329" i="4"/>
  <c r="L357" i="4"/>
  <c r="L385" i="4"/>
  <c r="L415" i="4"/>
  <c r="L445" i="4"/>
  <c r="L468" i="4"/>
  <c r="L493" i="4"/>
  <c r="L514" i="4"/>
  <c r="L539" i="4"/>
  <c r="L43" i="4"/>
  <c r="L73" i="4"/>
  <c r="L101" i="4"/>
  <c r="L129" i="4"/>
  <c r="L159" i="4"/>
  <c r="L189" i="4"/>
  <c r="M189" i="4" s="1"/>
  <c r="L219" i="4"/>
  <c r="M219" i="4" s="1"/>
  <c r="L247" i="4"/>
  <c r="L275" i="4"/>
  <c r="L306" i="4"/>
  <c r="L335" i="4"/>
  <c r="L365" i="4"/>
  <c r="L394" i="4"/>
  <c r="L421" i="4"/>
  <c r="L450" i="4"/>
  <c r="L475" i="4"/>
  <c r="L498" i="4"/>
  <c r="L522" i="4"/>
  <c r="L543" i="4"/>
  <c r="L567" i="4"/>
  <c r="L591" i="4"/>
  <c r="L614" i="4"/>
  <c r="L639" i="4"/>
  <c r="L660" i="4"/>
  <c r="L685" i="4"/>
  <c r="L707" i="4"/>
  <c r="L728" i="4"/>
  <c r="L743" i="4"/>
  <c r="L757" i="4"/>
  <c r="L772" i="4"/>
  <c r="L786" i="4"/>
  <c r="L799" i="4"/>
  <c r="L812" i="4"/>
  <c r="L824" i="4"/>
  <c r="L837" i="4"/>
  <c r="L850" i="4"/>
  <c r="L863" i="4"/>
  <c r="L876" i="4"/>
  <c r="L888" i="4"/>
  <c r="L901" i="4"/>
  <c r="L914" i="4"/>
  <c r="L927" i="4"/>
  <c r="L940" i="4"/>
  <c r="L952" i="4"/>
  <c r="L965" i="4"/>
  <c r="L978" i="4"/>
  <c r="L991" i="4"/>
  <c r="L1000" i="4"/>
  <c r="L1010" i="4"/>
  <c r="L1019" i="4"/>
  <c r="L1028" i="4"/>
  <c r="L1037" i="4"/>
  <c r="L1046" i="4"/>
  <c r="L1055" i="4"/>
  <c r="L1064" i="4"/>
  <c r="L1073" i="4"/>
  <c r="L1081" i="4"/>
  <c r="L1089" i="4"/>
  <c r="L1097" i="4"/>
  <c r="L1105" i="4"/>
  <c r="L1113" i="4"/>
  <c r="L1121" i="4"/>
  <c r="L18" i="4"/>
  <c r="L46" i="4"/>
  <c r="L74" i="4"/>
  <c r="L105" i="4"/>
  <c r="M105" i="4" s="1"/>
  <c r="L134" i="4"/>
  <c r="L164" i="4"/>
  <c r="L193" i="4"/>
  <c r="L220" i="4"/>
  <c r="L251" i="4"/>
  <c r="L281" i="4"/>
  <c r="M281" i="4" s="1"/>
  <c r="L310" i="4"/>
  <c r="L339" i="4"/>
  <c r="L366" i="4"/>
  <c r="L397" i="4"/>
  <c r="L427" i="4"/>
  <c r="L454" i="4"/>
  <c r="L477" i="4"/>
  <c r="L500" i="4"/>
  <c r="M500" i="4" s="1"/>
  <c r="L523" i="4"/>
  <c r="L548" i="4"/>
  <c r="L50" i="4"/>
  <c r="L165" i="4"/>
  <c r="M165" i="4" s="1"/>
  <c r="L284" i="4"/>
  <c r="L402" i="4"/>
  <c r="L479" i="4"/>
  <c r="L541" i="4"/>
  <c r="L586" i="4"/>
  <c r="L621" i="4"/>
  <c r="L659" i="4"/>
  <c r="L697" i="4"/>
  <c r="L729" i="4"/>
  <c r="L753" i="4"/>
  <c r="L775" i="4"/>
  <c r="L797" i="4"/>
  <c r="L818" i="4"/>
  <c r="L839" i="4"/>
  <c r="L860" i="4"/>
  <c r="L879" i="4"/>
  <c r="M879" i="4" s="1"/>
  <c r="L900" i="4"/>
  <c r="L920" i="4"/>
  <c r="L941" i="4"/>
  <c r="L962" i="4"/>
  <c r="L981" i="4"/>
  <c r="L999" i="4"/>
  <c r="L1014" i="4"/>
  <c r="L1029" i="4"/>
  <c r="L1044" i="4"/>
  <c r="L1058" i="4"/>
  <c r="L1072" i="4"/>
  <c r="L1085" i="4"/>
  <c r="L1098" i="4"/>
  <c r="L1111" i="4"/>
  <c r="L1123" i="4"/>
  <c r="L79" i="4"/>
  <c r="L759" i="4"/>
  <c r="L844" i="4"/>
  <c r="L885" i="4"/>
  <c r="L925" i="4"/>
  <c r="L967" i="4"/>
  <c r="L1003" i="4"/>
  <c r="L1032" i="4"/>
  <c r="L1062" i="4"/>
  <c r="L1101" i="4"/>
  <c r="L214" i="4"/>
  <c r="M214" i="4" s="1"/>
  <c r="L674" i="4"/>
  <c r="L739" i="4"/>
  <c r="L784" i="4"/>
  <c r="L826" i="4"/>
  <c r="L866" i="4"/>
  <c r="M866" i="4" s="1"/>
  <c r="L908" i="4"/>
  <c r="L928" i="4"/>
  <c r="L968" i="4"/>
  <c r="L1005" i="4"/>
  <c r="L1035" i="4"/>
  <c r="L1063" i="4"/>
  <c r="L1090" i="4"/>
  <c r="L1103" i="4"/>
  <c r="M1103" i="4" s="1"/>
  <c r="L68" i="4"/>
  <c r="M68" i="4" s="1"/>
  <c r="L183" i="4"/>
  <c r="L302" i="4"/>
  <c r="L420" i="4"/>
  <c r="M420" i="4" s="1"/>
  <c r="L485" i="4"/>
  <c r="L550" i="4"/>
  <c r="L587" i="4"/>
  <c r="L626" i="4"/>
  <c r="L665" i="4"/>
  <c r="M665" i="4" s="1"/>
  <c r="L703" i="4"/>
  <c r="L732" i="4"/>
  <c r="L756" i="4"/>
  <c r="L780" i="4"/>
  <c r="L800" i="4"/>
  <c r="L821" i="4"/>
  <c r="L840" i="4"/>
  <c r="L861" i="4"/>
  <c r="L882" i="4"/>
  <c r="M882" i="4" s="1"/>
  <c r="L903" i="4"/>
  <c r="L924" i="4"/>
  <c r="M924" i="4" s="1"/>
  <c r="L943" i="4"/>
  <c r="L964" i="4"/>
  <c r="L984" i="4"/>
  <c r="L1002" i="4"/>
  <c r="L1016" i="4"/>
  <c r="L1030" i="4"/>
  <c r="L1045" i="4"/>
  <c r="L1060" i="4"/>
  <c r="L1074" i="4"/>
  <c r="L1087" i="4"/>
  <c r="M1087" i="4" s="1"/>
  <c r="L1099" i="4"/>
  <c r="L1112" i="4"/>
  <c r="L196" i="4"/>
  <c r="L311" i="4"/>
  <c r="L430" i="4"/>
  <c r="L494" i="4"/>
  <c r="L557" i="4"/>
  <c r="L595" i="4"/>
  <c r="L631" i="4"/>
  <c r="L668" i="4"/>
  <c r="M668" i="4" s="1"/>
  <c r="L704" i="4"/>
  <c r="L735" i="4"/>
  <c r="L783" i="4"/>
  <c r="L802" i="4"/>
  <c r="L823" i="4"/>
  <c r="L864" i="4"/>
  <c r="L904" i="4"/>
  <c r="L946" i="4"/>
  <c r="M946" i="4" s="1"/>
  <c r="L988" i="4"/>
  <c r="L1018" i="4"/>
  <c r="L1047" i="4"/>
  <c r="L1075" i="4"/>
  <c r="L1088" i="4"/>
  <c r="L1114" i="4"/>
  <c r="L98" i="4"/>
  <c r="L330" i="4"/>
  <c r="L438" i="4"/>
  <c r="L503" i="4"/>
  <c r="L562" i="4"/>
  <c r="L596" i="4"/>
  <c r="L635" i="4"/>
  <c r="L711" i="4"/>
  <c r="M711" i="4" s="1"/>
  <c r="L761" i="4"/>
  <c r="L805" i="4"/>
  <c r="M805" i="4" s="1"/>
  <c r="L847" i="4"/>
  <c r="L887" i="4"/>
  <c r="M887" i="4" s="1"/>
  <c r="L949" i="4"/>
  <c r="L989" i="4"/>
  <c r="L1020" i="4"/>
  <c r="L1048" i="4"/>
  <c r="L1077" i="4"/>
  <c r="L1115" i="4"/>
  <c r="L127" i="4"/>
  <c r="M127" i="4" s="1"/>
  <c r="L244" i="4"/>
  <c r="L361" i="4"/>
  <c r="M361" i="4" s="1"/>
  <c r="L457" i="4"/>
  <c r="L518" i="4"/>
  <c r="L571" i="4"/>
  <c r="M571" i="4" s="1"/>
  <c r="L610" i="4"/>
  <c r="L644" i="4"/>
  <c r="M644" i="4" s="1"/>
  <c r="L683" i="4"/>
  <c r="M683" i="4" s="1"/>
  <c r="L717" i="4"/>
  <c r="L744" i="4"/>
  <c r="L768" i="4"/>
  <c r="M768" i="4" s="1"/>
  <c r="L789" i="4"/>
  <c r="L810" i="4"/>
  <c r="L831" i="4"/>
  <c r="L852" i="4"/>
  <c r="L872" i="4"/>
  <c r="L892" i="4"/>
  <c r="L912" i="4"/>
  <c r="L933" i="4"/>
  <c r="L954" i="4"/>
  <c r="L975" i="4"/>
  <c r="L994" i="4"/>
  <c r="L1008" i="4"/>
  <c r="L1023" i="4"/>
  <c r="L1038" i="4"/>
  <c r="L1053" i="4"/>
  <c r="L1067" i="4"/>
  <c r="L1080" i="4"/>
  <c r="L1093" i="4"/>
  <c r="L1106" i="4"/>
  <c r="L1119" i="4"/>
  <c r="L19" i="4"/>
  <c r="L138" i="4"/>
  <c r="L255" i="4"/>
  <c r="M255" i="4" s="1"/>
  <c r="L372" i="4"/>
  <c r="L463" i="4"/>
  <c r="L527" i="4"/>
  <c r="M527" i="4" s="1"/>
  <c r="L573" i="4"/>
  <c r="L612" i="4"/>
  <c r="L650" i="4"/>
  <c r="M650" i="4" s="1"/>
  <c r="L687" i="4"/>
  <c r="L723" i="4"/>
  <c r="M723" i="4" s="1"/>
  <c r="L747" i="4"/>
  <c r="M747" i="4" s="1"/>
  <c r="L771" i="4"/>
  <c r="L792" i="4"/>
  <c r="L813" i="4"/>
  <c r="L834" i="4"/>
  <c r="L853" i="4"/>
  <c r="L874" i="4"/>
  <c r="L895" i="4"/>
  <c r="M895" i="4" s="1"/>
  <c r="L916" i="4"/>
  <c r="L936" i="4"/>
  <c r="L956" i="4"/>
  <c r="L976" i="4"/>
  <c r="L996" i="4"/>
  <c r="L1011" i="4"/>
  <c r="L1026" i="4"/>
  <c r="L1039" i="4"/>
  <c r="L1054" i="4"/>
  <c r="L1069" i="4"/>
  <c r="L1082" i="4"/>
  <c r="L1095" i="4"/>
  <c r="M1095" i="4" s="1"/>
  <c r="L1107" i="4"/>
  <c r="L1120" i="4"/>
  <c r="L37" i="4"/>
  <c r="L156" i="4"/>
  <c r="L274" i="4"/>
  <c r="M274" i="4" s="1"/>
  <c r="L390" i="4"/>
  <c r="M390" i="4" s="1"/>
  <c r="L470" i="4"/>
  <c r="L532" i="4"/>
  <c r="M532" i="4" s="1"/>
  <c r="L580" i="4"/>
  <c r="M580" i="4" s="1"/>
  <c r="L617" i="4"/>
  <c r="M617" i="4" s="1"/>
  <c r="L655" i="4"/>
  <c r="L690" i="4"/>
  <c r="L725" i="4"/>
  <c r="L750" i="4"/>
  <c r="M750" i="4" s="1"/>
  <c r="L774" i="4"/>
  <c r="L796" i="4"/>
  <c r="L815" i="4"/>
  <c r="L836" i="4"/>
  <c r="M836" i="4" s="1"/>
  <c r="L342" i="4"/>
  <c r="L741" i="4"/>
  <c r="L877" i="4"/>
  <c r="L959" i="4"/>
  <c r="L1027" i="4"/>
  <c r="L1083" i="4"/>
  <c r="L449" i="4"/>
  <c r="L765" i="4"/>
  <c r="L890" i="4"/>
  <c r="L972" i="4"/>
  <c r="L1036" i="4"/>
  <c r="L1091" i="4"/>
  <c r="L1051" i="4"/>
  <c r="L603" i="4"/>
  <c r="L998" i="4"/>
  <c r="L1109" i="4"/>
  <c r="L1021" i="4"/>
  <c r="L509" i="4"/>
  <c r="L788" i="4"/>
  <c r="L898" i="4"/>
  <c r="L980" i="4"/>
  <c r="L1042" i="4"/>
  <c r="L1096" i="4"/>
  <c r="L566" i="4"/>
  <c r="M566" i="4" s="1"/>
  <c r="L808" i="4"/>
  <c r="L911" i="4"/>
  <c r="L992" i="4"/>
  <c r="M992" i="4" s="1"/>
  <c r="L1104" i="4"/>
  <c r="L828" i="4"/>
  <c r="L917" i="4"/>
  <c r="L1056" i="4"/>
  <c r="L951" i="4"/>
  <c r="L641" i="4"/>
  <c r="L848" i="4"/>
  <c r="L930" i="4"/>
  <c r="L1007" i="4"/>
  <c r="M1007" i="4" s="1"/>
  <c r="L1066" i="4"/>
  <c r="L1117" i="4"/>
  <c r="L109" i="4"/>
  <c r="M109" i="4" s="1"/>
  <c r="L678" i="4"/>
  <c r="L856" i="4"/>
  <c r="L938" i="4"/>
  <c r="L1012" i="4"/>
  <c r="L1071" i="4"/>
  <c r="L1122" i="4"/>
  <c r="L226" i="4"/>
  <c r="L712" i="4"/>
  <c r="L869" i="4"/>
  <c r="L1079" i="4"/>
  <c r="L6" i="4"/>
  <c r="L14" i="4"/>
  <c r="L7" i="4"/>
  <c r="L15" i="4"/>
  <c r="L8" i="4"/>
  <c r="L16" i="4"/>
  <c r="L9" i="4"/>
  <c r="L17" i="4"/>
  <c r="L10" i="4"/>
  <c r="L11" i="4"/>
  <c r="L4" i="4"/>
  <c r="L12" i="4"/>
  <c r="L5" i="4"/>
  <c r="L13" i="4"/>
  <c r="L3" i="4"/>
  <c r="M3" i="4" s="1"/>
  <c r="AI4" i="4"/>
  <c r="AI25" i="4"/>
  <c r="AI207" i="4"/>
  <c r="AI108" i="4"/>
  <c r="AI202" i="4"/>
  <c r="AI326" i="4"/>
  <c r="AI452" i="4"/>
  <c r="AI425" i="4"/>
  <c r="AI103" i="4"/>
  <c r="AI183" i="4"/>
  <c r="AI305" i="4"/>
  <c r="AI428" i="4"/>
  <c r="AI247" i="4"/>
  <c r="AI258" i="4"/>
  <c r="AI424" i="4"/>
  <c r="AI938" i="4"/>
  <c r="AI939" i="4"/>
  <c r="AK362" i="4"/>
  <c r="AK157" i="4"/>
  <c r="AK339" i="4"/>
  <c r="AK140" i="4"/>
  <c r="AJ327" i="4"/>
  <c r="AK227" i="4"/>
  <c r="AK51" i="4"/>
  <c r="AK218" i="4"/>
  <c r="AK61" i="4"/>
  <c r="AK936" i="4"/>
  <c r="AJ428" i="4"/>
  <c r="AK447" i="4"/>
  <c r="AK124" i="4"/>
  <c r="AK168" i="4"/>
  <c r="AK361" i="4"/>
  <c r="AK358" i="4"/>
  <c r="AK219" i="4"/>
  <c r="AK251" i="4"/>
  <c r="AK455" i="4"/>
  <c r="AK431" i="4"/>
  <c r="AJ328" i="4"/>
  <c r="AJ110" i="4"/>
  <c r="AK937" i="4"/>
  <c r="AK97" i="4"/>
  <c r="AK493" i="4"/>
  <c r="AK222" i="4"/>
  <c r="AJ258" i="4"/>
  <c r="AK163" i="4"/>
  <c r="AK165" i="4"/>
  <c r="AK71" i="4"/>
  <c r="AK158" i="4"/>
  <c r="AK106" i="4"/>
  <c r="AK126" i="4"/>
  <c r="AK472" i="4"/>
  <c r="AK195" i="4"/>
  <c r="AK146" i="4"/>
  <c r="AJ6" i="4"/>
  <c r="AJ307" i="4"/>
  <c r="AJ453" i="4"/>
  <c r="AK201" i="4"/>
  <c r="AK274" i="4"/>
  <c r="AK18" i="4"/>
  <c r="AJ202" i="4"/>
  <c r="AK92" i="4"/>
  <c r="AK386" i="4"/>
  <c r="AK11" i="4"/>
  <c r="AJ305" i="4"/>
  <c r="AJ452" i="4"/>
  <c r="AK383" i="4"/>
  <c r="AK190" i="4"/>
  <c r="AJ425" i="4"/>
  <c r="AK98" i="4"/>
  <c r="AK262" i="4"/>
  <c r="AJ326" i="4"/>
  <c r="AJ103" i="4"/>
  <c r="AK453" i="4"/>
  <c r="AK250" i="4"/>
  <c r="AK107" i="4"/>
  <c r="AK110" i="4"/>
  <c r="AK317" i="4"/>
  <c r="AK73" i="4"/>
  <c r="AK270" i="4"/>
  <c r="AK245" i="4"/>
  <c r="AK482" i="4"/>
  <c r="AK200" i="4"/>
  <c r="AK475" i="4"/>
  <c r="AJ454" i="4"/>
  <c r="AK454" i="4" s="1"/>
  <c r="AJ430" i="4"/>
  <c r="AJ104" i="4"/>
  <c r="AK31" i="4"/>
  <c r="AK119" i="4"/>
  <c r="AK128" i="4"/>
  <c r="AK267" i="4"/>
  <c r="AJ207" i="4"/>
  <c r="AK16" i="4"/>
  <c r="AK114" i="4"/>
  <c r="AK32" i="4"/>
  <c r="AJ108" i="4"/>
  <c r="AK232" i="4"/>
  <c r="AK135" i="4"/>
  <c r="AK125" i="4"/>
  <c r="AK380" i="4"/>
  <c r="AK243" i="4"/>
  <c r="AJ247" i="4"/>
  <c r="AK255" i="4"/>
  <c r="AK942" i="4"/>
  <c r="AK309" i="4"/>
  <c r="AK316" i="4"/>
  <c r="AJ259" i="4"/>
  <c r="AK259" i="4" s="1"/>
  <c r="AK291" i="4"/>
  <c r="AK502" i="4"/>
  <c r="AJ939" i="4"/>
  <c r="AJ183" i="4"/>
  <c r="AK52" i="4"/>
  <c r="AK335" i="4"/>
  <c r="AK943" i="4"/>
  <c r="AK120" i="4"/>
  <c r="AK257" i="4"/>
  <c r="AK356" i="4"/>
  <c r="AJ209" i="4"/>
  <c r="AK209" i="4" s="1"/>
  <c r="AJ429" i="4"/>
  <c r="AJ306" i="4"/>
  <c r="AK235" i="4"/>
  <c r="AK17" i="4"/>
  <c r="AK210" i="4"/>
  <c r="AK139" i="4"/>
  <c r="AK55" i="4"/>
  <c r="AK42" i="4"/>
  <c r="AK471" i="4"/>
  <c r="AK89" i="4"/>
  <c r="AK346" i="4"/>
  <c r="AK182" i="4"/>
  <c r="AK150" i="4"/>
  <c r="AK198" i="4"/>
  <c r="AK10" i="4"/>
  <c r="AJ938" i="4"/>
  <c r="AK338" i="4"/>
  <c r="AK354" i="4"/>
  <c r="AK8" i="4"/>
  <c r="AK308" i="4"/>
  <c r="AK359" i="4"/>
  <c r="AK350" i="4"/>
  <c r="AK384" i="4"/>
  <c r="AJ427" i="4"/>
  <c r="AK427" i="4" s="1"/>
  <c r="AJ203" i="4"/>
  <c r="AK203" i="4" s="1"/>
  <c r="AJ109" i="4"/>
  <c r="AK109" i="4" s="1"/>
  <c r="AK271" i="4"/>
  <c r="AK147" i="4"/>
  <c r="AK155" i="4"/>
  <c r="AK286" i="4"/>
  <c r="AK484" i="4"/>
  <c r="AK58" i="4"/>
  <c r="AK349" i="4"/>
  <c r="AK474" i="4"/>
  <c r="AK481" i="4"/>
  <c r="AK355" i="4"/>
  <c r="AK413" i="4"/>
  <c r="AK213" i="4"/>
  <c r="AK261" i="4"/>
  <c r="AK187" i="4"/>
  <c r="AK246" i="4"/>
  <c r="AK341" i="4"/>
  <c r="AK104" i="4"/>
  <c r="AK330" i="4"/>
  <c r="AK112" i="4"/>
  <c r="AJ204" i="4"/>
  <c r="AJ260" i="4"/>
  <c r="AK260" i="4" s="1"/>
  <c r="AJ248" i="4"/>
  <c r="AK248" i="4" s="1"/>
  <c r="AK254" i="4"/>
  <c r="AK444" i="4"/>
  <c r="AK177" i="4"/>
  <c r="AK186" i="4"/>
  <c r="AK438" i="4"/>
  <c r="AK315" i="4"/>
  <c r="AK283" i="4"/>
  <c r="AK418" i="4"/>
  <c r="AK488" i="4"/>
  <c r="AK64" i="4"/>
  <c r="AK282" i="4"/>
  <c r="AK15" i="4"/>
  <c r="AK485" i="4"/>
  <c r="AK430" i="4"/>
  <c r="AK328" i="4"/>
  <c r="AK307" i="4"/>
  <c r="AK206" i="4"/>
  <c r="AK111" i="4"/>
  <c r="AJ249" i="4"/>
  <c r="AK249" i="4" s="1"/>
  <c r="AJ185" i="4"/>
  <c r="AK185" i="4" s="1"/>
  <c r="AJ940" i="4"/>
  <c r="AK940" i="4" s="1"/>
  <c r="AJ208" i="4"/>
  <c r="AK208" i="4" s="1"/>
  <c r="AJ25" i="4"/>
  <c r="AK268" i="4"/>
  <c r="AK193" i="4"/>
  <c r="AK50" i="4"/>
  <c r="AK138" i="4"/>
  <c r="AK369" i="4"/>
  <c r="AK14" i="4"/>
  <c r="AK412" i="4"/>
  <c r="AK164" i="4"/>
  <c r="AK41" i="4"/>
  <c r="AK144" i="4"/>
  <c r="AJ424" i="4"/>
  <c r="AK310" i="4"/>
  <c r="AK366" i="4"/>
  <c r="AK327" i="4"/>
  <c r="AK306" i="4"/>
  <c r="AK205" i="4"/>
  <c r="AK456" i="4"/>
  <c r="AK443" i="4"/>
  <c r="AK445" i="4"/>
  <c r="AK99" i="4"/>
  <c r="AK94" i="4"/>
  <c r="AJ426" i="4"/>
  <c r="AK426" i="4" s="1"/>
  <c r="AK319" i="4"/>
  <c r="AK421" i="4"/>
  <c r="AK329" i="4"/>
  <c r="AK276" i="4"/>
  <c r="AK149" i="4"/>
  <c r="AK486" i="4"/>
  <c r="AK379" i="4"/>
  <c r="AK429" i="4"/>
  <c r="AK432" i="4"/>
  <c r="AJ941" i="4"/>
  <c r="AK941" i="4" s="1"/>
  <c r="AJ105" i="4"/>
  <c r="AK105" i="4" s="1"/>
  <c r="AJ184" i="4"/>
  <c r="AK184" i="4" s="1"/>
  <c r="AK9" i="4"/>
  <c r="B16" i="6"/>
  <c r="AK204" i="4"/>
  <c r="M826" i="4" l="1"/>
  <c r="M306" i="4"/>
  <c r="M262" i="4"/>
  <c r="M43" i="4"/>
  <c r="M598" i="4"/>
  <c r="M739" i="4"/>
  <c r="M452" i="4"/>
  <c r="M759" i="4"/>
  <c r="M159" i="4"/>
  <c r="M116" i="4"/>
  <c r="M86" i="4"/>
  <c r="M525" i="4"/>
  <c r="M335" i="4"/>
  <c r="M465" i="4"/>
  <c r="M113" i="4"/>
  <c r="M561" i="4"/>
  <c r="M177" i="4"/>
  <c r="M241" i="4"/>
  <c r="M369" i="4"/>
  <c r="M433" i="4"/>
  <c r="M796" i="4"/>
  <c r="M868" i="4"/>
  <c r="M972" i="4"/>
  <c r="M951" i="4"/>
  <c r="M482" i="4"/>
  <c r="M701" i="4"/>
  <c r="M356" i="4"/>
  <c r="M210" i="4"/>
  <c r="M63" i="4"/>
  <c r="M628" i="4"/>
  <c r="M429" i="4"/>
  <c r="M283" i="4"/>
  <c r="M225" i="4"/>
  <c r="M33" i="4"/>
  <c r="M161" i="4"/>
  <c r="M831" i="4"/>
  <c r="M339" i="4"/>
  <c r="M980" i="4"/>
  <c r="M595" i="4"/>
  <c r="M954" i="4"/>
  <c r="M46" i="4"/>
  <c r="M788" i="4"/>
  <c r="M916" i="4"/>
  <c r="M477" i="4"/>
  <c r="M890" i="4"/>
  <c r="M1018" i="4"/>
  <c r="M765" i="4"/>
  <c r="M852" i="4"/>
  <c r="M153" i="4"/>
  <c r="M537" i="4"/>
  <c r="M217" i="4"/>
  <c r="M345" i="4"/>
  <c r="M601" i="4"/>
  <c r="M409" i="4"/>
  <c r="M774" i="4"/>
  <c r="M1122" i="4"/>
  <c r="M959" i="4"/>
  <c r="M877" i="4"/>
  <c r="M494" i="4"/>
  <c r="M37" i="4"/>
  <c r="M735" i="4"/>
  <c r="M1101" i="4"/>
  <c r="M1056" i="4"/>
  <c r="M1032" i="4"/>
  <c r="M839" i="4"/>
  <c r="M727" i="4"/>
  <c r="M828" i="4"/>
  <c r="M930" i="4"/>
  <c r="M639" i="4"/>
  <c r="M493" i="4"/>
  <c r="M573" i="4"/>
  <c r="M385" i="4"/>
  <c r="M324" i="4"/>
  <c r="M646" i="4"/>
  <c r="M470" i="4"/>
  <c r="M513" i="4"/>
  <c r="M61" i="4"/>
  <c r="M251" i="4"/>
  <c r="M65" i="4"/>
  <c r="M577" i="4"/>
  <c r="M911" i="4"/>
  <c r="M690" i="4"/>
  <c r="M783" i="4"/>
  <c r="M207" i="4"/>
  <c r="M1079" i="4"/>
  <c r="M641" i="4"/>
  <c r="M808" i="4"/>
  <c r="M717" i="4"/>
  <c r="M427" i="4"/>
  <c r="M193" i="4"/>
  <c r="M178" i="4"/>
  <c r="M869" i="4"/>
  <c r="M847" i="4"/>
  <c r="M397" i="4"/>
  <c r="M129" i="4"/>
  <c r="M321" i="4"/>
  <c r="M449" i="4"/>
  <c r="M134" i="4"/>
  <c r="M543" i="4"/>
  <c r="M354" i="4"/>
  <c r="M257" i="4"/>
  <c r="M434" i="4"/>
  <c r="M1074" i="4"/>
  <c r="M994" i="4"/>
  <c r="M956" i="4"/>
  <c r="M498" i="4"/>
  <c r="M802" i="4"/>
  <c r="M674" i="4"/>
  <c r="M138" i="4"/>
  <c r="M892" i="4"/>
  <c r="M503" i="4"/>
  <c r="M1093" i="4"/>
  <c r="M818" i="4"/>
  <c r="M1010" i="4"/>
  <c r="M823" i="4"/>
  <c r="M780" i="4"/>
  <c r="M541" i="4"/>
  <c r="M933" i="4"/>
  <c r="M756" i="4"/>
  <c r="M844" i="4"/>
  <c r="M1023" i="4"/>
  <c r="M908" i="4"/>
  <c r="M625" i="4"/>
  <c r="M689" i="4"/>
  <c r="M442" i="4"/>
  <c r="M295" i="4"/>
  <c r="M222" i="4"/>
  <c r="M149" i="4"/>
  <c r="M76" i="4"/>
  <c r="M502" i="4"/>
  <c r="M497" i="4"/>
  <c r="M575" i="4"/>
  <c r="M289" i="4"/>
  <c r="M353" i="4"/>
  <c r="M417" i="4"/>
  <c r="M481" i="4"/>
  <c r="M545" i="4"/>
  <c r="M673" i="4"/>
  <c r="M473" i="4"/>
  <c r="M308" i="4"/>
  <c r="M162" i="4"/>
  <c r="M278" i="4"/>
  <c r="M132" i="4"/>
  <c r="M715" i="4"/>
  <c r="M779" i="4"/>
  <c r="M610" i="4"/>
  <c r="M98" i="4"/>
  <c r="M411" i="4"/>
  <c r="M118" i="4"/>
  <c r="M1066" i="4"/>
  <c r="M463" i="4"/>
  <c r="M938" i="4"/>
  <c r="M741" i="4"/>
  <c r="M156" i="4"/>
  <c r="M244" i="4"/>
  <c r="M589" i="4"/>
  <c r="M326" i="4"/>
  <c r="M180" i="4"/>
  <c r="M34" i="4"/>
  <c r="M443" i="4"/>
  <c r="M150" i="4"/>
  <c r="M347" i="4"/>
  <c r="M662" i="4"/>
  <c r="M546" i="4"/>
  <c r="M54" i="4"/>
  <c r="M399" i="4"/>
  <c r="M253" i="4"/>
  <c r="M107" i="4"/>
  <c r="M516" i="4"/>
  <c r="M731" i="4"/>
  <c r="M370" i="4"/>
  <c r="M223" i="4"/>
  <c r="M77" i="4"/>
  <c r="M204" i="4"/>
  <c r="M58" i="4"/>
  <c r="M28" i="4"/>
  <c r="M174" i="4"/>
  <c r="M872" i="4"/>
  <c r="M659" i="4"/>
  <c r="M351" i="4"/>
  <c r="M205" i="4"/>
  <c r="M59" i="4"/>
  <c r="M917" i="4"/>
  <c r="M864" i="4"/>
  <c r="M359" i="4"/>
  <c r="M286" i="4"/>
  <c r="M213" i="4"/>
  <c r="M140" i="4"/>
  <c r="M67" i="4"/>
  <c r="M1077" i="4"/>
  <c r="M761" i="4"/>
  <c r="M621" i="4"/>
  <c r="M548" i="4"/>
  <c r="M550" i="4"/>
  <c r="M1104" i="4"/>
  <c r="M485" i="4"/>
  <c r="M475" i="4"/>
  <c r="M807" i="4"/>
  <c r="M1005" i="4"/>
  <c r="M949" i="4"/>
  <c r="M430" i="4"/>
  <c r="M732" i="4"/>
  <c r="M1058" i="4"/>
  <c r="M402" i="4"/>
  <c r="M454" i="4"/>
  <c r="M36" i="4"/>
  <c r="M284" i="4"/>
  <c r="M694" i="4"/>
  <c r="M692" i="4"/>
  <c r="M619" i="4"/>
  <c r="M1036" i="4"/>
  <c r="M755" i="4"/>
  <c r="M330" i="4"/>
  <c r="M1114" i="4"/>
  <c r="M800" i="4"/>
  <c r="M447" i="4"/>
  <c r="M301" i="4"/>
  <c r="M155" i="4"/>
  <c r="M1047" i="4"/>
  <c r="M1045" i="4"/>
  <c r="M350" i="4"/>
  <c r="M277" i="4"/>
  <c r="M898" i="4"/>
  <c r="M962" i="4"/>
  <c r="M1026" i="4"/>
  <c r="M678" i="4"/>
  <c r="M438" i="4"/>
  <c r="M704" i="4"/>
  <c r="M697" i="4"/>
  <c r="M834" i="4"/>
  <c r="M1106" i="4"/>
  <c r="M1111" i="4"/>
  <c r="M1042" i="4"/>
  <c r="M603" i="4"/>
  <c r="M73" i="4"/>
  <c r="M329" i="4"/>
  <c r="M725" i="4"/>
  <c r="M457" i="4"/>
  <c r="M1060" i="4"/>
  <c r="M479" i="4"/>
  <c r="M237" i="4"/>
  <c r="M509" i="4"/>
  <c r="M655" i="4"/>
  <c r="M164" i="4"/>
  <c r="M626" i="4"/>
  <c r="M101" i="4"/>
  <c r="M810" i="4"/>
  <c r="M964" i="4"/>
  <c r="M557" i="4"/>
  <c r="M943" i="4"/>
  <c r="M1085" i="4"/>
  <c r="M171" i="4"/>
  <c r="M653" i="4"/>
  <c r="M744" i="4"/>
  <c r="M302" i="4"/>
  <c r="M920" i="4"/>
  <c r="M753" i="4"/>
  <c r="M630" i="4"/>
  <c r="M874" i="4"/>
  <c r="M1038" i="4"/>
  <c r="M703" i="4"/>
  <c r="M900" i="4"/>
  <c r="M348" i="4"/>
  <c r="M317" i="4"/>
  <c r="M815" i="4"/>
  <c r="M1002" i="4"/>
  <c r="M1014" i="4"/>
  <c r="M484" i="4"/>
  <c r="M1035" i="4"/>
  <c r="M338" i="4"/>
  <c r="M191" i="4"/>
  <c r="M45" i="4"/>
  <c r="M1044" i="4"/>
  <c r="M55" i="4"/>
  <c r="M967" i="4"/>
  <c r="M357" i="4"/>
  <c r="M198" i="4"/>
  <c r="M52" i="4"/>
  <c r="M637" i="4"/>
  <c r="M249" i="4"/>
  <c r="M936" i="4"/>
  <c r="M505" i="4"/>
  <c r="M315" i="4"/>
  <c r="M22" i="4"/>
  <c r="M313" i="4"/>
  <c r="M794" i="4"/>
  <c r="M562" i="4"/>
  <c r="M903" i="4"/>
  <c r="M146" i="4"/>
  <c r="M709" i="4"/>
  <c r="M441" i="4"/>
  <c r="M856" i="4"/>
  <c r="M687" i="4"/>
  <c r="M871" i="4"/>
  <c r="M658" i="4"/>
  <c r="M418" i="4"/>
  <c r="M271" i="4"/>
  <c r="M125" i="4"/>
  <c r="M461" i="4"/>
  <c r="M466" i="4"/>
  <c r="M1109" i="4"/>
  <c r="M988" i="4"/>
  <c r="M79" i="4"/>
  <c r="M365" i="4"/>
  <c r="M211" i="4"/>
  <c r="M564" i="4"/>
  <c r="M633" i="4"/>
  <c r="M388" i="4"/>
  <c r="M242" i="4"/>
  <c r="M95" i="4"/>
  <c r="M57" i="4"/>
  <c r="M860" i="4"/>
  <c r="M728" i="4"/>
  <c r="M415" i="4"/>
  <c r="M292" i="4"/>
  <c r="M511" i="4"/>
  <c r="M121" i="4"/>
  <c r="M1112" i="4"/>
  <c r="M840" i="4"/>
  <c r="M813" i="4"/>
  <c r="M821" i="4"/>
  <c r="M522" i="4"/>
  <c r="M265" i="4"/>
  <c r="M514" i="4"/>
  <c r="M311" i="4"/>
  <c r="M1016" i="4"/>
  <c r="M1075" i="4"/>
  <c r="M594" i="4"/>
  <c r="M1021" i="4"/>
  <c r="M667" i="4"/>
  <c r="M1107" i="4"/>
  <c r="M1120" i="4"/>
  <c r="M853" i="4"/>
  <c r="M1083" i="4"/>
  <c r="M1088" i="4"/>
  <c r="M612" i="4"/>
  <c r="M220" i="4"/>
  <c r="M914" i="4"/>
  <c r="M812" i="4"/>
  <c r="M763" i="4"/>
  <c r="M585" i="4"/>
  <c r="M196" i="4"/>
  <c r="M1030" i="4"/>
  <c r="M247" i="4"/>
  <c r="M582" i="4"/>
  <c r="M383" i="4"/>
  <c r="M226" i="4"/>
  <c r="M771" i="4"/>
  <c r="M786" i="4"/>
  <c r="M342" i="4"/>
  <c r="M372" i="4"/>
  <c r="M978" i="4"/>
  <c r="M91" i="4"/>
  <c r="M518" i="4"/>
  <c r="M635" i="4"/>
  <c r="M984" i="4"/>
  <c r="M394" i="4"/>
  <c r="M699" i="4"/>
  <c r="M14" i="4"/>
  <c r="M989" i="4"/>
  <c r="M310" i="4"/>
  <c r="M850" i="4"/>
  <c r="M676" i="4"/>
  <c r="M137" i="4"/>
  <c r="M92" i="4"/>
  <c r="M712" i="4"/>
  <c r="M861" i="4"/>
  <c r="M1091" i="4"/>
  <c r="M996" i="4"/>
  <c r="M927" i="4"/>
  <c r="M707" i="4"/>
  <c r="M986" i="4"/>
  <c r="M884" i="4"/>
  <c r="M246" i="4"/>
  <c r="M100" i="4"/>
  <c r="M529" i="4"/>
  <c r="M685" i="4"/>
  <c r="M123" i="4"/>
  <c r="M605" i="4"/>
  <c r="M412" i="4"/>
  <c r="M1050" i="4"/>
  <c r="M593" i="4"/>
  <c r="M81" i="4"/>
  <c r="M792" i="4"/>
  <c r="M183" i="4"/>
  <c r="M729" i="4"/>
  <c r="M799" i="4"/>
  <c r="M539" i="4"/>
  <c r="M858" i="4"/>
  <c r="M752" i="4"/>
  <c r="M657" i="4"/>
  <c r="M145" i="4"/>
  <c r="M1069" i="4"/>
  <c r="M991" i="4"/>
  <c r="M299" i="4"/>
  <c r="M948" i="4"/>
  <c r="M119" i="4"/>
  <c r="M209" i="4"/>
  <c r="M998" i="4"/>
  <c r="M50" i="4"/>
  <c r="M614" i="4"/>
  <c r="M269" i="4"/>
  <c r="M720" i="4"/>
  <c r="M319" i="4"/>
  <c r="M173" i="4"/>
  <c r="M27" i="4"/>
  <c r="M273" i="4"/>
  <c r="M7" i="4"/>
  <c r="M1071" i="4"/>
  <c r="M863" i="4"/>
  <c r="M591" i="4"/>
  <c r="M238" i="4"/>
  <c r="M922" i="4"/>
  <c r="M820" i="4"/>
  <c r="M337" i="4"/>
  <c r="M11" i="4"/>
  <c r="M1012" i="4"/>
  <c r="M445" i="4"/>
  <c r="M266" i="4"/>
  <c r="M401" i="4"/>
  <c r="M935" i="4"/>
  <c r="M1099" i="4"/>
  <c r="M587" i="4"/>
  <c r="M976" i="4"/>
  <c r="M6" i="4"/>
  <c r="M719" i="4"/>
  <c r="M414" i="4"/>
  <c r="M341" i="4"/>
  <c r="M268" i="4"/>
  <c r="M195" i="4"/>
  <c r="M122" i="4"/>
  <c r="M941" i="4"/>
  <c r="M1029" i="4"/>
  <c r="M596" i="4"/>
  <c r="M1098" i="4"/>
  <c r="M423" i="4"/>
  <c r="M131" i="4"/>
  <c r="M4" i="4"/>
  <c r="M10" i="4"/>
  <c r="M848" i="4"/>
  <c r="M1011" i="4"/>
  <c r="M19" i="4"/>
  <c r="M1053" i="4"/>
  <c r="M1090" i="4"/>
  <c r="M1062" i="4"/>
  <c r="M940" i="4"/>
  <c r="M791" i="4"/>
  <c r="M459" i="4"/>
  <c r="M229" i="4"/>
  <c r="M363" i="4"/>
  <c r="M70" i="4"/>
  <c r="M777" i="4"/>
  <c r="M623" i="4"/>
  <c r="M396" i="4"/>
  <c r="M323" i="4"/>
  <c r="M250" i="4"/>
  <c r="M103" i="4"/>
  <c r="M30" i="4"/>
  <c r="M1082" i="4"/>
  <c r="M1119" i="4"/>
  <c r="M147" i="4"/>
  <c r="M855" i="4"/>
  <c r="M375" i="4"/>
  <c r="M387" i="4"/>
  <c r="M314" i="4"/>
  <c r="M167" i="4"/>
  <c r="M94" i="4"/>
  <c r="M21" i="4"/>
  <c r="M13" i="4"/>
  <c r="M16" i="4"/>
  <c r="M1117" i="4"/>
  <c r="M1034" i="4"/>
  <c r="M842" i="4"/>
  <c r="M734" i="4"/>
  <c r="M436" i="4"/>
  <c r="M290" i="4"/>
  <c r="M143" i="4"/>
  <c r="M378" i="4"/>
  <c r="M231" i="4"/>
  <c r="M158" i="4"/>
  <c r="M85" i="4"/>
  <c r="M1096" i="4"/>
  <c r="M975" i="4"/>
  <c r="M1048" i="4"/>
  <c r="M904" i="4"/>
  <c r="M631" i="4"/>
  <c r="M928" i="4"/>
  <c r="M885" i="4"/>
  <c r="M876" i="4"/>
  <c r="M932" i="4"/>
  <c r="M530" i="4"/>
  <c r="M83" i="4"/>
  <c r="M649" i="4"/>
  <c r="M406" i="4"/>
  <c r="M260" i="4"/>
  <c r="M114" i="4"/>
  <c r="M1039" i="4"/>
  <c r="M1020" i="4"/>
  <c r="M468" i="4"/>
  <c r="M919" i="4"/>
  <c r="M1051" i="4"/>
  <c r="M586" i="4"/>
  <c r="M523" i="4"/>
  <c r="M74" i="4"/>
  <c r="M743" i="4"/>
  <c r="M202" i="4"/>
  <c r="M906" i="4"/>
  <c r="M804" i="4"/>
  <c r="M1027" i="4"/>
  <c r="M17" i="4"/>
  <c r="M968" i="4"/>
  <c r="M366" i="4"/>
  <c r="M912" i="4"/>
  <c r="M797" i="4"/>
  <c r="M1097" i="4"/>
  <c r="M1028" i="4"/>
  <c r="M837" i="4"/>
  <c r="M1070" i="4"/>
  <c r="M997" i="4"/>
  <c r="M896" i="4"/>
  <c r="M1068" i="4"/>
  <c r="M995" i="4"/>
  <c r="M893" i="4"/>
  <c r="M1063" i="4"/>
  <c r="M784" i="4"/>
  <c r="M1072" i="4"/>
  <c r="M775" i="4"/>
  <c r="M18" i="4"/>
  <c r="M1089" i="4"/>
  <c r="M1019" i="4"/>
  <c r="M824" i="4"/>
  <c r="M1061" i="4"/>
  <c r="M781" i="4"/>
  <c r="M439" i="4"/>
  <c r="M1124" i="4"/>
  <c r="M1059" i="4"/>
  <c r="M9" i="4"/>
  <c r="M1003" i="4"/>
  <c r="M1081" i="4"/>
  <c r="M275" i="4"/>
  <c r="M1118" i="4"/>
  <c r="M1052" i="4"/>
  <c r="M973" i="4"/>
  <c r="M766" i="4"/>
  <c r="M1008" i="4"/>
  <c r="M1115" i="4"/>
  <c r="M1073" i="4"/>
  <c r="M1000" i="4"/>
  <c r="M901" i="4"/>
  <c r="M660" i="4"/>
  <c r="M1110" i="4"/>
  <c r="M1043" i="4"/>
  <c r="M960" i="4"/>
  <c r="M1108" i="4"/>
  <c r="M1040" i="4"/>
  <c r="M957" i="4"/>
  <c r="M925" i="4"/>
  <c r="M1064" i="4"/>
  <c r="M888" i="4"/>
  <c r="M450" i="4"/>
  <c r="M1102" i="4"/>
  <c r="M845" i="4"/>
  <c r="M558" i="4"/>
  <c r="M1100" i="4"/>
  <c r="M1031" i="4"/>
  <c r="M944" i="4"/>
  <c r="M12" i="4"/>
  <c r="M15" i="4"/>
  <c r="M1054" i="4"/>
  <c r="M1123" i="4"/>
  <c r="M1121" i="4"/>
  <c r="M1055" i="4"/>
  <c r="M772" i="4"/>
  <c r="M421" i="4"/>
  <c r="M1094" i="4"/>
  <c r="M1024" i="4"/>
  <c r="M832" i="4"/>
  <c r="M1092" i="4"/>
  <c r="M1080" i="4"/>
  <c r="M789" i="4"/>
  <c r="M999" i="4"/>
  <c r="M1113" i="4"/>
  <c r="M1046" i="4"/>
  <c r="M965" i="4"/>
  <c r="M757" i="4"/>
  <c r="M1086" i="4"/>
  <c r="M1015" i="4"/>
  <c r="M293" i="4"/>
  <c r="M1084" i="4"/>
  <c r="M1013" i="4"/>
  <c r="M1067" i="4"/>
  <c r="M981" i="4"/>
  <c r="M1105" i="4"/>
  <c r="M1037" i="4"/>
  <c r="M952" i="4"/>
  <c r="M567" i="4"/>
  <c r="M1078" i="4"/>
  <c r="M1006" i="4"/>
  <c r="M909" i="4"/>
  <c r="M1076" i="4"/>
  <c r="M1004" i="4"/>
  <c r="M990" i="4"/>
  <c r="M926" i="4"/>
  <c r="M862" i="4"/>
  <c r="M798" i="4"/>
  <c r="M613" i="4"/>
  <c r="M495" i="4"/>
  <c r="M947" i="4"/>
  <c r="M883" i="4"/>
  <c r="M819" i="4"/>
  <c r="M751" i="4"/>
  <c r="M651" i="4"/>
  <c r="M1049" i="4"/>
  <c r="M985" i="4"/>
  <c r="M921" i="4"/>
  <c r="M857" i="4"/>
  <c r="M793" i="4"/>
  <c r="M604" i="4"/>
  <c r="M486" i="4"/>
  <c r="M684" i="4"/>
  <c r="M611" i="4"/>
  <c r="M538" i="4"/>
  <c r="M391" i="4"/>
  <c r="M318" i="4"/>
  <c r="M245" i="4"/>
  <c r="M172" i="4"/>
  <c r="M99" i="4"/>
  <c r="M26" i="4"/>
  <c r="M663" i="4"/>
  <c r="M590" i="4"/>
  <c r="M517" i="4"/>
  <c r="M444" i="4"/>
  <c r="M371" i="4"/>
  <c r="M298" i="4"/>
  <c r="M151" i="4"/>
  <c r="M78" i="4"/>
  <c r="M770" i="4"/>
  <c r="M706" i="4"/>
  <c r="M634" i="4"/>
  <c r="M487" i="4"/>
  <c r="M404" i="4"/>
  <c r="M331" i="4"/>
  <c r="M258" i="4"/>
  <c r="M111" i="4"/>
  <c r="M38" i="4"/>
  <c r="M656" i="4"/>
  <c r="M592" i="4"/>
  <c r="M528" i="4"/>
  <c r="M464" i="4"/>
  <c r="M400" i="4"/>
  <c r="M336" i="4"/>
  <c r="M272" i="4"/>
  <c r="M208" i="4"/>
  <c r="M144" i="4"/>
  <c r="M80" i="4"/>
  <c r="M880" i="4"/>
  <c r="M982" i="4"/>
  <c r="M918" i="4"/>
  <c r="M854" i="4"/>
  <c r="M790" i="4"/>
  <c r="M713" i="4"/>
  <c r="M939" i="4"/>
  <c r="M875" i="4"/>
  <c r="M811" i="4"/>
  <c r="M742" i="4"/>
  <c r="M1041" i="4"/>
  <c r="M977" i="4"/>
  <c r="M913" i="4"/>
  <c r="M849" i="4"/>
  <c r="M785" i="4"/>
  <c r="M705" i="4"/>
  <c r="M675" i="4"/>
  <c r="M602" i="4"/>
  <c r="M455" i="4"/>
  <c r="M382" i="4"/>
  <c r="M309" i="4"/>
  <c r="M236" i="4"/>
  <c r="M163" i="4"/>
  <c r="M90" i="4"/>
  <c r="M724" i="4"/>
  <c r="M654" i="4"/>
  <c r="M581" i="4"/>
  <c r="M508" i="4"/>
  <c r="M435" i="4"/>
  <c r="M362" i="4"/>
  <c r="M215" i="4"/>
  <c r="M142" i="4"/>
  <c r="M69" i="4"/>
  <c r="M762" i="4"/>
  <c r="M698" i="4"/>
  <c r="M551" i="4"/>
  <c r="M478" i="4"/>
  <c r="M405" i="4"/>
  <c r="M332" i="4"/>
  <c r="M259" i="4"/>
  <c r="M186" i="4"/>
  <c r="M39" i="4"/>
  <c r="M395" i="4"/>
  <c r="M322" i="4"/>
  <c r="M175" i="4"/>
  <c r="M102" i="4"/>
  <c r="M29" i="4"/>
  <c r="M648" i="4"/>
  <c r="M584" i="4"/>
  <c r="M520" i="4"/>
  <c r="M456" i="4"/>
  <c r="M392" i="4"/>
  <c r="M328" i="4"/>
  <c r="M264" i="4"/>
  <c r="M200" i="4"/>
  <c r="M136" i="4"/>
  <c r="M72" i="4"/>
  <c r="M1116" i="4"/>
  <c r="M403" i="4"/>
  <c r="M974" i="4"/>
  <c r="M910" i="4"/>
  <c r="M846" i="4"/>
  <c r="M782" i="4"/>
  <c r="M467" i="4"/>
  <c r="M931" i="4"/>
  <c r="M867" i="4"/>
  <c r="M803" i="4"/>
  <c r="M733" i="4"/>
  <c r="M622" i="4"/>
  <c r="M1033" i="4"/>
  <c r="M969" i="4"/>
  <c r="M905" i="4"/>
  <c r="M841" i="4"/>
  <c r="M776" i="4"/>
  <c r="M458" i="4"/>
  <c r="M666" i="4"/>
  <c r="M519" i="4"/>
  <c r="M446" i="4"/>
  <c r="M373" i="4"/>
  <c r="M300" i="4"/>
  <c r="M227" i="4"/>
  <c r="M154" i="4"/>
  <c r="M716" i="4"/>
  <c r="M645" i="4"/>
  <c r="M572" i="4"/>
  <c r="M499" i="4"/>
  <c r="M426" i="4"/>
  <c r="M279" i="4"/>
  <c r="M206" i="4"/>
  <c r="M133" i="4"/>
  <c r="M60" i="4"/>
  <c r="M754" i="4"/>
  <c r="M615" i="4"/>
  <c r="M542" i="4"/>
  <c r="M469" i="4"/>
  <c r="M386" i="4"/>
  <c r="M239" i="4"/>
  <c r="M166" i="4"/>
  <c r="M93" i="4"/>
  <c r="M20" i="4"/>
  <c r="M640" i="4"/>
  <c r="M576" i="4"/>
  <c r="M512" i="4"/>
  <c r="M448" i="4"/>
  <c r="M384" i="4"/>
  <c r="M320" i="4"/>
  <c r="M256" i="4"/>
  <c r="M192" i="4"/>
  <c r="M128" i="4"/>
  <c r="M64" i="4"/>
  <c r="M748" i="4"/>
  <c r="M966" i="4"/>
  <c r="M902" i="4"/>
  <c r="M838" i="4"/>
  <c r="M773" i="4"/>
  <c r="M686" i="4"/>
  <c r="M987" i="4"/>
  <c r="M923" i="4"/>
  <c r="M859" i="4"/>
  <c r="M795" i="4"/>
  <c r="M721" i="4"/>
  <c r="M1025" i="4"/>
  <c r="M961" i="4"/>
  <c r="M897" i="4"/>
  <c r="M833" i="4"/>
  <c r="M767" i="4"/>
  <c r="M677" i="4"/>
  <c r="M559" i="4"/>
  <c r="M726" i="4"/>
  <c r="M583" i="4"/>
  <c r="M510" i="4"/>
  <c r="M437" i="4"/>
  <c r="M364" i="4"/>
  <c r="M291" i="4"/>
  <c r="M218" i="4"/>
  <c r="M71" i="4"/>
  <c r="M708" i="4"/>
  <c r="M636" i="4"/>
  <c r="M563" i="4"/>
  <c r="M490" i="4"/>
  <c r="M343" i="4"/>
  <c r="M270" i="4"/>
  <c r="M197" i="4"/>
  <c r="M124" i="4"/>
  <c r="M51" i="4"/>
  <c r="M746" i="4"/>
  <c r="M679" i="4"/>
  <c r="M606" i="4"/>
  <c r="M533" i="4"/>
  <c r="M460" i="4"/>
  <c r="M303" i="4"/>
  <c r="M230" i="4"/>
  <c r="M157" i="4"/>
  <c r="M84" i="4"/>
  <c r="M696" i="4"/>
  <c r="M632" i="4"/>
  <c r="M568" i="4"/>
  <c r="M504" i="4"/>
  <c r="M440" i="4"/>
  <c r="M376" i="4"/>
  <c r="M312" i="4"/>
  <c r="M248" i="4"/>
  <c r="M184" i="4"/>
  <c r="M120" i="4"/>
  <c r="M56" i="4"/>
  <c r="M110" i="4"/>
  <c r="M958" i="4"/>
  <c r="M894" i="4"/>
  <c r="M830" i="4"/>
  <c r="M764" i="4"/>
  <c r="M979" i="4"/>
  <c r="M915" i="4"/>
  <c r="M851" i="4"/>
  <c r="M787" i="4"/>
  <c r="M476" i="4"/>
  <c r="M1017" i="4"/>
  <c r="M953" i="4"/>
  <c r="M889" i="4"/>
  <c r="M825" i="4"/>
  <c r="M758" i="4"/>
  <c r="M718" i="4"/>
  <c r="M647" i="4"/>
  <c r="M574" i="4"/>
  <c r="M501" i="4"/>
  <c r="M428" i="4"/>
  <c r="M355" i="4"/>
  <c r="M282" i="4"/>
  <c r="M135" i="4"/>
  <c r="M62" i="4"/>
  <c r="M700" i="4"/>
  <c r="M627" i="4"/>
  <c r="M554" i="4"/>
  <c r="M407" i="4"/>
  <c r="M334" i="4"/>
  <c r="M261" i="4"/>
  <c r="M188" i="4"/>
  <c r="M115" i="4"/>
  <c r="M42" i="4"/>
  <c r="M738" i="4"/>
  <c r="M670" i="4"/>
  <c r="M597" i="4"/>
  <c r="M524" i="4"/>
  <c r="M451" i="4"/>
  <c r="M367" i="4"/>
  <c r="M294" i="4"/>
  <c r="M221" i="4"/>
  <c r="M148" i="4"/>
  <c r="M75" i="4"/>
  <c r="M688" i="4"/>
  <c r="M624" i="4"/>
  <c r="M560" i="4"/>
  <c r="M496" i="4"/>
  <c r="M432" i="4"/>
  <c r="M368" i="4"/>
  <c r="M304" i="4"/>
  <c r="M240" i="4"/>
  <c r="M176" i="4"/>
  <c r="M112" i="4"/>
  <c r="M48" i="4"/>
  <c r="M1022" i="4"/>
  <c r="M829" i="4"/>
  <c r="M950" i="4"/>
  <c r="M886" i="4"/>
  <c r="M822" i="4"/>
  <c r="M540" i="4"/>
  <c r="M971" i="4"/>
  <c r="M907" i="4"/>
  <c r="M843" i="4"/>
  <c r="M695" i="4"/>
  <c r="M578" i="4"/>
  <c r="M1009" i="4"/>
  <c r="M945" i="4"/>
  <c r="M881" i="4"/>
  <c r="M817" i="4"/>
  <c r="M749" i="4"/>
  <c r="M531" i="4"/>
  <c r="M710" i="4"/>
  <c r="M638" i="4"/>
  <c r="M565" i="4"/>
  <c r="M492" i="4"/>
  <c r="M419" i="4"/>
  <c r="M346" i="4"/>
  <c r="M199" i="4"/>
  <c r="M126" i="4"/>
  <c r="M53" i="4"/>
  <c r="M691" i="4"/>
  <c r="M618" i="4"/>
  <c r="M471" i="4"/>
  <c r="M398" i="4"/>
  <c r="M325" i="4"/>
  <c r="M252" i="4"/>
  <c r="M179" i="4"/>
  <c r="M106" i="4"/>
  <c r="M730" i="4"/>
  <c r="M661" i="4"/>
  <c r="M588" i="4"/>
  <c r="M515" i="4"/>
  <c r="M431" i="4"/>
  <c r="M358" i="4"/>
  <c r="M285" i="4"/>
  <c r="M212" i="4"/>
  <c r="M139" i="4"/>
  <c r="M66" i="4"/>
  <c r="M680" i="4"/>
  <c r="M616" i="4"/>
  <c r="M552" i="4"/>
  <c r="M488" i="4"/>
  <c r="M424" i="4"/>
  <c r="M360" i="4"/>
  <c r="M296" i="4"/>
  <c r="M232" i="4"/>
  <c r="M168" i="4"/>
  <c r="M104" i="4"/>
  <c r="M40" i="4"/>
  <c r="M816" i="4"/>
  <c r="M942" i="4"/>
  <c r="M878" i="4"/>
  <c r="M814" i="4"/>
  <c r="M745" i="4"/>
  <c r="M642" i="4"/>
  <c r="M963" i="4"/>
  <c r="M899" i="4"/>
  <c r="M835" i="4"/>
  <c r="M769" i="4"/>
  <c r="M1065" i="4"/>
  <c r="M1001" i="4"/>
  <c r="M937" i="4"/>
  <c r="M873" i="4"/>
  <c r="M809" i="4"/>
  <c r="M740" i="4"/>
  <c r="M702" i="4"/>
  <c r="M629" i="4"/>
  <c r="M556" i="4"/>
  <c r="M483" i="4"/>
  <c r="M410" i="4"/>
  <c r="M263" i="4"/>
  <c r="M190" i="4"/>
  <c r="M117" i="4"/>
  <c r="M44" i="4"/>
  <c r="M682" i="4"/>
  <c r="M535" i="4"/>
  <c r="M462" i="4"/>
  <c r="M389" i="4"/>
  <c r="M316" i="4"/>
  <c r="M243" i="4"/>
  <c r="M170" i="4"/>
  <c r="M23" i="4"/>
  <c r="M722" i="4"/>
  <c r="M652" i="4"/>
  <c r="M579" i="4"/>
  <c r="M506" i="4"/>
  <c r="M422" i="4"/>
  <c r="M349" i="4"/>
  <c r="M276" i="4"/>
  <c r="M203" i="4"/>
  <c r="M130" i="4"/>
  <c r="M672" i="4"/>
  <c r="M608" i="4"/>
  <c r="M544" i="4"/>
  <c r="M480" i="4"/>
  <c r="M416" i="4"/>
  <c r="M352" i="4"/>
  <c r="M288" i="4"/>
  <c r="M224" i="4"/>
  <c r="M160" i="4"/>
  <c r="M96" i="4"/>
  <c r="M32" i="4"/>
  <c r="M669" i="4"/>
  <c r="M934" i="4"/>
  <c r="M870" i="4"/>
  <c r="M806" i="4"/>
  <c r="M736" i="4"/>
  <c r="M955" i="4"/>
  <c r="M891" i="4"/>
  <c r="M827" i="4"/>
  <c r="M760" i="4"/>
  <c r="M549" i="4"/>
  <c r="M1057" i="4"/>
  <c r="M993" i="4"/>
  <c r="M929" i="4"/>
  <c r="M865" i="4"/>
  <c r="M801" i="4"/>
  <c r="M693" i="4"/>
  <c r="M620" i="4"/>
  <c r="M547" i="4"/>
  <c r="M474" i="4"/>
  <c r="M327" i="4"/>
  <c r="M254" i="4"/>
  <c r="M181" i="4"/>
  <c r="M108" i="4"/>
  <c r="M35" i="4"/>
  <c r="M599" i="4"/>
  <c r="M526" i="4"/>
  <c r="M453" i="4"/>
  <c r="M380" i="4"/>
  <c r="M307" i="4"/>
  <c r="M234" i="4"/>
  <c r="M87" i="4"/>
  <c r="M778" i="4"/>
  <c r="M714" i="4"/>
  <c r="M643" i="4"/>
  <c r="M570" i="4"/>
  <c r="M413" i="4"/>
  <c r="M340" i="4"/>
  <c r="M267" i="4"/>
  <c r="M194" i="4"/>
  <c r="M47" i="4"/>
  <c r="M664" i="4"/>
  <c r="M600" i="4"/>
  <c r="M536" i="4"/>
  <c r="M472" i="4"/>
  <c r="M408" i="4"/>
  <c r="M344" i="4"/>
  <c r="M280" i="4"/>
  <c r="M216" i="4"/>
  <c r="M152" i="4"/>
  <c r="M88" i="4"/>
  <c r="M24" i="4"/>
  <c r="M5" i="4"/>
  <c r="M8" i="4"/>
  <c r="O3" i="4"/>
  <c r="AI26" i="4"/>
  <c r="AK211" i="4"/>
  <c r="AK939" i="4"/>
  <c r="AK108" i="4"/>
  <c r="AK30" i="4"/>
  <c r="AK207" i="4"/>
  <c r="AJ26" i="4"/>
  <c r="AK29" i="4"/>
  <c r="AJ28" i="4"/>
  <c r="B24" i="6"/>
  <c r="AK183" i="4"/>
  <c r="AJ27" i="4"/>
  <c r="AK258" i="4"/>
  <c r="AK424" i="4"/>
  <c r="AK103" i="4"/>
  <c r="AK247" i="4"/>
  <c r="AK452" i="4"/>
  <c r="AK202" i="4"/>
  <c r="AK326" i="4"/>
  <c r="AK428" i="4"/>
  <c r="AK305" i="4"/>
  <c r="AK27" i="4"/>
  <c r="AK938" i="4"/>
  <c r="AK425" i="4"/>
  <c r="AK28" i="4"/>
  <c r="AK25" i="4"/>
  <c r="Q3" i="4" l="1"/>
  <c r="R3" i="4"/>
  <c r="S3" i="4" s="1"/>
  <c r="O4" i="4"/>
  <c r="Q4" i="4" s="1"/>
  <c r="AF658" i="4"/>
  <c r="AF2" i="4"/>
  <c r="AF91" i="4"/>
  <c r="AF572" i="4"/>
  <c r="AF750" i="4"/>
  <c r="AF996" i="4"/>
  <c r="AF730" i="4"/>
  <c r="AF266" i="4"/>
  <c r="AF542" i="4"/>
  <c r="AF710" i="4"/>
  <c r="AF1097" i="4"/>
  <c r="AF348" i="4"/>
  <c r="AF116" i="4"/>
  <c r="AF879" i="4"/>
  <c r="AF281" i="4"/>
  <c r="AF977" i="4"/>
  <c r="AF827" i="4"/>
  <c r="AF550" i="4"/>
  <c r="AF585" i="4"/>
  <c r="AF1116" i="4"/>
  <c r="AF206" i="4"/>
  <c r="AF771" i="4"/>
  <c r="AF1113" i="4"/>
  <c r="AF948" i="4"/>
  <c r="AF236" i="4"/>
  <c r="AF1091" i="4"/>
  <c r="AF312" i="4"/>
  <c r="AF623" i="4"/>
  <c r="AF336" i="4"/>
  <c r="AF556" i="4"/>
  <c r="AF947" i="4"/>
  <c r="AF636" i="4"/>
  <c r="AF140" i="4"/>
  <c r="AF414" i="4"/>
  <c r="AF1030" i="4"/>
  <c r="AF222" i="4"/>
  <c r="AF46" i="4"/>
  <c r="AF880" i="4"/>
  <c r="AF228" i="4"/>
  <c r="AF388" i="4"/>
  <c r="AF1055" i="4"/>
  <c r="AF102" i="4"/>
  <c r="AF282" i="4"/>
  <c r="AF946" i="4"/>
  <c r="AF186" i="4"/>
  <c r="AF344" i="4"/>
  <c r="AF639" i="4"/>
  <c r="AF139" i="4"/>
  <c r="AF904" i="4"/>
  <c r="AF741" i="4"/>
  <c r="AF7" i="4"/>
  <c r="AF277" i="4"/>
  <c r="AF1056" i="4"/>
  <c r="AF1021" i="4"/>
  <c r="AF864" i="4"/>
  <c r="AF453" i="4"/>
  <c r="AF992" i="4"/>
  <c r="AF761" i="4"/>
  <c r="AF278" i="4"/>
  <c r="AF364" i="4"/>
  <c r="AF87" i="4"/>
  <c r="AF1054" i="4"/>
  <c r="AF729" i="4"/>
  <c r="AF702" i="4"/>
  <c r="AF58" i="4"/>
  <c r="AF1062" i="4"/>
  <c r="AF751" i="4"/>
  <c r="AF602" i="4"/>
  <c r="AF275" i="4"/>
  <c r="AF697" i="4"/>
  <c r="AF588" i="4"/>
  <c r="AF193" i="4"/>
  <c r="AF49" i="4"/>
  <c r="AF961" i="4"/>
  <c r="AF673" i="4"/>
  <c r="AF842" i="4"/>
  <c r="AF1037" i="4"/>
  <c r="AF201" i="4"/>
  <c r="AF770" i="4"/>
  <c r="AF592" i="4"/>
  <c r="AF328" i="4"/>
  <c r="AF713" i="4"/>
  <c r="AF930" i="4"/>
  <c r="AF718" i="4"/>
  <c r="AF165" i="4"/>
  <c r="AF246" i="4"/>
  <c r="AF655" i="4"/>
  <c r="AF752" i="4"/>
  <c r="AF315" i="4"/>
  <c r="AF551" i="4"/>
  <c r="AF846" i="4"/>
  <c r="AF654" i="4"/>
  <c r="AF803" i="4"/>
  <c r="AF834" i="4"/>
  <c r="AF72" i="4"/>
  <c r="AF1115" i="4"/>
  <c r="AF408" i="4"/>
  <c r="AF603" i="4"/>
  <c r="AF295" i="4"/>
  <c r="AF916" i="4"/>
  <c r="AF580" i="4"/>
  <c r="AF261" i="4"/>
  <c r="AF1000" i="4"/>
  <c r="AF865" i="4"/>
  <c r="AF512" i="4"/>
  <c r="AF1013" i="4"/>
  <c r="AF389" i="4"/>
  <c r="AF976" i="4"/>
  <c r="AF695" i="4"/>
  <c r="AF36" i="4"/>
  <c r="AF106" i="4"/>
  <c r="AF141" i="4"/>
  <c r="AF933" i="4"/>
  <c r="AF396" i="4"/>
  <c r="AF653" i="4"/>
  <c r="AF267" i="4"/>
  <c r="AF1053" i="4"/>
  <c r="AF998" i="4"/>
  <c r="AF835" i="4"/>
  <c r="AF492" i="4"/>
  <c r="AF1005" i="4"/>
  <c r="AF142" i="4"/>
  <c r="AF488" i="4"/>
  <c r="AF575" i="4"/>
  <c r="AF325" i="4"/>
  <c r="AF876" i="4"/>
  <c r="AF149" i="4"/>
  <c r="AF632" i="4"/>
  <c r="AF1100" i="4"/>
  <c r="AF490" i="4"/>
  <c r="AF651" i="4"/>
  <c r="AF1016" i="4"/>
  <c r="AF1031" i="4"/>
  <c r="AF122" i="4"/>
  <c r="AF26" i="4"/>
  <c r="AF984" i="4"/>
  <c r="AF982" i="4"/>
  <c r="AF363" i="4"/>
  <c r="AF538" i="4"/>
  <c r="AF203" i="4"/>
  <c r="AF844" i="4"/>
  <c r="AF29" i="4"/>
  <c r="AF749" i="4"/>
  <c r="AF932" i="4"/>
  <c r="AF810" i="4"/>
  <c r="AF358" i="4"/>
  <c r="AF283" i="4"/>
  <c r="AF446" i="4"/>
  <c r="AF224" i="4"/>
  <c r="AF38" i="4"/>
  <c r="AF824" i="4"/>
  <c r="AF487" i="4"/>
  <c r="AF1095" i="4"/>
  <c r="AF1068" i="4"/>
  <c r="AF437" i="4"/>
  <c r="AF687" i="4"/>
  <c r="AF11" i="4"/>
  <c r="AF380" i="4"/>
  <c r="AF308" i="4"/>
  <c r="AF599" i="4"/>
  <c r="AF65" i="4"/>
  <c r="AF1045" i="4"/>
  <c r="AF981" i="4"/>
  <c r="AF963" i="4"/>
  <c r="AF17" i="4"/>
  <c r="AF820" i="4"/>
  <c r="AF469" i="4"/>
  <c r="AF754" i="4"/>
  <c r="AF887" i="4"/>
  <c r="AF1023" i="4"/>
  <c r="AF960" i="4"/>
  <c r="AF307" i="4"/>
  <c r="AF342" i="4"/>
  <c r="AF798" i="4"/>
  <c r="AF837" i="4"/>
  <c r="AF320" i="4"/>
  <c r="AF882" i="4"/>
  <c r="AF251" i="4"/>
  <c r="AF924" i="4"/>
  <c r="AF299" i="4"/>
  <c r="AF672" i="4"/>
  <c r="AF294" i="4"/>
  <c r="AF1109" i="4"/>
  <c r="AF1019" i="4"/>
  <c r="AF527" i="4"/>
  <c r="AF987" i="4"/>
  <c r="AF83" i="4"/>
  <c r="AF427" i="4"/>
  <c r="AF71" i="4"/>
  <c r="AF194" i="4"/>
  <c r="AF593" i="4"/>
  <c r="AF972" i="4"/>
  <c r="AF485" i="4"/>
  <c r="AF301" i="4"/>
  <c r="AF1034" i="4"/>
  <c r="AF734" i="4"/>
  <c r="AF838" i="4"/>
  <c r="AF829" i="4"/>
  <c r="AF584" i="4"/>
  <c r="AF483" i="4"/>
  <c r="AF226" i="4"/>
  <c r="AF945" i="4"/>
  <c r="AF176" i="4"/>
  <c r="AF796" i="4"/>
  <c r="AF530" i="4"/>
  <c r="AF144" i="4"/>
  <c r="AF125" i="4"/>
  <c r="AF213" i="4"/>
  <c r="AF740" i="4"/>
  <c r="AF304" i="4"/>
  <c r="AF362" i="4"/>
  <c r="AF708" i="4"/>
  <c r="AF136" i="4"/>
  <c r="AF868" i="4"/>
  <c r="AF881" i="4"/>
  <c r="AF217" i="4"/>
  <c r="AF370" i="4"/>
  <c r="AF732" i="4"/>
  <c r="AF174" i="4"/>
  <c r="AF404" i="4"/>
  <c r="AF659" i="4"/>
  <c r="AF143" i="4"/>
  <c r="AF1080" i="4"/>
  <c r="AF34" i="4"/>
  <c r="AF589" i="4"/>
  <c r="AF493" i="4"/>
  <c r="AF567" i="4"/>
  <c r="AF578" i="4"/>
  <c r="AF591" i="4"/>
  <c r="AF952" i="4"/>
  <c r="AF392" i="4"/>
  <c r="AF638" i="4"/>
  <c r="AF983" i="4"/>
  <c r="AF966" i="4"/>
  <c r="AF676" i="4"/>
  <c r="AF480" i="4"/>
  <c r="AF897" i="4"/>
  <c r="AF274" i="4"/>
  <c r="AF411" i="4"/>
  <c r="AF831" i="4"/>
  <c r="AF371" i="4"/>
  <c r="AF99" i="4"/>
  <c r="AF600" i="4"/>
  <c r="AF661" i="4"/>
  <c r="AF517" i="4"/>
  <c r="AF911" i="4"/>
  <c r="AF561" i="4"/>
  <c r="AF806" i="4"/>
  <c r="AF9" i="4"/>
  <c r="AF1027" i="4"/>
  <c r="AF379" i="4"/>
  <c r="AF504" i="4"/>
  <c r="AF859" i="4"/>
  <c r="AF477" i="4"/>
  <c r="AF921" i="4"/>
  <c r="AF793" i="4"/>
  <c r="AF787" i="4"/>
  <c r="AF914" i="4"/>
  <c r="AF390" i="4"/>
  <c r="AF361" i="4"/>
  <c r="AF98" i="4"/>
  <c r="AF767" i="4"/>
  <c r="AF296" i="4"/>
  <c r="AF110" i="4"/>
  <c r="AF628" i="4"/>
  <c r="AF723" i="4"/>
  <c r="AF555" i="4"/>
  <c r="AF745" i="4"/>
  <c r="AF386" i="4"/>
  <c r="AF221" i="4"/>
  <c r="AF238" i="4"/>
  <c r="AF359" i="4"/>
  <c r="AF92" i="4"/>
  <c r="AF478" i="4"/>
  <c r="AF890" i="4"/>
  <c r="AF823" i="4"/>
  <c r="AF843" i="4"/>
  <c r="AF44" i="4"/>
  <c r="AF242" i="4"/>
  <c r="AF324" i="4"/>
  <c r="AF902" i="4"/>
  <c r="AF872" i="4"/>
  <c r="AF724" i="4"/>
  <c r="AF93" i="4"/>
  <c r="AF239" i="4"/>
  <c r="AF690" i="4"/>
  <c r="AF184" i="4"/>
  <c r="AF1043" i="4"/>
  <c r="AF503" i="4"/>
  <c r="AF598" i="4"/>
  <c r="AF919" i="4"/>
  <c r="AF97" i="4"/>
  <c r="AF210" i="4"/>
  <c r="AF1010" i="4"/>
  <c r="AF347" i="4"/>
  <c r="AF857" i="4"/>
  <c r="AF614" i="4"/>
  <c r="AF794" i="4"/>
  <c r="AF75" i="4"/>
  <c r="AF127" i="4"/>
  <c r="AF1007" i="4"/>
  <c r="AF635" i="4"/>
  <c r="AF395" i="4"/>
  <c r="AF909" i="4"/>
  <c r="AF949" i="4"/>
  <c r="AF711" i="4"/>
  <c r="AF991" i="4"/>
  <c r="AF675" i="4"/>
  <c r="AF383" i="4"/>
  <c r="AF748" i="4"/>
  <c r="AF1077" i="4"/>
  <c r="AF951" i="4"/>
  <c r="AF959" i="4"/>
  <c r="AF895" i="4"/>
  <c r="AF39" i="4"/>
  <c r="AF191" i="4"/>
  <c r="AF667" i="4"/>
  <c r="AF856" i="4"/>
  <c r="AF688" i="4"/>
  <c r="AF429" i="4"/>
  <c r="AF604" i="4"/>
  <c r="AF553" i="4"/>
  <c r="AF867" i="4"/>
  <c r="AF533" i="4"/>
  <c r="AF31" i="4"/>
  <c r="AF855" i="4"/>
  <c r="AF223" i="4"/>
  <c r="AF123" i="4"/>
  <c r="AF978" i="4"/>
  <c r="AF156" i="4"/>
  <c r="AF993" i="4"/>
  <c r="AF784" i="4"/>
  <c r="AF786" i="4"/>
  <c r="AF581" i="4"/>
  <c r="AF61" i="4"/>
  <c r="AF441" i="4"/>
  <c r="AF955" i="4"/>
  <c r="AF197" i="4"/>
  <c r="AF877" i="4"/>
  <c r="AF405" i="4"/>
  <c r="AF499" i="4"/>
  <c r="AF757" i="4"/>
  <c r="AF385" i="4"/>
  <c r="AF187" i="4"/>
  <c r="AF64" i="4"/>
  <c r="AF1012" i="4"/>
  <c r="AF766" i="4"/>
  <c r="AF668" i="4"/>
  <c r="AF944" i="4"/>
  <c r="AF684" i="4"/>
  <c r="AF764" i="4"/>
  <c r="AF145" i="4"/>
  <c r="AF205" i="4"/>
  <c r="AF466" i="4"/>
  <c r="AF674" i="4"/>
  <c r="AF989" i="4"/>
  <c r="AF840" i="4"/>
  <c r="AF927" i="4"/>
  <c r="AF797" i="4"/>
  <c r="AF607" i="4"/>
  <c r="AF443" i="4"/>
  <c r="AF319" i="4"/>
  <c r="AF447" i="4"/>
  <c r="AF1038" i="4"/>
  <c r="AF473" i="4"/>
  <c r="AF101" i="4"/>
  <c r="AF37" i="4"/>
  <c r="AF353" i="4"/>
  <c r="AF269" i="4"/>
  <c r="AF781" i="4"/>
  <c r="AF726" i="4"/>
  <c r="AF699" i="4"/>
  <c r="AF1004" i="4"/>
  <c r="AF1107" i="4"/>
  <c r="AF128" i="4"/>
  <c r="AF756" i="4"/>
  <c r="AF679" i="4"/>
  <c r="AF979" i="4"/>
  <c r="AF642" i="4"/>
  <c r="AF616" i="4"/>
  <c r="AF579" i="4"/>
  <c r="AF204" i="4"/>
  <c r="AF583" i="4"/>
  <c r="AF1025" i="4"/>
  <c r="AF1078" i="4"/>
  <c r="AF60" i="4"/>
  <c r="AF826" i="4"/>
  <c r="AF105" i="4"/>
  <c r="AF1033" i="4"/>
  <c r="AF394" i="4"/>
  <c r="AF316" i="4"/>
  <c r="AF709" i="4"/>
  <c r="AF474" i="4"/>
  <c r="AF701" i="4"/>
  <c r="AF150" i="4"/>
  <c r="AF290" i="4"/>
  <c r="AF560" i="4"/>
  <c r="AF438" i="4"/>
  <c r="AF335" i="4"/>
  <c r="AF444" i="4"/>
  <c r="AF1008" i="4"/>
  <c r="AF401" i="4"/>
  <c r="AF337" i="4"/>
  <c r="AF273" i="4"/>
  <c r="AF45" i="4"/>
  <c r="AF505" i="4"/>
  <c r="AF234" i="4"/>
  <c r="AF970" i="4"/>
  <c r="AF923" i="4"/>
  <c r="AF430" i="4"/>
  <c r="AF233" i="4"/>
  <c r="AF609" i="4"/>
  <c r="AF755" i="4"/>
  <c r="AF18" i="4"/>
  <c r="AF739" i="4"/>
  <c r="AF753" i="4"/>
  <c r="AF698" i="4"/>
  <c r="AF762" i="4"/>
  <c r="AF525" i="4"/>
  <c r="AF461" i="4"/>
  <c r="AF633" i="4"/>
  <c r="AF785" i="4"/>
  <c r="AF298" i="4"/>
  <c r="AF594" i="4"/>
  <c r="AF811" i="4"/>
  <c r="AF821" i="4"/>
  <c r="AF969" i="4"/>
  <c r="AF706" i="4"/>
  <c r="AF640" i="4"/>
  <c r="AF196" i="4"/>
  <c r="AF268" i="4"/>
  <c r="AF284" i="4"/>
  <c r="AF536" i="4"/>
  <c r="AF1093" i="4"/>
  <c r="AF373" i="4"/>
  <c r="AF848" i="4"/>
  <c r="AF338" i="4"/>
  <c r="AF1101" i="4"/>
  <c r="AF397" i="4"/>
  <c r="AF1106" i="4"/>
  <c r="AF323" i="4"/>
  <c r="AF12" i="4"/>
  <c r="AF758" i="4"/>
  <c r="AF839" i="4"/>
  <c r="AF317" i="4"/>
  <c r="AF733" i="4"/>
  <c r="AF817" i="4"/>
  <c r="AF677" i="4"/>
  <c r="AF518" i="4"/>
  <c r="AF215" i="4"/>
  <c r="AF349" i="4"/>
  <c r="AF137" i="4"/>
  <c r="AF850" i="4"/>
  <c r="AF257" i="4"/>
  <c r="AF819" i="4"/>
  <c r="AF800" i="4"/>
  <c r="AF501" i="4"/>
  <c r="AF346" i="4"/>
  <c r="AF566" i="4"/>
  <c r="AF216" i="4"/>
  <c r="AF660" i="4"/>
  <c r="AF155" i="4"/>
  <c r="AF988" i="4"/>
  <c r="AF1066" i="4"/>
  <c r="AF892" i="4"/>
  <c r="AF891" i="4"/>
  <c r="AF393" i="4"/>
  <c r="AF496" i="4"/>
  <c r="AF132" i="4"/>
  <c r="AF1074" i="4"/>
  <c r="AF742" i="4"/>
  <c r="AF818" i="4"/>
  <c r="AF285" i="4"/>
  <c r="AF612" i="4"/>
  <c r="AF27" i="4"/>
  <c r="AF937" i="4"/>
  <c r="AF548" i="4"/>
  <c r="AF836" i="4"/>
  <c r="AF903" i="4"/>
  <c r="AF399" i="4"/>
  <c r="AF953" i="4"/>
  <c r="AF621" i="4"/>
  <c r="AF869" i="4"/>
  <c r="AF119" i="4"/>
  <c r="AF288" i="4"/>
  <c r="AF90" i="4"/>
  <c r="AF421" i="4"/>
  <c r="AF535" i="4"/>
  <c r="AF962" i="4"/>
  <c r="AF1079" i="4"/>
  <c r="AF644" i="4"/>
  <c r="AF200" i="4"/>
  <c r="AF1071" i="4"/>
  <c r="AF1029" i="4"/>
  <c r="AF366" i="4"/>
  <c r="AF41" i="4"/>
  <c r="AF1108" i="4"/>
  <c r="AF597" i="4"/>
  <c r="AF1117" i="4"/>
  <c r="AF912" i="4"/>
  <c r="AF369" i="4"/>
  <c r="AF663" i="4"/>
  <c r="AF565" i="4"/>
  <c r="AF1018" i="4"/>
  <c r="AF10" i="4"/>
  <c r="AF311" i="4"/>
  <c r="AF841" i="4"/>
  <c r="AF151" i="4"/>
  <c r="AF608" i="4"/>
  <c r="AF1042" i="4"/>
  <c r="AF212" i="4"/>
  <c r="AF1119" i="4"/>
  <c r="AF457" i="4"/>
  <c r="AF778" i="4"/>
  <c r="AF164" i="4"/>
  <c r="AF1061" i="4"/>
  <c r="AF571" i="4"/>
  <c r="AF722" i="4"/>
  <c r="AF769" i="4"/>
  <c r="AF48" i="4"/>
  <c r="AF776" i="4"/>
  <c r="AF218" i="4"/>
  <c r="AF743" i="4"/>
  <c r="AF682" i="4"/>
  <c r="AF529" i="4"/>
  <c r="AF271" i="4"/>
  <c r="AF506" i="4"/>
  <c r="AF1041" i="4"/>
  <c r="AF66" i="4"/>
  <c r="AF351" i="4"/>
  <c r="AF376" i="4"/>
  <c r="AF54" i="4"/>
  <c r="AF1067" i="4"/>
  <c r="AF913" i="4"/>
  <c r="AF163" i="4"/>
  <c r="AF1111" i="4"/>
  <c r="AF121" i="4"/>
  <c r="AF622" i="4"/>
  <c r="AF995" i="4"/>
  <c r="AF716" i="4"/>
  <c r="AF922" i="4"/>
  <c r="AF1044" i="4"/>
  <c r="AF172" i="4"/>
  <c r="AF289" i="4"/>
  <c r="AF986" i="4"/>
  <c r="AF14" i="4"/>
  <c r="AF334" i="4"/>
  <c r="AF692" i="4"/>
  <c r="AF113" i="4"/>
  <c r="AF384" i="4"/>
  <c r="AF350" i="4"/>
  <c r="AF929" i="4"/>
  <c r="AF22" i="4"/>
  <c r="AF1064" i="4"/>
  <c r="AF590" i="4"/>
  <c r="AF57" i="4"/>
  <c r="AF1051" i="4"/>
  <c r="AF901" i="4"/>
  <c r="AF157" i="4"/>
  <c r="AF418" i="4"/>
  <c r="AF412" i="4"/>
  <c r="AF828" i="4"/>
  <c r="AF854" i="4"/>
  <c r="AF790" i="4"/>
  <c r="AF1082" i="4"/>
  <c r="AF883" i="4"/>
  <c r="AF645" i="4"/>
  <c r="AF100" i="4"/>
  <c r="AF74" i="4"/>
  <c r="AF610" i="4"/>
  <c r="AF171" i="4"/>
  <c r="AF606" i="4"/>
  <c r="AF42" i="4"/>
  <c r="AF185" i="4"/>
  <c r="AF1002" i="4"/>
  <c r="AF666" i="4"/>
  <c r="AF619" i="4"/>
  <c r="AF1001" i="4"/>
  <c r="AF847" i="4"/>
  <c r="AF339" i="4"/>
  <c r="AF456" i="4"/>
  <c r="AF791" i="4"/>
  <c r="AF994" i="4"/>
  <c r="AF617" i="4"/>
  <c r="AF55" i="4"/>
  <c r="AF25" i="4"/>
  <c r="AF954" i="4"/>
  <c r="AF576" i="4"/>
  <c r="AF656" i="4"/>
  <c r="AF664" i="4"/>
  <c r="AF476" i="4"/>
  <c r="AF896" i="4"/>
  <c r="AF81" i="4"/>
  <c r="AF178" i="4"/>
  <c r="AF249" i="4"/>
  <c r="AF1035" i="4"/>
  <c r="AF169" i="4"/>
  <c r="AF717" i="4"/>
  <c r="AF330" i="4"/>
  <c r="AF1036" i="4"/>
  <c r="AF884" i="4"/>
  <c r="AF626" i="4"/>
  <c r="AF1102" i="4"/>
  <c r="AF552" i="4"/>
  <c r="AF545" i="4"/>
  <c r="AF173" i="4"/>
  <c r="AF417" i="4"/>
  <c r="AF189" i="4"/>
  <c r="AF721" i="4"/>
  <c r="AF62" i="4"/>
  <c r="AF870" i="4"/>
  <c r="AF40" i="4"/>
  <c r="AF279" i="4"/>
  <c r="AF1105" i="4"/>
  <c r="AF445" i="4"/>
  <c r="AF862" i="4"/>
  <c r="AF109" i="4"/>
  <c r="AF641" i="4"/>
  <c r="AF219" i="4"/>
  <c r="AF774" i="4"/>
  <c r="AF439" i="4"/>
  <c r="AF728" i="4"/>
  <c r="AF181" i="4"/>
  <c r="AF587" i="4"/>
  <c r="AF225" i="4"/>
  <c r="AF942" i="4"/>
  <c r="AF67" i="4"/>
  <c r="AF678" i="4"/>
  <c r="AF543" i="4"/>
  <c r="AF51" i="4"/>
  <c r="AF618" i="4"/>
  <c r="AF707" i="4"/>
  <c r="AF84" i="4"/>
  <c r="AF950" i="4"/>
  <c r="AF808" i="4"/>
  <c r="AF436" i="4"/>
  <c r="AF939" i="4"/>
  <c r="AF1039" i="4"/>
  <c r="AF237" i="4"/>
  <c r="AF409" i="4"/>
  <c r="AF345" i="4"/>
  <c r="AF117" i="4"/>
  <c r="AF577" i="4"/>
  <c r="AF306" i="4"/>
  <c r="AF809" i="4"/>
  <c r="AF1046" i="4"/>
  <c r="AF1006" i="4"/>
  <c r="AF1098" i="4"/>
  <c r="AF681" i="4"/>
  <c r="AF789" i="4"/>
  <c r="AF16" i="4"/>
  <c r="AF227" i="4"/>
  <c r="AF680" i="4"/>
  <c r="AF557" i="4"/>
  <c r="AF79" i="4"/>
  <c r="AF159" i="4"/>
  <c r="AF634" i="4"/>
  <c r="AF498" i="4"/>
  <c r="AF434" i="4"/>
  <c r="AF802" i="4"/>
  <c r="AF715" i="4"/>
  <c r="AF719" i="4"/>
  <c r="AF683" i="4"/>
  <c r="AF1024" i="4"/>
  <c r="AF691" i="4"/>
  <c r="AF931" i="4"/>
  <c r="AF459" i="4"/>
  <c r="AF502" i="4"/>
  <c r="AF255" i="4"/>
  <c r="AF547" i="4"/>
  <c r="AF514" i="4"/>
  <c r="AF720" i="4"/>
  <c r="AF245" i="4"/>
  <c r="AF523" i="4"/>
  <c r="AF968" i="4"/>
  <c r="AF378" i="4"/>
  <c r="AF280" i="4"/>
  <c r="AF175" i="4"/>
  <c r="AF5" i="4"/>
  <c r="AF114" i="4"/>
  <c r="AF1070" i="4"/>
  <c r="AF360" i="4"/>
  <c r="AF398" i="4"/>
  <c r="AF458" i="4"/>
  <c r="AF783" i="4"/>
  <c r="AF980" i="4"/>
  <c r="AF768" i="4"/>
  <c r="AF528" i="4"/>
  <c r="AF207" i="4"/>
  <c r="AF262" i="4"/>
  <c r="AF451" i="4"/>
  <c r="AF403" i="4"/>
  <c r="AF318" i="4"/>
  <c r="AF426" i="4"/>
  <c r="AF118" i="4"/>
  <c r="AF486" i="4"/>
  <c r="AF782" i="4"/>
  <c r="AF647" i="4"/>
  <c r="AF248" i="4"/>
  <c r="AF760" i="4"/>
  <c r="AF801" i="4"/>
  <c r="AF509" i="4"/>
  <c r="AF531" i="4"/>
  <c r="AF28" i="4"/>
  <c r="AF341" i="4"/>
  <c r="AF570" i="4"/>
  <c r="AF725" i="4"/>
  <c r="AF799" i="4"/>
  <c r="AF1086" i="4"/>
  <c r="AF1094" i="4"/>
  <c r="AF24" i="4"/>
  <c r="AF111" i="4"/>
  <c r="AF1052" i="4"/>
  <c r="AF941" i="4"/>
  <c r="AF568" i="4"/>
  <c r="AF472" i="4"/>
  <c r="AF665" i="4"/>
  <c r="AF1065" i="4"/>
  <c r="AF965" i="4"/>
  <c r="AF70" i="4"/>
  <c r="AF286" i="4"/>
  <c r="AF177" i="4"/>
  <c r="AF779" i="4"/>
  <c r="AF1085" i="4"/>
  <c r="AF309" i="4"/>
  <c r="AF849" i="4"/>
  <c r="AF816" i="4"/>
  <c r="AF82" i="4"/>
  <c r="AF1060" i="4"/>
  <c r="AF321" i="4"/>
  <c r="AF95" i="4"/>
  <c r="AF1057" i="4"/>
  <c r="AF355" i="4"/>
  <c r="AF481" i="4"/>
  <c r="AF851" i="4"/>
  <c r="AF442" i="4"/>
  <c r="AF382" i="4"/>
  <c r="AF1083" i="4"/>
  <c r="AF832" i="4"/>
  <c r="AF482" i="4"/>
  <c r="AF650" i="4"/>
  <c r="AF367" i="4"/>
  <c r="AF1011" i="4"/>
  <c r="AF671" i="4"/>
  <c r="AF686" i="4"/>
  <c r="AF866" i="4"/>
  <c r="AF918" i="4"/>
  <c r="AF199" i="4"/>
  <c r="AF208" i="4"/>
  <c r="AF515" i="4"/>
  <c r="AF76" i="4"/>
  <c r="AF462" i="4"/>
  <c r="AF467" i="4"/>
  <c r="AF534" i="4"/>
  <c r="AF822" i="4"/>
  <c r="AF254" i="4"/>
  <c r="AF544" i="4"/>
  <c r="AF513" i="4"/>
  <c r="AF20" i="4"/>
  <c r="AF368" i="4"/>
  <c r="AF180" i="4"/>
  <c r="AF188" i="4"/>
  <c r="AF464" i="4"/>
  <c r="AF35" i="4"/>
  <c r="AF120" i="4"/>
  <c r="AF928" i="4"/>
  <c r="AF985" i="4"/>
  <c r="AF220" i="4"/>
  <c r="AF1028" i="4"/>
  <c r="AF94" i="4"/>
  <c r="AF539" i="4"/>
  <c r="AF613" i="4"/>
  <c r="AF627" i="4"/>
  <c r="AF858" i="4"/>
  <c r="AF1081" i="4"/>
  <c r="AF231" i="4"/>
  <c r="AF448" i="4"/>
  <c r="AF908" i="4"/>
  <c r="AF558" i="4"/>
  <c r="AF107" i="4"/>
  <c r="AF731" i="4"/>
  <c r="AF241" i="4"/>
  <c r="AF402" i="4"/>
  <c r="AF759" i="4"/>
  <c r="AF773" i="4"/>
  <c r="AF303" i="4"/>
  <c r="AF738" i="4"/>
  <c r="AF68" i="4"/>
  <c r="AF596" i="4"/>
  <c r="AF264" i="4"/>
  <c r="AF546" i="4"/>
  <c r="AF202" i="4"/>
  <c r="AF727" i="4"/>
  <c r="AF8" i="4"/>
  <c r="AF1022" i="4"/>
  <c r="AF967" i="4"/>
  <c r="AF19" i="4"/>
  <c r="AF263" i="4"/>
  <c r="AF559" i="4"/>
  <c r="AF300" i="4"/>
  <c r="AF400" i="4"/>
  <c r="AF377" i="4"/>
  <c r="AF435" i="4"/>
  <c r="AF211" i="4"/>
  <c r="AF573" i="4"/>
  <c r="AF611" i="4"/>
  <c r="AF15" i="4"/>
  <c r="AF936" i="4"/>
  <c r="AF1032" i="4"/>
  <c r="AF648" i="4"/>
  <c r="AF460" i="4"/>
  <c r="AF468" i="4"/>
  <c r="AF744" i="4"/>
  <c r="AF700" i="4"/>
  <c r="AF153" i="4"/>
  <c r="AF250" i="4"/>
  <c r="AF13" i="4"/>
  <c r="AF1026" i="4"/>
  <c r="AF940" i="4"/>
  <c r="AF214" i="4"/>
  <c r="AF86" i="4"/>
  <c r="AF391" i="4"/>
  <c r="AF354" i="4"/>
  <c r="AF50" i="4"/>
  <c r="AF1112" i="4"/>
  <c r="AF302" i="4"/>
  <c r="AF735" i="4"/>
  <c r="AF736" i="4"/>
  <c r="AF497" i="4"/>
  <c r="AF990" i="4"/>
  <c r="AF6" i="4"/>
  <c r="AF1118" i="4"/>
  <c r="AF788" i="4"/>
  <c r="AF423" i="4"/>
  <c r="AF646" i="4"/>
  <c r="AF1020" i="4"/>
  <c r="AF440" i="4"/>
  <c r="AF343" i="4"/>
  <c r="AF495" i="4"/>
  <c r="AF329" i="4"/>
  <c r="AF898" i="4"/>
  <c r="AF615" i="4"/>
  <c r="AF574" i="4"/>
  <c r="AF69" i="4"/>
  <c r="AF1049" i="4"/>
  <c r="AF410" i="4"/>
  <c r="AF124" i="4"/>
  <c r="AF1088" i="4"/>
  <c r="AF861" i="4"/>
  <c r="AF662" i="4"/>
  <c r="AF387" i="4"/>
  <c r="AF693" i="4"/>
  <c r="AF863" i="4"/>
  <c r="AF449" i="4"/>
  <c r="AF138" i="4"/>
  <c r="AF244" i="4"/>
  <c r="AF433" i="4"/>
  <c r="AF23" i="4"/>
  <c r="AF1087" i="4"/>
  <c r="AF519" i="4"/>
  <c r="AF907" i="4"/>
  <c r="AF747" i="4"/>
  <c r="AF971" i="4"/>
  <c r="AF507" i="4"/>
  <c r="AF135" i="4"/>
  <c r="AF190" i="4"/>
  <c r="AF943" i="4"/>
  <c r="AF964" i="4"/>
  <c r="AF915" i="4"/>
  <c r="AF1017" i="4"/>
  <c r="AF894" i="4"/>
  <c r="AF1009" i="4"/>
  <c r="AF520" i="4"/>
  <c r="AF162" i="4"/>
  <c r="AF920" i="4"/>
  <c r="AF1103" i="4"/>
  <c r="AF714" i="4"/>
  <c r="AF508" i="4"/>
  <c r="AF465" i="4"/>
  <c r="AF1099" i="4"/>
  <c r="AF620" i="4"/>
  <c r="AF168" i="4"/>
  <c r="AF232" i="4"/>
  <c r="AF21" i="4"/>
  <c r="AF130" i="4"/>
  <c r="AF1123" i="4"/>
  <c r="AF973" i="4"/>
  <c r="AF899" i="4"/>
  <c r="AF657" i="4"/>
  <c r="AF332" i="4"/>
  <c r="AF78" i="4"/>
  <c r="AF1072" i="4"/>
  <c r="AF563" i="4"/>
  <c r="AF554" i="4"/>
  <c r="AF871" i="4"/>
  <c r="AF80" i="4"/>
  <c r="AF88" i="4"/>
  <c r="AF96" i="4"/>
  <c r="AF595" i="4"/>
  <c r="AF1124" i="4"/>
  <c r="AF631" i="4"/>
  <c r="AF372" i="4"/>
  <c r="AF276" i="4"/>
  <c r="AF170" i="4"/>
  <c r="AF179" i="4"/>
  <c r="AF292" i="4"/>
  <c r="AF934" i="4"/>
  <c r="AF291" i="4"/>
  <c r="AF158" i="4"/>
  <c r="AF780" i="4"/>
  <c r="AF1089" i="4"/>
  <c r="AF524" i="4"/>
  <c r="AF532" i="4"/>
  <c r="AF830" i="4"/>
  <c r="AF926" i="4"/>
  <c r="AF1120" i="4"/>
  <c r="AF166" i="4"/>
  <c r="AF182" i="4"/>
  <c r="AF432" i="4"/>
  <c r="AF900" i="4"/>
  <c r="AF133" i="4"/>
  <c r="AF314" i="4"/>
  <c r="AF537" i="4"/>
  <c r="AF326" i="4"/>
  <c r="AF452" i="4"/>
  <c r="AF906" i="4"/>
  <c r="AF814" i="4"/>
  <c r="AF605" i="4"/>
  <c r="AF777" i="4"/>
  <c r="AF146" i="4"/>
  <c r="AF126" i="4"/>
  <c r="AF422" i="4"/>
  <c r="AF287" i="4"/>
  <c r="AF975" i="4"/>
  <c r="AF356" i="4"/>
  <c r="AF1050" i="4"/>
  <c r="AF293" i="4"/>
  <c r="AF526" i="4"/>
  <c r="AF32" i="4"/>
  <c r="AF853" i="4"/>
  <c r="AF1047" i="4"/>
  <c r="AF413" i="4"/>
  <c r="AF511" i="4"/>
  <c r="AF259" i="4"/>
  <c r="AF815" i="4"/>
  <c r="AF874" i="4"/>
  <c r="AF1110" i="4"/>
  <c r="AF925" i="4"/>
  <c r="AF845" i="4"/>
  <c r="AF825" i="4"/>
  <c r="AF265" i="4"/>
  <c r="AF73" i="4"/>
  <c r="AF804" i="4"/>
  <c r="AF161" i="4"/>
  <c r="AF475" i="4"/>
  <c r="AF305" i="4"/>
  <c r="AF103" i="4"/>
  <c r="AF805" i="4"/>
  <c r="AF491" i="4"/>
  <c r="AF917" i="4"/>
  <c r="AF407" i="4"/>
  <c r="AF703" i="4"/>
  <c r="AF712" i="4"/>
  <c r="AF763" i="4"/>
  <c r="AF652" i="4"/>
  <c r="AF63" i="4"/>
  <c r="AF230" i="4"/>
  <c r="AF463" i="4"/>
  <c r="AF471" i="4"/>
  <c r="AF52" i="4"/>
  <c r="AF484" i="4"/>
  <c r="AF374" i="4"/>
  <c r="AF381" i="4"/>
  <c r="AF625" i="4"/>
  <c r="AF253" i="4"/>
  <c r="AF333" i="4"/>
  <c r="AF154" i="4"/>
  <c r="AF450" i="4"/>
  <c r="AF1014" i="4"/>
  <c r="AF43" i="4"/>
  <c r="AF704" i="4"/>
  <c r="AF1063" i="4"/>
  <c r="AF77" i="4"/>
  <c r="AF272" i="4"/>
  <c r="AF670" i="4"/>
  <c r="AF812" i="4"/>
  <c r="AF1084" i="4"/>
  <c r="AF878" i="4"/>
  <c r="AF957" i="4"/>
  <c r="AF510" i="4"/>
  <c r="AF252" i="4"/>
  <c r="AF260" i="4"/>
  <c r="AF340" i="4"/>
  <c r="AF564" i="4"/>
  <c r="AF192" i="4"/>
  <c r="AF33" i="4"/>
  <c r="AF873" i="4"/>
  <c r="AF500" i="4"/>
  <c r="AF229" i="4"/>
  <c r="AF1058" i="4"/>
  <c r="AF147" i="4"/>
  <c r="AF198" i="4"/>
  <c r="AF795" i="4"/>
  <c r="AF1040" i="4"/>
  <c r="AF331" i="4"/>
  <c r="AF886" i="4"/>
  <c r="AF30" i="4"/>
  <c r="AF685" i="4"/>
  <c r="AF765" i="4"/>
  <c r="AF270" i="4"/>
  <c r="AF494" i="4"/>
  <c r="AF431" i="4"/>
  <c r="AF104" i="4"/>
  <c r="AF696" i="4"/>
  <c r="AF195" i="4"/>
  <c r="AF365" i="4"/>
  <c r="AF905" i="4"/>
  <c r="AF956" i="4"/>
  <c r="AF1096" i="4"/>
  <c r="AF1122" i="4"/>
  <c r="AF689" i="4"/>
  <c r="AF885" i="4"/>
  <c r="AF247" i="4"/>
  <c r="AF540" i="4"/>
  <c r="AF888" i="4"/>
  <c r="AF772" i="4"/>
  <c r="AF297" i="4"/>
  <c r="AF322" i="4"/>
  <c r="AF85" i="4"/>
  <c r="AF357" i="4"/>
  <c r="AF860" i="4"/>
  <c r="AF313" i="4"/>
  <c r="AF999" i="4"/>
  <c r="AF89" i="4"/>
  <c r="AF522" i="4"/>
  <c r="AF1076" i="4"/>
  <c r="AF997" i="4"/>
  <c r="AF833" i="4"/>
  <c r="AF375" i="4"/>
  <c r="AF455" i="4"/>
  <c r="AF470" i="4"/>
  <c r="AF406" i="4"/>
  <c r="AF630" i="4"/>
  <c r="AF1059" i="4"/>
  <c r="AF935" i="4"/>
  <c r="AF643" i="4"/>
  <c r="AF115" i="4"/>
  <c r="AF1003" i="4"/>
  <c r="AF1104" i="4"/>
  <c r="AF958" i="4"/>
  <c r="AF705" i="4"/>
  <c r="AF792" i="4"/>
  <c r="AF1069" i="4"/>
  <c r="AF541" i="4"/>
  <c r="AF649" i="4"/>
  <c r="AF129" i="4"/>
  <c r="AF209" i="4"/>
  <c r="AF53" i="4"/>
  <c r="AF637" i="4"/>
  <c r="AF582" i="4"/>
  <c r="AF148" i="4"/>
  <c r="AF416" i="4"/>
  <c r="AF889" i="4"/>
  <c r="AF601" i="4"/>
  <c r="AF1090" i="4"/>
  <c r="AF310" i="4"/>
  <c r="AF852" i="4"/>
  <c r="AF1048" i="4"/>
  <c r="AF974" i="4"/>
  <c r="AF813" i="4"/>
  <c r="AF807" i="4"/>
  <c r="AF419" i="4"/>
  <c r="AF893" i="4"/>
  <c r="AF910" i="4"/>
  <c r="AF47" i="4"/>
  <c r="AF415" i="4"/>
  <c r="AF352" i="4"/>
  <c r="AF256" i="4"/>
  <c r="AF1114" i="4"/>
  <c r="AF454" i="4"/>
  <c r="AF737" i="4"/>
  <c r="AF167" i="4"/>
  <c r="AF586" i="4"/>
  <c r="AF183" i="4"/>
  <c r="AF428" i="4"/>
  <c r="AF425" i="4"/>
  <c r="AF424" i="4"/>
  <c r="AF562" i="4"/>
  <c r="AF489" i="4"/>
  <c r="AF569" i="4"/>
  <c r="AF629" i="4"/>
  <c r="AF134" i="4"/>
  <c r="AF1075" i="4"/>
  <c r="AF112" i="4"/>
  <c r="AF624" i="4"/>
  <c r="AF59" i="4"/>
  <c r="AF131" i="4"/>
  <c r="AF875" i="4"/>
  <c r="AF243" i="4"/>
  <c r="AF1092" i="4"/>
  <c r="AF1073" i="4"/>
  <c r="AF235" i="4"/>
  <c r="AF1015" i="4"/>
  <c r="AF152" i="4"/>
  <c r="AF160" i="4"/>
  <c r="AF240" i="4"/>
  <c r="AF327" i="4"/>
  <c r="AF479" i="4"/>
  <c r="AF775" i="4"/>
  <c r="AF516" i="4"/>
  <c r="AF420" i="4"/>
  <c r="AF746" i="4"/>
  <c r="AF521" i="4"/>
  <c r="AF669" i="4"/>
  <c r="AF56" i="4"/>
  <c r="AF549" i="4"/>
  <c r="AF938" i="4"/>
  <c r="AF4" i="4"/>
  <c r="AF1121" i="4"/>
  <c r="AF694" i="4"/>
  <c r="AF108" i="4"/>
  <c r="AF258" i="4"/>
  <c r="AF3" i="4"/>
  <c r="AI3" i="4"/>
  <c r="AI504" i="4"/>
  <c r="AI548" i="4"/>
  <c r="AI547" i="4"/>
  <c r="AI516" i="4"/>
  <c r="AI535" i="4"/>
  <c r="AI527" i="4"/>
  <c r="AI551" i="4"/>
  <c r="AI539" i="4"/>
  <c r="AI576" i="4"/>
  <c r="AI754" i="4"/>
  <c r="AI706" i="4"/>
  <c r="AI692" i="4"/>
  <c r="AI707" i="4"/>
  <c r="AI685" i="4"/>
  <c r="AI729" i="4"/>
  <c r="AI723" i="4"/>
  <c r="AI757" i="4"/>
  <c r="AI808" i="4"/>
  <c r="AI789" i="4"/>
  <c r="AI893" i="4"/>
  <c r="AI761" i="4"/>
  <c r="AI591" i="4"/>
  <c r="AI583" i="4"/>
  <c r="AI774" i="4"/>
  <c r="AI894" i="4"/>
  <c r="AI878" i="4"/>
  <c r="AI770" i="4"/>
  <c r="AI924" i="4"/>
  <c r="AI927" i="4"/>
  <c r="AI779" i="4"/>
  <c r="AI866" i="4"/>
  <c r="AI852" i="4"/>
  <c r="AI750" i="4"/>
  <c r="AI793" i="4"/>
  <c r="AI667" i="4"/>
  <c r="AI913" i="4"/>
  <c r="AI626" i="4"/>
  <c r="AI624" i="4"/>
  <c r="AI654" i="4"/>
  <c r="AI598" i="4"/>
  <c r="AI677" i="4"/>
  <c r="AI783" i="4"/>
  <c r="AI605" i="4"/>
  <c r="AI916" i="4"/>
  <c r="AI794" i="4"/>
  <c r="AI800" i="4"/>
  <c r="AI801" i="4"/>
  <c r="AI777" i="4"/>
  <c r="AI829" i="4"/>
  <c r="AI919" i="4"/>
  <c r="AI597" i="4"/>
  <c r="AI717" i="4"/>
  <c r="AI631" i="4"/>
  <c r="AJ677" i="4"/>
  <c r="AJ829" i="4"/>
  <c r="AJ919" i="4"/>
  <c r="AK6" i="4"/>
  <c r="AI511" i="4"/>
  <c r="AI644" i="4"/>
  <c r="AJ644" i="4" s="1"/>
  <c r="AI691" i="4"/>
  <c r="AI628" i="4"/>
  <c r="AI708" i="4"/>
  <c r="AI673" i="4"/>
  <c r="AJ673" i="4" s="1"/>
  <c r="AJ924" i="4"/>
  <c r="AI657" i="4"/>
  <c r="AI803" i="4"/>
  <c r="AK26" i="4"/>
  <c r="AJ931" i="4"/>
  <c r="AJ605" i="4"/>
  <c r="AI533" i="4"/>
  <c r="AI529" i="4"/>
  <c r="AI509" i="4"/>
  <c r="AI561" i="4"/>
  <c r="AI528" i="4"/>
  <c r="AI503" i="4"/>
  <c r="AI553" i="4"/>
  <c r="AI558" i="4"/>
  <c r="AI710" i="4"/>
  <c r="AI740" i="4"/>
  <c r="AI755" i="4"/>
  <c r="AI645" i="4"/>
  <c r="AJ645" i="4" s="1"/>
  <c r="AI634" i="4"/>
  <c r="AI905" i="4"/>
  <c r="AI741" i="4"/>
  <c r="AI659" i="4"/>
  <c r="AI797" i="4"/>
  <c r="AI646" i="4"/>
  <c r="AI747" i="4"/>
  <c r="AI669" i="4"/>
  <c r="AI603" i="4"/>
  <c r="AI698" i="4"/>
  <c r="AI733" i="4"/>
  <c r="AI809" i="4"/>
  <c r="AI871" i="4"/>
  <c r="AI586" i="4"/>
  <c r="AI713" i="4"/>
  <c r="AI897" i="4"/>
  <c r="AI739" i="4"/>
  <c r="AI678" i="4"/>
  <c r="AI899" i="4"/>
  <c r="AI637" i="4"/>
  <c r="AJ637" i="4" s="1"/>
  <c r="AI771" i="4"/>
  <c r="AI687" i="4"/>
  <c r="AI635" i="4"/>
  <c r="AI619" i="4"/>
  <c r="AI773" i="4"/>
  <c r="AJ773" i="4" s="1"/>
  <c r="AI694" i="4"/>
  <c r="AJ905" i="4"/>
  <c r="AI820" i="4"/>
  <c r="AI890" i="4"/>
  <c r="AI663" i="4"/>
  <c r="AI648" i="4"/>
  <c r="AI853" i="4"/>
  <c r="AJ694" i="4"/>
  <c r="AI798" i="4"/>
  <c r="AI724" i="4"/>
  <c r="AJ724" i="4" s="1"/>
  <c r="AI722" i="4"/>
  <c r="AI664" i="4"/>
  <c r="AI925" i="4"/>
  <c r="AJ657" i="4"/>
  <c r="AJ894" i="4"/>
  <c r="AI567" i="4"/>
  <c r="AI593" i="4"/>
  <c r="AI857" i="4"/>
  <c r="AI869" i="4"/>
  <c r="AI618" i="4"/>
  <c r="AI696" i="4"/>
  <c r="AJ669" i="4"/>
  <c r="AJ667" i="4"/>
  <c r="AJ750" i="4"/>
  <c r="AJ723" i="4"/>
  <c r="AJ598" i="4"/>
  <c r="AJ899" i="4"/>
  <c r="AJ740" i="4"/>
  <c r="AK934" i="4"/>
  <c r="AL3" i="4"/>
  <c r="AI525" i="4"/>
  <c r="AI683" i="4"/>
  <c r="AI888" i="4"/>
  <c r="AI647" i="4"/>
  <c r="AI746" i="4"/>
  <c r="AI902" i="4"/>
  <c r="AI930" i="4"/>
  <c r="AJ930" i="4" s="1"/>
  <c r="AI665" i="4"/>
  <c r="AJ624" i="4"/>
  <c r="AI552" i="4"/>
  <c r="AI545" i="4"/>
  <c r="AI515" i="4"/>
  <c r="AI506" i="4"/>
  <c r="AI507" i="4"/>
  <c r="AI536" i="4"/>
  <c r="AI523" i="4"/>
  <c r="AI537" i="4"/>
  <c r="AI864" i="4"/>
  <c r="AJ864" i="4" s="1"/>
  <c r="AI914" i="4"/>
  <c r="AI581" i="4"/>
  <c r="AI870" i="4"/>
  <c r="AI641" i="4"/>
  <c r="AI772" i="4"/>
  <c r="AI718" i="4"/>
  <c r="AJ718" i="4" s="1"/>
  <c r="AI923" i="4"/>
  <c r="AI660" i="4"/>
  <c r="AI656" i="4"/>
  <c r="AI693" i="4"/>
  <c r="AI582" i="4"/>
  <c r="AJ582" i="4" s="1"/>
  <c r="AI834" i="4"/>
  <c r="AI701" i="4"/>
  <c r="AI682" i="4"/>
  <c r="AI731" i="4"/>
  <c r="AI874" i="4"/>
  <c r="AJ647" i="4"/>
  <c r="AI846" i="4"/>
  <c r="AI811" i="4"/>
  <c r="AI817" i="4"/>
  <c r="AI680" i="4"/>
  <c r="AI814" i="4"/>
  <c r="AI655" i="4"/>
  <c r="AI676" i="4"/>
  <c r="AI785" i="4"/>
  <c r="AI832" i="4"/>
  <c r="AI908" i="4"/>
  <c r="AI712" i="4"/>
  <c r="AJ712" i="4" s="1"/>
  <c r="AI565" i="4"/>
  <c r="AI824" i="4"/>
  <c r="AI642" i="4"/>
  <c r="AI776" i="4"/>
  <c r="AI611" i="4"/>
  <c r="AI625" i="4"/>
  <c r="AJ625" i="4" s="1"/>
  <c r="AJ741" i="4"/>
  <c r="AI566" i="4"/>
  <c r="AI837" i="4"/>
  <c r="AJ837" i="4" s="1"/>
  <c r="AI826" i="4"/>
  <c r="AJ826" i="4" s="1"/>
  <c r="AI612" i="4"/>
  <c r="AI700" i="4"/>
  <c r="AI886" i="4"/>
  <c r="AJ700" i="4"/>
  <c r="AI575" i="4"/>
  <c r="AI599" i="4"/>
  <c r="AI609" i="4"/>
  <c r="AJ609" i="4" s="1"/>
  <c r="AI716" i="4"/>
  <c r="AI587" i="4"/>
  <c r="AI917" i="4"/>
  <c r="AJ913" i="4"/>
  <c r="AJ908" i="4"/>
  <c r="AJ820" i="4"/>
  <c r="AJ853" i="4"/>
  <c r="AJ722" i="4"/>
  <c r="AJ777" i="4"/>
  <c r="AJ593" i="4"/>
  <c r="AJ597" i="4"/>
  <c r="AJ665" i="4"/>
  <c r="AK931" i="4"/>
  <c r="AJ761" i="4"/>
  <c r="AJ701" i="4"/>
  <c r="AK933" i="4"/>
  <c r="AI560" i="4"/>
  <c r="AI568" i="4"/>
  <c r="AI585" i="4"/>
  <c r="AI651" i="4"/>
  <c r="AI690" i="4"/>
  <c r="AI590" i="4"/>
  <c r="AI620" i="4"/>
  <c r="AJ620" i="4" s="1"/>
  <c r="AI873" i="4"/>
  <c r="AJ873" i="4" s="1"/>
  <c r="AJ866" i="4"/>
  <c r="AJ655" i="4"/>
  <c r="AJ789" i="4"/>
  <c r="AI519" i="4"/>
  <c r="AI543" i="4"/>
  <c r="AI513" i="4"/>
  <c r="AI514" i="4"/>
  <c r="AI524" i="4"/>
  <c r="AI518" i="4"/>
  <c r="AI534" i="4"/>
  <c r="AI522" i="4"/>
  <c r="AI904" i="4"/>
  <c r="AI838" i="4"/>
  <c r="AI764" i="4"/>
  <c r="AI735" i="4"/>
  <c r="AJ735" i="4" s="1"/>
  <c r="AI714" i="4"/>
  <c r="AI875" i="4"/>
  <c r="AI695" i="4"/>
  <c r="AI781" i="4"/>
  <c r="AI912" i="4"/>
  <c r="AI627" i="4"/>
  <c r="AI830" i="4"/>
  <c r="AJ830" i="4" s="1"/>
  <c r="AJ646" i="4"/>
  <c r="AI767" i="4"/>
  <c r="AI766" i="4"/>
  <c r="AJ766" i="4" s="1"/>
  <c r="AI769" i="4"/>
  <c r="AJ769" i="4" s="1"/>
  <c r="AI849" i="4"/>
  <c r="AI906" i="4"/>
  <c r="AJ906" i="4" s="1"/>
  <c r="AJ693" i="4"/>
  <c r="AI865" i="4"/>
  <c r="AJ865" i="4" s="1"/>
  <c r="AI762" i="4"/>
  <c r="AJ762" i="4" s="1"/>
  <c r="AI608" i="4"/>
  <c r="AI596" i="4"/>
  <c r="AI595" i="4"/>
  <c r="AI751" i="4"/>
  <c r="AJ751" i="4" s="1"/>
  <c r="AI859" i="4"/>
  <c r="AI753" i="4"/>
  <c r="AI802" i="4"/>
  <c r="AI861" i="4"/>
  <c r="AI652" i="4"/>
  <c r="AI573" i="4"/>
  <c r="AI661" i="4"/>
  <c r="AI699" i="4"/>
  <c r="AI854" i="4"/>
  <c r="AJ854" i="4" s="1"/>
  <c r="AI896" i="4"/>
  <c r="AI813" i="4"/>
  <c r="AJ813" i="4" s="1"/>
  <c r="AJ654" i="4"/>
  <c r="AI574" i="4"/>
  <c r="AI632" i="4"/>
  <c r="AJ632" i="4" s="1"/>
  <c r="AI616" i="4"/>
  <c r="AJ616" i="4" s="1"/>
  <c r="AI847" i="4"/>
  <c r="AJ847" i="4" s="1"/>
  <c r="AI862" i="4"/>
  <c r="AJ862" i="4" s="1"/>
  <c r="AI629" i="4"/>
  <c r="AJ925" i="4"/>
  <c r="AJ809" i="4"/>
  <c r="AJ706" i="4"/>
  <c r="AI827" i="4"/>
  <c r="AJ827" i="4" s="1"/>
  <c r="AI882" i="4"/>
  <c r="AI579" i="4"/>
  <c r="AI791" i="4"/>
  <c r="AI681" i="4"/>
  <c r="AJ681" i="4" s="1"/>
  <c r="AI765" i="4"/>
  <c r="AJ765" i="4" s="1"/>
  <c r="AJ710" i="4"/>
  <c r="AJ739" i="4"/>
  <c r="AJ3" i="4"/>
  <c r="AJ893" i="4"/>
  <c r="AJ685" i="4"/>
  <c r="AJ754" i="4"/>
  <c r="AJ927" i="4"/>
  <c r="AJ797" i="4"/>
  <c r="AJ764" i="4"/>
  <c r="AJ888" i="4"/>
  <c r="AJ603" i="4"/>
  <c r="AJ870" i="4"/>
  <c r="AJ619" i="4"/>
  <c r="AJ916" i="4"/>
  <c r="AJ714" i="4"/>
  <c r="AJ875" i="4"/>
  <c r="AI550" i="4"/>
  <c r="AI633" i="4"/>
  <c r="AJ633" i="4" s="1"/>
  <c r="AI879" i="4"/>
  <c r="AJ879" i="4" s="1"/>
  <c r="AI668" i="4"/>
  <c r="AI704" i="4"/>
  <c r="AJ692" i="4"/>
  <c r="AJ648" i="4"/>
  <c r="AJ611" i="4"/>
  <c r="AI549" i="4"/>
  <c r="AI544" i="4"/>
  <c r="AI508" i="4"/>
  <c r="AI531" i="4"/>
  <c r="AI540" i="4"/>
  <c r="AI520" i="4"/>
  <c r="AI526" i="4"/>
  <c r="AI563" i="4"/>
  <c r="AI842" i="4"/>
  <c r="AI679" i="4"/>
  <c r="AI850" i="4"/>
  <c r="AI736" i="4"/>
  <c r="AI920" i="4"/>
  <c r="AI792" i="4"/>
  <c r="AI911" i="4"/>
  <c r="AJ911" i="4" s="1"/>
  <c r="AI877" i="4"/>
  <c r="AJ877" i="4" s="1"/>
  <c r="AI903" i="4"/>
  <c r="AJ903" i="4" s="1"/>
  <c r="AI719" i="4"/>
  <c r="AJ719" i="4" s="1"/>
  <c r="AI780" i="4"/>
  <c r="AJ780" i="4" s="1"/>
  <c r="AI570" i="4"/>
  <c r="AI921" i="4"/>
  <c r="AI675" i="4"/>
  <c r="AJ675" i="4" s="1"/>
  <c r="AI743" i="4"/>
  <c r="AJ743" i="4" s="1"/>
  <c r="AI816" i="4"/>
  <c r="AI643" i="4"/>
  <c r="AJ563" i="4"/>
  <c r="AI835" i="4"/>
  <c r="AI674" i="4"/>
  <c r="AJ674" i="4" s="1"/>
  <c r="AI818" i="4"/>
  <c r="AJ818" i="4" s="1"/>
  <c r="AI928" i="4"/>
  <c r="AI825" i="4"/>
  <c r="AI653" i="4"/>
  <c r="AI872" i="4"/>
  <c r="AJ872" i="4" s="1"/>
  <c r="AI819" i="4"/>
  <c r="AI715" i="4"/>
  <c r="AI900" i="4"/>
  <c r="AJ736" i="4"/>
  <c r="AI730" i="4"/>
  <c r="AI810" i="4"/>
  <c r="AJ810" i="4" s="1"/>
  <c r="AI786" i="4"/>
  <c r="AI901" i="4"/>
  <c r="AI884" i="4"/>
  <c r="AI763" i="4"/>
  <c r="AJ586" i="4"/>
  <c r="AJ852" i="4"/>
  <c r="AI636" i="4"/>
  <c r="AJ636" i="4" s="1"/>
  <c r="AI887" i="4"/>
  <c r="AI840" i="4"/>
  <c r="AI883" i="4"/>
  <c r="AJ883" i="4" s="1"/>
  <c r="AI721" i="4"/>
  <c r="AI670" i="4"/>
  <c r="AJ707" i="4"/>
  <c r="AJ901" i="4"/>
  <c r="AJ825" i="4"/>
  <c r="AI639" i="4"/>
  <c r="AJ639" i="4" s="1"/>
  <c r="AI732" i="4"/>
  <c r="AI855" i="4"/>
  <c r="AI610" i="4"/>
  <c r="AJ610" i="4" s="1"/>
  <c r="AI898" i="4"/>
  <c r="AJ898" i="4" s="1"/>
  <c r="AI812" i="4"/>
  <c r="AJ812" i="4" s="1"/>
  <c r="AJ668" i="4"/>
  <c r="AJ583" i="4"/>
  <c r="AJ753" i="4"/>
  <c r="AJ763" i="4"/>
  <c r="AJ887" i="4"/>
  <c r="AJ840" i="4"/>
  <c r="AJ670" i="4"/>
  <c r="AJ599" i="4"/>
  <c r="AJ857" i="4"/>
  <c r="AJ869" i="4"/>
  <c r="AJ618" i="4"/>
  <c r="AJ713" i="4"/>
  <c r="AJ874" i="4"/>
  <c r="AJ717" i="4"/>
  <c r="AI541" i="4"/>
  <c r="AI709" i="4"/>
  <c r="AJ709" i="4" s="1"/>
  <c r="AI929" i="4"/>
  <c r="AI725" i="4"/>
  <c r="AI686" i="4"/>
  <c r="AI615" i="4"/>
  <c r="AJ615" i="4" s="1"/>
  <c r="AI758" i="4"/>
  <c r="AI614" i="4"/>
  <c r="AJ652" i="4"/>
  <c r="AI891" i="4"/>
  <c r="AJ891" i="4" s="1"/>
  <c r="AJ779" i="4"/>
  <c r="AJ849" i="4"/>
  <c r="AJ682" i="4"/>
  <c r="AK7" i="4"/>
  <c r="AI530" i="4"/>
  <c r="AI556" i="4"/>
  <c r="AI554" i="4"/>
  <c r="AI546" i="4"/>
  <c r="AI562" i="4"/>
  <c r="AI532" i="4"/>
  <c r="AI538" i="4"/>
  <c r="AJ5" i="4"/>
  <c r="AI580" i="4"/>
  <c r="AI895" i="4"/>
  <c r="AI892" i="4"/>
  <c r="AI650" i="4"/>
  <c r="AJ650" i="4" s="1"/>
  <c r="AI804" i="4"/>
  <c r="AI569" i="4"/>
  <c r="AI881" i="4"/>
  <c r="AI823" i="4"/>
  <c r="AJ823" i="4" s="1"/>
  <c r="AI841" i="4"/>
  <c r="AJ841" i="4" s="1"/>
  <c r="AI768" i="4"/>
  <c r="AJ768" i="4" s="1"/>
  <c r="AI833" i="4"/>
  <c r="AI578" i="4"/>
  <c r="AI831" i="4"/>
  <c r="AI594" i="4"/>
  <c r="AJ594" i="4" s="1"/>
  <c r="AI606" i="4"/>
  <c r="AI671" i="4"/>
  <c r="AJ671" i="4" s="1"/>
  <c r="AI889" i="4"/>
  <c r="AJ889" i="4" s="1"/>
  <c r="AI571" i="4"/>
  <c r="AI734" i="4"/>
  <c r="AI784" i="4"/>
  <c r="AI778" i="4"/>
  <c r="AJ778" i="4" s="1"/>
  <c r="AI851" i="4"/>
  <c r="AI775" i="4"/>
  <c r="AI876" i="4"/>
  <c r="AI821" i="4"/>
  <c r="AJ821" i="4" s="1"/>
  <c r="AI836" i="4"/>
  <c r="AJ836" i="4" s="1"/>
  <c r="AI744" i="4"/>
  <c r="AJ744" i="4" s="1"/>
  <c r="AI926" i="4"/>
  <c r="AJ926" i="4" s="1"/>
  <c r="AJ878" i="4"/>
  <c r="AI880" i="4"/>
  <c r="AI796" i="4"/>
  <c r="AJ796" i="4" s="1"/>
  <c r="AI748" i="4"/>
  <c r="AI622" i="4"/>
  <c r="AI727" i="4"/>
  <c r="AI705" i="4"/>
  <c r="AJ748" i="4"/>
  <c r="AI697" i="4"/>
  <c r="AI745" i="4"/>
  <c r="AI856" i="4"/>
  <c r="AJ856" i="4" s="1"/>
  <c r="AI828" i="4"/>
  <c r="AI788" i="4"/>
  <c r="AJ788" i="4" s="1"/>
  <c r="AI703" i="4"/>
  <c r="AJ794" i="4"/>
  <c r="AJ699" i="4"/>
  <c r="AJ783" i="4"/>
  <c r="AJ881" i="4"/>
  <c r="AI752" i="4"/>
  <c r="AI672" i="4"/>
  <c r="AI688" i="4"/>
  <c r="AI738" i="4"/>
  <c r="AJ738" i="4" s="1"/>
  <c r="AI915" i="4"/>
  <c r="AJ915" i="4" s="1"/>
  <c r="AI910" i="4"/>
  <c r="AJ910" i="4" s="1"/>
  <c r="AJ851" i="4"/>
  <c r="AJ876" i="4"/>
  <c r="AJ832" i="4"/>
  <c r="AJ920" i="4"/>
  <c r="AJ929" i="4"/>
  <c r="AJ627" i="4"/>
  <c r="AJ731" i="4"/>
  <c r="AJ643" i="4"/>
  <c r="AJ698" i="4"/>
  <c r="AJ746" i="4"/>
  <c r="AJ757" i="4"/>
  <c r="AJ800" i="4"/>
  <c r="AJ704" i="4"/>
  <c r="AJ804" i="4"/>
  <c r="AJ733" i="4"/>
  <c r="AJ580" i="4"/>
  <c r="AJ792" i="4"/>
  <c r="AJ663" i="4"/>
  <c r="AJ690" i="4"/>
  <c r="AJ679" i="4"/>
  <c r="AJ729" i="4"/>
  <c r="AJ884" i="4"/>
  <c r="AJ817" i="4"/>
  <c r="AI512" i="4"/>
  <c r="AI885" i="4"/>
  <c r="AJ885" i="4" s="1"/>
  <c r="AI588" i="4"/>
  <c r="AJ588" i="4" s="1"/>
  <c r="AI737" i="4"/>
  <c r="AI572" i="4"/>
  <c r="AJ833" i="4"/>
  <c r="AI760" i="4"/>
  <c r="AI799" i="4"/>
  <c r="AI711" i="4"/>
  <c r="AJ711" i="4" s="1"/>
  <c r="AJ721" i="4"/>
  <c r="AJ725" i="4"/>
  <c r="AJ892" i="4"/>
  <c r="AJ921" i="4"/>
  <c r="W3" i="4"/>
  <c r="AA3" i="4" s="1"/>
  <c r="AI517" i="4"/>
  <c r="AI505" i="4"/>
  <c r="AI510" i="4"/>
  <c r="AI559" i="4"/>
  <c r="AI542" i="4"/>
  <c r="AI521" i="4"/>
  <c r="AI555" i="4"/>
  <c r="AJ4" i="4"/>
  <c r="AK4" i="4" s="1"/>
  <c r="AI868" i="4"/>
  <c r="AJ868" i="4" s="1"/>
  <c r="AI867" i="4"/>
  <c r="AJ867" i="4" s="1"/>
  <c r="AI742" i="4"/>
  <c r="AJ742" i="4" s="1"/>
  <c r="AI728" i="4"/>
  <c r="AJ728" i="4" s="1"/>
  <c r="AI845" i="4"/>
  <c r="AJ845" i="4" s="1"/>
  <c r="AI577" i="4"/>
  <c r="AI638" i="4"/>
  <c r="AJ638" i="4" s="1"/>
  <c r="AI909" i="4"/>
  <c r="AJ909" i="4" s="1"/>
  <c r="AI790" i="4"/>
  <c r="AI720" i="4"/>
  <c r="AJ720" i="4" s="1"/>
  <c r="AI649" i="4"/>
  <c r="AJ649" i="4" s="1"/>
  <c r="AI623" i="4"/>
  <c r="AJ623" i="4" s="1"/>
  <c r="AI787" i="4"/>
  <c r="AJ787" i="4" s="1"/>
  <c r="AI640" i="4"/>
  <c r="AJ640" i="4" s="1"/>
  <c r="AI666" i="4"/>
  <c r="AJ666" i="4" s="1"/>
  <c r="AI782" i="4"/>
  <c r="AI601" i="4"/>
  <c r="AI658" i="4"/>
  <c r="AI806" i="4"/>
  <c r="AJ806" i="4" s="1"/>
  <c r="AI843" i="4"/>
  <c r="AJ843" i="4" s="1"/>
  <c r="AI922" i="4"/>
  <c r="AJ922" i="4" s="1"/>
  <c r="AI759" i="4"/>
  <c r="AI807" i="4"/>
  <c r="AJ807" i="4" s="1"/>
  <c r="AI564" i="4"/>
  <c r="AI749" i="4"/>
  <c r="AJ749" i="4" s="1"/>
  <c r="AI726" i="4"/>
  <c r="AI621" i="4"/>
  <c r="AJ621" i="4" s="1"/>
  <c r="AI858" i="4"/>
  <c r="AJ858" i="4" s="1"/>
  <c r="AI805" i="4"/>
  <c r="AJ686" i="4"/>
  <c r="AJ651" i="4"/>
  <c r="AI702" i="4"/>
  <c r="AJ702" i="4" s="1"/>
  <c r="AI600" i="4"/>
  <c r="AJ600" i="4" s="1"/>
  <c r="AI607" i="4"/>
  <c r="AJ607" i="4" s="1"/>
  <c r="AI918" i="4"/>
  <c r="AJ918" i="4" s="1"/>
  <c r="AI863" i="4"/>
  <c r="AI795" i="4"/>
  <c r="AJ585" i="4"/>
  <c r="AJ591" i="4"/>
  <c r="AI592" i="4"/>
  <c r="AI844" i="4"/>
  <c r="AJ844" i="4" s="1"/>
  <c r="AI756" i="4"/>
  <c r="AI822" i="4"/>
  <c r="AJ822" i="4" s="1"/>
  <c r="AI907" i="4"/>
  <c r="AJ907" i="4" s="1"/>
  <c r="AI630" i="4"/>
  <c r="AJ801" i="4"/>
  <c r="AJ895" i="4"/>
  <c r="AJ811" i="4"/>
  <c r="AI602" i="4"/>
  <c r="AJ602" i="4" s="1"/>
  <c r="AI604" i="4"/>
  <c r="AJ604" i="4" s="1"/>
  <c r="AI839" i="4"/>
  <c r="AI613" i="4"/>
  <c r="AJ613" i="4" s="1"/>
  <c r="AI662" i="4"/>
  <c r="AI689" i="4"/>
  <c r="AJ622" i="4"/>
  <c r="AJ715" i="4"/>
  <c r="AJ772" i="4"/>
  <c r="AJ760" i="4"/>
  <c r="AJ928" i="4"/>
  <c r="AJ626" i="4"/>
  <c r="AJ730" i="4"/>
  <c r="AJ642" i="4"/>
  <c r="AJ697" i="4"/>
  <c r="AJ745" i="4"/>
  <c r="AJ756" i="4"/>
  <c r="AJ799" i="4"/>
  <c r="AJ703" i="4"/>
  <c r="AJ803" i="4"/>
  <c r="AJ732" i="4"/>
  <c r="AJ579" i="4"/>
  <c r="AJ791" i="4"/>
  <c r="AJ587" i="4"/>
  <c r="AJ662" i="4"/>
  <c r="AJ689" i="4"/>
  <c r="AJ678" i="4"/>
  <c r="AJ727" i="4"/>
  <c r="AJ882" i="4"/>
  <c r="AJ816" i="4"/>
  <c r="AI557" i="4"/>
  <c r="AI584" i="4"/>
  <c r="AJ584" i="4" s="1"/>
  <c r="AI589" i="4"/>
  <c r="AJ589" i="4" s="1"/>
  <c r="AI684" i="4"/>
  <c r="AJ684" i="4" s="1"/>
  <c r="AI617" i="4"/>
  <c r="AJ617" i="4" s="1"/>
  <c r="AI860" i="4"/>
  <c r="AJ860" i="4" s="1"/>
  <c r="AJ897" i="4"/>
  <c r="AI848" i="4"/>
  <c r="AJ848" i="4" s="1"/>
  <c r="AJ785" i="4"/>
  <c r="AI815" i="4"/>
  <c r="AJ815" i="4" s="1"/>
  <c r="AJ774" i="4"/>
  <c r="AJ828" i="4"/>
  <c r="AK5" i="4"/>
  <c r="R4" i="4" l="1"/>
  <c r="S4" i="4" s="1"/>
  <c r="X3" i="4"/>
  <c r="Y3" i="4" s="1"/>
  <c r="AB3" i="4"/>
  <c r="AC3" i="4" s="1"/>
  <c r="O5" i="4"/>
  <c r="B17" i="6"/>
  <c r="AG3" i="4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03" i="4" s="1"/>
  <c r="AG104" i="4" s="1"/>
  <c r="AG105" i="4" s="1"/>
  <c r="AG106" i="4" s="1"/>
  <c r="AG107" i="4" s="1"/>
  <c r="AG108" i="4" s="1"/>
  <c r="AG109" i="4" s="1"/>
  <c r="AG110" i="4" s="1"/>
  <c r="AG111" i="4" s="1"/>
  <c r="AG112" i="4" s="1"/>
  <c r="AG113" i="4" s="1"/>
  <c r="AG114" i="4" s="1"/>
  <c r="AG115" i="4" s="1"/>
  <c r="AG116" i="4" s="1"/>
  <c r="AG117" i="4" s="1"/>
  <c r="AG118" i="4" s="1"/>
  <c r="AG119" i="4" s="1"/>
  <c r="AG120" i="4" s="1"/>
  <c r="AG121" i="4" s="1"/>
  <c r="AG122" i="4" s="1"/>
  <c r="AG123" i="4" s="1"/>
  <c r="AG124" i="4" s="1"/>
  <c r="AG125" i="4" s="1"/>
  <c r="AG126" i="4" s="1"/>
  <c r="AG127" i="4" s="1"/>
  <c r="AG128" i="4" s="1"/>
  <c r="AG129" i="4" s="1"/>
  <c r="AG130" i="4" s="1"/>
  <c r="AG131" i="4" s="1"/>
  <c r="AG132" i="4" s="1"/>
  <c r="AG133" i="4" s="1"/>
  <c r="AG134" i="4" s="1"/>
  <c r="AG135" i="4" s="1"/>
  <c r="AG136" i="4" s="1"/>
  <c r="AG137" i="4" s="1"/>
  <c r="AG138" i="4" s="1"/>
  <c r="AG139" i="4" s="1"/>
  <c r="AG140" i="4" s="1"/>
  <c r="AG141" i="4" s="1"/>
  <c r="AG142" i="4" s="1"/>
  <c r="AG143" i="4" s="1"/>
  <c r="AG144" i="4" s="1"/>
  <c r="AG145" i="4" s="1"/>
  <c r="AG146" i="4" s="1"/>
  <c r="AG147" i="4" s="1"/>
  <c r="AG148" i="4" s="1"/>
  <c r="AG149" i="4" s="1"/>
  <c r="AG150" i="4" s="1"/>
  <c r="AG151" i="4" s="1"/>
  <c r="AG152" i="4" s="1"/>
  <c r="AG153" i="4" s="1"/>
  <c r="AG154" i="4" s="1"/>
  <c r="AG155" i="4" s="1"/>
  <c r="AG156" i="4" s="1"/>
  <c r="AG157" i="4" s="1"/>
  <c r="AG158" i="4" s="1"/>
  <c r="AG159" i="4" s="1"/>
  <c r="AG160" i="4" s="1"/>
  <c r="AG161" i="4" s="1"/>
  <c r="AG162" i="4" s="1"/>
  <c r="AG163" i="4" s="1"/>
  <c r="AG164" i="4" s="1"/>
  <c r="AG165" i="4" s="1"/>
  <c r="AG166" i="4" s="1"/>
  <c r="AG167" i="4" s="1"/>
  <c r="AG168" i="4" s="1"/>
  <c r="AG169" i="4" s="1"/>
  <c r="AG170" i="4" s="1"/>
  <c r="AG171" i="4" s="1"/>
  <c r="AG172" i="4" s="1"/>
  <c r="AG173" i="4" s="1"/>
  <c r="AG174" i="4" s="1"/>
  <c r="AG175" i="4" s="1"/>
  <c r="AG176" i="4" s="1"/>
  <c r="AG177" i="4" s="1"/>
  <c r="AG178" i="4" s="1"/>
  <c r="AG179" i="4" s="1"/>
  <c r="AG180" i="4" s="1"/>
  <c r="AG181" i="4" s="1"/>
  <c r="AG182" i="4" s="1"/>
  <c r="AG183" i="4" s="1"/>
  <c r="AG184" i="4" s="1"/>
  <c r="AG185" i="4" s="1"/>
  <c r="AG186" i="4" s="1"/>
  <c r="AG187" i="4" s="1"/>
  <c r="AG188" i="4" s="1"/>
  <c r="AG189" i="4" s="1"/>
  <c r="AG190" i="4" s="1"/>
  <c r="AG191" i="4" s="1"/>
  <c r="AG192" i="4" s="1"/>
  <c r="AG193" i="4" s="1"/>
  <c r="AG194" i="4" s="1"/>
  <c r="AG195" i="4" s="1"/>
  <c r="AG196" i="4" s="1"/>
  <c r="AG197" i="4" s="1"/>
  <c r="AG198" i="4" s="1"/>
  <c r="AG199" i="4" s="1"/>
  <c r="AG200" i="4" s="1"/>
  <c r="AG201" i="4" s="1"/>
  <c r="AG202" i="4" s="1"/>
  <c r="AG203" i="4" s="1"/>
  <c r="AG204" i="4" s="1"/>
  <c r="AG205" i="4" s="1"/>
  <c r="AG206" i="4" s="1"/>
  <c r="AG207" i="4" s="1"/>
  <c r="AG208" i="4" s="1"/>
  <c r="AG209" i="4" s="1"/>
  <c r="AG210" i="4" s="1"/>
  <c r="AG211" i="4" s="1"/>
  <c r="AG212" i="4" s="1"/>
  <c r="AG213" i="4" s="1"/>
  <c r="AG214" i="4" s="1"/>
  <c r="AG215" i="4" s="1"/>
  <c r="AG216" i="4" s="1"/>
  <c r="AG217" i="4" s="1"/>
  <c r="AG218" i="4" s="1"/>
  <c r="AG219" i="4" s="1"/>
  <c r="AG220" i="4" s="1"/>
  <c r="AG221" i="4" s="1"/>
  <c r="AG222" i="4" s="1"/>
  <c r="AG223" i="4" s="1"/>
  <c r="AG224" i="4" s="1"/>
  <c r="AG225" i="4" s="1"/>
  <c r="AG226" i="4" s="1"/>
  <c r="AG227" i="4" s="1"/>
  <c r="AG228" i="4" s="1"/>
  <c r="AG229" i="4" s="1"/>
  <c r="AG230" i="4" s="1"/>
  <c r="AG231" i="4" s="1"/>
  <c r="AG232" i="4" s="1"/>
  <c r="AG233" i="4" s="1"/>
  <c r="AG234" i="4" s="1"/>
  <c r="AG235" i="4" s="1"/>
  <c r="AG236" i="4" s="1"/>
  <c r="AG237" i="4" s="1"/>
  <c r="AG238" i="4" s="1"/>
  <c r="AG239" i="4" s="1"/>
  <c r="AG240" i="4" s="1"/>
  <c r="AG241" i="4" s="1"/>
  <c r="AG242" i="4" s="1"/>
  <c r="AG243" i="4" s="1"/>
  <c r="AG244" i="4" s="1"/>
  <c r="AG245" i="4" s="1"/>
  <c r="AG246" i="4" s="1"/>
  <c r="AG247" i="4" s="1"/>
  <c r="AG248" i="4" s="1"/>
  <c r="AG249" i="4" s="1"/>
  <c r="AG250" i="4" s="1"/>
  <c r="AG251" i="4" s="1"/>
  <c r="AG252" i="4" s="1"/>
  <c r="AG253" i="4" s="1"/>
  <c r="AG254" i="4" s="1"/>
  <c r="AG255" i="4" s="1"/>
  <c r="AG256" i="4" s="1"/>
  <c r="AG257" i="4" s="1"/>
  <c r="AG258" i="4" s="1"/>
  <c r="AG259" i="4" s="1"/>
  <c r="AG260" i="4" s="1"/>
  <c r="AG261" i="4" s="1"/>
  <c r="AG262" i="4" s="1"/>
  <c r="AG263" i="4" s="1"/>
  <c r="AG264" i="4" s="1"/>
  <c r="AG265" i="4" s="1"/>
  <c r="AG266" i="4" s="1"/>
  <c r="AG267" i="4" s="1"/>
  <c r="AG268" i="4" s="1"/>
  <c r="AG269" i="4" s="1"/>
  <c r="AG270" i="4" s="1"/>
  <c r="AG271" i="4" s="1"/>
  <c r="AG272" i="4" s="1"/>
  <c r="AG273" i="4" s="1"/>
  <c r="AG274" i="4" s="1"/>
  <c r="AG275" i="4" s="1"/>
  <c r="AG276" i="4" s="1"/>
  <c r="AG277" i="4" s="1"/>
  <c r="AG278" i="4" s="1"/>
  <c r="AG279" i="4" s="1"/>
  <c r="AG280" i="4" s="1"/>
  <c r="AG281" i="4" s="1"/>
  <c r="AG282" i="4" s="1"/>
  <c r="AG283" i="4" s="1"/>
  <c r="AG284" i="4" s="1"/>
  <c r="AG285" i="4" s="1"/>
  <c r="AG286" i="4" s="1"/>
  <c r="AG287" i="4" s="1"/>
  <c r="AG288" i="4" s="1"/>
  <c r="AG289" i="4" s="1"/>
  <c r="AG290" i="4" s="1"/>
  <c r="AG291" i="4" s="1"/>
  <c r="AG292" i="4" s="1"/>
  <c r="AG293" i="4" s="1"/>
  <c r="AG294" i="4" s="1"/>
  <c r="AG295" i="4" s="1"/>
  <c r="AG296" i="4" s="1"/>
  <c r="AG297" i="4" s="1"/>
  <c r="AG298" i="4" s="1"/>
  <c r="AG299" i="4" s="1"/>
  <c r="AG300" i="4" s="1"/>
  <c r="AG301" i="4" s="1"/>
  <c r="AG302" i="4" s="1"/>
  <c r="AG303" i="4" s="1"/>
  <c r="AG304" i="4" s="1"/>
  <c r="AG305" i="4" s="1"/>
  <c r="AG306" i="4" s="1"/>
  <c r="AG307" i="4" s="1"/>
  <c r="AG308" i="4" s="1"/>
  <c r="AG309" i="4" s="1"/>
  <c r="AG310" i="4" s="1"/>
  <c r="AG311" i="4" s="1"/>
  <c r="AG312" i="4" s="1"/>
  <c r="AG313" i="4" s="1"/>
  <c r="AG314" i="4" s="1"/>
  <c r="AG315" i="4" s="1"/>
  <c r="AG316" i="4" s="1"/>
  <c r="AG317" i="4" s="1"/>
  <c r="AG318" i="4" s="1"/>
  <c r="AG319" i="4" s="1"/>
  <c r="AG320" i="4" s="1"/>
  <c r="AG321" i="4" s="1"/>
  <c r="AG322" i="4" s="1"/>
  <c r="AG323" i="4" s="1"/>
  <c r="AG324" i="4" s="1"/>
  <c r="AG325" i="4" s="1"/>
  <c r="AG326" i="4" s="1"/>
  <c r="AG327" i="4" s="1"/>
  <c r="AG328" i="4" s="1"/>
  <c r="AG329" i="4" s="1"/>
  <c r="AG330" i="4" s="1"/>
  <c r="AG331" i="4" s="1"/>
  <c r="AG332" i="4" s="1"/>
  <c r="AG333" i="4" s="1"/>
  <c r="AG334" i="4" s="1"/>
  <c r="AG335" i="4" s="1"/>
  <c r="AG336" i="4" s="1"/>
  <c r="AG337" i="4" s="1"/>
  <c r="AG338" i="4" s="1"/>
  <c r="AG339" i="4" s="1"/>
  <c r="AG340" i="4" s="1"/>
  <c r="AG341" i="4" s="1"/>
  <c r="AG342" i="4" s="1"/>
  <c r="AG343" i="4" s="1"/>
  <c r="AG344" i="4" s="1"/>
  <c r="AG345" i="4" s="1"/>
  <c r="AG346" i="4" s="1"/>
  <c r="AG347" i="4" s="1"/>
  <c r="AG348" i="4" s="1"/>
  <c r="AG349" i="4" s="1"/>
  <c r="AG350" i="4" s="1"/>
  <c r="AG351" i="4" s="1"/>
  <c r="AG352" i="4" s="1"/>
  <c r="AG353" i="4" s="1"/>
  <c r="AG354" i="4" s="1"/>
  <c r="AG355" i="4" s="1"/>
  <c r="AG356" i="4" s="1"/>
  <c r="AG357" i="4" s="1"/>
  <c r="AG358" i="4" s="1"/>
  <c r="AG359" i="4" s="1"/>
  <c r="AG360" i="4" s="1"/>
  <c r="AG361" i="4" s="1"/>
  <c r="AG362" i="4" s="1"/>
  <c r="AG363" i="4" s="1"/>
  <c r="AG364" i="4" s="1"/>
  <c r="AG365" i="4" s="1"/>
  <c r="AG366" i="4" s="1"/>
  <c r="AG367" i="4" s="1"/>
  <c r="AG368" i="4" s="1"/>
  <c r="AG369" i="4" s="1"/>
  <c r="AG370" i="4" s="1"/>
  <c r="AG371" i="4" s="1"/>
  <c r="AG372" i="4" s="1"/>
  <c r="AG373" i="4" s="1"/>
  <c r="AG374" i="4" s="1"/>
  <c r="AG375" i="4" s="1"/>
  <c r="AG376" i="4" s="1"/>
  <c r="AG377" i="4" s="1"/>
  <c r="AG378" i="4" s="1"/>
  <c r="AG379" i="4" s="1"/>
  <c r="AG380" i="4" s="1"/>
  <c r="AG381" i="4" s="1"/>
  <c r="AG382" i="4" s="1"/>
  <c r="AG383" i="4" s="1"/>
  <c r="AG384" i="4" s="1"/>
  <c r="AG385" i="4" s="1"/>
  <c r="AG386" i="4" s="1"/>
  <c r="AG387" i="4" s="1"/>
  <c r="AG388" i="4" s="1"/>
  <c r="AG389" i="4" s="1"/>
  <c r="AG390" i="4" s="1"/>
  <c r="AG391" i="4" s="1"/>
  <c r="AG392" i="4" s="1"/>
  <c r="AG393" i="4" s="1"/>
  <c r="AG394" i="4" s="1"/>
  <c r="AG395" i="4" s="1"/>
  <c r="AG396" i="4" s="1"/>
  <c r="AG397" i="4" s="1"/>
  <c r="AG398" i="4" s="1"/>
  <c r="AG399" i="4" s="1"/>
  <c r="AG400" i="4" s="1"/>
  <c r="AG401" i="4" s="1"/>
  <c r="AG402" i="4" s="1"/>
  <c r="AG403" i="4" s="1"/>
  <c r="AG404" i="4" s="1"/>
  <c r="AG405" i="4" s="1"/>
  <c r="AG406" i="4" s="1"/>
  <c r="AG407" i="4" s="1"/>
  <c r="AG408" i="4" s="1"/>
  <c r="AG409" i="4" s="1"/>
  <c r="AG410" i="4" s="1"/>
  <c r="AG411" i="4" s="1"/>
  <c r="AG412" i="4" s="1"/>
  <c r="AG413" i="4" s="1"/>
  <c r="AG414" i="4" s="1"/>
  <c r="AG415" i="4" s="1"/>
  <c r="AG416" i="4" s="1"/>
  <c r="AG417" i="4" s="1"/>
  <c r="AG418" i="4" s="1"/>
  <c r="AG419" i="4" s="1"/>
  <c r="AG420" i="4" s="1"/>
  <c r="AG421" i="4" s="1"/>
  <c r="AG422" i="4" s="1"/>
  <c r="AG423" i="4" s="1"/>
  <c r="AG424" i="4" s="1"/>
  <c r="AG425" i="4" s="1"/>
  <c r="AG426" i="4" s="1"/>
  <c r="AG427" i="4" s="1"/>
  <c r="AG428" i="4" s="1"/>
  <c r="AG429" i="4" s="1"/>
  <c r="AG430" i="4" s="1"/>
  <c r="AG431" i="4" s="1"/>
  <c r="AG432" i="4" s="1"/>
  <c r="AG433" i="4" s="1"/>
  <c r="AG434" i="4" s="1"/>
  <c r="AG435" i="4" s="1"/>
  <c r="AG436" i="4" s="1"/>
  <c r="AG437" i="4" s="1"/>
  <c r="AG438" i="4" s="1"/>
  <c r="AG439" i="4" s="1"/>
  <c r="AG440" i="4" s="1"/>
  <c r="AG441" i="4" s="1"/>
  <c r="AG442" i="4" s="1"/>
  <c r="AG443" i="4" s="1"/>
  <c r="AG444" i="4" s="1"/>
  <c r="AG445" i="4" s="1"/>
  <c r="AG446" i="4" s="1"/>
  <c r="AG447" i="4" s="1"/>
  <c r="AG448" i="4" s="1"/>
  <c r="AG449" i="4" s="1"/>
  <c r="AG450" i="4" s="1"/>
  <c r="AG451" i="4" s="1"/>
  <c r="AG452" i="4" s="1"/>
  <c r="AG453" i="4" s="1"/>
  <c r="AG454" i="4" s="1"/>
  <c r="AG455" i="4" s="1"/>
  <c r="AG456" i="4" s="1"/>
  <c r="AG457" i="4" s="1"/>
  <c r="AG458" i="4" s="1"/>
  <c r="AG459" i="4" s="1"/>
  <c r="AG460" i="4" s="1"/>
  <c r="AG461" i="4" s="1"/>
  <c r="AG462" i="4" s="1"/>
  <c r="AG463" i="4" s="1"/>
  <c r="AG464" i="4" s="1"/>
  <c r="AG465" i="4" s="1"/>
  <c r="AG466" i="4" s="1"/>
  <c r="AG467" i="4" s="1"/>
  <c r="AG468" i="4" s="1"/>
  <c r="AG469" i="4" s="1"/>
  <c r="AG470" i="4" s="1"/>
  <c r="AG471" i="4" s="1"/>
  <c r="AG472" i="4" s="1"/>
  <c r="AG473" i="4" s="1"/>
  <c r="AG474" i="4" s="1"/>
  <c r="AG475" i="4" s="1"/>
  <c r="AG476" i="4" s="1"/>
  <c r="AG477" i="4" s="1"/>
  <c r="AG478" i="4" s="1"/>
  <c r="B15" i="6"/>
  <c r="AJ850" i="4"/>
  <c r="AJ630" i="4"/>
  <c r="AJ660" i="4"/>
  <c r="AJ517" i="4"/>
  <c r="AJ790" i="4"/>
  <c r="AJ556" i="4"/>
  <c r="AK556" i="4" s="1"/>
  <c r="AJ734" i="4"/>
  <c r="AJ520" i="4"/>
  <c r="AJ683" i="4"/>
  <c r="AJ653" i="4"/>
  <c r="AJ513" i="4"/>
  <c r="AJ886" i="4"/>
  <c r="AJ536" i="4"/>
  <c r="AK536" i="4" s="1"/>
  <c r="AJ525" i="4"/>
  <c r="AJ890" i="4"/>
  <c r="AJ503" i="4"/>
  <c r="AJ708" i="4"/>
  <c r="AJ628" i="4"/>
  <c r="AJ516" i="4"/>
  <c r="AJ658" i="4"/>
  <c r="AK890" i="4"/>
  <c r="AK645" i="4"/>
  <c r="AK760" i="4"/>
  <c r="AK700" i="4"/>
  <c r="AJ571" i="4"/>
  <c r="AK588" i="4"/>
  <c r="AK837" i="4"/>
  <c r="AK702" i="4"/>
  <c r="AK817" i="4"/>
  <c r="AK868" i="4"/>
  <c r="AK622" i="4"/>
  <c r="AK677" i="4"/>
  <c r="AK820" i="4"/>
  <c r="AK605" i="4"/>
  <c r="AK690" i="4"/>
  <c r="AK678" i="4"/>
  <c r="AK774" i="4"/>
  <c r="AK654" i="4"/>
  <c r="AK628" i="4"/>
  <c r="AK757" i="4"/>
  <c r="AK632" i="4"/>
  <c r="AK833" i="4"/>
  <c r="AK766" i="4"/>
  <c r="AK623" i="4"/>
  <c r="AK777" i="4"/>
  <c r="AK717" i="4"/>
  <c r="AK706" i="4"/>
  <c r="AK743" i="4"/>
  <c r="AK852" i="4"/>
  <c r="AK892" i="4"/>
  <c r="AK877" i="4"/>
  <c r="AK832" i="4"/>
  <c r="AJ861" i="4"/>
  <c r="AJ824" i="4"/>
  <c r="AJ782" i="4"/>
  <c r="AJ737" i="4"/>
  <c r="AJ747" i="4"/>
  <c r="AK747" i="4" s="1"/>
  <c r="AJ530" i="4"/>
  <c r="AJ641" i="4"/>
  <c r="AK641" i="4" s="1"/>
  <c r="AJ540" i="4"/>
  <c r="AJ793" i="4"/>
  <c r="AK793" i="4" s="1"/>
  <c r="AJ755" i="4"/>
  <c r="AJ543" i="4"/>
  <c r="AK543" i="4" s="1"/>
  <c r="AJ838" i="4"/>
  <c r="AJ507" i="4"/>
  <c r="AM3" i="4"/>
  <c r="AJ695" i="4"/>
  <c r="AJ528" i="4"/>
  <c r="AJ511" i="4"/>
  <c r="AJ914" i="4"/>
  <c r="AK679" i="4"/>
  <c r="AK876" i="4"/>
  <c r="AK898" i="4"/>
  <c r="AK927" i="4"/>
  <c r="AK663" i="4"/>
  <c r="AK718" i="4"/>
  <c r="AK610" i="4"/>
  <c r="AK823" i="4"/>
  <c r="AJ566" i="4"/>
  <c r="AK587" i="4"/>
  <c r="AK824" i="4"/>
  <c r="AK874" i="4"/>
  <c r="AK579" i="4"/>
  <c r="AK681" i="4"/>
  <c r="AK640" i="4"/>
  <c r="AK866" i="4"/>
  <c r="AK822" i="4"/>
  <c r="AK660" i="4"/>
  <c r="AK739" i="4"/>
  <c r="AK811" i="4"/>
  <c r="AK853" i="4"/>
  <c r="AK810" i="4"/>
  <c r="AK637" i="4"/>
  <c r="AK925" i="4"/>
  <c r="AK703" i="4"/>
  <c r="AK695" i="4"/>
  <c r="AJ578" i="4"/>
  <c r="AK872" i="4"/>
  <c r="AK668" i="4"/>
  <c r="AK616" i="4"/>
  <c r="AK648" i="4"/>
  <c r="AK861" i="4"/>
  <c r="AK821" i="4"/>
  <c r="AK869" i="4"/>
  <c r="AK870" i="4"/>
  <c r="AK796" i="4"/>
  <c r="AK657" i="4"/>
  <c r="AK715" i="4"/>
  <c r="AK911" i="4"/>
  <c r="AK924" i="4"/>
  <c r="AK670" i="4"/>
  <c r="AK888" i="4"/>
  <c r="AK728" i="4"/>
  <c r="AK849" i="4"/>
  <c r="AJ547" i="4"/>
  <c r="AJ576" i="4"/>
  <c r="AK639" i="4"/>
  <c r="AK746" i="4"/>
  <c r="AK620" i="4"/>
  <c r="AJ568" i="4"/>
  <c r="AK692" i="4"/>
  <c r="AK794" i="4"/>
  <c r="AJ574" i="4"/>
  <c r="AK825" i="4"/>
  <c r="AK889" i="4"/>
  <c r="AK693" i="4"/>
  <c r="AK662" i="4"/>
  <c r="AK750" i="4"/>
  <c r="AK749" i="4"/>
  <c r="AK768" i="4"/>
  <c r="AK651" i="4"/>
  <c r="AK652" i="4"/>
  <c r="AK704" i="4"/>
  <c r="AK686" i="4"/>
  <c r="AK895" i="4"/>
  <c r="AK730" i="4"/>
  <c r="AK809" i="4"/>
  <c r="AK586" i="4"/>
  <c r="AK862" i="4"/>
  <c r="AK858" i="4"/>
  <c r="AK563" i="4"/>
  <c r="AK801" i="4"/>
  <c r="AK915" i="4"/>
  <c r="AK830" i="4"/>
  <c r="AK642" i="4"/>
  <c r="AK636" i="4"/>
  <c r="AK836" i="4"/>
  <c r="AK582" i="4"/>
  <c r="AK597" i="4"/>
  <c r="AK720" i="4"/>
  <c r="AK875" i="4"/>
  <c r="AK769" i="4"/>
  <c r="AK780" i="4"/>
  <c r="AK731" i="4"/>
  <c r="AK901" i="4"/>
  <c r="AJ573" i="4"/>
  <c r="AK675" i="4"/>
  <c r="AK598" i="4"/>
  <c r="AK624" i="4"/>
  <c r="AK893" i="4"/>
  <c r="AK727" i="4"/>
  <c r="AK666" i="4"/>
  <c r="AK761" i="4"/>
  <c r="AJ557" i="4"/>
  <c r="AJ758" i="4"/>
  <c r="AJ555" i="4"/>
  <c r="AJ512" i="4"/>
  <c r="AJ880" i="4"/>
  <c r="AJ759" i="4"/>
  <c r="AK759" i="4" s="1"/>
  <c r="AJ842" i="4"/>
  <c r="AK842" i="4" s="1"/>
  <c r="AJ531" i="4"/>
  <c r="AJ581" i="4"/>
  <c r="AK581" i="4" s="1"/>
  <c r="AJ596" i="4"/>
  <c r="AK596" i="4" s="1"/>
  <c r="AJ519" i="4"/>
  <c r="AJ776" i="4"/>
  <c r="AK776" i="4" s="1"/>
  <c r="AJ506" i="4"/>
  <c r="AJ696" i="4"/>
  <c r="AK696" i="4" s="1"/>
  <c r="AJ775" i="4"/>
  <c r="AJ561" i="4"/>
  <c r="AJ631" i="4"/>
  <c r="AK631" i="4" s="1"/>
  <c r="AJ781" i="4"/>
  <c r="AK781" i="4" s="1"/>
  <c r="AJ548" i="4"/>
  <c r="AK594" i="4"/>
  <c r="AK665" i="4"/>
  <c r="AK674" i="4"/>
  <c r="AK880" i="4"/>
  <c r="AK591" i="4"/>
  <c r="AK671" i="4"/>
  <c r="AK918" i="4"/>
  <c r="AK625" i="4"/>
  <c r="AK723" i="4"/>
  <c r="AK790" i="4"/>
  <c r="AK764" i="4"/>
  <c r="AK792" i="4"/>
  <c r="AK907" i="4"/>
  <c r="AK710" i="4"/>
  <c r="AK655" i="4"/>
  <c r="AK647" i="4"/>
  <c r="AK867" i="4"/>
  <c r="AK762" i="4"/>
  <c r="AJ691" i="4"/>
  <c r="AJ846" i="4"/>
  <c r="AJ521" i="4"/>
  <c r="AK521" i="4" s="1"/>
  <c r="AJ912" i="4"/>
  <c r="AK912" i="4" s="1"/>
  <c r="AJ538" i="4"/>
  <c r="AJ541" i="4"/>
  <c r="AJ902" i="4"/>
  <c r="AK902" i="4" s="1"/>
  <c r="AJ508" i="4"/>
  <c r="AJ629" i="4"/>
  <c r="AK629" i="4" s="1"/>
  <c r="AJ522" i="4"/>
  <c r="AJ590" i="4"/>
  <c r="AK590" i="4" s="1"/>
  <c r="AJ834" i="4"/>
  <c r="AK834" i="4" s="1"/>
  <c r="AJ515" i="4"/>
  <c r="AJ871" i="4"/>
  <c r="AK871" i="4" s="1"/>
  <c r="AJ635" i="4"/>
  <c r="AK635" i="4" s="1"/>
  <c r="AJ509" i="4"/>
  <c r="AJ831" i="4"/>
  <c r="AJ770" i="4"/>
  <c r="AJ504" i="4"/>
  <c r="AJ664" i="4"/>
  <c r="AJ592" i="4"/>
  <c r="AK592" i="4" s="1"/>
  <c r="AJ542" i="4"/>
  <c r="AJ688" i="4"/>
  <c r="AK688" i="4" s="1"/>
  <c r="AJ532" i="4"/>
  <c r="AJ814" i="4"/>
  <c r="AJ786" i="4"/>
  <c r="AK786" i="4" s="1"/>
  <c r="AJ544" i="4"/>
  <c r="AJ863" i="4"/>
  <c r="AJ534" i="4"/>
  <c r="AJ560" i="4"/>
  <c r="AJ676" i="4"/>
  <c r="AK676" i="4" s="1"/>
  <c r="AJ545" i="4"/>
  <c r="AK545" i="4" s="1"/>
  <c r="AJ859" i="4"/>
  <c r="AJ687" i="4"/>
  <c r="AK687" i="4" s="1"/>
  <c r="AJ529" i="4"/>
  <c r="AJ802" i="4"/>
  <c r="AJ539" i="4"/>
  <c r="AK753" i="4"/>
  <c r="AK708" i="4"/>
  <c r="AK797" i="4"/>
  <c r="AK711" i="4"/>
  <c r="AK789" i="4"/>
  <c r="AK800" i="4"/>
  <c r="AK737" i="4"/>
  <c r="AK729" i="4"/>
  <c r="AK791" i="4"/>
  <c r="AK735" i="4"/>
  <c r="AK894" i="4"/>
  <c r="AK611" i="4"/>
  <c r="AK770" i="4"/>
  <c r="AK891" i="4"/>
  <c r="AK682" i="4"/>
  <c r="AK758" i="4"/>
  <c r="AK826" i="4"/>
  <c r="AK698" i="4"/>
  <c r="AK613" i="4"/>
  <c r="AJ570" i="4"/>
  <c r="AK841" i="4"/>
  <c r="AK583" i="4"/>
  <c r="AK881" i="4"/>
  <c r="AK724" i="4"/>
  <c r="AK736" i="4"/>
  <c r="AK859" i="4"/>
  <c r="AK621" i="4"/>
  <c r="AK916" i="4"/>
  <c r="AK920" i="4"/>
  <c r="AJ564" i="4"/>
  <c r="AK626" i="4"/>
  <c r="AK3" i="4"/>
  <c r="AK844" i="4"/>
  <c r="AK751" i="4"/>
  <c r="AK618" i="4"/>
  <c r="AK913" i="4"/>
  <c r="AK748" i="4"/>
  <c r="AK873" i="4"/>
  <c r="AK788" i="4"/>
  <c r="AK713" i="4"/>
  <c r="AK593" i="4"/>
  <c r="AK742" i="4"/>
  <c r="AK602" i="4"/>
  <c r="AJ614" i="4"/>
  <c r="AK614" i="4" s="1"/>
  <c r="AJ608" i="4"/>
  <c r="AJ559" i="4"/>
  <c r="AJ672" i="4"/>
  <c r="AJ562" i="4"/>
  <c r="AJ900" i="4"/>
  <c r="AJ819" i="4"/>
  <c r="AK819" i="4" s="1"/>
  <c r="AJ549" i="4"/>
  <c r="AJ634" i="4"/>
  <c r="AK634" i="4" s="1"/>
  <c r="AJ518" i="4"/>
  <c r="AJ917" i="4"/>
  <c r="AJ680" i="4"/>
  <c r="AJ552" i="4"/>
  <c r="AJ595" i="4"/>
  <c r="AK595" i="4" s="1"/>
  <c r="AJ771" i="4"/>
  <c r="AK771" i="4" s="1"/>
  <c r="AJ533" i="4"/>
  <c r="AJ795" i="4"/>
  <c r="AJ551" i="4"/>
  <c r="W4" i="4"/>
  <c r="AK646" i="4"/>
  <c r="AK691" i="4"/>
  <c r="AK685" i="4"/>
  <c r="AK744" i="4"/>
  <c r="AK745" i="4"/>
  <c r="AK608" i="4"/>
  <c r="AK887" i="4"/>
  <c r="AK883" i="4"/>
  <c r="AK848" i="4"/>
  <c r="AK714" i="4"/>
  <c r="AK633" i="4"/>
  <c r="AK807" i="4"/>
  <c r="AK673" i="4"/>
  <c r="AK643" i="4"/>
  <c r="AK846" i="4"/>
  <c r="AK814" i="4"/>
  <c r="AK863" i="4"/>
  <c r="AK585" i="4"/>
  <c r="AK699" i="4"/>
  <c r="AK773" i="4"/>
  <c r="AJ565" i="4"/>
  <c r="AK615" i="4"/>
  <c r="AK845" i="4"/>
  <c r="AK619" i="4"/>
  <c r="AK649" i="4"/>
  <c r="AK838" i="4"/>
  <c r="AK738" i="4"/>
  <c r="AK905" i="4"/>
  <c r="AK617" i="4"/>
  <c r="AK785" i="4"/>
  <c r="AK707" i="4"/>
  <c r="AJ569" i="4"/>
  <c r="AK816" i="4"/>
  <c r="AK818" i="4"/>
  <c r="AK917" i="4"/>
  <c r="AK672" i="4"/>
  <c r="AK722" i="4"/>
  <c r="AK856" i="4"/>
  <c r="AK879" i="4"/>
  <c r="AK783" i="4"/>
  <c r="AK664" i="4"/>
  <c r="AK721" i="4"/>
  <c r="AK909" i="4"/>
  <c r="AK795" i="4"/>
  <c r="AK878" i="4"/>
  <c r="AJ839" i="4"/>
  <c r="AK839" i="4" s="1"/>
  <c r="AJ510" i="4"/>
  <c r="AJ752" i="4"/>
  <c r="AJ546" i="4"/>
  <c r="AJ612" i="4"/>
  <c r="AK612" i="4" s="1"/>
  <c r="AJ835" i="4"/>
  <c r="AK835" i="4" s="1"/>
  <c r="AJ550" i="4"/>
  <c r="AJ524" i="4"/>
  <c r="AJ716" i="4"/>
  <c r="AK716" i="4" s="1"/>
  <c r="AJ932" i="4"/>
  <c r="AK932" i="4" s="1"/>
  <c r="AJ726" i="4"/>
  <c r="AK726" i="4" s="1"/>
  <c r="AJ805" i="4"/>
  <c r="AK805" i="4" s="1"/>
  <c r="AJ527" i="4"/>
  <c r="AL4" i="4"/>
  <c r="AK630" i="4"/>
  <c r="AK763" i="4"/>
  <c r="AK930" i="4"/>
  <c r="AK752" i="4"/>
  <c r="AK680" i="4"/>
  <c r="AK604" i="4"/>
  <c r="AK667" i="4"/>
  <c r="AK843" i="4"/>
  <c r="AK775" i="4"/>
  <c r="AK928" i="4"/>
  <c r="AJ572" i="4"/>
  <c r="AK644" i="4"/>
  <c r="AK865" i="4"/>
  <c r="AK778" i="4"/>
  <c r="AK599" i="4"/>
  <c r="AK740" i="4"/>
  <c r="AK882" i="4"/>
  <c r="AK756" i="4"/>
  <c r="AK650" i="4"/>
  <c r="AK908" i="4"/>
  <c r="AK799" i="4"/>
  <c r="AJ923" i="4"/>
  <c r="AK923" i="4" s="1"/>
  <c r="AJ767" i="4"/>
  <c r="AK767" i="4" s="1"/>
  <c r="AJ601" i="4"/>
  <c r="AK601" i="4" s="1"/>
  <c r="AJ904" i="4"/>
  <c r="AK904" i="4" s="1"/>
  <c r="AJ553" i="4"/>
  <c r="AJ656" i="4"/>
  <c r="AJ575" i="4"/>
  <c r="AK782" i="4"/>
  <c r="AK779" i="4"/>
  <c r="AK638" i="4"/>
  <c r="AK899" i="4"/>
  <c r="AK860" i="4"/>
  <c r="AK787" i="4"/>
  <c r="AK886" i="4"/>
  <c r="AK906" i="4"/>
  <c r="AK802" i="4"/>
  <c r="AK719" i="4"/>
  <c r="AK919" i="4"/>
  <c r="AK812" i="4"/>
  <c r="AK600" i="4"/>
  <c r="AK926" i="4"/>
  <c r="AK697" i="4"/>
  <c r="AK864" i="4"/>
  <c r="AK741" i="4"/>
  <c r="AK914" i="4"/>
  <c r="AK709" i="4"/>
  <c r="AK589" i="4"/>
  <c r="AK900" i="4"/>
  <c r="AA4" i="4"/>
  <c r="AJ808" i="4"/>
  <c r="AK808" i="4" s="1"/>
  <c r="AJ896" i="4"/>
  <c r="AJ537" i="4"/>
  <c r="AJ558" i="4"/>
  <c r="AK558" i="4" s="1"/>
  <c r="AJ784" i="4"/>
  <c r="AK784" i="4" s="1"/>
  <c r="AK684" i="4"/>
  <c r="AK806" i="4"/>
  <c r="AK827" i="4"/>
  <c r="AK851" i="4"/>
  <c r="AK609" i="4"/>
  <c r="AK840" i="4"/>
  <c r="AK689" i="4"/>
  <c r="AK804" i="4"/>
  <c r="AK884" i="4"/>
  <c r="AK903" i="4"/>
  <c r="AK584" i="4"/>
  <c r="AK607" i="4"/>
  <c r="AK733" i="4"/>
  <c r="AK683" i="4"/>
  <c r="AK653" i="4"/>
  <c r="AK929" i="4"/>
  <c r="AK897" i="4"/>
  <c r="AK627" i="4"/>
  <c r="AK712" i="4"/>
  <c r="AK725" i="4"/>
  <c r="AK803" i="4"/>
  <c r="AK772" i="4"/>
  <c r="AK828" i="4"/>
  <c r="AJ606" i="4"/>
  <c r="AK606" i="4" s="1"/>
  <c r="AJ505" i="4"/>
  <c r="AJ705" i="4"/>
  <c r="AK705" i="4" s="1"/>
  <c r="AJ554" i="4"/>
  <c r="AJ855" i="4"/>
  <c r="AK855" i="4" s="1"/>
  <c r="AJ526" i="4"/>
  <c r="AJ661" i="4"/>
  <c r="AK661" i="4" s="1"/>
  <c r="AJ514" i="4"/>
  <c r="AJ523" i="4"/>
  <c r="AK523" i="4" s="1"/>
  <c r="AJ798" i="4"/>
  <c r="AK798" i="4" s="1"/>
  <c r="AJ659" i="4"/>
  <c r="AK659" i="4" s="1"/>
  <c r="AJ535" i="4"/>
  <c r="AK535" i="4" s="1"/>
  <c r="AK829" i="4"/>
  <c r="AK854" i="4"/>
  <c r="AJ567" i="4"/>
  <c r="AK669" i="4"/>
  <c r="AK910" i="4"/>
  <c r="AK656" i="4"/>
  <c r="AK850" i="4"/>
  <c r="AK921" i="4"/>
  <c r="AK734" i="4"/>
  <c r="AK754" i="4"/>
  <c r="AJ577" i="4"/>
  <c r="AK885" i="4"/>
  <c r="AK922" i="4"/>
  <c r="AK815" i="4"/>
  <c r="AK732" i="4"/>
  <c r="AK603" i="4"/>
  <c r="AK847" i="4"/>
  <c r="AK755" i="4"/>
  <c r="AK831" i="4"/>
  <c r="AK896" i="4"/>
  <c r="AK701" i="4"/>
  <c r="AK694" i="4"/>
  <c r="AK813" i="4"/>
  <c r="AK857" i="4"/>
  <c r="AK765" i="4"/>
  <c r="Q5" i="4" l="1"/>
  <c r="AO3" i="4"/>
  <c r="X4" i="4"/>
  <c r="Y4" i="4" s="1"/>
  <c r="R5" i="4"/>
  <c r="AB4" i="4"/>
  <c r="AC4" i="4" s="1"/>
  <c r="O6" i="4"/>
  <c r="Q6" i="4" s="1"/>
  <c r="AG479" i="4"/>
  <c r="AH3" i="4"/>
  <c r="AK526" i="4"/>
  <c r="AK550" i="4"/>
  <c r="AK562" i="4"/>
  <c r="AK542" i="4"/>
  <c r="AK548" i="4"/>
  <c r="AK547" i="4"/>
  <c r="AK658" i="4"/>
  <c r="AL5" i="4"/>
  <c r="AK573" i="4"/>
  <c r="AK576" i="4"/>
  <c r="AK578" i="4"/>
  <c r="AK514" i="4"/>
  <c r="AK554" i="4"/>
  <c r="AK546" i="4"/>
  <c r="AK559" i="4"/>
  <c r="AK504" i="4"/>
  <c r="AK561" i="4"/>
  <c r="AK580" i="4"/>
  <c r="AK516" i="4"/>
  <c r="AK570" i="4"/>
  <c r="AK575" i="4"/>
  <c r="AK505" i="4"/>
  <c r="AK510" i="4"/>
  <c r="AK539" i="4"/>
  <c r="AK509" i="4"/>
  <c r="AK506" i="4"/>
  <c r="AK511" i="4"/>
  <c r="AK503" i="4"/>
  <c r="AK532" i="4"/>
  <c r="AK530" i="4"/>
  <c r="AK537" i="4"/>
  <c r="AK551" i="4"/>
  <c r="AK529" i="4"/>
  <c r="AK515" i="4"/>
  <c r="AK519" i="4"/>
  <c r="AK528" i="4"/>
  <c r="AK525" i="4"/>
  <c r="AK569" i="4"/>
  <c r="AK566" i="4"/>
  <c r="AK564" i="4"/>
  <c r="AK577" i="4"/>
  <c r="AK572" i="4"/>
  <c r="AK571" i="4"/>
  <c r="AK549" i="4"/>
  <c r="AK538" i="4"/>
  <c r="W5" i="4"/>
  <c r="AA5" i="4" s="1"/>
  <c r="AK553" i="4"/>
  <c r="AK533" i="4"/>
  <c r="AK560" i="4"/>
  <c r="AK522" i="4"/>
  <c r="AK531" i="4"/>
  <c r="AK513" i="4"/>
  <c r="AK567" i="4"/>
  <c r="AM4" i="4"/>
  <c r="AK552" i="4"/>
  <c r="AK534" i="4"/>
  <c r="AK508" i="4"/>
  <c r="AK512" i="4"/>
  <c r="AK507" i="4"/>
  <c r="AK520" i="4"/>
  <c r="AK574" i="4"/>
  <c r="AK568" i="4"/>
  <c r="AK527" i="4"/>
  <c r="AK518" i="4"/>
  <c r="AK544" i="4"/>
  <c r="AK541" i="4"/>
  <c r="AK555" i="4"/>
  <c r="AK540" i="4"/>
  <c r="AK517" i="4"/>
  <c r="AK524" i="4"/>
  <c r="AK557" i="4"/>
  <c r="AK565" i="4"/>
  <c r="AO4" i="4" l="1"/>
  <c r="X5" i="4"/>
  <c r="Y5" i="4" s="1"/>
  <c r="R6" i="4"/>
  <c r="S5" i="4"/>
  <c r="AB5" i="4"/>
  <c r="AC5" i="4" s="1"/>
  <c r="O7" i="4"/>
  <c r="Q7" i="4" s="1"/>
  <c r="AG480" i="4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03" i="4" s="1"/>
  <c r="AH104" i="4" s="1"/>
  <c r="AH105" i="4" s="1"/>
  <c r="AH106" i="4" s="1"/>
  <c r="AH107" i="4" s="1"/>
  <c r="AH108" i="4" s="1"/>
  <c r="AH109" i="4" s="1"/>
  <c r="AH110" i="4" s="1"/>
  <c r="AH111" i="4" s="1"/>
  <c r="AH112" i="4" s="1"/>
  <c r="AH113" i="4" s="1"/>
  <c r="AH114" i="4" s="1"/>
  <c r="AH115" i="4" s="1"/>
  <c r="AH116" i="4" s="1"/>
  <c r="AH117" i="4" s="1"/>
  <c r="AH118" i="4" s="1"/>
  <c r="AH119" i="4" s="1"/>
  <c r="AH120" i="4" s="1"/>
  <c r="AH121" i="4" s="1"/>
  <c r="AH122" i="4" s="1"/>
  <c r="AH123" i="4" s="1"/>
  <c r="AH124" i="4" s="1"/>
  <c r="AH125" i="4" s="1"/>
  <c r="AH126" i="4" s="1"/>
  <c r="AH127" i="4" s="1"/>
  <c r="AH128" i="4" s="1"/>
  <c r="AH129" i="4" s="1"/>
  <c r="AH130" i="4" s="1"/>
  <c r="AH131" i="4" s="1"/>
  <c r="AH132" i="4" s="1"/>
  <c r="AH133" i="4" s="1"/>
  <c r="AH134" i="4" s="1"/>
  <c r="AH135" i="4" s="1"/>
  <c r="AH136" i="4" s="1"/>
  <c r="AH137" i="4" s="1"/>
  <c r="AH138" i="4" s="1"/>
  <c r="AH139" i="4" s="1"/>
  <c r="AH140" i="4" s="1"/>
  <c r="AH141" i="4" s="1"/>
  <c r="AH142" i="4" s="1"/>
  <c r="AH143" i="4" s="1"/>
  <c r="AH144" i="4" s="1"/>
  <c r="AH145" i="4" s="1"/>
  <c r="AH146" i="4" s="1"/>
  <c r="AH147" i="4" s="1"/>
  <c r="AH148" i="4" s="1"/>
  <c r="AH149" i="4" s="1"/>
  <c r="AH150" i="4" s="1"/>
  <c r="AH151" i="4" s="1"/>
  <c r="AH152" i="4" s="1"/>
  <c r="AH153" i="4" s="1"/>
  <c r="AH154" i="4" s="1"/>
  <c r="AH155" i="4" s="1"/>
  <c r="AH156" i="4" s="1"/>
  <c r="AH157" i="4" s="1"/>
  <c r="AH158" i="4" s="1"/>
  <c r="AH159" i="4" s="1"/>
  <c r="AH160" i="4" s="1"/>
  <c r="AH161" i="4" s="1"/>
  <c r="AH162" i="4" s="1"/>
  <c r="AH163" i="4" s="1"/>
  <c r="AH164" i="4" s="1"/>
  <c r="AH165" i="4" s="1"/>
  <c r="AH166" i="4" s="1"/>
  <c r="AH167" i="4" s="1"/>
  <c r="AH168" i="4" s="1"/>
  <c r="AH169" i="4" s="1"/>
  <c r="AH170" i="4" s="1"/>
  <c r="AH171" i="4" s="1"/>
  <c r="AH172" i="4" s="1"/>
  <c r="AH173" i="4" s="1"/>
  <c r="AH174" i="4" s="1"/>
  <c r="AH175" i="4" s="1"/>
  <c r="AH176" i="4" s="1"/>
  <c r="AH177" i="4" s="1"/>
  <c r="AH178" i="4" s="1"/>
  <c r="AH179" i="4" s="1"/>
  <c r="AH180" i="4" s="1"/>
  <c r="AH181" i="4" s="1"/>
  <c r="AH182" i="4" s="1"/>
  <c r="AH183" i="4" s="1"/>
  <c r="AH184" i="4" s="1"/>
  <c r="AH185" i="4" s="1"/>
  <c r="AH186" i="4" s="1"/>
  <c r="AH187" i="4" s="1"/>
  <c r="AH188" i="4" s="1"/>
  <c r="AH189" i="4" s="1"/>
  <c r="AH190" i="4" s="1"/>
  <c r="AH191" i="4" s="1"/>
  <c r="AH192" i="4" s="1"/>
  <c r="AH193" i="4" s="1"/>
  <c r="AH194" i="4" s="1"/>
  <c r="AH195" i="4" s="1"/>
  <c r="AH196" i="4" s="1"/>
  <c r="AH197" i="4" s="1"/>
  <c r="AH198" i="4" s="1"/>
  <c r="AH199" i="4" s="1"/>
  <c r="AH200" i="4" s="1"/>
  <c r="AH201" i="4" s="1"/>
  <c r="AH202" i="4" s="1"/>
  <c r="AH203" i="4" s="1"/>
  <c r="AH204" i="4" s="1"/>
  <c r="AH205" i="4" s="1"/>
  <c r="AH206" i="4" s="1"/>
  <c r="AH207" i="4" s="1"/>
  <c r="AH208" i="4" s="1"/>
  <c r="AH209" i="4" s="1"/>
  <c r="AH210" i="4" s="1"/>
  <c r="AH211" i="4" s="1"/>
  <c r="AH212" i="4" s="1"/>
  <c r="AH213" i="4" s="1"/>
  <c r="AH214" i="4" s="1"/>
  <c r="AH215" i="4" s="1"/>
  <c r="AH216" i="4" s="1"/>
  <c r="AH217" i="4" s="1"/>
  <c r="AH218" i="4" s="1"/>
  <c r="AH219" i="4" s="1"/>
  <c r="AH220" i="4" s="1"/>
  <c r="AH221" i="4" s="1"/>
  <c r="AH222" i="4" s="1"/>
  <c r="AH223" i="4" s="1"/>
  <c r="AH224" i="4" s="1"/>
  <c r="AH225" i="4" s="1"/>
  <c r="AH226" i="4" s="1"/>
  <c r="AH227" i="4" s="1"/>
  <c r="AH228" i="4" s="1"/>
  <c r="AH229" i="4" s="1"/>
  <c r="AH230" i="4" s="1"/>
  <c r="AH231" i="4" s="1"/>
  <c r="AH232" i="4" s="1"/>
  <c r="AH233" i="4" s="1"/>
  <c r="AH234" i="4" s="1"/>
  <c r="AH235" i="4" s="1"/>
  <c r="AH236" i="4" s="1"/>
  <c r="AH237" i="4" s="1"/>
  <c r="AH238" i="4" s="1"/>
  <c r="AH239" i="4" s="1"/>
  <c r="AH240" i="4" s="1"/>
  <c r="AH241" i="4" s="1"/>
  <c r="AH242" i="4" s="1"/>
  <c r="AH243" i="4" s="1"/>
  <c r="AH244" i="4" s="1"/>
  <c r="AH245" i="4" s="1"/>
  <c r="AH246" i="4" s="1"/>
  <c r="AH247" i="4" s="1"/>
  <c r="AH248" i="4" s="1"/>
  <c r="AH249" i="4" s="1"/>
  <c r="AH250" i="4" s="1"/>
  <c r="AH251" i="4" s="1"/>
  <c r="AH252" i="4" s="1"/>
  <c r="AH253" i="4" s="1"/>
  <c r="AH254" i="4" s="1"/>
  <c r="AH255" i="4" s="1"/>
  <c r="AH256" i="4" s="1"/>
  <c r="AH257" i="4" s="1"/>
  <c r="AH258" i="4" s="1"/>
  <c r="AH259" i="4" s="1"/>
  <c r="AH260" i="4" s="1"/>
  <c r="AH261" i="4" s="1"/>
  <c r="AH262" i="4" s="1"/>
  <c r="AH263" i="4" s="1"/>
  <c r="AH264" i="4" s="1"/>
  <c r="AH265" i="4" s="1"/>
  <c r="AH266" i="4" s="1"/>
  <c r="AH267" i="4" s="1"/>
  <c r="AH268" i="4" s="1"/>
  <c r="AH269" i="4" s="1"/>
  <c r="AH270" i="4" s="1"/>
  <c r="AH271" i="4" s="1"/>
  <c r="AH272" i="4" s="1"/>
  <c r="AH273" i="4" s="1"/>
  <c r="AH274" i="4" s="1"/>
  <c r="AH275" i="4" s="1"/>
  <c r="AH276" i="4" s="1"/>
  <c r="AH277" i="4" s="1"/>
  <c r="AH278" i="4" s="1"/>
  <c r="AH279" i="4" s="1"/>
  <c r="AH280" i="4" s="1"/>
  <c r="AH281" i="4" s="1"/>
  <c r="AH282" i="4" s="1"/>
  <c r="AH283" i="4" s="1"/>
  <c r="AH284" i="4" s="1"/>
  <c r="AH285" i="4" s="1"/>
  <c r="AH286" i="4" s="1"/>
  <c r="AH287" i="4" s="1"/>
  <c r="AH288" i="4" s="1"/>
  <c r="AH289" i="4" s="1"/>
  <c r="AH290" i="4" s="1"/>
  <c r="AH291" i="4" s="1"/>
  <c r="AH292" i="4" s="1"/>
  <c r="AH293" i="4" s="1"/>
  <c r="AH294" i="4" s="1"/>
  <c r="AH295" i="4" s="1"/>
  <c r="AH296" i="4" s="1"/>
  <c r="AH297" i="4" s="1"/>
  <c r="AH298" i="4" s="1"/>
  <c r="AH299" i="4" s="1"/>
  <c r="AH300" i="4" s="1"/>
  <c r="AH301" i="4" s="1"/>
  <c r="AH302" i="4" s="1"/>
  <c r="AH303" i="4" s="1"/>
  <c r="AH304" i="4" s="1"/>
  <c r="AH305" i="4" s="1"/>
  <c r="AH306" i="4" s="1"/>
  <c r="AH307" i="4" s="1"/>
  <c r="AH308" i="4" s="1"/>
  <c r="AH309" i="4" s="1"/>
  <c r="AH310" i="4" s="1"/>
  <c r="AH311" i="4" s="1"/>
  <c r="AH312" i="4" s="1"/>
  <c r="AH313" i="4" s="1"/>
  <c r="AH314" i="4" s="1"/>
  <c r="AH315" i="4" s="1"/>
  <c r="AH316" i="4" s="1"/>
  <c r="AH317" i="4" s="1"/>
  <c r="AH318" i="4" s="1"/>
  <c r="AH319" i="4" s="1"/>
  <c r="AH320" i="4" s="1"/>
  <c r="AH321" i="4" s="1"/>
  <c r="AH322" i="4" s="1"/>
  <c r="AH323" i="4" s="1"/>
  <c r="AH324" i="4" s="1"/>
  <c r="AH325" i="4" s="1"/>
  <c r="AH326" i="4" s="1"/>
  <c r="AH327" i="4" s="1"/>
  <c r="AH328" i="4" s="1"/>
  <c r="AH329" i="4" s="1"/>
  <c r="AH330" i="4" s="1"/>
  <c r="AH331" i="4" s="1"/>
  <c r="AH332" i="4" s="1"/>
  <c r="AH333" i="4" s="1"/>
  <c r="AH334" i="4" s="1"/>
  <c r="AH335" i="4" s="1"/>
  <c r="AH336" i="4" s="1"/>
  <c r="AH337" i="4" s="1"/>
  <c r="AH338" i="4" s="1"/>
  <c r="AH339" i="4" s="1"/>
  <c r="AH340" i="4" s="1"/>
  <c r="AH341" i="4" s="1"/>
  <c r="AH342" i="4" s="1"/>
  <c r="AH343" i="4" s="1"/>
  <c r="AH344" i="4" s="1"/>
  <c r="AH345" i="4" s="1"/>
  <c r="AH346" i="4" s="1"/>
  <c r="AH347" i="4" s="1"/>
  <c r="AH348" i="4" s="1"/>
  <c r="AH349" i="4" s="1"/>
  <c r="AH350" i="4" s="1"/>
  <c r="AH351" i="4" s="1"/>
  <c r="AH352" i="4" s="1"/>
  <c r="AH353" i="4" s="1"/>
  <c r="AH354" i="4" s="1"/>
  <c r="AH355" i="4" s="1"/>
  <c r="AH356" i="4" s="1"/>
  <c r="AH357" i="4" s="1"/>
  <c r="AH358" i="4" s="1"/>
  <c r="AH359" i="4" s="1"/>
  <c r="AH360" i="4" s="1"/>
  <c r="AH361" i="4" s="1"/>
  <c r="AH362" i="4" s="1"/>
  <c r="AH363" i="4" s="1"/>
  <c r="AH364" i="4" s="1"/>
  <c r="AH365" i="4" s="1"/>
  <c r="AH366" i="4" s="1"/>
  <c r="AH367" i="4" s="1"/>
  <c r="AH368" i="4" s="1"/>
  <c r="AH369" i="4" s="1"/>
  <c r="AH370" i="4" s="1"/>
  <c r="AH371" i="4" s="1"/>
  <c r="AH372" i="4" s="1"/>
  <c r="AH373" i="4" s="1"/>
  <c r="AH374" i="4" s="1"/>
  <c r="AH375" i="4" s="1"/>
  <c r="AH376" i="4" s="1"/>
  <c r="AH377" i="4" s="1"/>
  <c r="AH378" i="4" s="1"/>
  <c r="AH379" i="4" s="1"/>
  <c r="AH380" i="4" s="1"/>
  <c r="AH381" i="4" s="1"/>
  <c r="AH382" i="4" s="1"/>
  <c r="AH383" i="4" s="1"/>
  <c r="AH384" i="4" s="1"/>
  <c r="AH385" i="4" s="1"/>
  <c r="AH386" i="4" s="1"/>
  <c r="AH387" i="4" s="1"/>
  <c r="AH388" i="4" s="1"/>
  <c r="AH389" i="4" s="1"/>
  <c r="AH390" i="4" s="1"/>
  <c r="AH391" i="4" s="1"/>
  <c r="AH392" i="4" s="1"/>
  <c r="AH393" i="4" s="1"/>
  <c r="AH394" i="4" s="1"/>
  <c r="AH395" i="4" s="1"/>
  <c r="AH396" i="4" s="1"/>
  <c r="AH397" i="4" s="1"/>
  <c r="AH398" i="4" s="1"/>
  <c r="AH399" i="4" s="1"/>
  <c r="AH400" i="4" s="1"/>
  <c r="AH401" i="4" s="1"/>
  <c r="AH402" i="4" s="1"/>
  <c r="AH403" i="4" s="1"/>
  <c r="AH404" i="4" s="1"/>
  <c r="AH405" i="4" s="1"/>
  <c r="AH406" i="4" s="1"/>
  <c r="AH407" i="4" s="1"/>
  <c r="AH408" i="4" s="1"/>
  <c r="AH409" i="4" s="1"/>
  <c r="AH410" i="4" s="1"/>
  <c r="AH411" i="4" s="1"/>
  <c r="AH412" i="4" s="1"/>
  <c r="AH413" i="4" s="1"/>
  <c r="AH414" i="4" s="1"/>
  <c r="AH415" i="4" s="1"/>
  <c r="AH416" i="4" s="1"/>
  <c r="AH417" i="4" s="1"/>
  <c r="AH418" i="4" s="1"/>
  <c r="AH419" i="4" s="1"/>
  <c r="AH420" i="4" s="1"/>
  <c r="AH421" i="4" s="1"/>
  <c r="AH422" i="4" s="1"/>
  <c r="AH423" i="4" s="1"/>
  <c r="AH424" i="4" s="1"/>
  <c r="AH425" i="4" s="1"/>
  <c r="AH426" i="4" s="1"/>
  <c r="AH427" i="4" s="1"/>
  <c r="AH428" i="4" s="1"/>
  <c r="AH429" i="4" s="1"/>
  <c r="AH430" i="4" s="1"/>
  <c r="AH431" i="4" s="1"/>
  <c r="AH432" i="4" s="1"/>
  <c r="AH433" i="4" s="1"/>
  <c r="AH434" i="4" s="1"/>
  <c r="AH435" i="4" s="1"/>
  <c r="AH436" i="4" s="1"/>
  <c r="AH437" i="4" s="1"/>
  <c r="AH438" i="4" s="1"/>
  <c r="AH439" i="4" s="1"/>
  <c r="AH440" i="4" s="1"/>
  <c r="AH441" i="4" s="1"/>
  <c r="AH442" i="4" s="1"/>
  <c r="AH443" i="4" s="1"/>
  <c r="AH444" i="4" s="1"/>
  <c r="AH445" i="4" s="1"/>
  <c r="AH446" i="4" s="1"/>
  <c r="AH447" i="4" s="1"/>
  <c r="AH448" i="4" s="1"/>
  <c r="AH449" i="4" s="1"/>
  <c r="AH450" i="4" s="1"/>
  <c r="AH451" i="4" s="1"/>
  <c r="AH452" i="4" s="1"/>
  <c r="AH453" i="4" s="1"/>
  <c r="AH454" i="4" s="1"/>
  <c r="AH455" i="4" s="1"/>
  <c r="AH456" i="4" s="1"/>
  <c r="AH457" i="4" s="1"/>
  <c r="AH458" i="4" s="1"/>
  <c r="AH459" i="4" s="1"/>
  <c r="AH460" i="4" s="1"/>
  <c r="AH461" i="4" s="1"/>
  <c r="AH462" i="4" s="1"/>
  <c r="AH463" i="4" s="1"/>
  <c r="AH464" i="4" s="1"/>
  <c r="AH465" i="4" s="1"/>
  <c r="AH466" i="4" s="1"/>
  <c r="AH467" i="4" s="1"/>
  <c r="AH468" i="4" s="1"/>
  <c r="AH469" i="4" s="1"/>
  <c r="AH470" i="4" s="1"/>
  <c r="AH471" i="4" s="1"/>
  <c r="AH472" i="4" s="1"/>
  <c r="AH473" i="4" s="1"/>
  <c r="AH474" i="4" s="1"/>
  <c r="AH475" i="4" s="1"/>
  <c r="AH476" i="4" s="1"/>
  <c r="AH477" i="4" s="1"/>
  <c r="AH478" i="4" s="1"/>
  <c r="AH479" i="4" s="1"/>
  <c r="AH480" i="4" s="1"/>
  <c r="W6" i="4"/>
  <c r="AL6" i="4"/>
  <c r="AA6" i="4"/>
  <c r="AM5" i="4"/>
  <c r="AO5" i="4" l="1"/>
  <c r="X6" i="4"/>
  <c r="Y6" i="4" s="1"/>
  <c r="R7" i="4"/>
  <c r="S6" i="4"/>
  <c r="AB6" i="4"/>
  <c r="AC6" i="4" s="1"/>
  <c r="O8" i="4"/>
  <c r="Q8" i="4" s="1"/>
  <c r="AG481" i="4"/>
  <c r="AM6" i="4"/>
  <c r="AL7" i="4"/>
  <c r="W7" i="4"/>
  <c r="AO6" i="4" l="1"/>
  <c r="X7" i="4"/>
  <c r="Y7" i="4" s="1"/>
  <c r="R8" i="4"/>
  <c r="S7" i="4"/>
  <c r="O9" i="4"/>
  <c r="AG482" i="4"/>
  <c r="AH481" i="4"/>
  <c r="AA7" i="4"/>
  <c r="AM7" i="4"/>
  <c r="W8" i="4"/>
  <c r="AA8" i="4" s="1"/>
  <c r="AL8" i="4"/>
  <c r="Q9" i="4" l="1"/>
  <c r="AO7" i="4"/>
  <c r="AB7" i="4"/>
  <c r="AC7" i="4" s="1"/>
  <c r="S8" i="4"/>
  <c r="X8" i="4"/>
  <c r="Y8" i="4" s="1"/>
  <c r="R9" i="4"/>
  <c r="O10" i="4"/>
  <c r="Q10" i="4" s="1"/>
  <c r="AH482" i="4"/>
  <c r="AG483" i="4"/>
  <c r="AM8" i="4"/>
  <c r="AL9" i="4"/>
  <c r="AM9" i="4"/>
  <c r="W9" i="4"/>
  <c r="AA9" i="4"/>
  <c r="AO9" i="4" l="1"/>
  <c r="AO8" i="4"/>
  <c r="AB8" i="4"/>
  <c r="AC8" i="4" s="1"/>
  <c r="X9" i="4"/>
  <c r="S9" i="4"/>
  <c r="R10" i="4"/>
  <c r="O11" i="4"/>
  <c r="Q11" i="4" s="1"/>
  <c r="AG484" i="4"/>
  <c r="AH483" i="4"/>
  <c r="AL10" i="4"/>
  <c r="W10" i="4"/>
  <c r="AM10" i="4"/>
  <c r="AA10" i="4"/>
  <c r="AO10" i="4" l="1"/>
  <c r="AB9" i="4"/>
  <c r="AC9" i="4" s="1"/>
  <c r="X10" i="4"/>
  <c r="Y9" i="4"/>
  <c r="S10" i="4"/>
  <c r="R11" i="4"/>
  <c r="O12" i="4"/>
  <c r="Q12" i="4" s="1"/>
  <c r="AH484" i="4"/>
  <c r="AG485" i="4"/>
  <c r="AL11" i="4"/>
  <c r="AM11" i="4"/>
  <c r="W11" i="4"/>
  <c r="AA11" i="4" s="1"/>
  <c r="AO11" i="4" l="1"/>
  <c r="AB10" i="4"/>
  <c r="AC10" i="4" s="1"/>
  <c r="Y10" i="4"/>
  <c r="X11" i="4"/>
  <c r="S11" i="4"/>
  <c r="R12" i="4"/>
  <c r="O13" i="4"/>
  <c r="Q13" i="4" s="1"/>
  <c r="AH485" i="4"/>
  <c r="AG486" i="4"/>
  <c r="AL12" i="4"/>
  <c r="W12" i="4"/>
  <c r="AA12" i="4"/>
  <c r="AM12" i="4"/>
  <c r="AO12" i="4" l="1"/>
  <c r="AB11" i="4"/>
  <c r="AC11" i="4" s="1"/>
  <c r="Y11" i="4"/>
  <c r="X12" i="4"/>
  <c r="S12" i="4"/>
  <c r="R13" i="4"/>
  <c r="O14" i="4"/>
  <c r="Q14" i="4" s="1"/>
  <c r="AG487" i="4"/>
  <c r="AH486" i="4"/>
  <c r="AL13" i="4"/>
  <c r="AM13" i="4" s="1"/>
  <c r="W13" i="4"/>
  <c r="AA13" i="4"/>
  <c r="AO13" i="4" l="1"/>
  <c r="AB12" i="4"/>
  <c r="AC12" i="4" s="1"/>
  <c r="Y12" i="4"/>
  <c r="X13" i="4"/>
  <c r="S13" i="4"/>
  <c r="R14" i="4"/>
  <c r="O15" i="4"/>
  <c r="Q15" i="4" s="1"/>
  <c r="AH487" i="4"/>
  <c r="AG488" i="4"/>
  <c r="W14" i="4"/>
  <c r="AA14" i="4" s="1"/>
  <c r="AL14" i="4"/>
  <c r="AM14" i="4" s="1"/>
  <c r="AO14" i="4" l="1"/>
  <c r="AB13" i="4"/>
  <c r="AC13" i="4" s="1"/>
  <c r="Y13" i="4"/>
  <c r="X14" i="4"/>
  <c r="S14" i="4"/>
  <c r="R15" i="4"/>
  <c r="O16" i="4"/>
  <c r="Q16" i="4" s="1"/>
  <c r="AG489" i="4"/>
  <c r="AH488" i="4"/>
  <c r="AL15" i="4"/>
  <c r="AM15" i="4" s="1"/>
  <c r="W15" i="4"/>
  <c r="AA15" i="4" s="1"/>
  <c r="AO15" i="4" l="1"/>
  <c r="AB14" i="4"/>
  <c r="AC14" i="4" s="1"/>
  <c r="Y14" i="4"/>
  <c r="X15" i="4"/>
  <c r="S15" i="4"/>
  <c r="R16" i="4"/>
  <c r="O17" i="4"/>
  <c r="Q17" i="4" s="1"/>
  <c r="AG490" i="4"/>
  <c r="AH489" i="4"/>
  <c r="AL16" i="4"/>
  <c r="W16" i="4"/>
  <c r="AM16" i="4"/>
  <c r="AA16" i="4"/>
  <c r="AO16" i="4" l="1"/>
  <c r="AB15" i="4"/>
  <c r="AC15" i="4" s="1"/>
  <c r="Y15" i="4"/>
  <c r="X16" i="4"/>
  <c r="S16" i="4"/>
  <c r="R17" i="4"/>
  <c r="O18" i="4"/>
  <c r="Q18" i="4" s="1"/>
  <c r="AG491" i="4"/>
  <c r="AH490" i="4"/>
  <c r="AL17" i="4"/>
  <c r="W17" i="4"/>
  <c r="AA17" i="4"/>
  <c r="AM17" i="4"/>
  <c r="AO17" i="4" l="1"/>
  <c r="AB16" i="4"/>
  <c r="AC16" i="4" s="1"/>
  <c r="Y16" i="4"/>
  <c r="X17" i="4"/>
  <c r="S17" i="4"/>
  <c r="R18" i="4"/>
  <c r="O19" i="4"/>
  <c r="Q19" i="4" s="1"/>
  <c r="AH491" i="4"/>
  <c r="AG492" i="4"/>
  <c r="W18" i="4"/>
  <c r="AA18" i="4"/>
  <c r="AL18" i="4"/>
  <c r="AM18" i="4" s="1"/>
  <c r="AO18" i="4" l="1"/>
  <c r="AB17" i="4"/>
  <c r="AC17" i="4" s="1"/>
  <c r="X18" i="4"/>
  <c r="Y17" i="4"/>
  <c r="S18" i="4"/>
  <c r="R19" i="4"/>
  <c r="O20" i="4"/>
  <c r="Q20" i="4" s="1"/>
  <c r="AH492" i="4"/>
  <c r="AG493" i="4"/>
  <c r="W19" i="4"/>
  <c r="AA19" i="4"/>
  <c r="AL19" i="4"/>
  <c r="AM19" i="4" s="1"/>
  <c r="AO19" i="4" l="1"/>
  <c r="AB18" i="4"/>
  <c r="AC18" i="4" s="1"/>
  <c r="Y18" i="4"/>
  <c r="X19" i="4"/>
  <c r="S19" i="4"/>
  <c r="R20" i="4"/>
  <c r="O21" i="4"/>
  <c r="Q21" i="4" s="1"/>
  <c r="AG494" i="4"/>
  <c r="AH493" i="4"/>
  <c r="AL20" i="4"/>
  <c r="W20" i="4"/>
  <c r="AA20" i="4"/>
  <c r="AM20" i="4"/>
  <c r="AO20" i="4" l="1"/>
  <c r="AB19" i="4"/>
  <c r="AC19" i="4" s="1"/>
  <c r="X20" i="4"/>
  <c r="Y19" i="4"/>
  <c r="S20" i="4"/>
  <c r="R21" i="4"/>
  <c r="O22" i="4"/>
  <c r="Q22" i="4" s="1"/>
  <c r="AG495" i="4"/>
  <c r="AH494" i="4"/>
  <c r="AL21" i="4"/>
  <c r="W21" i="4"/>
  <c r="AA21" i="4"/>
  <c r="AM21" i="4"/>
  <c r="AO21" i="4" l="1"/>
  <c r="AB20" i="4"/>
  <c r="AC20" i="4" s="1"/>
  <c r="Y20" i="4"/>
  <c r="X21" i="4"/>
  <c r="S21" i="4"/>
  <c r="R22" i="4"/>
  <c r="O23" i="4"/>
  <c r="Q23" i="4" s="1"/>
  <c r="AG496" i="4"/>
  <c r="AH495" i="4"/>
  <c r="AL22" i="4"/>
  <c r="W22" i="4"/>
  <c r="AA22" i="4"/>
  <c r="AM22" i="4"/>
  <c r="AO22" i="4" l="1"/>
  <c r="AB21" i="4"/>
  <c r="AC21" i="4" s="1"/>
  <c r="Y21" i="4"/>
  <c r="X22" i="4"/>
  <c r="S22" i="4"/>
  <c r="R23" i="4"/>
  <c r="O24" i="4"/>
  <c r="Q24" i="4" s="1"/>
  <c r="AG497" i="4"/>
  <c r="AH496" i="4"/>
  <c r="AL23" i="4"/>
  <c r="W23" i="4"/>
  <c r="AA23" i="4"/>
  <c r="AM23" i="4"/>
  <c r="AO23" i="4" l="1"/>
  <c r="AB22" i="4"/>
  <c r="AC22" i="4" s="1"/>
  <c r="X23" i="4"/>
  <c r="Y22" i="4"/>
  <c r="S23" i="4"/>
  <c r="R24" i="4"/>
  <c r="O25" i="4"/>
  <c r="Q25" i="4" s="1"/>
  <c r="AG498" i="4"/>
  <c r="AH497" i="4"/>
  <c r="AL24" i="4"/>
  <c r="W24" i="4"/>
  <c r="AA24" i="4"/>
  <c r="AM24" i="4"/>
  <c r="AO24" i="4" l="1"/>
  <c r="AB23" i="4"/>
  <c r="AC23" i="4" s="1"/>
  <c r="Y23" i="4"/>
  <c r="X24" i="4"/>
  <c r="S24" i="4"/>
  <c r="R25" i="4"/>
  <c r="O26" i="4"/>
  <c r="Q26" i="4" s="1"/>
  <c r="AH498" i="4"/>
  <c r="AG499" i="4"/>
  <c r="AL25" i="4"/>
  <c r="AM25" i="4"/>
  <c r="W25" i="4"/>
  <c r="AA25" i="4" s="1"/>
  <c r="AO25" i="4" l="1"/>
  <c r="AB24" i="4"/>
  <c r="AC24" i="4" s="1"/>
  <c r="X25" i="4"/>
  <c r="Y24" i="4"/>
  <c r="S25" i="4"/>
  <c r="R26" i="4"/>
  <c r="O27" i="4"/>
  <c r="Q27" i="4" s="1"/>
  <c r="AH499" i="4"/>
  <c r="AG500" i="4"/>
  <c r="AL26" i="4"/>
  <c r="AM26" i="4"/>
  <c r="W26" i="4"/>
  <c r="AA26" i="4" s="1"/>
  <c r="AO26" i="4" l="1"/>
  <c r="R27" i="4"/>
  <c r="AB25" i="4"/>
  <c r="AC25" i="4" s="1"/>
  <c r="Y25" i="4"/>
  <c r="X26" i="4"/>
  <c r="S26" i="4"/>
  <c r="O28" i="4"/>
  <c r="Q28" i="4" s="1"/>
  <c r="AG501" i="4"/>
  <c r="AH500" i="4"/>
  <c r="W27" i="4"/>
  <c r="AL27" i="4"/>
  <c r="X27" i="4" l="1"/>
  <c r="R28" i="4"/>
  <c r="AB26" i="4"/>
  <c r="Y26" i="4"/>
  <c r="S27" i="4"/>
  <c r="O29" i="4"/>
  <c r="Q29" i="4" s="1"/>
  <c r="AH501" i="4"/>
  <c r="AG502" i="4"/>
  <c r="AA27" i="4"/>
  <c r="AL28" i="4"/>
  <c r="AM27" i="4"/>
  <c r="W28" i="4"/>
  <c r="AA28" i="4" s="1"/>
  <c r="AO27" i="4" l="1"/>
  <c r="AB27" i="4"/>
  <c r="AB28" i="4" s="1"/>
  <c r="X28" i="4"/>
  <c r="S28" i="4"/>
  <c r="R29" i="4"/>
  <c r="Y27" i="4"/>
  <c r="AC26" i="4"/>
  <c r="O30" i="4"/>
  <c r="Q30" i="4" s="1"/>
  <c r="AG503" i="4"/>
  <c r="AH502" i="4"/>
  <c r="W29" i="4"/>
  <c r="AL29" i="4"/>
  <c r="AM28" i="4"/>
  <c r="AA29" i="4"/>
  <c r="AO28" i="4" l="1"/>
  <c r="AC27" i="4"/>
  <c r="AC28" i="4" s="1"/>
  <c r="Y28" i="4"/>
  <c r="S29" i="4"/>
  <c r="X29" i="4"/>
  <c r="R30" i="4"/>
  <c r="AB29" i="4"/>
  <c r="O31" i="4"/>
  <c r="Q31" i="4" s="1"/>
  <c r="AG504" i="4"/>
  <c r="AH503" i="4"/>
  <c r="W30" i="4"/>
  <c r="AL30" i="4"/>
  <c r="AM29" i="4"/>
  <c r="AO29" i="4" l="1"/>
  <c r="X30" i="4"/>
  <c r="R31" i="4"/>
  <c r="S30" i="4"/>
  <c r="Y29" i="4"/>
  <c r="AC29" i="4"/>
  <c r="O32" i="4"/>
  <c r="Q32" i="4" s="1"/>
  <c r="AH504" i="4"/>
  <c r="AG505" i="4"/>
  <c r="W31" i="4"/>
  <c r="AL31" i="4"/>
  <c r="AA31" i="4"/>
  <c r="AM30" i="4"/>
  <c r="AA30" i="4"/>
  <c r="AO30" i="4" l="1"/>
  <c r="AB30" i="4"/>
  <c r="AC30" i="4" s="1"/>
  <c r="Y30" i="4"/>
  <c r="S31" i="4"/>
  <c r="X31" i="4"/>
  <c r="R32" i="4"/>
  <c r="O33" i="4"/>
  <c r="Q33" i="4" s="1"/>
  <c r="AG506" i="4"/>
  <c r="AH505" i="4"/>
  <c r="AL32" i="4"/>
  <c r="AM31" i="4"/>
  <c r="W32" i="4"/>
  <c r="AO31" i="4" l="1"/>
  <c r="AB31" i="4"/>
  <c r="AC31" i="4" s="1"/>
  <c r="Y31" i="4"/>
  <c r="X32" i="4"/>
  <c r="R33" i="4"/>
  <c r="S32" i="4"/>
  <c r="O34" i="4"/>
  <c r="Q34" i="4" s="1"/>
  <c r="AG507" i="4"/>
  <c r="AH506" i="4"/>
  <c r="AA32" i="4"/>
  <c r="W33" i="4"/>
  <c r="AL33" i="4"/>
  <c r="AA33" i="4"/>
  <c r="AM32" i="4"/>
  <c r="AO32" i="4" l="1"/>
  <c r="AB32" i="4"/>
  <c r="AC32" i="4" s="1"/>
  <c r="Y32" i="4"/>
  <c r="S33" i="4"/>
  <c r="X33" i="4"/>
  <c r="R34" i="4"/>
  <c r="O35" i="4"/>
  <c r="Q35" i="4" s="1"/>
  <c r="AH507" i="4"/>
  <c r="AG508" i="4"/>
  <c r="W34" i="4"/>
  <c r="AL34" i="4"/>
  <c r="AM33" i="4"/>
  <c r="AO33" i="4" l="1"/>
  <c r="AB33" i="4"/>
  <c r="AC33" i="4" s="1"/>
  <c r="Y33" i="4"/>
  <c r="S34" i="4"/>
  <c r="X34" i="4"/>
  <c r="R35" i="4"/>
  <c r="O36" i="4"/>
  <c r="Q36" i="4" s="1"/>
  <c r="AH508" i="4"/>
  <c r="AG509" i="4"/>
  <c r="W35" i="4"/>
  <c r="AL35" i="4"/>
  <c r="AM34" i="4"/>
  <c r="AA34" i="4"/>
  <c r="AO34" i="4" l="1"/>
  <c r="AB34" i="4"/>
  <c r="AC34" i="4" s="1"/>
  <c r="S35" i="4"/>
  <c r="X35" i="4"/>
  <c r="R36" i="4"/>
  <c r="Y34" i="4"/>
  <c r="O37" i="4"/>
  <c r="Q37" i="4" s="1"/>
  <c r="AG510" i="4"/>
  <c r="AH509" i="4"/>
  <c r="W36" i="4"/>
  <c r="AL36" i="4"/>
  <c r="AA36" i="4"/>
  <c r="AM35" i="4"/>
  <c r="AA35" i="4"/>
  <c r="AO35" i="4" l="1"/>
  <c r="AB35" i="4"/>
  <c r="AB36" i="4" s="1"/>
  <c r="S36" i="4"/>
  <c r="Y35" i="4"/>
  <c r="X36" i="4"/>
  <c r="R37" i="4"/>
  <c r="O38" i="4"/>
  <c r="Q38" i="4" s="1"/>
  <c r="AG511" i="4"/>
  <c r="AH510" i="4"/>
  <c r="W37" i="4"/>
  <c r="AL37" i="4"/>
  <c r="AA37" i="4"/>
  <c r="AM36" i="4"/>
  <c r="AO36" i="4" l="1"/>
  <c r="AC35" i="4"/>
  <c r="AC36" i="4" s="1"/>
  <c r="Y36" i="4"/>
  <c r="X37" i="4"/>
  <c r="R38" i="4"/>
  <c r="S37" i="4"/>
  <c r="AB37" i="4"/>
  <c r="O39" i="4"/>
  <c r="Q39" i="4" s="1"/>
  <c r="AG512" i="4"/>
  <c r="AH511" i="4"/>
  <c r="AM37" i="4"/>
  <c r="W38" i="4"/>
  <c r="AL38" i="4"/>
  <c r="AO37" i="4" l="1"/>
  <c r="Y37" i="4"/>
  <c r="S38" i="4"/>
  <c r="X38" i="4"/>
  <c r="R39" i="4"/>
  <c r="AC37" i="4"/>
  <c r="O40" i="4"/>
  <c r="Q40" i="4" s="1"/>
  <c r="AH512" i="4"/>
  <c r="AG513" i="4"/>
  <c r="AM38" i="4"/>
  <c r="AA38" i="4"/>
  <c r="AL39" i="4"/>
  <c r="W39" i="4"/>
  <c r="AA39" i="4" s="1"/>
  <c r="AO38" i="4" l="1"/>
  <c r="AB38" i="4"/>
  <c r="AB39" i="4" s="1"/>
  <c r="Y38" i="4"/>
  <c r="X39" i="4"/>
  <c r="R40" i="4"/>
  <c r="S39" i="4"/>
  <c r="O41" i="4"/>
  <c r="Q41" i="4" s="1"/>
  <c r="AG514" i="4"/>
  <c r="AH513" i="4"/>
  <c r="AM39" i="4"/>
  <c r="W40" i="4"/>
  <c r="AL40" i="4"/>
  <c r="AA40" i="4"/>
  <c r="AO39" i="4" l="1"/>
  <c r="AC38" i="4"/>
  <c r="AC39" i="4" s="1"/>
  <c r="Y39" i="4"/>
  <c r="S40" i="4"/>
  <c r="X40" i="4"/>
  <c r="R41" i="4"/>
  <c r="AB40" i="4"/>
  <c r="O42" i="4"/>
  <c r="Q42" i="4" s="1"/>
  <c r="AG515" i="4"/>
  <c r="AH514" i="4"/>
  <c r="AM40" i="4"/>
  <c r="AL41" i="4"/>
  <c r="W41" i="4"/>
  <c r="AA41" i="4" s="1"/>
  <c r="AO40" i="4" l="1"/>
  <c r="S41" i="4"/>
  <c r="Y40" i="4"/>
  <c r="X41" i="4"/>
  <c r="R42" i="4"/>
  <c r="AC40" i="4"/>
  <c r="AB41" i="4"/>
  <c r="O43" i="4"/>
  <c r="Q43" i="4" s="1"/>
  <c r="AG516" i="4"/>
  <c r="AH515" i="4"/>
  <c r="AM41" i="4"/>
  <c r="AL42" i="4"/>
  <c r="W42" i="4"/>
  <c r="AO41" i="4" l="1"/>
  <c r="Y41" i="4"/>
  <c r="X42" i="4"/>
  <c r="S42" i="4"/>
  <c r="R43" i="4"/>
  <c r="AC41" i="4"/>
  <c r="O44" i="4"/>
  <c r="Q44" i="4" s="1"/>
  <c r="AG517" i="4"/>
  <c r="AH516" i="4"/>
  <c r="AA42" i="4"/>
  <c r="W43" i="4"/>
  <c r="AM42" i="4"/>
  <c r="AL43" i="4"/>
  <c r="AA43" i="4"/>
  <c r="AO42" i="4" l="1"/>
  <c r="AB42" i="4"/>
  <c r="AB43" i="4" s="1"/>
  <c r="Y42" i="4"/>
  <c r="S43" i="4"/>
  <c r="X43" i="4"/>
  <c r="R44" i="4"/>
  <c r="O45" i="4"/>
  <c r="Q45" i="4" s="1"/>
  <c r="AG518" i="4"/>
  <c r="AH517" i="4"/>
  <c r="AL44" i="4"/>
  <c r="W44" i="4"/>
  <c r="AM43" i="4"/>
  <c r="AO43" i="4" l="1"/>
  <c r="AC42" i="4"/>
  <c r="AC43" i="4" s="1"/>
  <c r="S44" i="4"/>
  <c r="Y43" i="4"/>
  <c r="X44" i="4"/>
  <c r="R45" i="4"/>
  <c r="O46" i="4"/>
  <c r="Q46" i="4" s="1"/>
  <c r="AH518" i="4"/>
  <c r="AG519" i="4"/>
  <c r="W45" i="4"/>
  <c r="AL45" i="4"/>
  <c r="AA44" i="4"/>
  <c r="AM44" i="4"/>
  <c r="AO44" i="4" l="1"/>
  <c r="AB44" i="4"/>
  <c r="AC44" i="4" s="1"/>
  <c r="S45" i="4"/>
  <c r="Y44" i="4"/>
  <c r="R46" i="4"/>
  <c r="X45" i="4"/>
  <c r="O47" i="4"/>
  <c r="Q47" i="4" s="1"/>
  <c r="AH519" i="4"/>
  <c r="AG520" i="4"/>
  <c r="W46" i="4"/>
  <c r="AL46" i="4"/>
  <c r="AM45" i="4"/>
  <c r="AA45" i="4"/>
  <c r="AO45" i="4" l="1"/>
  <c r="AB45" i="4"/>
  <c r="AC45" i="4" s="1"/>
  <c r="S46" i="4"/>
  <c r="X46" i="4"/>
  <c r="R47" i="4"/>
  <c r="Y45" i="4"/>
  <c r="O48" i="4"/>
  <c r="Q48" i="4" s="1"/>
  <c r="AH520" i="4"/>
  <c r="AG521" i="4"/>
  <c r="W47" i="4"/>
  <c r="AM46" i="4"/>
  <c r="AA47" i="4"/>
  <c r="AA46" i="4"/>
  <c r="AL47" i="4"/>
  <c r="AO46" i="4" l="1"/>
  <c r="AB46" i="4"/>
  <c r="AB47" i="4" s="1"/>
  <c r="Y46" i="4"/>
  <c r="S47" i="4"/>
  <c r="X47" i="4"/>
  <c r="R48" i="4"/>
  <c r="O49" i="4"/>
  <c r="Q49" i="4" s="1"/>
  <c r="AG522" i="4"/>
  <c r="AH521" i="4"/>
  <c r="AM47" i="4"/>
  <c r="W48" i="4"/>
  <c r="AL48" i="4"/>
  <c r="AA48" i="4"/>
  <c r="AO47" i="4" l="1"/>
  <c r="AC46" i="4"/>
  <c r="AC47" i="4" s="1"/>
  <c r="Y47" i="4"/>
  <c r="S48" i="4"/>
  <c r="X48" i="4"/>
  <c r="R49" i="4"/>
  <c r="AB48" i="4"/>
  <c r="O50" i="4"/>
  <c r="Q50" i="4" s="1"/>
  <c r="AG523" i="4"/>
  <c r="AH522" i="4"/>
  <c r="AM48" i="4"/>
  <c r="AL49" i="4"/>
  <c r="W49" i="4"/>
  <c r="AA49" i="4" s="1"/>
  <c r="AO48" i="4" l="1"/>
  <c r="Y48" i="4"/>
  <c r="S49" i="4"/>
  <c r="X49" i="4"/>
  <c r="R50" i="4"/>
  <c r="AC48" i="4"/>
  <c r="AB49" i="4"/>
  <c r="O51" i="4"/>
  <c r="Q51" i="4" s="1"/>
  <c r="AG524" i="4"/>
  <c r="AH523" i="4"/>
  <c r="AM49" i="4"/>
  <c r="AL50" i="4"/>
  <c r="W50" i="4"/>
  <c r="AO49" i="4" l="1"/>
  <c r="Y49" i="4"/>
  <c r="S50" i="4"/>
  <c r="X50" i="4"/>
  <c r="R51" i="4"/>
  <c r="AC49" i="4"/>
  <c r="O52" i="4"/>
  <c r="Q52" i="4" s="1"/>
  <c r="AH524" i="4"/>
  <c r="AG525" i="4"/>
  <c r="AA50" i="4"/>
  <c r="W51" i="4"/>
  <c r="AL51" i="4"/>
  <c r="AM50" i="4"/>
  <c r="AA51" i="4"/>
  <c r="AO50" i="4" l="1"/>
  <c r="AB50" i="4"/>
  <c r="AC50" i="4" s="1"/>
  <c r="Y50" i="4"/>
  <c r="X51" i="4"/>
  <c r="R52" i="4"/>
  <c r="S51" i="4"/>
  <c r="O53" i="4"/>
  <c r="Q53" i="4" s="1"/>
  <c r="AG526" i="4"/>
  <c r="AH525" i="4"/>
  <c r="W52" i="4"/>
  <c r="AL52" i="4"/>
  <c r="AM51" i="4"/>
  <c r="AO51" i="4" l="1"/>
  <c r="AB51" i="4"/>
  <c r="AC51" i="4" s="1"/>
  <c r="Y51" i="4"/>
  <c r="S52" i="4"/>
  <c r="X52" i="4"/>
  <c r="R53" i="4"/>
  <c r="O54" i="4"/>
  <c r="Q54" i="4" s="1"/>
  <c r="AG527" i="4"/>
  <c r="AH526" i="4"/>
  <c r="W53" i="4"/>
  <c r="AL53" i="4"/>
  <c r="AA53" i="4"/>
  <c r="AM52" i="4"/>
  <c r="AA52" i="4"/>
  <c r="AO52" i="4" l="1"/>
  <c r="AB52" i="4"/>
  <c r="AB53" i="4" s="1"/>
  <c r="Y52" i="4"/>
  <c r="X53" i="4"/>
  <c r="R54" i="4"/>
  <c r="S53" i="4"/>
  <c r="O55" i="4"/>
  <c r="Q55" i="4" s="1"/>
  <c r="AH527" i="4"/>
  <c r="AG528" i="4"/>
  <c r="W54" i="4"/>
  <c r="AL54" i="4"/>
  <c r="AA54" i="4"/>
  <c r="AM53" i="4"/>
  <c r="AO53" i="4" l="1"/>
  <c r="AC52" i="4"/>
  <c r="AC53" i="4" s="1"/>
  <c r="Y53" i="4"/>
  <c r="S54" i="4"/>
  <c r="X54" i="4"/>
  <c r="R55" i="4"/>
  <c r="AB54" i="4"/>
  <c r="O56" i="4"/>
  <c r="Q56" i="4" s="1"/>
  <c r="AG529" i="4"/>
  <c r="AH528" i="4"/>
  <c r="AL55" i="4"/>
  <c r="AM54" i="4"/>
  <c r="W55" i="4"/>
  <c r="AO54" i="4" l="1"/>
  <c r="Y54" i="4"/>
  <c r="S55" i="4"/>
  <c r="R56" i="4"/>
  <c r="X55" i="4"/>
  <c r="AC54" i="4"/>
  <c r="O57" i="4"/>
  <c r="Q57" i="4" s="1"/>
  <c r="AG530" i="4"/>
  <c r="AH529" i="4"/>
  <c r="AA55" i="4"/>
  <c r="W56" i="4"/>
  <c r="AL56" i="4"/>
  <c r="AM55" i="4"/>
  <c r="AO55" i="4" l="1"/>
  <c r="AB55" i="4"/>
  <c r="AC55" i="4" s="1"/>
  <c r="S56" i="4"/>
  <c r="X56" i="4"/>
  <c r="Y55" i="4"/>
  <c r="R57" i="4"/>
  <c r="O58" i="4"/>
  <c r="Q58" i="4" s="1"/>
  <c r="AH530" i="4"/>
  <c r="AG531" i="4"/>
  <c r="W57" i="4"/>
  <c r="AA57" i="4" s="1"/>
  <c r="AL57" i="4"/>
  <c r="AM56" i="4"/>
  <c r="AA56" i="4"/>
  <c r="AO56" i="4" l="1"/>
  <c r="AB56" i="4"/>
  <c r="AC56" i="4" s="1"/>
  <c r="S57" i="4"/>
  <c r="Y56" i="4"/>
  <c r="X57" i="4"/>
  <c r="R58" i="4"/>
  <c r="O59" i="4"/>
  <c r="Q59" i="4" s="1"/>
  <c r="AH531" i="4"/>
  <c r="AG532" i="4"/>
  <c r="W58" i="4"/>
  <c r="AL58" i="4"/>
  <c r="AA58" i="4"/>
  <c r="AM57" i="4"/>
  <c r="AO57" i="4" l="1"/>
  <c r="AB57" i="4"/>
  <c r="AC57" i="4" s="1"/>
  <c r="S58" i="4"/>
  <c r="Y57" i="4"/>
  <c r="X58" i="4"/>
  <c r="R59" i="4"/>
  <c r="O60" i="4"/>
  <c r="Q60" i="4" s="1"/>
  <c r="AG533" i="4"/>
  <c r="AH532" i="4"/>
  <c r="W59" i="4"/>
  <c r="AL59" i="4"/>
  <c r="AA59" i="4"/>
  <c r="AM58" i="4"/>
  <c r="AO58" i="4" l="1"/>
  <c r="AB58" i="4"/>
  <c r="AC58" i="4" s="1"/>
  <c r="Y58" i="4"/>
  <c r="S59" i="4"/>
  <c r="X59" i="4"/>
  <c r="R60" i="4"/>
  <c r="O61" i="4"/>
  <c r="Q61" i="4" s="1"/>
  <c r="AH533" i="4"/>
  <c r="AG534" i="4"/>
  <c r="W60" i="4"/>
  <c r="AL60" i="4"/>
  <c r="AM59" i="4"/>
  <c r="AO59" i="4" l="1"/>
  <c r="AB59" i="4"/>
  <c r="AC59" i="4" s="1"/>
  <c r="Y59" i="4"/>
  <c r="S60" i="4"/>
  <c r="R61" i="4"/>
  <c r="X60" i="4"/>
  <c r="O62" i="4"/>
  <c r="Q62" i="4" s="1"/>
  <c r="AG535" i="4"/>
  <c r="AH534" i="4"/>
  <c r="W61" i="4"/>
  <c r="AM60" i="4"/>
  <c r="AL61" i="4"/>
  <c r="AA60" i="4"/>
  <c r="AO60" i="4" l="1"/>
  <c r="AB60" i="4"/>
  <c r="AC60" i="4" s="1"/>
  <c r="Y60" i="4"/>
  <c r="S61" i="4"/>
  <c r="X61" i="4"/>
  <c r="R62" i="4"/>
  <c r="O63" i="4"/>
  <c r="Q63" i="4" s="1"/>
  <c r="AG536" i="4"/>
  <c r="AH535" i="4"/>
  <c r="W62" i="4"/>
  <c r="AM61" i="4"/>
  <c r="AL62" i="4"/>
  <c r="AA62" i="4"/>
  <c r="AA61" i="4"/>
  <c r="AO61" i="4" l="1"/>
  <c r="AB61" i="4"/>
  <c r="AB62" i="4" s="1"/>
  <c r="Y61" i="4"/>
  <c r="S62" i="4"/>
  <c r="X62" i="4"/>
  <c r="R63" i="4"/>
  <c r="O64" i="4"/>
  <c r="Q64" i="4" s="1"/>
  <c r="AG537" i="4"/>
  <c r="AH536" i="4"/>
  <c r="W63" i="4"/>
  <c r="AL63" i="4"/>
  <c r="AA63" i="4"/>
  <c r="AM62" i="4"/>
  <c r="AO62" i="4" l="1"/>
  <c r="AC61" i="4"/>
  <c r="AC62" i="4" s="1"/>
  <c r="Y62" i="4"/>
  <c r="S63" i="4"/>
  <c r="X63" i="4"/>
  <c r="R64" i="4"/>
  <c r="AB63" i="4"/>
  <c r="O65" i="4"/>
  <c r="Q65" i="4" s="1"/>
  <c r="AG538" i="4"/>
  <c r="AH537" i="4"/>
  <c r="AL64" i="4"/>
  <c r="AM63" i="4"/>
  <c r="W64" i="4"/>
  <c r="AO63" i="4" l="1"/>
  <c r="Y63" i="4"/>
  <c r="S64" i="4"/>
  <c r="X64" i="4"/>
  <c r="R65" i="4"/>
  <c r="AC63" i="4"/>
  <c r="O66" i="4"/>
  <c r="Q66" i="4" s="1"/>
  <c r="AG539" i="4"/>
  <c r="AH538" i="4"/>
  <c r="AA64" i="4"/>
  <c r="AL65" i="4"/>
  <c r="W65" i="4"/>
  <c r="AM64" i="4"/>
  <c r="AO64" i="4" l="1"/>
  <c r="AB64" i="4"/>
  <c r="AC64" i="4" s="1"/>
  <c r="S65" i="4"/>
  <c r="X65" i="4"/>
  <c r="R66" i="4"/>
  <c r="Y64" i="4"/>
  <c r="O67" i="4"/>
  <c r="Q67" i="4" s="1"/>
  <c r="AG540" i="4"/>
  <c r="AH539" i="4"/>
  <c r="W66" i="4"/>
  <c r="AA65" i="4"/>
  <c r="AL66" i="4"/>
  <c r="AA66" i="4"/>
  <c r="AM65" i="4"/>
  <c r="AO65" i="4" l="1"/>
  <c r="AB65" i="4"/>
  <c r="AC65" i="4" s="1"/>
  <c r="S66" i="4"/>
  <c r="Y65" i="4"/>
  <c r="X66" i="4"/>
  <c r="R67" i="4"/>
  <c r="O68" i="4"/>
  <c r="Q68" i="4" s="1"/>
  <c r="AG541" i="4"/>
  <c r="AH540" i="4"/>
  <c r="AL67" i="4"/>
  <c r="AM66" i="4"/>
  <c r="W67" i="4"/>
  <c r="AA67" i="4" s="1"/>
  <c r="AO66" i="4" l="1"/>
  <c r="AB66" i="4"/>
  <c r="AC66" i="4" s="1"/>
  <c r="Y66" i="4"/>
  <c r="X67" i="4"/>
  <c r="R68" i="4"/>
  <c r="S67" i="4"/>
  <c r="O69" i="4"/>
  <c r="Q69" i="4" s="1"/>
  <c r="AG542" i="4"/>
  <c r="AH541" i="4"/>
  <c r="W68" i="4"/>
  <c r="AL68" i="4"/>
  <c r="AM67" i="4"/>
  <c r="AO67" i="4" l="1"/>
  <c r="AB67" i="4"/>
  <c r="AC67" i="4" s="1"/>
  <c r="Y67" i="4"/>
  <c r="S68" i="4"/>
  <c r="X68" i="4"/>
  <c r="R69" i="4"/>
  <c r="O70" i="4"/>
  <c r="Q70" i="4" s="1"/>
  <c r="AH542" i="4"/>
  <c r="AG543" i="4"/>
  <c r="AL69" i="4"/>
  <c r="AA68" i="4"/>
  <c r="AM68" i="4"/>
  <c r="W69" i="4"/>
  <c r="AA69" i="4" s="1"/>
  <c r="AO68" i="4" l="1"/>
  <c r="AB68" i="4"/>
  <c r="AB69" i="4" s="1"/>
  <c r="S69" i="4"/>
  <c r="Y68" i="4"/>
  <c r="X69" i="4"/>
  <c r="R70" i="4"/>
  <c r="O71" i="4"/>
  <c r="Q71" i="4" s="1"/>
  <c r="AG544" i="4"/>
  <c r="AH543" i="4"/>
  <c r="W70" i="4"/>
  <c r="AL70" i="4"/>
  <c r="AA70" i="4"/>
  <c r="AM69" i="4"/>
  <c r="AO69" i="4" l="1"/>
  <c r="AC68" i="4"/>
  <c r="AC69" i="4" s="1"/>
  <c r="Y69" i="4"/>
  <c r="X70" i="4"/>
  <c r="R71" i="4"/>
  <c r="S70" i="4"/>
  <c r="AB70" i="4"/>
  <c r="O72" i="4"/>
  <c r="Q72" i="4" s="1"/>
  <c r="AH544" i="4"/>
  <c r="AG545" i="4"/>
  <c r="AL71" i="4"/>
  <c r="AM70" i="4"/>
  <c r="W71" i="4"/>
  <c r="AA71" i="4" s="1"/>
  <c r="AO70" i="4" l="1"/>
  <c r="Y70" i="4"/>
  <c r="S71" i="4"/>
  <c r="X71" i="4"/>
  <c r="R72" i="4"/>
  <c r="AC70" i="4"/>
  <c r="AB71" i="4"/>
  <c r="O73" i="4"/>
  <c r="Q73" i="4" s="1"/>
  <c r="AG546" i="4"/>
  <c r="AH545" i="4"/>
  <c r="AL72" i="4"/>
  <c r="W72" i="4"/>
  <c r="AM71" i="4"/>
  <c r="AO71" i="4" l="1"/>
  <c r="Y71" i="4"/>
  <c r="S72" i="4"/>
  <c r="X72" i="4"/>
  <c r="R73" i="4"/>
  <c r="AC71" i="4"/>
  <c r="O74" i="4"/>
  <c r="Q74" i="4" s="1"/>
  <c r="AG547" i="4"/>
  <c r="AH546" i="4"/>
  <c r="AL73" i="4"/>
  <c r="W73" i="4"/>
  <c r="AA73" i="4" s="1"/>
  <c r="AA72" i="4"/>
  <c r="AM72" i="4"/>
  <c r="AO72" i="4" l="1"/>
  <c r="Y72" i="4"/>
  <c r="AB72" i="4"/>
  <c r="AC72" i="4" s="1"/>
  <c r="S73" i="4"/>
  <c r="X73" i="4"/>
  <c r="R74" i="4"/>
  <c r="O75" i="4"/>
  <c r="Q75" i="4" s="1"/>
  <c r="AG548" i="4"/>
  <c r="AH547" i="4"/>
  <c r="AL74" i="4"/>
  <c r="W74" i="4"/>
  <c r="AM73" i="4"/>
  <c r="AO73" i="4" l="1"/>
  <c r="Y73" i="4"/>
  <c r="AB73" i="4"/>
  <c r="AC73" i="4" s="1"/>
  <c r="X74" i="4"/>
  <c r="R75" i="4"/>
  <c r="S74" i="4"/>
  <c r="O76" i="4"/>
  <c r="Q76" i="4" s="1"/>
  <c r="AG549" i="4"/>
  <c r="AH548" i="4"/>
  <c r="AL75" i="4"/>
  <c r="AA74" i="4"/>
  <c r="AM74" i="4"/>
  <c r="W75" i="4"/>
  <c r="AA75" i="4" s="1"/>
  <c r="AO74" i="4" l="1"/>
  <c r="Y74" i="4"/>
  <c r="AB74" i="4"/>
  <c r="AB75" i="4" s="1"/>
  <c r="S75" i="4"/>
  <c r="X75" i="4"/>
  <c r="R76" i="4"/>
  <c r="O77" i="4"/>
  <c r="Q77" i="4" s="1"/>
  <c r="AH549" i="4"/>
  <c r="AG550" i="4"/>
  <c r="AL76" i="4"/>
  <c r="AM75" i="4"/>
  <c r="W76" i="4"/>
  <c r="AO75" i="4" l="1"/>
  <c r="AC74" i="4"/>
  <c r="AC75" i="4" s="1"/>
  <c r="Y75" i="4"/>
  <c r="X76" i="4"/>
  <c r="R77" i="4"/>
  <c r="S76" i="4"/>
  <c r="O78" i="4"/>
  <c r="Q78" i="4" s="1"/>
  <c r="AG551" i="4"/>
  <c r="AH550" i="4"/>
  <c r="AA76" i="4"/>
  <c r="AL77" i="4"/>
  <c r="AM76" i="4"/>
  <c r="W77" i="4"/>
  <c r="AA77" i="4" s="1"/>
  <c r="AO76" i="4" l="1"/>
  <c r="Y76" i="4"/>
  <c r="AB76" i="4"/>
  <c r="AC76" i="4" s="1"/>
  <c r="S77" i="4"/>
  <c r="X77" i="4"/>
  <c r="R78" i="4"/>
  <c r="O79" i="4"/>
  <c r="Q79" i="4" s="1"/>
  <c r="AH551" i="4"/>
  <c r="AG552" i="4"/>
  <c r="AL78" i="4"/>
  <c r="W78" i="4"/>
  <c r="AA78" i="4" s="1"/>
  <c r="AM77" i="4"/>
  <c r="AO77" i="4" l="1"/>
  <c r="Y77" i="4"/>
  <c r="AB77" i="4"/>
  <c r="AC77" i="4" s="1"/>
  <c r="S78" i="4"/>
  <c r="X78" i="4"/>
  <c r="R79" i="4"/>
  <c r="O80" i="4"/>
  <c r="Q80" i="4" s="1"/>
  <c r="AH552" i="4"/>
  <c r="AG553" i="4"/>
  <c r="AL79" i="4"/>
  <c r="W79" i="4"/>
  <c r="AA79" i="4" s="1"/>
  <c r="AM78" i="4"/>
  <c r="AO78" i="4" l="1"/>
  <c r="Y78" i="4"/>
  <c r="AB78" i="4"/>
  <c r="AC78" i="4" s="1"/>
  <c r="S79" i="4"/>
  <c r="X79" i="4"/>
  <c r="R80" i="4"/>
  <c r="O81" i="4"/>
  <c r="Q81" i="4" s="1"/>
  <c r="AH553" i="4"/>
  <c r="AG554" i="4"/>
  <c r="AL80" i="4"/>
  <c r="AM79" i="4"/>
  <c r="W80" i="4"/>
  <c r="AO79" i="4" l="1"/>
  <c r="AB79" i="4"/>
  <c r="AC79" i="4" s="1"/>
  <c r="S80" i="4"/>
  <c r="X80" i="4"/>
  <c r="R81" i="4"/>
  <c r="Y79" i="4"/>
  <c r="O82" i="4"/>
  <c r="Q82" i="4" s="1"/>
  <c r="AG555" i="4"/>
  <c r="AH554" i="4"/>
  <c r="AA80" i="4"/>
  <c r="AL81" i="4"/>
  <c r="W81" i="4"/>
  <c r="AA81" i="4" s="1"/>
  <c r="AM80" i="4"/>
  <c r="AO80" i="4" l="1"/>
  <c r="S81" i="4"/>
  <c r="AB80" i="4"/>
  <c r="AC80" i="4" s="1"/>
  <c r="Y80" i="4"/>
  <c r="X81" i="4"/>
  <c r="R82" i="4"/>
  <c r="O83" i="4"/>
  <c r="Q83" i="4" s="1"/>
  <c r="AG556" i="4"/>
  <c r="AH555" i="4"/>
  <c r="AL82" i="4"/>
  <c r="AM81" i="4"/>
  <c r="W82" i="4"/>
  <c r="AO81" i="4" l="1"/>
  <c r="AB81" i="4"/>
  <c r="AC81" i="4" s="1"/>
  <c r="X82" i="4"/>
  <c r="Y81" i="4"/>
  <c r="R83" i="4"/>
  <c r="S82" i="4"/>
  <c r="O84" i="4"/>
  <c r="Q84" i="4" s="1"/>
  <c r="AH556" i="4"/>
  <c r="AG557" i="4"/>
  <c r="AA82" i="4"/>
  <c r="W83" i="4"/>
  <c r="AA83" i="4"/>
  <c r="AL83" i="4"/>
  <c r="AM82" i="4"/>
  <c r="AO82" i="4" l="1"/>
  <c r="AB82" i="4"/>
  <c r="AC82" i="4" s="1"/>
  <c r="Y82" i="4"/>
  <c r="S83" i="4"/>
  <c r="X83" i="4"/>
  <c r="R84" i="4"/>
  <c r="O85" i="4"/>
  <c r="Q85" i="4" s="1"/>
  <c r="AG558" i="4"/>
  <c r="AH557" i="4"/>
  <c r="W84" i="4"/>
  <c r="AL84" i="4"/>
  <c r="AA84" i="4"/>
  <c r="AM83" i="4"/>
  <c r="AO83" i="4" l="1"/>
  <c r="AB83" i="4"/>
  <c r="AB84" i="4" s="1"/>
  <c r="S84" i="4"/>
  <c r="Y83" i="4"/>
  <c r="X84" i="4"/>
  <c r="R85" i="4"/>
  <c r="O86" i="4"/>
  <c r="Q86" i="4" s="1"/>
  <c r="AG559" i="4"/>
  <c r="AH558" i="4"/>
  <c r="AM84" i="4"/>
  <c r="W85" i="4"/>
  <c r="AL85" i="4"/>
  <c r="AO84" i="4" l="1"/>
  <c r="AC83" i="4"/>
  <c r="AC84" i="4" s="1"/>
  <c r="S85" i="4"/>
  <c r="Y84" i="4"/>
  <c r="R86" i="4"/>
  <c r="X85" i="4"/>
  <c r="O87" i="4"/>
  <c r="Q87" i="4" s="1"/>
  <c r="AG560" i="4"/>
  <c r="AH559" i="4"/>
  <c r="AM85" i="4"/>
  <c r="AA85" i="4"/>
  <c r="W86" i="4"/>
  <c r="AL86" i="4"/>
  <c r="AO85" i="4" l="1"/>
  <c r="S86" i="4"/>
  <c r="AB85" i="4"/>
  <c r="AC85" i="4" s="1"/>
  <c r="X86" i="4"/>
  <c r="R87" i="4"/>
  <c r="Y85" i="4"/>
  <c r="O88" i="4"/>
  <c r="Q88" i="4" s="1"/>
  <c r="AH560" i="4"/>
  <c r="AG561" i="4"/>
  <c r="AM86" i="4"/>
  <c r="W87" i="4"/>
  <c r="AA86" i="4"/>
  <c r="AL87" i="4"/>
  <c r="AA87" i="4"/>
  <c r="AO86" i="4" l="1"/>
  <c r="S87" i="4"/>
  <c r="AB86" i="4"/>
  <c r="AC86" i="4" s="1"/>
  <c r="Y86" i="4"/>
  <c r="X87" i="4"/>
  <c r="R88" i="4"/>
  <c r="O89" i="4"/>
  <c r="Q89" i="4" s="1"/>
  <c r="AG562" i="4"/>
  <c r="AH561" i="4"/>
  <c r="AM87" i="4"/>
  <c r="AL88" i="4"/>
  <c r="W88" i="4"/>
  <c r="AO87" i="4" l="1"/>
  <c r="S88" i="4"/>
  <c r="Y87" i="4"/>
  <c r="AB87" i="4"/>
  <c r="AC87" i="4" s="1"/>
  <c r="X88" i="4"/>
  <c r="R89" i="4"/>
  <c r="O90" i="4"/>
  <c r="Q90" i="4" s="1"/>
  <c r="AG563" i="4"/>
  <c r="AH562" i="4"/>
  <c r="AA88" i="4"/>
  <c r="AM88" i="4"/>
  <c r="AL89" i="4"/>
  <c r="W89" i="4"/>
  <c r="AO88" i="4" l="1"/>
  <c r="S89" i="4"/>
  <c r="AB88" i="4"/>
  <c r="AC88" i="4" s="1"/>
  <c r="X89" i="4"/>
  <c r="Y88" i="4"/>
  <c r="R90" i="4"/>
  <c r="O91" i="4"/>
  <c r="Q91" i="4" s="1"/>
  <c r="AH563" i="4"/>
  <c r="AG564" i="4"/>
  <c r="AA89" i="4"/>
  <c r="W90" i="4"/>
  <c r="AL90" i="4"/>
  <c r="AM89" i="4"/>
  <c r="AA90" i="4"/>
  <c r="AO89" i="4" l="1"/>
  <c r="S90" i="4"/>
  <c r="AB89" i="4"/>
  <c r="AC89" i="4" s="1"/>
  <c r="Y89" i="4"/>
  <c r="X90" i="4"/>
  <c r="R91" i="4"/>
  <c r="O92" i="4"/>
  <c r="Q92" i="4" s="1"/>
  <c r="AG565" i="4"/>
  <c r="AH564" i="4"/>
  <c r="AL91" i="4"/>
  <c r="AM90" i="4"/>
  <c r="W91" i="4"/>
  <c r="AA91" i="4" s="1"/>
  <c r="AO90" i="4" l="1"/>
  <c r="S91" i="4"/>
  <c r="AB90" i="4"/>
  <c r="AC90" i="4" s="1"/>
  <c r="Y90" i="4"/>
  <c r="X91" i="4"/>
  <c r="R92" i="4"/>
  <c r="O93" i="4"/>
  <c r="Q93" i="4" s="1"/>
  <c r="AG566" i="4"/>
  <c r="AH565" i="4"/>
  <c r="AM91" i="4"/>
  <c r="AL92" i="4"/>
  <c r="W92" i="4"/>
  <c r="AA92" i="4"/>
  <c r="AO91" i="4" l="1"/>
  <c r="S92" i="4"/>
  <c r="AB91" i="4"/>
  <c r="AC91" i="4" s="1"/>
  <c r="Y91" i="4"/>
  <c r="X92" i="4"/>
  <c r="R93" i="4"/>
  <c r="O94" i="4"/>
  <c r="Q94" i="4" s="1"/>
  <c r="AG567" i="4"/>
  <c r="AH566" i="4"/>
  <c r="W93" i="4"/>
  <c r="AM92" i="4"/>
  <c r="AL93" i="4"/>
  <c r="AO92" i="4" l="1"/>
  <c r="S93" i="4"/>
  <c r="AB92" i="4"/>
  <c r="AC92" i="4" s="1"/>
  <c r="Y92" i="4"/>
  <c r="R94" i="4"/>
  <c r="X93" i="4"/>
  <c r="O95" i="4"/>
  <c r="Q95" i="4" s="1"/>
  <c r="AH567" i="4"/>
  <c r="AG568" i="4"/>
  <c r="AM93" i="4"/>
  <c r="AL94" i="4"/>
  <c r="W94" i="4"/>
  <c r="AA93" i="4"/>
  <c r="AO93" i="4" l="1"/>
  <c r="S94" i="4"/>
  <c r="Y93" i="4"/>
  <c r="AB93" i="4"/>
  <c r="AC93" i="4" s="1"/>
  <c r="R95" i="4"/>
  <c r="X94" i="4"/>
  <c r="O96" i="4"/>
  <c r="Q96" i="4" s="1"/>
  <c r="AH568" i="4"/>
  <c r="AG569" i="4"/>
  <c r="AL95" i="4"/>
  <c r="AA94" i="4"/>
  <c r="AM94" i="4"/>
  <c r="W95" i="4"/>
  <c r="AO94" i="4" l="1"/>
  <c r="Y94" i="4"/>
  <c r="AB94" i="4"/>
  <c r="AC94" i="4" s="1"/>
  <c r="R96" i="4"/>
  <c r="S95" i="4"/>
  <c r="X95" i="4"/>
  <c r="O97" i="4"/>
  <c r="Q97" i="4" s="1"/>
  <c r="AG570" i="4"/>
  <c r="AH569" i="4"/>
  <c r="AA95" i="4"/>
  <c r="W96" i="4"/>
  <c r="AL96" i="4"/>
  <c r="AM95" i="4"/>
  <c r="AO95" i="4" l="1"/>
  <c r="Y95" i="4"/>
  <c r="AB95" i="4"/>
  <c r="AC95" i="4" s="1"/>
  <c r="S96" i="4"/>
  <c r="R97" i="4"/>
  <c r="X96" i="4"/>
  <c r="O98" i="4"/>
  <c r="Q98" i="4" s="1"/>
  <c r="AG571" i="4"/>
  <c r="AH570" i="4"/>
  <c r="W97" i="4"/>
  <c r="AL97" i="4"/>
  <c r="AM96" i="4"/>
  <c r="AA96" i="4"/>
  <c r="AO96" i="4" l="1"/>
  <c r="Y96" i="4"/>
  <c r="AB96" i="4"/>
  <c r="AC96" i="4" s="1"/>
  <c r="S97" i="4"/>
  <c r="R98" i="4"/>
  <c r="X97" i="4"/>
  <c r="O99" i="4"/>
  <c r="Q99" i="4" s="1"/>
  <c r="AG572" i="4"/>
  <c r="AH571" i="4"/>
  <c r="W98" i="4"/>
  <c r="AL98" i="4"/>
  <c r="AM97" i="4"/>
  <c r="AA97" i="4"/>
  <c r="AO97" i="4" l="1"/>
  <c r="AB97" i="4"/>
  <c r="AC97" i="4" s="1"/>
  <c r="S98" i="4"/>
  <c r="X98" i="4"/>
  <c r="Y97" i="4"/>
  <c r="R99" i="4"/>
  <c r="O100" i="4"/>
  <c r="Q100" i="4" s="1"/>
  <c r="AG573" i="4"/>
  <c r="AH572" i="4"/>
  <c r="W99" i="4"/>
  <c r="AL99" i="4"/>
  <c r="AA99" i="4"/>
  <c r="AM98" i="4"/>
  <c r="AA98" i="4"/>
  <c r="AO98" i="4" l="1"/>
  <c r="AB98" i="4"/>
  <c r="AB99" i="4" s="1"/>
  <c r="Y98" i="4"/>
  <c r="X99" i="4"/>
  <c r="R100" i="4"/>
  <c r="S99" i="4"/>
  <c r="O101" i="4"/>
  <c r="Q101" i="4" s="1"/>
  <c r="AG574" i="4"/>
  <c r="AH573" i="4"/>
  <c r="W100" i="4"/>
  <c r="AL100" i="4"/>
  <c r="AA100" i="4"/>
  <c r="AM99" i="4"/>
  <c r="AO99" i="4" l="1"/>
  <c r="AC98" i="4"/>
  <c r="AC99" i="4" s="1"/>
  <c r="Y99" i="4"/>
  <c r="S100" i="4"/>
  <c r="X100" i="4"/>
  <c r="R101" i="4"/>
  <c r="AB100" i="4"/>
  <c r="O102" i="4"/>
  <c r="Q102" i="4" s="1"/>
  <c r="AG575" i="4"/>
  <c r="AH574" i="4"/>
  <c r="AL101" i="4"/>
  <c r="W101" i="4"/>
  <c r="AA101" i="4" s="1"/>
  <c r="AM100" i="4"/>
  <c r="AO100" i="4" l="1"/>
  <c r="S101" i="4"/>
  <c r="Y100" i="4"/>
  <c r="X101" i="4"/>
  <c r="R102" i="4"/>
  <c r="AC100" i="4"/>
  <c r="AB101" i="4"/>
  <c r="O103" i="4"/>
  <c r="Q103" i="4" s="1"/>
  <c r="AG576" i="4"/>
  <c r="AH575" i="4"/>
  <c r="AL102" i="4"/>
  <c r="W102" i="4"/>
  <c r="AA102" i="4" s="1"/>
  <c r="AM101" i="4"/>
  <c r="AO101" i="4" l="1"/>
  <c r="S102" i="4"/>
  <c r="Y101" i="4"/>
  <c r="X102" i="4"/>
  <c r="R103" i="4"/>
  <c r="AC101" i="4"/>
  <c r="AB102" i="4"/>
  <c r="O104" i="4"/>
  <c r="Q104" i="4" s="1"/>
  <c r="AH576" i="4"/>
  <c r="AG577" i="4"/>
  <c r="AM102" i="4"/>
  <c r="W103" i="4"/>
  <c r="AA103" i="4" s="1"/>
  <c r="AL103" i="4"/>
  <c r="AO102" i="4" l="1"/>
  <c r="S103" i="4"/>
  <c r="Y102" i="4"/>
  <c r="X103" i="4"/>
  <c r="R104" i="4"/>
  <c r="AC102" i="4"/>
  <c r="AB103" i="4"/>
  <c r="O105" i="4"/>
  <c r="Q105" i="4" s="1"/>
  <c r="AG578" i="4"/>
  <c r="AH577" i="4"/>
  <c r="AM103" i="4"/>
  <c r="AL104" i="4"/>
  <c r="W104" i="4"/>
  <c r="AA104" i="4"/>
  <c r="AO103" i="4" l="1"/>
  <c r="S104" i="4"/>
  <c r="Y103" i="4"/>
  <c r="X104" i="4"/>
  <c r="R105" i="4"/>
  <c r="AC103" i="4"/>
  <c r="AB104" i="4"/>
  <c r="O106" i="4"/>
  <c r="Q106" i="4" s="1"/>
  <c r="AG579" i="4"/>
  <c r="AH578" i="4"/>
  <c r="AL105" i="4"/>
  <c r="AM104" i="4"/>
  <c r="W105" i="4"/>
  <c r="AA105" i="4"/>
  <c r="AO104" i="4" l="1"/>
  <c r="S105" i="4"/>
  <c r="Y104" i="4"/>
  <c r="X105" i="4"/>
  <c r="R106" i="4"/>
  <c r="AC104" i="4"/>
  <c r="AB105" i="4"/>
  <c r="O107" i="4"/>
  <c r="Q107" i="4" s="1"/>
  <c r="AH579" i="4"/>
  <c r="AG580" i="4"/>
  <c r="AM105" i="4"/>
  <c r="AL106" i="4"/>
  <c r="W106" i="4"/>
  <c r="AO105" i="4" l="1"/>
  <c r="S106" i="4"/>
  <c r="Y105" i="4"/>
  <c r="X106" i="4"/>
  <c r="R107" i="4"/>
  <c r="AC105" i="4"/>
  <c r="O108" i="4"/>
  <c r="Q108" i="4" s="1"/>
  <c r="AG581" i="4"/>
  <c r="AH580" i="4"/>
  <c r="AM106" i="4"/>
  <c r="W107" i="4"/>
  <c r="AA106" i="4"/>
  <c r="AL107" i="4"/>
  <c r="AO106" i="4" l="1"/>
  <c r="S107" i="4"/>
  <c r="Y106" i="4"/>
  <c r="AB106" i="4"/>
  <c r="AC106" i="4" s="1"/>
  <c r="R108" i="4"/>
  <c r="X107" i="4"/>
  <c r="O109" i="4"/>
  <c r="Q109" i="4" s="1"/>
  <c r="AG582" i="4"/>
  <c r="AH581" i="4"/>
  <c r="AM107" i="4"/>
  <c r="AL108" i="4"/>
  <c r="AA107" i="4"/>
  <c r="W108" i="4"/>
  <c r="AO107" i="4" l="1"/>
  <c r="S108" i="4"/>
  <c r="AB107" i="4"/>
  <c r="AC107" i="4" s="1"/>
  <c r="X108" i="4"/>
  <c r="R109" i="4"/>
  <c r="Y107" i="4"/>
  <c r="O110" i="4"/>
  <c r="Q110" i="4" s="1"/>
  <c r="AH582" i="4"/>
  <c r="AG583" i="4"/>
  <c r="AA108" i="4"/>
  <c r="W109" i="4"/>
  <c r="AL109" i="4"/>
  <c r="AA109" i="4"/>
  <c r="AM108" i="4"/>
  <c r="AO108" i="4" l="1"/>
  <c r="S109" i="4"/>
  <c r="AB108" i="4"/>
  <c r="AB109" i="4" s="1"/>
  <c r="Y108" i="4"/>
  <c r="X109" i="4"/>
  <c r="R110" i="4"/>
  <c r="O111" i="4"/>
  <c r="Q111" i="4" s="1"/>
  <c r="AG584" i="4"/>
  <c r="AH583" i="4"/>
  <c r="AL110" i="4"/>
  <c r="AM109" i="4"/>
  <c r="W110" i="4"/>
  <c r="AO109" i="4" l="1"/>
  <c r="S110" i="4"/>
  <c r="AC108" i="4"/>
  <c r="AC109" i="4" s="1"/>
  <c r="Y109" i="4"/>
  <c r="X110" i="4"/>
  <c r="R111" i="4"/>
  <c r="O112" i="4"/>
  <c r="Q112" i="4" s="1"/>
  <c r="AH584" i="4"/>
  <c r="AG585" i="4"/>
  <c r="AA110" i="4"/>
  <c r="W111" i="4"/>
  <c r="AL111" i="4"/>
  <c r="AA111" i="4"/>
  <c r="AM110" i="4"/>
  <c r="AO110" i="4" l="1"/>
  <c r="S111" i="4"/>
  <c r="AB110" i="4"/>
  <c r="AC110" i="4" s="1"/>
  <c r="Y110" i="4"/>
  <c r="X111" i="4"/>
  <c r="R112" i="4"/>
  <c r="O113" i="4"/>
  <c r="Q113" i="4" s="1"/>
  <c r="AG586" i="4"/>
  <c r="AH585" i="4"/>
  <c r="AL112" i="4"/>
  <c r="AM111" i="4"/>
  <c r="W112" i="4"/>
  <c r="AO111" i="4" l="1"/>
  <c r="AB111" i="4"/>
  <c r="AC111" i="4" s="1"/>
  <c r="X112" i="4"/>
  <c r="R113" i="4"/>
  <c r="S112" i="4"/>
  <c r="Y111" i="4"/>
  <c r="O114" i="4"/>
  <c r="Q114" i="4" s="1"/>
  <c r="AH586" i="4"/>
  <c r="AG587" i="4"/>
  <c r="AA112" i="4"/>
  <c r="W113" i="4"/>
  <c r="AL113" i="4"/>
  <c r="AA113" i="4"/>
  <c r="AM112" i="4"/>
  <c r="AO112" i="4" l="1"/>
  <c r="AB112" i="4"/>
  <c r="AB113" i="4" s="1"/>
  <c r="Y112" i="4"/>
  <c r="S113" i="4"/>
  <c r="X113" i="4"/>
  <c r="R114" i="4"/>
  <c r="O115" i="4"/>
  <c r="Q115" i="4" s="1"/>
  <c r="AG588" i="4"/>
  <c r="AH587" i="4"/>
  <c r="W114" i="4"/>
  <c r="AL114" i="4"/>
  <c r="AM113" i="4"/>
  <c r="AA114" i="4"/>
  <c r="AO113" i="4" l="1"/>
  <c r="Y113" i="4"/>
  <c r="AC112" i="4"/>
  <c r="AC113" i="4" s="1"/>
  <c r="S114" i="4"/>
  <c r="X114" i="4"/>
  <c r="R115" i="4"/>
  <c r="AB114" i="4"/>
  <c r="O116" i="4"/>
  <c r="Q116" i="4" s="1"/>
  <c r="AH588" i="4"/>
  <c r="AG589" i="4"/>
  <c r="AL115" i="4"/>
  <c r="AM114" i="4"/>
  <c r="W115" i="4"/>
  <c r="AA115" i="4" s="1"/>
  <c r="AO114" i="4" l="1"/>
  <c r="Y114" i="4"/>
  <c r="X115" i="4"/>
  <c r="R116" i="4"/>
  <c r="S115" i="4"/>
  <c r="AC114" i="4"/>
  <c r="AB115" i="4"/>
  <c r="O117" i="4"/>
  <c r="Q117" i="4" s="1"/>
  <c r="AG590" i="4"/>
  <c r="AH589" i="4"/>
  <c r="AL116" i="4"/>
  <c r="AM115" i="4"/>
  <c r="W116" i="4"/>
  <c r="AA116" i="4" s="1"/>
  <c r="AO115" i="4" l="1"/>
  <c r="Y115" i="4"/>
  <c r="S116" i="4"/>
  <c r="X116" i="4"/>
  <c r="R117" i="4"/>
  <c r="AC115" i="4"/>
  <c r="AB116" i="4"/>
  <c r="O118" i="4"/>
  <c r="Q118" i="4" s="1"/>
  <c r="AH590" i="4"/>
  <c r="AG591" i="4"/>
  <c r="W117" i="4"/>
  <c r="AA117" i="4" s="1"/>
  <c r="AM116" i="4"/>
  <c r="AL117" i="4"/>
  <c r="AO116" i="4" l="1"/>
  <c r="Y116" i="4"/>
  <c r="S117" i="4"/>
  <c r="X117" i="4"/>
  <c r="R118" i="4"/>
  <c r="AC116" i="4"/>
  <c r="AB117" i="4"/>
  <c r="O119" i="4"/>
  <c r="Q119" i="4" s="1"/>
  <c r="AH591" i="4"/>
  <c r="AG592" i="4"/>
  <c r="AM117" i="4"/>
  <c r="AL118" i="4"/>
  <c r="W118" i="4"/>
  <c r="AA118" i="4" s="1"/>
  <c r="AO117" i="4" l="1"/>
  <c r="Y117" i="4"/>
  <c r="S118" i="4"/>
  <c r="X118" i="4"/>
  <c r="R119" i="4"/>
  <c r="AC117" i="4"/>
  <c r="AB118" i="4"/>
  <c r="O120" i="4"/>
  <c r="Q120" i="4" s="1"/>
  <c r="AG593" i="4"/>
  <c r="AH592" i="4"/>
  <c r="AM118" i="4"/>
  <c r="AL119" i="4"/>
  <c r="W119" i="4"/>
  <c r="AA119" i="4" s="1"/>
  <c r="AO118" i="4" l="1"/>
  <c r="Y118" i="4"/>
  <c r="S119" i="4"/>
  <c r="X119" i="4"/>
  <c r="R120" i="4"/>
  <c r="AC118" i="4"/>
  <c r="AB119" i="4"/>
  <c r="O121" i="4"/>
  <c r="Q121" i="4" s="1"/>
  <c r="C24" i="6"/>
  <c r="AH593" i="4"/>
  <c r="AG594" i="4"/>
  <c r="AG595" i="4" s="1"/>
  <c r="AG596" i="4" s="1"/>
  <c r="AG597" i="4" s="1"/>
  <c r="AG598" i="4" s="1"/>
  <c r="AG599" i="4" s="1"/>
  <c r="AG600" i="4" s="1"/>
  <c r="AG601" i="4" s="1"/>
  <c r="AG602" i="4" s="1"/>
  <c r="AG603" i="4" s="1"/>
  <c r="AG604" i="4" s="1"/>
  <c r="AG605" i="4" s="1"/>
  <c r="AG606" i="4" s="1"/>
  <c r="AG607" i="4" s="1"/>
  <c r="AG608" i="4" s="1"/>
  <c r="AG609" i="4" s="1"/>
  <c r="AG610" i="4" s="1"/>
  <c r="AG611" i="4" s="1"/>
  <c r="AG612" i="4" s="1"/>
  <c r="AG613" i="4" s="1"/>
  <c r="AG614" i="4" s="1"/>
  <c r="AG615" i="4" s="1"/>
  <c r="AG616" i="4" s="1"/>
  <c r="AG617" i="4" s="1"/>
  <c r="AG618" i="4" s="1"/>
  <c r="AG619" i="4" s="1"/>
  <c r="AG620" i="4" s="1"/>
  <c r="AG621" i="4" s="1"/>
  <c r="AG622" i="4" s="1"/>
  <c r="AG623" i="4" s="1"/>
  <c r="AG624" i="4" s="1"/>
  <c r="AG625" i="4" s="1"/>
  <c r="AG626" i="4" s="1"/>
  <c r="AG627" i="4" s="1"/>
  <c r="AG628" i="4" s="1"/>
  <c r="AG629" i="4" s="1"/>
  <c r="AG630" i="4" s="1"/>
  <c r="AG631" i="4" s="1"/>
  <c r="AG632" i="4" s="1"/>
  <c r="AG633" i="4" s="1"/>
  <c r="AG634" i="4" s="1"/>
  <c r="AG635" i="4" s="1"/>
  <c r="AG636" i="4" s="1"/>
  <c r="AG637" i="4" s="1"/>
  <c r="AG638" i="4" s="1"/>
  <c r="AG639" i="4" s="1"/>
  <c r="AG640" i="4" s="1"/>
  <c r="AG641" i="4" s="1"/>
  <c r="AG642" i="4" s="1"/>
  <c r="AG643" i="4" s="1"/>
  <c r="AG644" i="4" s="1"/>
  <c r="AG645" i="4" s="1"/>
  <c r="AG646" i="4" s="1"/>
  <c r="AG647" i="4" s="1"/>
  <c r="AG648" i="4" s="1"/>
  <c r="AG649" i="4" s="1"/>
  <c r="AG650" i="4" s="1"/>
  <c r="AG651" i="4" s="1"/>
  <c r="AG652" i="4" s="1"/>
  <c r="AG653" i="4" s="1"/>
  <c r="AG654" i="4" s="1"/>
  <c r="AG655" i="4" s="1"/>
  <c r="AG656" i="4" s="1"/>
  <c r="AG657" i="4" s="1"/>
  <c r="AG658" i="4" s="1"/>
  <c r="AG659" i="4" s="1"/>
  <c r="AG660" i="4" s="1"/>
  <c r="AG661" i="4" s="1"/>
  <c r="AG662" i="4" s="1"/>
  <c r="AG663" i="4" s="1"/>
  <c r="AG664" i="4" s="1"/>
  <c r="AG665" i="4" s="1"/>
  <c r="AG666" i="4" s="1"/>
  <c r="AG667" i="4" s="1"/>
  <c r="AG668" i="4" s="1"/>
  <c r="AG669" i="4" s="1"/>
  <c r="AG670" i="4" s="1"/>
  <c r="AG671" i="4" s="1"/>
  <c r="AG672" i="4" s="1"/>
  <c r="AG673" i="4" s="1"/>
  <c r="AG674" i="4" s="1"/>
  <c r="AG675" i="4" s="1"/>
  <c r="AG676" i="4" s="1"/>
  <c r="AG677" i="4" s="1"/>
  <c r="AG678" i="4" s="1"/>
  <c r="AG679" i="4" s="1"/>
  <c r="AG680" i="4" s="1"/>
  <c r="AG681" i="4" s="1"/>
  <c r="AG682" i="4" s="1"/>
  <c r="AG683" i="4" s="1"/>
  <c r="AG684" i="4" s="1"/>
  <c r="AG685" i="4" s="1"/>
  <c r="AG686" i="4" s="1"/>
  <c r="AG687" i="4" s="1"/>
  <c r="AG688" i="4" s="1"/>
  <c r="AG689" i="4" s="1"/>
  <c r="AG690" i="4" s="1"/>
  <c r="AG691" i="4" s="1"/>
  <c r="AG692" i="4" s="1"/>
  <c r="AG693" i="4" s="1"/>
  <c r="AG694" i="4" s="1"/>
  <c r="AG695" i="4" s="1"/>
  <c r="AG696" i="4" s="1"/>
  <c r="AG697" i="4" s="1"/>
  <c r="AG698" i="4" s="1"/>
  <c r="AG699" i="4" s="1"/>
  <c r="AG700" i="4" s="1"/>
  <c r="AG701" i="4" s="1"/>
  <c r="AG702" i="4" s="1"/>
  <c r="AG703" i="4" s="1"/>
  <c r="AG704" i="4" s="1"/>
  <c r="AG705" i="4" s="1"/>
  <c r="AG706" i="4" s="1"/>
  <c r="AG707" i="4" s="1"/>
  <c r="AG708" i="4" s="1"/>
  <c r="AG709" i="4" s="1"/>
  <c r="AG710" i="4" s="1"/>
  <c r="AG711" i="4" s="1"/>
  <c r="AG712" i="4" s="1"/>
  <c r="AG713" i="4" s="1"/>
  <c r="AG714" i="4" s="1"/>
  <c r="AG715" i="4" s="1"/>
  <c r="AG716" i="4" s="1"/>
  <c r="AG717" i="4" s="1"/>
  <c r="AG718" i="4" s="1"/>
  <c r="AG719" i="4" s="1"/>
  <c r="AG720" i="4" s="1"/>
  <c r="AG721" i="4" s="1"/>
  <c r="AG722" i="4" s="1"/>
  <c r="AG723" i="4" s="1"/>
  <c r="AG724" i="4" s="1"/>
  <c r="AG725" i="4" s="1"/>
  <c r="AG726" i="4" s="1"/>
  <c r="AG727" i="4" s="1"/>
  <c r="AG728" i="4" s="1"/>
  <c r="AG729" i="4" s="1"/>
  <c r="AG730" i="4" s="1"/>
  <c r="AG731" i="4" s="1"/>
  <c r="AG732" i="4" s="1"/>
  <c r="AG733" i="4" s="1"/>
  <c r="AG734" i="4" s="1"/>
  <c r="AG735" i="4" s="1"/>
  <c r="AG736" i="4" s="1"/>
  <c r="AG737" i="4" s="1"/>
  <c r="AG738" i="4" s="1"/>
  <c r="AG739" i="4" s="1"/>
  <c r="AG740" i="4" s="1"/>
  <c r="AG741" i="4" s="1"/>
  <c r="AG742" i="4" s="1"/>
  <c r="AG743" i="4" s="1"/>
  <c r="AG744" i="4" s="1"/>
  <c r="AG745" i="4" s="1"/>
  <c r="AG746" i="4" s="1"/>
  <c r="AG747" i="4" s="1"/>
  <c r="AG748" i="4" s="1"/>
  <c r="AG749" i="4" s="1"/>
  <c r="AG750" i="4" s="1"/>
  <c r="AG751" i="4" s="1"/>
  <c r="AG752" i="4" s="1"/>
  <c r="AG753" i="4" s="1"/>
  <c r="AG754" i="4" s="1"/>
  <c r="AG755" i="4" s="1"/>
  <c r="AG756" i="4" s="1"/>
  <c r="AG757" i="4" s="1"/>
  <c r="AG758" i="4" s="1"/>
  <c r="AG759" i="4" s="1"/>
  <c r="AG760" i="4" s="1"/>
  <c r="AG761" i="4" s="1"/>
  <c r="AG762" i="4" s="1"/>
  <c r="AG763" i="4" s="1"/>
  <c r="AG764" i="4" s="1"/>
  <c r="AG765" i="4" s="1"/>
  <c r="AG766" i="4" s="1"/>
  <c r="AG767" i="4" s="1"/>
  <c r="AG768" i="4" s="1"/>
  <c r="AG769" i="4" s="1"/>
  <c r="AG770" i="4" s="1"/>
  <c r="AG771" i="4" s="1"/>
  <c r="AG772" i="4" s="1"/>
  <c r="AG773" i="4" s="1"/>
  <c r="AG774" i="4" s="1"/>
  <c r="AG775" i="4" s="1"/>
  <c r="AG776" i="4" s="1"/>
  <c r="AG777" i="4" s="1"/>
  <c r="AG778" i="4" s="1"/>
  <c r="AG779" i="4" s="1"/>
  <c r="AG780" i="4" s="1"/>
  <c r="AG781" i="4" s="1"/>
  <c r="AG782" i="4" s="1"/>
  <c r="AG783" i="4" s="1"/>
  <c r="AG784" i="4" s="1"/>
  <c r="AG785" i="4" s="1"/>
  <c r="AG786" i="4" s="1"/>
  <c r="AG787" i="4" s="1"/>
  <c r="AG788" i="4" s="1"/>
  <c r="AG789" i="4" s="1"/>
  <c r="AG790" i="4" s="1"/>
  <c r="AG791" i="4" s="1"/>
  <c r="AG792" i="4" s="1"/>
  <c r="AG793" i="4" s="1"/>
  <c r="AG794" i="4" s="1"/>
  <c r="AG795" i="4" s="1"/>
  <c r="AG796" i="4" s="1"/>
  <c r="AG797" i="4" s="1"/>
  <c r="AG798" i="4" s="1"/>
  <c r="AG799" i="4" s="1"/>
  <c r="AG800" i="4" s="1"/>
  <c r="AG801" i="4" s="1"/>
  <c r="AG802" i="4" s="1"/>
  <c r="AG803" i="4" s="1"/>
  <c r="AG804" i="4" s="1"/>
  <c r="AG805" i="4" s="1"/>
  <c r="AG806" i="4" s="1"/>
  <c r="AG807" i="4" s="1"/>
  <c r="AG808" i="4" s="1"/>
  <c r="AG809" i="4" s="1"/>
  <c r="AG810" i="4" s="1"/>
  <c r="AG811" i="4" s="1"/>
  <c r="AG812" i="4" s="1"/>
  <c r="AG813" i="4" s="1"/>
  <c r="AG814" i="4" s="1"/>
  <c r="AG815" i="4" s="1"/>
  <c r="AG816" i="4" s="1"/>
  <c r="AG817" i="4" s="1"/>
  <c r="AG818" i="4" s="1"/>
  <c r="AG819" i="4" s="1"/>
  <c r="AG820" i="4" s="1"/>
  <c r="AG821" i="4" s="1"/>
  <c r="AG822" i="4" s="1"/>
  <c r="AG823" i="4" s="1"/>
  <c r="AG824" i="4" s="1"/>
  <c r="AG825" i="4" s="1"/>
  <c r="AG826" i="4" s="1"/>
  <c r="AG827" i="4" s="1"/>
  <c r="AG828" i="4" s="1"/>
  <c r="AG829" i="4" s="1"/>
  <c r="AG830" i="4" s="1"/>
  <c r="AG831" i="4" s="1"/>
  <c r="AG832" i="4" s="1"/>
  <c r="AG833" i="4" s="1"/>
  <c r="AG834" i="4" s="1"/>
  <c r="AG835" i="4" s="1"/>
  <c r="AG836" i="4" s="1"/>
  <c r="AG837" i="4" s="1"/>
  <c r="AG838" i="4" s="1"/>
  <c r="AG839" i="4" s="1"/>
  <c r="AG840" i="4" s="1"/>
  <c r="AG841" i="4" s="1"/>
  <c r="AG842" i="4" s="1"/>
  <c r="AG843" i="4" s="1"/>
  <c r="AG844" i="4" s="1"/>
  <c r="AG845" i="4" s="1"/>
  <c r="AG846" i="4" s="1"/>
  <c r="AG847" i="4" s="1"/>
  <c r="AG848" i="4" s="1"/>
  <c r="AG849" i="4" s="1"/>
  <c r="AG850" i="4" s="1"/>
  <c r="AG851" i="4" s="1"/>
  <c r="AG852" i="4" s="1"/>
  <c r="AG853" i="4" s="1"/>
  <c r="AG854" i="4" s="1"/>
  <c r="AG855" i="4" s="1"/>
  <c r="AG856" i="4" s="1"/>
  <c r="AG857" i="4" s="1"/>
  <c r="AG858" i="4" s="1"/>
  <c r="AG859" i="4" s="1"/>
  <c r="AG860" i="4" s="1"/>
  <c r="AG861" i="4" s="1"/>
  <c r="AG862" i="4" s="1"/>
  <c r="AG863" i="4" s="1"/>
  <c r="AG864" i="4" s="1"/>
  <c r="AG865" i="4" s="1"/>
  <c r="AG866" i="4" s="1"/>
  <c r="AG867" i="4" s="1"/>
  <c r="AG868" i="4" s="1"/>
  <c r="AG869" i="4" s="1"/>
  <c r="AG870" i="4" s="1"/>
  <c r="AG871" i="4" s="1"/>
  <c r="AG872" i="4" s="1"/>
  <c r="AG873" i="4" s="1"/>
  <c r="AG874" i="4" s="1"/>
  <c r="AG875" i="4" s="1"/>
  <c r="AG876" i="4" s="1"/>
  <c r="AG877" i="4" s="1"/>
  <c r="AG878" i="4" s="1"/>
  <c r="AG879" i="4" s="1"/>
  <c r="AG880" i="4" s="1"/>
  <c r="AG881" i="4" s="1"/>
  <c r="AG882" i="4" s="1"/>
  <c r="AG883" i="4" s="1"/>
  <c r="AG884" i="4" s="1"/>
  <c r="AG885" i="4" s="1"/>
  <c r="AG886" i="4" s="1"/>
  <c r="AG887" i="4" s="1"/>
  <c r="AG888" i="4" s="1"/>
  <c r="AG889" i="4" s="1"/>
  <c r="AG890" i="4" s="1"/>
  <c r="AG891" i="4" s="1"/>
  <c r="AG892" i="4" s="1"/>
  <c r="AG893" i="4" s="1"/>
  <c r="AG894" i="4" s="1"/>
  <c r="AG895" i="4" s="1"/>
  <c r="AG896" i="4" s="1"/>
  <c r="AG897" i="4" s="1"/>
  <c r="AG898" i="4" s="1"/>
  <c r="AG899" i="4" s="1"/>
  <c r="AG900" i="4" s="1"/>
  <c r="AG901" i="4" s="1"/>
  <c r="AG902" i="4" s="1"/>
  <c r="AG903" i="4" s="1"/>
  <c r="AG904" i="4" s="1"/>
  <c r="AG905" i="4" s="1"/>
  <c r="AG906" i="4" s="1"/>
  <c r="AG907" i="4" s="1"/>
  <c r="AG908" i="4" s="1"/>
  <c r="AG909" i="4" s="1"/>
  <c r="AG910" i="4" s="1"/>
  <c r="AG911" i="4" s="1"/>
  <c r="AG912" i="4" s="1"/>
  <c r="AG913" i="4" s="1"/>
  <c r="AG914" i="4" s="1"/>
  <c r="AG915" i="4" s="1"/>
  <c r="AG916" i="4" s="1"/>
  <c r="AG917" i="4" s="1"/>
  <c r="AG918" i="4" s="1"/>
  <c r="AG919" i="4" s="1"/>
  <c r="AG920" i="4" s="1"/>
  <c r="AG921" i="4" s="1"/>
  <c r="AG922" i="4" s="1"/>
  <c r="AG923" i="4" s="1"/>
  <c r="AG924" i="4" s="1"/>
  <c r="AG925" i="4" s="1"/>
  <c r="AG926" i="4" s="1"/>
  <c r="AG927" i="4" s="1"/>
  <c r="AG928" i="4" s="1"/>
  <c r="AG929" i="4" s="1"/>
  <c r="AG930" i="4" s="1"/>
  <c r="AG931" i="4" s="1"/>
  <c r="AG932" i="4" s="1"/>
  <c r="AG933" i="4" s="1"/>
  <c r="AG934" i="4" s="1"/>
  <c r="AG935" i="4" s="1"/>
  <c r="AG936" i="4" s="1"/>
  <c r="AG937" i="4" s="1"/>
  <c r="AG938" i="4" s="1"/>
  <c r="AG939" i="4" s="1"/>
  <c r="AG940" i="4" s="1"/>
  <c r="AG941" i="4" s="1"/>
  <c r="AG942" i="4" s="1"/>
  <c r="AG943" i="4" s="1"/>
  <c r="AG944" i="4" s="1"/>
  <c r="AG945" i="4" s="1"/>
  <c r="AG946" i="4" s="1"/>
  <c r="AG947" i="4" s="1"/>
  <c r="AG948" i="4" s="1"/>
  <c r="AG949" i="4" s="1"/>
  <c r="AG950" i="4" s="1"/>
  <c r="AG951" i="4" s="1"/>
  <c r="AG952" i="4" s="1"/>
  <c r="AG953" i="4" s="1"/>
  <c r="AG954" i="4" s="1"/>
  <c r="AG955" i="4" s="1"/>
  <c r="AG956" i="4" s="1"/>
  <c r="AG957" i="4" s="1"/>
  <c r="AG958" i="4" s="1"/>
  <c r="AG959" i="4" s="1"/>
  <c r="AG960" i="4" s="1"/>
  <c r="AG961" i="4" s="1"/>
  <c r="AG962" i="4" s="1"/>
  <c r="AG963" i="4" s="1"/>
  <c r="AG964" i="4" s="1"/>
  <c r="AG965" i="4" s="1"/>
  <c r="AG966" i="4" s="1"/>
  <c r="AG967" i="4" s="1"/>
  <c r="AG968" i="4" s="1"/>
  <c r="AG969" i="4" s="1"/>
  <c r="AG970" i="4" s="1"/>
  <c r="AG971" i="4" s="1"/>
  <c r="AG972" i="4" s="1"/>
  <c r="AG973" i="4" s="1"/>
  <c r="AG974" i="4" s="1"/>
  <c r="AG975" i="4" s="1"/>
  <c r="AG976" i="4" s="1"/>
  <c r="AG977" i="4" s="1"/>
  <c r="AG978" i="4" s="1"/>
  <c r="AG979" i="4" s="1"/>
  <c r="AG980" i="4" s="1"/>
  <c r="AG981" i="4" s="1"/>
  <c r="AG982" i="4" s="1"/>
  <c r="AG983" i="4" s="1"/>
  <c r="AG984" i="4" s="1"/>
  <c r="AG985" i="4" s="1"/>
  <c r="AG986" i="4" s="1"/>
  <c r="AG987" i="4" s="1"/>
  <c r="AG988" i="4" s="1"/>
  <c r="AG989" i="4" s="1"/>
  <c r="AG990" i="4" s="1"/>
  <c r="AG991" i="4" s="1"/>
  <c r="AG992" i="4" s="1"/>
  <c r="AG993" i="4" s="1"/>
  <c r="AG994" i="4" s="1"/>
  <c r="AG995" i="4" s="1"/>
  <c r="AG996" i="4" s="1"/>
  <c r="AG997" i="4" s="1"/>
  <c r="AG998" i="4" s="1"/>
  <c r="AG999" i="4" s="1"/>
  <c r="AG1000" i="4" s="1"/>
  <c r="AG1001" i="4" s="1"/>
  <c r="AG1002" i="4" s="1"/>
  <c r="AG1003" i="4" s="1"/>
  <c r="AG1004" i="4" s="1"/>
  <c r="AG1005" i="4" s="1"/>
  <c r="AG1006" i="4" s="1"/>
  <c r="AG1007" i="4" s="1"/>
  <c r="AG1008" i="4" s="1"/>
  <c r="AG1009" i="4" s="1"/>
  <c r="AG1010" i="4" s="1"/>
  <c r="AG1011" i="4" s="1"/>
  <c r="AG1012" i="4" s="1"/>
  <c r="AG1013" i="4" s="1"/>
  <c r="AG1014" i="4" s="1"/>
  <c r="AG1015" i="4" s="1"/>
  <c r="AG1016" i="4" s="1"/>
  <c r="AG1017" i="4" s="1"/>
  <c r="AG1018" i="4" s="1"/>
  <c r="AG1019" i="4" s="1"/>
  <c r="AG1020" i="4" s="1"/>
  <c r="AG1021" i="4" s="1"/>
  <c r="AG1022" i="4" s="1"/>
  <c r="AG1023" i="4" s="1"/>
  <c r="AG1024" i="4" s="1"/>
  <c r="AG1025" i="4" s="1"/>
  <c r="AG1026" i="4" s="1"/>
  <c r="AG1027" i="4" s="1"/>
  <c r="AG1028" i="4" s="1"/>
  <c r="AG1029" i="4" s="1"/>
  <c r="AG1030" i="4" s="1"/>
  <c r="AG1031" i="4" s="1"/>
  <c r="AG1032" i="4" s="1"/>
  <c r="AG1033" i="4" s="1"/>
  <c r="AG1034" i="4" s="1"/>
  <c r="AG1035" i="4" s="1"/>
  <c r="AG1036" i="4" s="1"/>
  <c r="AG1037" i="4" s="1"/>
  <c r="AG1038" i="4" s="1"/>
  <c r="AG1039" i="4" s="1"/>
  <c r="AG1040" i="4" s="1"/>
  <c r="AG1041" i="4" s="1"/>
  <c r="AG1042" i="4" s="1"/>
  <c r="AG1043" i="4" s="1"/>
  <c r="AG1044" i="4" s="1"/>
  <c r="AG1045" i="4" s="1"/>
  <c r="AG1046" i="4" s="1"/>
  <c r="AG1047" i="4" s="1"/>
  <c r="AG1048" i="4" s="1"/>
  <c r="AG1049" i="4" s="1"/>
  <c r="AG1050" i="4" s="1"/>
  <c r="AG1051" i="4" s="1"/>
  <c r="AG1052" i="4" s="1"/>
  <c r="AG1053" i="4" s="1"/>
  <c r="AG1054" i="4" s="1"/>
  <c r="AG1055" i="4" s="1"/>
  <c r="AG1056" i="4" s="1"/>
  <c r="AG1057" i="4" s="1"/>
  <c r="AG1058" i="4" s="1"/>
  <c r="AG1059" i="4" s="1"/>
  <c r="AG1060" i="4" s="1"/>
  <c r="AG1061" i="4" s="1"/>
  <c r="AG1062" i="4" s="1"/>
  <c r="AG1063" i="4" s="1"/>
  <c r="AG1064" i="4" s="1"/>
  <c r="AG1065" i="4" s="1"/>
  <c r="AG1066" i="4" s="1"/>
  <c r="AG1067" i="4" s="1"/>
  <c r="AG1068" i="4" s="1"/>
  <c r="AG1069" i="4" s="1"/>
  <c r="AG1070" i="4" s="1"/>
  <c r="AG1071" i="4" s="1"/>
  <c r="AG1072" i="4" s="1"/>
  <c r="AG1073" i="4" s="1"/>
  <c r="AG1074" i="4" s="1"/>
  <c r="AG1075" i="4" s="1"/>
  <c r="AG1076" i="4" s="1"/>
  <c r="AG1077" i="4" s="1"/>
  <c r="AG1078" i="4" s="1"/>
  <c r="AG1079" i="4" s="1"/>
  <c r="AG1080" i="4" s="1"/>
  <c r="AG1081" i="4" s="1"/>
  <c r="AG1082" i="4" s="1"/>
  <c r="AG1083" i="4" s="1"/>
  <c r="AG1084" i="4" s="1"/>
  <c r="AG1085" i="4" s="1"/>
  <c r="AG1086" i="4" s="1"/>
  <c r="AG1087" i="4" s="1"/>
  <c r="AG1088" i="4" s="1"/>
  <c r="AG1089" i="4" s="1"/>
  <c r="AG1090" i="4" s="1"/>
  <c r="AG1091" i="4" s="1"/>
  <c r="AG1092" i="4" s="1"/>
  <c r="AG1093" i="4" s="1"/>
  <c r="AG1094" i="4" s="1"/>
  <c r="AG1095" i="4" s="1"/>
  <c r="AG1096" i="4" s="1"/>
  <c r="AG1097" i="4" s="1"/>
  <c r="AG1098" i="4" s="1"/>
  <c r="AG1099" i="4" s="1"/>
  <c r="AG1100" i="4" s="1"/>
  <c r="AG1101" i="4" s="1"/>
  <c r="AG1102" i="4" s="1"/>
  <c r="AG1103" i="4" s="1"/>
  <c r="AG1104" i="4" s="1"/>
  <c r="AG1105" i="4" s="1"/>
  <c r="AG1106" i="4" s="1"/>
  <c r="AG1107" i="4" s="1"/>
  <c r="AG1108" i="4" s="1"/>
  <c r="AG1109" i="4" s="1"/>
  <c r="AG1110" i="4" s="1"/>
  <c r="AG1111" i="4" s="1"/>
  <c r="AG1112" i="4" s="1"/>
  <c r="AG1113" i="4" s="1"/>
  <c r="AG1114" i="4" s="1"/>
  <c r="AG1115" i="4" s="1"/>
  <c r="AG1116" i="4" s="1"/>
  <c r="AG1117" i="4" s="1"/>
  <c r="AG1118" i="4" s="1"/>
  <c r="AG1119" i="4" s="1"/>
  <c r="AG1120" i="4" s="1"/>
  <c r="AG1121" i="4" s="1"/>
  <c r="AG1122" i="4" s="1"/>
  <c r="AG1123" i="4" s="1"/>
  <c r="AG1124" i="4" s="1"/>
  <c r="AM119" i="4"/>
  <c r="AL120" i="4"/>
  <c r="W120" i="4"/>
  <c r="AA120" i="4" s="1"/>
  <c r="AO119" i="4" l="1"/>
  <c r="Y119" i="4"/>
  <c r="S120" i="4"/>
  <c r="X120" i="4"/>
  <c r="R121" i="4"/>
  <c r="AC119" i="4"/>
  <c r="AB120" i="4"/>
  <c r="O122" i="4"/>
  <c r="Q122" i="4" s="1"/>
  <c r="AH594" i="4"/>
  <c r="AH595" i="4" s="1"/>
  <c r="AH596" i="4" s="1"/>
  <c r="AH597" i="4" s="1"/>
  <c r="AH598" i="4" s="1"/>
  <c r="AH599" i="4" s="1"/>
  <c r="AH600" i="4" s="1"/>
  <c r="AH601" i="4" s="1"/>
  <c r="AH602" i="4" s="1"/>
  <c r="AH603" i="4" s="1"/>
  <c r="AH604" i="4" s="1"/>
  <c r="AH605" i="4" s="1"/>
  <c r="AH606" i="4" s="1"/>
  <c r="AH607" i="4" s="1"/>
  <c r="AH608" i="4" s="1"/>
  <c r="AH609" i="4" s="1"/>
  <c r="AH610" i="4" s="1"/>
  <c r="AH611" i="4" s="1"/>
  <c r="AH612" i="4" s="1"/>
  <c r="AH613" i="4" s="1"/>
  <c r="AH614" i="4" s="1"/>
  <c r="AH615" i="4" s="1"/>
  <c r="AH616" i="4" s="1"/>
  <c r="AH617" i="4" s="1"/>
  <c r="AH618" i="4" s="1"/>
  <c r="AH619" i="4" s="1"/>
  <c r="AH620" i="4" s="1"/>
  <c r="AH621" i="4" s="1"/>
  <c r="AH622" i="4" s="1"/>
  <c r="AH623" i="4" s="1"/>
  <c r="AH624" i="4" s="1"/>
  <c r="AH625" i="4" s="1"/>
  <c r="AH626" i="4" s="1"/>
  <c r="AH627" i="4" s="1"/>
  <c r="AH628" i="4" s="1"/>
  <c r="AH629" i="4" s="1"/>
  <c r="AH630" i="4" s="1"/>
  <c r="AH631" i="4" s="1"/>
  <c r="AH632" i="4" s="1"/>
  <c r="AH633" i="4" s="1"/>
  <c r="AH634" i="4" s="1"/>
  <c r="AH635" i="4" s="1"/>
  <c r="AH636" i="4" s="1"/>
  <c r="AH637" i="4" s="1"/>
  <c r="AH638" i="4" s="1"/>
  <c r="AH639" i="4" s="1"/>
  <c r="AH640" i="4" s="1"/>
  <c r="AH641" i="4" s="1"/>
  <c r="AH642" i="4" s="1"/>
  <c r="AH643" i="4" s="1"/>
  <c r="AH644" i="4" s="1"/>
  <c r="AH645" i="4" s="1"/>
  <c r="AH646" i="4" s="1"/>
  <c r="AH647" i="4" s="1"/>
  <c r="AH648" i="4" s="1"/>
  <c r="AH649" i="4" s="1"/>
  <c r="AH650" i="4" s="1"/>
  <c r="AH651" i="4" s="1"/>
  <c r="AH652" i="4" s="1"/>
  <c r="AH653" i="4" s="1"/>
  <c r="AH654" i="4" s="1"/>
  <c r="AH655" i="4" s="1"/>
  <c r="AH656" i="4" s="1"/>
  <c r="AH657" i="4" s="1"/>
  <c r="AH658" i="4" s="1"/>
  <c r="AH659" i="4" s="1"/>
  <c r="AH660" i="4" s="1"/>
  <c r="AH661" i="4" s="1"/>
  <c r="AH662" i="4" s="1"/>
  <c r="AH663" i="4" s="1"/>
  <c r="AH664" i="4" s="1"/>
  <c r="AH665" i="4" s="1"/>
  <c r="AH666" i="4" s="1"/>
  <c r="AH667" i="4" s="1"/>
  <c r="AH668" i="4" s="1"/>
  <c r="AH669" i="4" s="1"/>
  <c r="AH670" i="4" s="1"/>
  <c r="AH671" i="4" s="1"/>
  <c r="AH672" i="4" s="1"/>
  <c r="AH673" i="4" s="1"/>
  <c r="AH674" i="4" s="1"/>
  <c r="AH675" i="4" s="1"/>
  <c r="AH676" i="4" s="1"/>
  <c r="AH677" i="4" s="1"/>
  <c r="AH678" i="4" s="1"/>
  <c r="AH679" i="4" s="1"/>
  <c r="AH680" i="4" s="1"/>
  <c r="AH681" i="4" s="1"/>
  <c r="AH682" i="4" s="1"/>
  <c r="AH683" i="4" s="1"/>
  <c r="AH684" i="4" s="1"/>
  <c r="AH685" i="4" s="1"/>
  <c r="AH686" i="4" s="1"/>
  <c r="AH687" i="4" s="1"/>
  <c r="AH688" i="4" s="1"/>
  <c r="AH689" i="4" s="1"/>
  <c r="AH690" i="4" s="1"/>
  <c r="AH691" i="4" s="1"/>
  <c r="AH692" i="4" s="1"/>
  <c r="AH693" i="4" s="1"/>
  <c r="AH694" i="4" s="1"/>
  <c r="AH695" i="4" s="1"/>
  <c r="AH696" i="4" s="1"/>
  <c r="AH697" i="4" s="1"/>
  <c r="AH698" i="4" s="1"/>
  <c r="AH699" i="4" s="1"/>
  <c r="AH700" i="4" s="1"/>
  <c r="AH701" i="4" s="1"/>
  <c r="AH702" i="4" s="1"/>
  <c r="AH703" i="4" s="1"/>
  <c r="AH704" i="4" s="1"/>
  <c r="AH705" i="4" s="1"/>
  <c r="AH706" i="4" s="1"/>
  <c r="AH707" i="4" s="1"/>
  <c r="AH708" i="4" s="1"/>
  <c r="AH709" i="4" s="1"/>
  <c r="AH710" i="4" s="1"/>
  <c r="AH711" i="4" s="1"/>
  <c r="AH712" i="4" s="1"/>
  <c r="AH713" i="4" s="1"/>
  <c r="AH714" i="4" s="1"/>
  <c r="AH715" i="4" s="1"/>
  <c r="AH716" i="4" s="1"/>
  <c r="AH717" i="4" s="1"/>
  <c r="AH718" i="4" s="1"/>
  <c r="AH719" i="4" s="1"/>
  <c r="AH720" i="4" s="1"/>
  <c r="AH721" i="4" s="1"/>
  <c r="AH722" i="4" s="1"/>
  <c r="AH723" i="4" s="1"/>
  <c r="AH724" i="4" s="1"/>
  <c r="AH725" i="4" s="1"/>
  <c r="AH726" i="4" s="1"/>
  <c r="AH727" i="4" s="1"/>
  <c r="AH728" i="4" s="1"/>
  <c r="AH729" i="4" s="1"/>
  <c r="AH730" i="4" s="1"/>
  <c r="AH731" i="4" s="1"/>
  <c r="AH732" i="4" s="1"/>
  <c r="AH733" i="4" s="1"/>
  <c r="AH734" i="4" s="1"/>
  <c r="AH735" i="4" s="1"/>
  <c r="AH736" i="4" s="1"/>
  <c r="AH737" i="4" s="1"/>
  <c r="AH738" i="4" s="1"/>
  <c r="AH739" i="4" s="1"/>
  <c r="AH740" i="4" s="1"/>
  <c r="AH741" i="4" s="1"/>
  <c r="AH742" i="4" s="1"/>
  <c r="AH743" i="4" s="1"/>
  <c r="AH744" i="4" s="1"/>
  <c r="AH745" i="4" s="1"/>
  <c r="AH746" i="4" s="1"/>
  <c r="AH747" i="4" s="1"/>
  <c r="AH748" i="4" s="1"/>
  <c r="AH749" i="4" s="1"/>
  <c r="AH750" i="4" s="1"/>
  <c r="AH751" i="4" s="1"/>
  <c r="AH752" i="4" s="1"/>
  <c r="AH753" i="4" s="1"/>
  <c r="AH754" i="4" s="1"/>
  <c r="AH755" i="4" s="1"/>
  <c r="AH756" i="4" s="1"/>
  <c r="AH757" i="4" s="1"/>
  <c r="AH758" i="4" s="1"/>
  <c r="AH759" i="4" s="1"/>
  <c r="AH760" i="4" s="1"/>
  <c r="AH761" i="4" s="1"/>
  <c r="AH762" i="4" s="1"/>
  <c r="AH763" i="4" s="1"/>
  <c r="AH764" i="4" s="1"/>
  <c r="AH765" i="4" s="1"/>
  <c r="AH766" i="4" s="1"/>
  <c r="AH767" i="4" s="1"/>
  <c r="AH768" i="4" s="1"/>
  <c r="AH769" i="4" s="1"/>
  <c r="AH770" i="4" s="1"/>
  <c r="AH771" i="4" s="1"/>
  <c r="AH772" i="4" s="1"/>
  <c r="AH773" i="4" s="1"/>
  <c r="AH774" i="4" s="1"/>
  <c r="AH775" i="4" s="1"/>
  <c r="AH776" i="4" s="1"/>
  <c r="AH777" i="4" s="1"/>
  <c r="AH778" i="4" s="1"/>
  <c r="AH779" i="4" s="1"/>
  <c r="AH780" i="4" s="1"/>
  <c r="AH781" i="4" s="1"/>
  <c r="AH782" i="4" s="1"/>
  <c r="AH783" i="4" s="1"/>
  <c r="AH784" i="4" s="1"/>
  <c r="AH785" i="4" s="1"/>
  <c r="AH786" i="4" s="1"/>
  <c r="AH787" i="4" s="1"/>
  <c r="AH788" i="4" s="1"/>
  <c r="AH789" i="4" s="1"/>
  <c r="AH790" i="4" s="1"/>
  <c r="AH791" i="4" s="1"/>
  <c r="AH792" i="4" s="1"/>
  <c r="AH793" i="4" s="1"/>
  <c r="AH794" i="4" s="1"/>
  <c r="AH795" i="4" s="1"/>
  <c r="AH796" i="4" s="1"/>
  <c r="AH797" i="4" s="1"/>
  <c r="AH798" i="4" s="1"/>
  <c r="AH799" i="4" s="1"/>
  <c r="AH800" i="4" s="1"/>
  <c r="AH801" i="4" s="1"/>
  <c r="AH802" i="4" s="1"/>
  <c r="AH803" i="4" s="1"/>
  <c r="AH804" i="4" s="1"/>
  <c r="AH805" i="4" s="1"/>
  <c r="AH806" i="4" s="1"/>
  <c r="AH807" i="4" s="1"/>
  <c r="AH808" i="4" s="1"/>
  <c r="AH809" i="4" s="1"/>
  <c r="AH810" i="4" s="1"/>
  <c r="AH811" i="4" s="1"/>
  <c r="AH812" i="4" s="1"/>
  <c r="AH813" i="4" s="1"/>
  <c r="AH814" i="4" s="1"/>
  <c r="AH815" i="4" s="1"/>
  <c r="AH816" i="4" s="1"/>
  <c r="AH817" i="4" s="1"/>
  <c r="AH818" i="4" s="1"/>
  <c r="AH819" i="4" s="1"/>
  <c r="AH820" i="4" s="1"/>
  <c r="AH821" i="4" s="1"/>
  <c r="AH822" i="4" s="1"/>
  <c r="AH823" i="4" s="1"/>
  <c r="AH824" i="4" s="1"/>
  <c r="AH825" i="4" s="1"/>
  <c r="AH826" i="4" s="1"/>
  <c r="AH827" i="4" s="1"/>
  <c r="AH828" i="4" s="1"/>
  <c r="AH829" i="4" s="1"/>
  <c r="AH830" i="4" s="1"/>
  <c r="AH831" i="4" s="1"/>
  <c r="AH832" i="4" s="1"/>
  <c r="AH833" i="4" s="1"/>
  <c r="AH834" i="4" s="1"/>
  <c r="AH835" i="4" s="1"/>
  <c r="AH836" i="4" s="1"/>
  <c r="AH837" i="4" s="1"/>
  <c r="AH838" i="4" s="1"/>
  <c r="AH839" i="4" s="1"/>
  <c r="AH840" i="4" s="1"/>
  <c r="AH841" i="4" s="1"/>
  <c r="AH842" i="4" s="1"/>
  <c r="AH843" i="4" s="1"/>
  <c r="AH844" i="4" s="1"/>
  <c r="AH845" i="4" s="1"/>
  <c r="AH846" i="4" s="1"/>
  <c r="AH847" i="4" s="1"/>
  <c r="AH848" i="4" s="1"/>
  <c r="AH849" i="4" s="1"/>
  <c r="AH850" i="4" s="1"/>
  <c r="AH851" i="4" s="1"/>
  <c r="AH852" i="4" s="1"/>
  <c r="AH853" i="4" s="1"/>
  <c r="AH854" i="4" s="1"/>
  <c r="AH855" i="4" s="1"/>
  <c r="AH856" i="4" s="1"/>
  <c r="AH857" i="4" s="1"/>
  <c r="AH858" i="4" s="1"/>
  <c r="AH859" i="4" s="1"/>
  <c r="AH860" i="4" s="1"/>
  <c r="AH861" i="4" s="1"/>
  <c r="AH862" i="4" s="1"/>
  <c r="AH863" i="4" s="1"/>
  <c r="AH864" i="4" s="1"/>
  <c r="AH865" i="4" s="1"/>
  <c r="AH866" i="4" s="1"/>
  <c r="AH867" i="4" s="1"/>
  <c r="AH868" i="4" s="1"/>
  <c r="AH869" i="4" s="1"/>
  <c r="AH870" i="4" s="1"/>
  <c r="AH871" i="4" s="1"/>
  <c r="AH872" i="4" s="1"/>
  <c r="AH873" i="4" s="1"/>
  <c r="AH874" i="4" s="1"/>
  <c r="AH875" i="4" s="1"/>
  <c r="AH876" i="4" s="1"/>
  <c r="AH877" i="4" s="1"/>
  <c r="AH878" i="4" s="1"/>
  <c r="AH879" i="4" s="1"/>
  <c r="AH880" i="4" s="1"/>
  <c r="AH881" i="4" s="1"/>
  <c r="AH882" i="4" s="1"/>
  <c r="AH883" i="4" s="1"/>
  <c r="AH884" i="4" s="1"/>
  <c r="AH885" i="4" s="1"/>
  <c r="AH886" i="4" s="1"/>
  <c r="AH887" i="4" s="1"/>
  <c r="AH888" i="4" s="1"/>
  <c r="AH889" i="4" s="1"/>
  <c r="AH890" i="4" s="1"/>
  <c r="AH891" i="4" s="1"/>
  <c r="AH892" i="4" s="1"/>
  <c r="AH893" i="4" s="1"/>
  <c r="AH894" i="4" s="1"/>
  <c r="AH895" i="4" s="1"/>
  <c r="AH896" i="4" s="1"/>
  <c r="AH897" i="4" s="1"/>
  <c r="AH898" i="4" s="1"/>
  <c r="AH899" i="4" s="1"/>
  <c r="AH900" i="4" s="1"/>
  <c r="AH901" i="4" s="1"/>
  <c r="AH902" i="4" s="1"/>
  <c r="AH903" i="4" s="1"/>
  <c r="AH904" i="4" s="1"/>
  <c r="AH905" i="4" s="1"/>
  <c r="AH906" i="4" s="1"/>
  <c r="AH907" i="4" s="1"/>
  <c r="AH908" i="4" s="1"/>
  <c r="AH909" i="4" s="1"/>
  <c r="AH910" i="4" s="1"/>
  <c r="AH911" i="4" s="1"/>
  <c r="AH912" i="4" s="1"/>
  <c r="AH913" i="4" s="1"/>
  <c r="AH914" i="4" s="1"/>
  <c r="AH915" i="4" s="1"/>
  <c r="AH916" i="4" s="1"/>
  <c r="AH917" i="4" s="1"/>
  <c r="AH918" i="4" s="1"/>
  <c r="AH919" i="4" s="1"/>
  <c r="AH920" i="4" s="1"/>
  <c r="AH921" i="4" s="1"/>
  <c r="AH922" i="4" s="1"/>
  <c r="AH923" i="4" s="1"/>
  <c r="AH924" i="4" s="1"/>
  <c r="AH925" i="4" s="1"/>
  <c r="AH926" i="4" s="1"/>
  <c r="AH927" i="4" s="1"/>
  <c r="AH928" i="4" s="1"/>
  <c r="AH929" i="4" s="1"/>
  <c r="AH930" i="4" s="1"/>
  <c r="AH931" i="4" s="1"/>
  <c r="AH932" i="4" s="1"/>
  <c r="AH933" i="4" s="1"/>
  <c r="AH934" i="4" s="1"/>
  <c r="AH935" i="4" s="1"/>
  <c r="AH936" i="4" s="1"/>
  <c r="AH937" i="4" s="1"/>
  <c r="AH938" i="4" s="1"/>
  <c r="AH939" i="4" s="1"/>
  <c r="AH940" i="4" s="1"/>
  <c r="AH941" i="4" s="1"/>
  <c r="AH942" i="4" s="1"/>
  <c r="AH943" i="4" s="1"/>
  <c r="AH944" i="4" s="1"/>
  <c r="AH945" i="4" s="1"/>
  <c r="AH946" i="4" s="1"/>
  <c r="AH947" i="4" s="1"/>
  <c r="AH948" i="4" s="1"/>
  <c r="AH949" i="4" s="1"/>
  <c r="AH950" i="4" s="1"/>
  <c r="AH951" i="4" s="1"/>
  <c r="AH952" i="4" s="1"/>
  <c r="AH953" i="4" s="1"/>
  <c r="AH954" i="4" s="1"/>
  <c r="AH955" i="4" s="1"/>
  <c r="AH956" i="4" s="1"/>
  <c r="AH957" i="4" s="1"/>
  <c r="AH958" i="4" s="1"/>
  <c r="AH959" i="4" s="1"/>
  <c r="AH960" i="4" s="1"/>
  <c r="AH961" i="4" s="1"/>
  <c r="AH962" i="4" s="1"/>
  <c r="AH963" i="4" s="1"/>
  <c r="AH964" i="4" s="1"/>
  <c r="AH965" i="4" s="1"/>
  <c r="AH966" i="4" s="1"/>
  <c r="AH967" i="4" s="1"/>
  <c r="AH968" i="4" s="1"/>
  <c r="AH969" i="4" s="1"/>
  <c r="AH970" i="4" s="1"/>
  <c r="AH971" i="4" s="1"/>
  <c r="AH972" i="4" s="1"/>
  <c r="AH973" i="4" s="1"/>
  <c r="AH974" i="4" s="1"/>
  <c r="AH975" i="4" s="1"/>
  <c r="AH976" i="4" s="1"/>
  <c r="AH977" i="4" s="1"/>
  <c r="AH978" i="4" s="1"/>
  <c r="AH979" i="4" s="1"/>
  <c r="AH980" i="4" s="1"/>
  <c r="AH981" i="4" s="1"/>
  <c r="AH982" i="4" s="1"/>
  <c r="AH983" i="4" s="1"/>
  <c r="AH984" i="4" s="1"/>
  <c r="AH985" i="4" s="1"/>
  <c r="AH986" i="4" s="1"/>
  <c r="AH987" i="4" s="1"/>
  <c r="AH988" i="4" s="1"/>
  <c r="AH989" i="4" s="1"/>
  <c r="AH990" i="4" s="1"/>
  <c r="AH991" i="4" s="1"/>
  <c r="AH992" i="4" s="1"/>
  <c r="AH993" i="4" s="1"/>
  <c r="AH994" i="4" s="1"/>
  <c r="AH995" i="4" s="1"/>
  <c r="AH996" i="4" s="1"/>
  <c r="AH997" i="4" s="1"/>
  <c r="AH998" i="4" s="1"/>
  <c r="AH999" i="4" s="1"/>
  <c r="AH1000" i="4" s="1"/>
  <c r="AH1001" i="4" s="1"/>
  <c r="AH1002" i="4" s="1"/>
  <c r="AH1003" i="4" s="1"/>
  <c r="AH1004" i="4" s="1"/>
  <c r="AH1005" i="4" s="1"/>
  <c r="AH1006" i="4" s="1"/>
  <c r="AH1007" i="4" s="1"/>
  <c r="AH1008" i="4" s="1"/>
  <c r="AH1009" i="4" s="1"/>
  <c r="AH1010" i="4" s="1"/>
  <c r="AH1011" i="4" s="1"/>
  <c r="AH1012" i="4" s="1"/>
  <c r="AH1013" i="4" s="1"/>
  <c r="AH1014" i="4" s="1"/>
  <c r="AH1015" i="4" s="1"/>
  <c r="AH1016" i="4" s="1"/>
  <c r="AH1017" i="4" s="1"/>
  <c r="AH1018" i="4" s="1"/>
  <c r="AH1019" i="4" s="1"/>
  <c r="AH1020" i="4" s="1"/>
  <c r="AH1021" i="4" s="1"/>
  <c r="AH1022" i="4" s="1"/>
  <c r="AH1023" i="4" s="1"/>
  <c r="AH1024" i="4" s="1"/>
  <c r="AH1025" i="4" s="1"/>
  <c r="AH1026" i="4" s="1"/>
  <c r="AH1027" i="4" s="1"/>
  <c r="AH1028" i="4" s="1"/>
  <c r="AH1029" i="4" s="1"/>
  <c r="AH1030" i="4" s="1"/>
  <c r="AH1031" i="4" s="1"/>
  <c r="AH1032" i="4" s="1"/>
  <c r="AH1033" i="4" s="1"/>
  <c r="AH1034" i="4" s="1"/>
  <c r="AH1035" i="4" s="1"/>
  <c r="AH1036" i="4" s="1"/>
  <c r="AH1037" i="4" s="1"/>
  <c r="AH1038" i="4" s="1"/>
  <c r="AH1039" i="4" s="1"/>
  <c r="AH1040" i="4" s="1"/>
  <c r="AH1041" i="4" s="1"/>
  <c r="AH1042" i="4" s="1"/>
  <c r="AH1043" i="4" s="1"/>
  <c r="AH1044" i="4" s="1"/>
  <c r="AH1045" i="4" s="1"/>
  <c r="AH1046" i="4" s="1"/>
  <c r="AH1047" i="4" s="1"/>
  <c r="AH1048" i="4" s="1"/>
  <c r="AH1049" i="4" s="1"/>
  <c r="AH1050" i="4" s="1"/>
  <c r="AH1051" i="4" s="1"/>
  <c r="AH1052" i="4" s="1"/>
  <c r="AH1053" i="4" s="1"/>
  <c r="AH1054" i="4" s="1"/>
  <c r="AH1055" i="4" s="1"/>
  <c r="AH1056" i="4" s="1"/>
  <c r="AH1057" i="4" s="1"/>
  <c r="AH1058" i="4" s="1"/>
  <c r="AH1059" i="4" s="1"/>
  <c r="AH1060" i="4" s="1"/>
  <c r="AH1061" i="4" s="1"/>
  <c r="AH1062" i="4" s="1"/>
  <c r="AH1063" i="4" s="1"/>
  <c r="AH1064" i="4" s="1"/>
  <c r="AH1065" i="4" s="1"/>
  <c r="AH1066" i="4" s="1"/>
  <c r="AH1067" i="4" s="1"/>
  <c r="AH1068" i="4" s="1"/>
  <c r="AH1069" i="4" s="1"/>
  <c r="AH1070" i="4" s="1"/>
  <c r="AH1071" i="4" s="1"/>
  <c r="AH1072" i="4" s="1"/>
  <c r="AH1073" i="4" s="1"/>
  <c r="AH1074" i="4" s="1"/>
  <c r="AH1075" i="4" s="1"/>
  <c r="AH1076" i="4" s="1"/>
  <c r="AH1077" i="4" s="1"/>
  <c r="AH1078" i="4" s="1"/>
  <c r="AH1079" i="4" s="1"/>
  <c r="AH1080" i="4" s="1"/>
  <c r="AH1081" i="4" s="1"/>
  <c r="AH1082" i="4" s="1"/>
  <c r="AH1083" i="4" s="1"/>
  <c r="AH1084" i="4" s="1"/>
  <c r="AH1085" i="4" s="1"/>
  <c r="AH1086" i="4" s="1"/>
  <c r="AH1087" i="4" s="1"/>
  <c r="AH1088" i="4" s="1"/>
  <c r="AH1089" i="4" s="1"/>
  <c r="AH1090" i="4" s="1"/>
  <c r="AH1091" i="4" s="1"/>
  <c r="AH1092" i="4" s="1"/>
  <c r="AH1093" i="4" s="1"/>
  <c r="AH1094" i="4" s="1"/>
  <c r="AH1095" i="4" s="1"/>
  <c r="AH1096" i="4" s="1"/>
  <c r="AH1097" i="4" s="1"/>
  <c r="AH1098" i="4" s="1"/>
  <c r="AH1099" i="4" s="1"/>
  <c r="AH1100" i="4" s="1"/>
  <c r="AH1101" i="4" s="1"/>
  <c r="AH1102" i="4" s="1"/>
  <c r="AH1103" i="4" s="1"/>
  <c r="AH1104" i="4" s="1"/>
  <c r="AH1105" i="4" s="1"/>
  <c r="AH1106" i="4" s="1"/>
  <c r="AH1107" i="4" s="1"/>
  <c r="AH1108" i="4" s="1"/>
  <c r="AH1109" i="4" s="1"/>
  <c r="AH1110" i="4" s="1"/>
  <c r="AH1111" i="4" s="1"/>
  <c r="AH1112" i="4" s="1"/>
  <c r="AH1113" i="4" s="1"/>
  <c r="AH1114" i="4" s="1"/>
  <c r="AH1115" i="4" s="1"/>
  <c r="AH1116" i="4" s="1"/>
  <c r="AH1117" i="4" s="1"/>
  <c r="AH1118" i="4" s="1"/>
  <c r="AH1119" i="4" s="1"/>
  <c r="AH1120" i="4" s="1"/>
  <c r="AH1121" i="4" s="1"/>
  <c r="AH1122" i="4" s="1"/>
  <c r="AH1123" i="4" s="1"/>
  <c r="AH1124" i="4" s="1"/>
  <c r="AM120" i="4"/>
  <c r="W121" i="4"/>
  <c r="AA121" i="4"/>
  <c r="AL121" i="4"/>
  <c r="AO120" i="4" l="1"/>
  <c r="Y120" i="4"/>
  <c r="S121" i="4"/>
  <c r="X121" i="4"/>
  <c r="R122" i="4"/>
  <c r="AC120" i="4"/>
  <c r="AB121" i="4"/>
  <c r="O123" i="4"/>
  <c r="Q123" i="4" s="1"/>
  <c r="B25" i="6" a="1"/>
  <c r="B25" i="6" s="1"/>
  <c r="AM121" i="4"/>
  <c r="W122" i="4"/>
  <c r="AL122" i="4"/>
  <c r="AA122" i="4"/>
  <c r="AO121" i="4" l="1"/>
  <c r="Y121" i="4"/>
  <c r="S122" i="4"/>
  <c r="X122" i="4"/>
  <c r="R123" i="4"/>
  <c r="AC121" i="4"/>
  <c r="AB122" i="4"/>
  <c r="O124" i="4"/>
  <c r="Q124" i="4" s="1"/>
  <c r="AM122" i="4"/>
  <c r="W123" i="4"/>
  <c r="AA123" i="4"/>
  <c r="AL123" i="4"/>
  <c r="AO122" i="4" l="1"/>
  <c r="Y122" i="4"/>
  <c r="S123" i="4"/>
  <c r="X123" i="4"/>
  <c r="R124" i="4"/>
  <c r="AC122" i="4"/>
  <c r="AB123" i="4"/>
  <c r="O125" i="4"/>
  <c r="Q125" i="4" s="1"/>
  <c r="AM123" i="4"/>
  <c r="AL124" i="4"/>
  <c r="W124" i="4"/>
  <c r="AA124" i="4"/>
  <c r="AO123" i="4" l="1"/>
  <c r="Y123" i="4"/>
  <c r="S124" i="4"/>
  <c r="X124" i="4"/>
  <c r="R125" i="4"/>
  <c r="AC123" i="4"/>
  <c r="AB124" i="4"/>
  <c r="O126" i="4"/>
  <c r="Q126" i="4" s="1"/>
  <c r="AM124" i="4"/>
  <c r="AL125" i="4"/>
  <c r="W125" i="4"/>
  <c r="AA125" i="4" s="1"/>
  <c r="AO124" i="4" l="1"/>
  <c r="Y124" i="4"/>
  <c r="S125" i="4"/>
  <c r="X125" i="4"/>
  <c r="R126" i="4"/>
  <c r="AC124" i="4"/>
  <c r="AB125" i="4"/>
  <c r="O127" i="4"/>
  <c r="Q127" i="4" s="1"/>
  <c r="AM125" i="4"/>
  <c r="AL126" i="4"/>
  <c r="W126" i="4"/>
  <c r="AA126" i="4" s="1"/>
  <c r="AO125" i="4" l="1"/>
  <c r="Y125" i="4"/>
  <c r="S126" i="4"/>
  <c r="X126" i="4"/>
  <c r="R127" i="4"/>
  <c r="AC125" i="4"/>
  <c r="AB126" i="4"/>
  <c r="O128" i="4"/>
  <c r="Q128" i="4" s="1"/>
  <c r="AM126" i="4"/>
  <c r="AL127" i="4"/>
  <c r="W127" i="4"/>
  <c r="AA127" i="4"/>
  <c r="AO126" i="4" l="1"/>
  <c r="Y126" i="4"/>
  <c r="S127" i="4"/>
  <c r="X127" i="4"/>
  <c r="R128" i="4"/>
  <c r="AC126" i="4"/>
  <c r="AB127" i="4"/>
  <c r="O129" i="4"/>
  <c r="Q129" i="4" s="1"/>
  <c r="AM127" i="4"/>
  <c r="AL128" i="4"/>
  <c r="W128" i="4"/>
  <c r="AA128" i="4"/>
  <c r="AO127" i="4" l="1"/>
  <c r="Y127" i="4"/>
  <c r="S128" i="4"/>
  <c r="X128" i="4"/>
  <c r="R129" i="4"/>
  <c r="AC127" i="4"/>
  <c r="AB128" i="4"/>
  <c r="O130" i="4"/>
  <c r="Q130" i="4" s="1"/>
  <c r="AM128" i="4"/>
  <c r="W129" i="4"/>
  <c r="AL129" i="4"/>
  <c r="AA129" i="4"/>
  <c r="AO128" i="4" l="1"/>
  <c r="Y128" i="4"/>
  <c r="S129" i="4"/>
  <c r="X129" i="4"/>
  <c r="R130" i="4"/>
  <c r="AC128" i="4"/>
  <c r="AB129" i="4"/>
  <c r="O131" i="4"/>
  <c r="Q131" i="4" s="1"/>
  <c r="AM129" i="4"/>
  <c r="W130" i="4"/>
  <c r="AA130" i="4"/>
  <c r="AL130" i="4"/>
  <c r="Y129" i="4" l="1"/>
  <c r="AO129" i="4"/>
  <c r="X130" i="4"/>
  <c r="R131" i="4"/>
  <c r="S130" i="4"/>
  <c r="AB130" i="4"/>
  <c r="AC129" i="4"/>
  <c r="O132" i="4"/>
  <c r="Q132" i="4" s="1"/>
  <c r="AM130" i="4"/>
  <c r="W131" i="4"/>
  <c r="AL131" i="4"/>
  <c r="AA131" i="4"/>
  <c r="Y130" i="4" l="1"/>
  <c r="AO130" i="4"/>
  <c r="X131" i="4"/>
  <c r="R132" i="4"/>
  <c r="S131" i="4"/>
  <c r="AC130" i="4"/>
  <c r="AB131" i="4"/>
  <c r="O133" i="4"/>
  <c r="Q133" i="4" s="1"/>
  <c r="AM131" i="4"/>
  <c r="W132" i="4"/>
  <c r="AA132" i="4"/>
  <c r="AL132" i="4"/>
  <c r="Y131" i="4" l="1"/>
  <c r="AO131" i="4"/>
  <c r="X132" i="4"/>
  <c r="R133" i="4"/>
  <c r="S132" i="4"/>
  <c r="AC131" i="4"/>
  <c r="AB132" i="4"/>
  <c r="O134" i="4"/>
  <c r="Q134" i="4" s="1"/>
  <c r="AM132" i="4"/>
  <c r="W133" i="4"/>
  <c r="AL133" i="4"/>
  <c r="Y132" i="4" l="1"/>
  <c r="AO132" i="4"/>
  <c r="X133" i="4"/>
  <c r="R134" i="4"/>
  <c r="S133" i="4"/>
  <c r="AC132" i="4"/>
  <c r="O135" i="4"/>
  <c r="Q135" i="4" s="1"/>
  <c r="AM133" i="4"/>
  <c r="AA133" i="4"/>
  <c r="W134" i="4"/>
  <c r="AA134" i="4" s="1"/>
  <c r="AL134" i="4"/>
  <c r="Y133" i="4" l="1"/>
  <c r="AO133" i="4"/>
  <c r="AB133" i="4"/>
  <c r="AB134" i="4" s="1"/>
  <c r="S134" i="4"/>
  <c r="X134" i="4"/>
  <c r="R135" i="4"/>
  <c r="O136" i="4"/>
  <c r="Q136" i="4" s="1"/>
  <c r="AM134" i="4"/>
  <c r="AL135" i="4"/>
  <c r="W135" i="4"/>
  <c r="AA135" i="4" s="1"/>
  <c r="Y134" i="4" l="1"/>
  <c r="AO134" i="4"/>
  <c r="AC133" i="4"/>
  <c r="AC134" i="4" s="1"/>
  <c r="S135" i="4"/>
  <c r="X135" i="4"/>
  <c r="R136" i="4"/>
  <c r="AB135" i="4"/>
  <c r="O137" i="4"/>
  <c r="Q137" i="4" s="1"/>
  <c r="AM135" i="4"/>
  <c r="W136" i="4"/>
  <c r="AA136" i="4" s="1"/>
  <c r="AL136" i="4"/>
  <c r="Y135" i="4" l="1"/>
  <c r="AO135" i="4"/>
  <c r="S136" i="4"/>
  <c r="X136" i="4"/>
  <c r="R137" i="4"/>
  <c r="AC135" i="4"/>
  <c r="AB136" i="4"/>
  <c r="O138" i="4"/>
  <c r="Q138" i="4" s="1"/>
  <c r="AM136" i="4"/>
  <c r="AL137" i="4"/>
  <c r="W137" i="4"/>
  <c r="AA137" i="4"/>
  <c r="Y136" i="4" l="1"/>
  <c r="AO136" i="4"/>
  <c r="S137" i="4"/>
  <c r="X137" i="4"/>
  <c r="R138" i="4"/>
  <c r="AC136" i="4"/>
  <c r="AB137" i="4"/>
  <c r="O139" i="4"/>
  <c r="Q139" i="4" s="1"/>
  <c r="AM137" i="4"/>
  <c r="W138" i="4"/>
  <c r="AL138" i="4"/>
  <c r="Y137" i="4" l="1"/>
  <c r="AO137" i="4"/>
  <c r="S138" i="4"/>
  <c r="X138" i="4"/>
  <c r="R139" i="4"/>
  <c r="AC137" i="4"/>
  <c r="O140" i="4"/>
  <c r="Q140" i="4" s="1"/>
  <c r="AM138" i="4"/>
  <c r="AL139" i="4"/>
  <c r="AA138" i="4"/>
  <c r="W139" i="4"/>
  <c r="AA139" i="4"/>
  <c r="Y138" i="4" l="1"/>
  <c r="AO138" i="4"/>
  <c r="S139" i="4"/>
  <c r="AB138" i="4"/>
  <c r="AC138" i="4" s="1"/>
  <c r="X139" i="4"/>
  <c r="R140" i="4"/>
  <c r="O141" i="4"/>
  <c r="Q141" i="4" s="1"/>
  <c r="AM139" i="4"/>
  <c r="AL140" i="4"/>
  <c r="W140" i="4"/>
  <c r="Y139" i="4" l="1"/>
  <c r="AO139" i="4"/>
  <c r="S140" i="4"/>
  <c r="AB139" i="4"/>
  <c r="AC139" i="4" s="1"/>
  <c r="X140" i="4"/>
  <c r="R141" i="4"/>
  <c r="O142" i="4"/>
  <c r="Q142" i="4" s="1"/>
  <c r="AA140" i="4"/>
  <c r="AM140" i="4"/>
  <c r="W141" i="4"/>
  <c r="AA141" i="4" s="1"/>
  <c r="AL141" i="4"/>
  <c r="Y140" i="4" l="1"/>
  <c r="AO140" i="4"/>
  <c r="S141" i="4"/>
  <c r="AB140" i="4"/>
  <c r="AC140" i="4" s="1"/>
  <c r="X141" i="4"/>
  <c r="R142" i="4"/>
  <c r="O143" i="4"/>
  <c r="Q143" i="4" s="1"/>
  <c r="AM141" i="4"/>
  <c r="AL142" i="4"/>
  <c r="W142" i="4"/>
  <c r="AA142" i="4"/>
  <c r="Y141" i="4" l="1"/>
  <c r="AO141" i="4"/>
  <c r="S142" i="4"/>
  <c r="AB141" i="4"/>
  <c r="AB142" i="4" s="1"/>
  <c r="X142" i="4"/>
  <c r="R143" i="4"/>
  <c r="O144" i="4"/>
  <c r="Q144" i="4" s="1"/>
  <c r="AM142" i="4"/>
  <c r="W143" i="4"/>
  <c r="AL143" i="4"/>
  <c r="AA143" i="4"/>
  <c r="Y142" i="4" l="1"/>
  <c r="AO142" i="4"/>
  <c r="AC141" i="4"/>
  <c r="AC142" i="4" s="1"/>
  <c r="S143" i="4"/>
  <c r="X143" i="4"/>
  <c r="R144" i="4"/>
  <c r="AB143" i="4"/>
  <c r="O145" i="4"/>
  <c r="Q145" i="4" s="1"/>
  <c r="AM143" i="4"/>
  <c r="AL144" i="4"/>
  <c r="W144" i="4"/>
  <c r="Y143" i="4" l="1"/>
  <c r="AO143" i="4"/>
  <c r="S144" i="4"/>
  <c r="X144" i="4"/>
  <c r="R145" i="4"/>
  <c r="AC143" i="4"/>
  <c r="O146" i="4"/>
  <c r="Q146" i="4" s="1"/>
  <c r="AA144" i="4"/>
  <c r="W145" i="4"/>
  <c r="AM144" i="4"/>
  <c r="AA145" i="4"/>
  <c r="AL145" i="4"/>
  <c r="Y144" i="4" l="1"/>
  <c r="AO144" i="4"/>
  <c r="S145" i="4"/>
  <c r="AB144" i="4"/>
  <c r="AC144" i="4" s="1"/>
  <c r="X145" i="4"/>
  <c r="R146" i="4"/>
  <c r="O147" i="4"/>
  <c r="Q147" i="4" s="1"/>
  <c r="AM145" i="4"/>
  <c r="W146" i="4"/>
  <c r="AA146" i="4"/>
  <c r="AL146" i="4"/>
  <c r="Y145" i="4" l="1"/>
  <c r="AO145" i="4"/>
  <c r="AB145" i="4"/>
  <c r="AB146" i="4" s="1"/>
  <c r="X146" i="4"/>
  <c r="R147" i="4"/>
  <c r="S146" i="4"/>
  <c r="O148" i="4"/>
  <c r="Q148" i="4" s="1"/>
  <c r="AM146" i="4"/>
  <c r="AL147" i="4"/>
  <c r="W147" i="4"/>
  <c r="AA147" i="4" s="1"/>
  <c r="Y146" i="4" l="1"/>
  <c r="AO146" i="4"/>
  <c r="AC145" i="4"/>
  <c r="AC146" i="4" s="1"/>
  <c r="X147" i="4"/>
  <c r="R148" i="4"/>
  <c r="S147" i="4"/>
  <c r="AB147" i="4"/>
  <c r="O149" i="4"/>
  <c r="Q149" i="4" s="1"/>
  <c r="AM147" i="4"/>
  <c r="AL148" i="4"/>
  <c r="W148" i="4"/>
  <c r="AA148" i="4" s="1"/>
  <c r="Y147" i="4" l="1"/>
  <c r="AO147" i="4"/>
  <c r="X148" i="4"/>
  <c r="R149" i="4"/>
  <c r="S148" i="4"/>
  <c r="AC147" i="4"/>
  <c r="AB148" i="4"/>
  <c r="O150" i="4"/>
  <c r="Q150" i="4" s="1"/>
  <c r="W149" i="4"/>
  <c r="AA149" i="4"/>
  <c r="AL149" i="4"/>
  <c r="AM148" i="4"/>
  <c r="Y148" i="4" l="1"/>
  <c r="AO148" i="4"/>
  <c r="S149" i="4"/>
  <c r="X149" i="4"/>
  <c r="R150" i="4"/>
  <c r="AC148" i="4"/>
  <c r="AB149" i="4"/>
  <c r="O151" i="4"/>
  <c r="Q151" i="4" s="1"/>
  <c r="W150" i="4"/>
  <c r="AL150" i="4"/>
  <c r="AA150" i="4"/>
  <c r="AM149" i="4"/>
  <c r="Y149" i="4" l="1"/>
  <c r="AO149" i="4"/>
  <c r="S150" i="4"/>
  <c r="X150" i="4"/>
  <c r="R151" i="4"/>
  <c r="AB150" i="4"/>
  <c r="AC149" i="4"/>
  <c r="O152" i="4"/>
  <c r="Q152" i="4" s="1"/>
  <c r="AM150" i="4"/>
  <c r="AL151" i="4"/>
  <c r="W151" i="4"/>
  <c r="AA151" i="4" s="1"/>
  <c r="Y150" i="4" l="1"/>
  <c r="AO150" i="4"/>
  <c r="S151" i="4"/>
  <c r="X151" i="4"/>
  <c r="R152" i="4"/>
  <c r="AC150" i="4"/>
  <c r="AB151" i="4"/>
  <c r="O153" i="4"/>
  <c r="Q153" i="4" s="1"/>
  <c r="AM151" i="4"/>
  <c r="W152" i="4"/>
  <c r="AA152" i="4"/>
  <c r="AL152" i="4"/>
  <c r="Y151" i="4" l="1"/>
  <c r="AO151" i="4"/>
  <c r="S152" i="4"/>
  <c r="X152" i="4"/>
  <c r="R153" i="4"/>
  <c r="AC151" i="4"/>
  <c r="AB152" i="4"/>
  <c r="O154" i="4"/>
  <c r="Q154" i="4" s="1"/>
  <c r="AM152" i="4"/>
  <c r="AL153" i="4"/>
  <c r="W153" i="4"/>
  <c r="AA153" i="4" s="1"/>
  <c r="Y152" i="4" l="1"/>
  <c r="AO152" i="4"/>
  <c r="S153" i="4"/>
  <c r="X153" i="4"/>
  <c r="R154" i="4"/>
  <c r="AC152" i="4"/>
  <c r="AB153" i="4"/>
  <c r="O155" i="4"/>
  <c r="Q155" i="4" s="1"/>
  <c r="AM153" i="4"/>
  <c r="AL154" i="4"/>
  <c r="W154" i="4"/>
  <c r="AA154" i="4"/>
  <c r="Y153" i="4" l="1"/>
  <c r="AO153" i="4"/>
  <c r="S154" i="4"/>
  <c r="X154" i="4"/>
  <c r="R155" i="4"/>
  <c r="AC153" i="4"/>
  <c r="AB154" i="4"/>
  <c r="O156" i="4"/>
  <c r="Q156" i="4" s="1"/>
  <c r="AM154" i="4"/>
  <c r="AL155" i="4"/>
  <c r="W155" i="4"/>
  <c r="AA155" i="4" s="1"/>
  <c r="Y154" i="4" l="1"/>
  <c r="AO154" i="4"/>
  <c r="S155" i="4"/>
  <c r="X155" i="4"/>
  <c r="R156" i="4"/>
  <c r="AC154" i="4"/>
  <c r="AB155" i="4"/>
  <c r="O157" i="4"/>
  <c r="Q157" i="4" s="1"/>
  <c r="AM155" i="4"/>
  <c r="AL156" i="4"/>
  <c r="W156" i="4"/>
  <c r="AA156" i="4" s="1"/>
  <c r="Y155" i="4" l="1"/>
  <c r="AO155" i="4"/>
  <c r="S156" i="4"/>
  <c r="X156" i="4"/>
  <c r="R157" i="4"/>
  <c r="AC155" i="4"/>
  <c r="AB156" i="4"/>
  <c r="O158" i="4"/>
  <c r="Q158" i="4" s="1"/>
  <c r="AM156" i="4"/>
  <c r="W157" i="4"/>
  <c r="AA157" i="4" s="1"/>
  <c r="AL157" i="4"/>
  <c r="Y156" i="4" l="1"/>
  <c r="AO156" i="4"/>
  <c r="S157" i="4"/>
  <c r="X157" i="4"/>
  <c r="R158" i="4"/>
  <c r="AC156" i="4"/>
  <c r="AB157" i="4"/>
  <c r="O159" i="4"/>
  <c r="Q159" i="4" s="1"/>
  <c r="AM157" i="4"/>
  <c r="W158" i="4"/>
  <c r="AL158" i="4"/>
  <c r="AA158" i="4"/>
  <c r="Y157" i="4" l="1"/>
  <c r="AO157" i="4"/>
  <c r="S158" i="4"/>
  <c r="X158" i="4"/>
  <c r="R159" i="4"/>
  <c r="AB158" i="4"/>
  <c r="AC157" i="4"/>
  <c r="O160" i="4"/>
  <c r="Q160" i="4" s="1"/>
  <c r="AM158" i="4"/>
  <c r="AL159" i="4"/>
  <c r="W159" i="4"/>
  <c r="Y158" i="4" l="1"/>
  <c r="AO158" i="4"/>
  <c r="S159" i="4"/>
  <c r="X159" i="4"/>
  <c r="R160" i="4"/>
  <c r="AC158" i="4"/>
  <c r="O161" i="4"/>
  <c r="Q161" i="4" s="1"/>
  <c r="AA159" i="4"/>
  <c r="AL160" i="4"/>
  <c r="AM159" i="4"/>
  <c r="W160" i="4"/>
  <c r="AA160" i="4"/>
  <c r="Y159" i="4" l="1"/>
  <c r="AO159" i="4"/>
  <c r="S160" i="4"/>
  <c r="AB159" i="4"/>
  <c r="AC159" i="4" s="1"/>
  <c r="X160" i="4"/>
  <c r="R161" i="4"/>
  <c r="O162" i="4"/>
  <c r="Q162" i="4" s="1"/>
  <c r="AL161" i="4"/>
  <c r="AM160" i="4"/>
  <c r="W161" i="4"/>
  <c r="AA161" i="4"/>
  <c r="Y160" i="4" l="1"/>
  <c r="AO160" i="4"/>
  <c r="S161" i="4"/>
  <c r="AB160" i="4"/>
  <c r="AB161" i="4" s="1"/>
  <c r="X161" i="4"/>
  <c r="R162" i="4"/>
  <c r="O163" i="4"/>
  <c r="Q163" i="4" s="1"/>
  <c r="AL162" i="4"/>
  <c r="AM161" i="4"/>
  <c r="W162" i="4"/>
  <c r="AO161" i="4" l="1"/>
  <c r="S162" i="4"/>
  <c r="AC160" i="4"/>
  <c r="AC161" i="4" s="1"/>
  <c r="X162" i="4"/>
  <c r="R163" i="4"/>
  <c r="Y161" i="4"/>
  <c r="O164" i="4"/>
  <c r="Q164" i="4" s="1"/>
  <c r="AA162" i="4"/>
  <c r="W163" i="4"/>
  <c r="AA163" i="4" s="1"/>
  <c r="AM162" i="4"/>
  <c r="AL163" i="4"/>
  <c r="AO162" i="4" l="1"/>
  <c r="S163" i="4"/>
  <c r="AB162" i="4"/>
  <c r="AC162" i="4" s="1"/>
  <c r="Y162" i="4"/>
  <c r="X163" i="4"/>
  <c r="R164" i="4"/>
  <c r="O165" i="4"/>
  <c r="Q165" i="4" s="1"/>
  <c r="AM163" i="4"/>
  <c r="AL164" i="4"/>
  <c r="W164" i="4"/>
  <c r="AO163" i="4" l="1"/>
  <c r="S164" i="4"/>
  <c r="AB163" i="4"/>
  <c r="AC163" i="4" s="1"/>
  <c r="X164" i="4"/>
  <c r="R165" i="4"/>
  <c r="Y163" i="4"/>
  <c r="O166" i="4"/>
  <c r="Q166" i="4" s="1"/>
  <c r="AA164" i="4"/>
  <c r="AM164" i="4"/>
  <c r="W165" i="4"/>
  <c r="AA165" i="4" s="1"/>
  <c r="AL165" i="4"/>
  <c r="AO164" i="4" l="1"/>
  <c r="S165" i="4"/>
  <c r="AB164" i="4"/>
  <c r="AC164" i="4" s="1"/>
  <c r="Y164" i="4"/>
  <c r="X165" i="4"/>
  <c r="R166" i="4"/>
  <c r="O167" i="4"/>
  <c r="Q167" i="4" s="1"/>
  <c r="AM165" i="4"/>
  <c r="AL166" i="4"/>
  <c r="W166" i="4"/>
  <c r="AA166" i="4" s="1"/>
  <c r="AO165" i="4" l="1"/>
  <c r="Y165" i="4"/>
  <c r="AB165" i="4"/>
  <c r="AC165" i="4" s="1"/>
  <c r="X166" i="4"/>
  <c r="R167" i="4"/>
  <c r="S166" i="4"/>
  <c r="O168" i="4"/>
  <c r="Q168" i="4" s="1"/>
  <c r="AM166" i="4"/>
  <c r="AL167" i="4"/>
  <c r="W167" i="4"/>
  <c r="AA167" i="4" s="1"/>
  <c r="AO166" i="4" l="1"/>
  <c r="Y166" i="4"/>
  <c r="AB166" i="4"/>
  <c r="AC166" i="4" s="1"/>
  <c r="S167" i="4"/>
  <c r="X167" i="4"/>
  <c r="R168" i="4"/>
  <c r="O169" i="4"/>
  <c r="Q169" i="4" s="1"/>
  <c r="AM167" i="4"/>
  <c r="W168" i="4"/>
  <c r="AA168" i="4"/>
  <c r="AL168" i="4"/>
  <c r="AO167" i="4" l="1"/>
  <c r="Y167" i="4"/>
  <c r="AB167" i="4"/>
  <c r="AC167" i="4" s="1"/>
  <c r="S168" i="4"/>
  <c r="X168" i="4"/>
  <c r="R169" i="4"/>
  <c r="O170" i="4"/>
  <c r="Q170" i="4" s="1"/>
  <c r="AM168" i="4"/>
  <c r="W169" i="4"/>
  <c r="AA169" i="4"/>
  <c r="AL169" i="4"/>
  <c r="AO168" i="4" l="1"/>
  <c r="Y168" i="4"/>
  <c r="AB168" i="4"/>
  <c r="AC168" i="4" s="1"/>
  <c r="S169" i="4"/>
  <c r="X169" i="4"/>
  <c r="R170" i="4"/>
  <c r="O171" i="4"/>
  <c r="Q171" i="4" s="1"/>
  <c r="AM169" i="4"/>
  <c r="W170" i="4"/>
  <c r="AA170" i="4"/>
  <c r="AL170" i="4"/>
  <c r="AO169" i="4" l="1"/>
  <c r="Y169" i="4"/>
  <c r="AB169" i="4"/>
  <c r="AB170" i="4" s="1"/>
  <c r="S170" i="4"/>
  <c r="X170" i="4"/>
  <c r="R171" i="4"/>
  <c r="O172" i="4"/>
  <c r="Q172" i="4" s="1"/>
  <c r="AM170" i="4"/>
  <c r="AL171" i="4"/>
  <c r="W171" i="4"/>
  <c r="AA171" i="4"/>
  <c r="AO170" i="4" l="1"/>
  <c r="Y170" i="4"/>
  <c r="AC169" i="4"/>
  <c r="AC170" i="4" s="1"/>
  <c r="S171" i="4"/>
  <c r="X171" i="4"/>
  <c r="R172" i="4"/>
  <c r="AB171" i="4"/>
  <c r="O173" i="4"/>
  <c r="Q173" i="4" s="1"/>
  <c r="AM171" i="4"/>
  <c r="W172" i="4"/>
  <c r="AL172" i="4"/>
  <c r="AO171" i="4" l="1"/>
  <c r="Y171" i="4"/>
  <c r="S172" i="4"/>
  <c r="X172" i="4"/>
  <c r="R173" i="4"/>
  <c r="AC171" i="4"/>
  <c r="O174" i="4"/>
  <c r="Q174" i="4" s="1"/>
  <c r="AM172" i="4"/>
  <c r="AA172" i="4"/>
  <c r="W173" i="4"/>
  <c r="AA173" i="4" s="1"/>
  <c r="AL173" i="4"/>
  <c r="AO172" i="4" l="1"/>
  <c r="Y172" i="4"/>
  <c r="AB172" i="4"/>
  <c r="AC172" i="4" s="1"/>
  <c r="S173" i="4"/>
  <c r="X173" i="4"/>
  <c r="R174" i="4"/>
  <c r="O175" i="4"/>
  <c r="Q175" i="4" s="1"/>
  <c r="AM173" i="4"/>
  <c r="W174" i="4"/>
  <c r="AL174" i="4"/>
  <c r="AO173" i="4" l="1"/>
  <c r="Y173" i="4"/>
  <c r="AB173" i="4"/>
  <c r="AC173" i="4" s="1"/>
  <c r="S174" i="4"/>
  <c r="X174" i="4"/>
  <c r="R175" i="4"/>
  <c r="O176" i="4"/>
  <c r="Q176" i="4" s="1"/>
  <c r="AM174" i="4"/>
  <c r="AA174" i="4"/>
  <c r="W175" i="4"/>
  <c r="AA175" i="4" s="1"/>
  <c r="AL175" i="4"/>
  <c r="AO174" i="4" l="1"/>
  <c r="Y174" i="4"/>
  <c r="AB174" i="4"/>
  <c r="AC174" i="4" s="1"/>
  <c r="S175" i="4"/>
  <c r="X175" i="4"/>
  <c r="R176" i="4"/>
  <c r="O177" i="4"/>
  <c r="Q177" i="4" s="1"/>
  <c r="AM175" i="4"/>
  <c r="AL176" i="4"/>
  <c r="W176" i="4"/>
  <c r="AA176" i="4"/>
  <c r="AO175" i="4" l="1"/>
  <c r="Y175" i="4"/>
  <c r="AB175" i="4"/>
  <c r="AC175" i="4" s="1"/>
  <c r="S176" i="4"/>
  <c r="X176" i="4"/>
  <c r="R177" i="4"/>
  <c r="O178" i="4"/>
  <c r="Q178" i="4" s="1"/>
  <c r="AM176" i="4"/>
  <c r="AL177" i="4"/>
  <c r="W177" i="4"/>
  <c r="AA177" i="4"/>
  <c r="AO176" i="4" l="1"/>
  <c r="S177" i="4"/>
  <c r="Y176" i="4"/>
  <c r="AB176" i="4"/>
  <c r="AC176" i="4" s="1"/>
  <c r="X177" i="4"/>
  <c r="R178" i="4"/>
  <c r="O179" i="4"/>
  <c r="Q179" i="4" s="1"/>
  <c r="AM177" i="4"/>
  <c r="W178" i="4"/>
  <c r="AA178" i="4"/>
  <c r="AL178" i="4"/>
  <c r="AO177" i="4" l="1"/>
  <c r="S178" i="4"/>
  <c r="Y177" i="4"/>
  <c r="AB177" i="4"/>
  <c r="AC177" i="4" s="1"/>
  <c r="X178" i="4"/>
  <c r="R179" i="4"/>
  <c r="O180" i="4"/>
  <c r="Q180" i="4" s="1"/>
  <c r="AM178" i="4"/>
  <c r="W179" i="4"/>
  <c r="AL179" i="4"/>
  <c r="AO178" i="4" l="1"/>
  <c r="Y178" i="4"/>
  <c r="S179" i="4"/>
  <c r="AB178" i="4"/>
  <c r="AC178" i="4" s="1"/>
  <c r="R180" i="4"/>
  <c r="X179" i="4"/>
  <c r="O181" i="4"/>
  <c r="Q181" i="4" s="1"/>
  <c r="AM179" i="4"/>
  <c r="W180" i="4"/>
  <c r="AA179" i="4"/>
  <c r="AL180" i="4"/>
  <c r="AA180" i="4"/>
  <c r="AO179" i="4" l="1"/>
  <c r="Y179" i="4"/>
  <c r="S180" i="4"/>
  <c r="AB179" i="4"/>
  <c r="AC179" i="4" s="1"/>
  <c r="X180" i="4"/>
  <c r="R181" i="4"/>
  <c r="O182" i="4"/>
  <c r="Q182" i="4" s="1"/>
  <c r="AM180" i="4"/>
  <c r="W181" i="4"/>
  <c r="AL181" i="4"/>
  <c r="AA181" i="4"/>
  <c r="AO180" i="4" l="1"/>
  <c r="Y180" i="4"/>
  <c r="S181" i="4"/>
  <c r="AB180" i="4"/>
  <c r="AC180" i="4" s="1"/>
  <c r="X181" i="4"/>
  <c r="R182" i="4"/>
  <c r="O183" i="4"/>
  <c r="Q183" i="4" s="1"/>
  <c r="AM181" i="4"/>
  <c r="W182" i="4"/>
  <c r="AA182" i="4" s="1"/>
  <c r="AL182" i="4"/>
  <c r="AO181" i="4" l="1"/>
  <c r="Y181" i="4"/>
  <c r="S182" i="4"/>
  <c r="AB181" i="4"/>
  <c r="AB182" i="4" s="1"/>
  <c r="X182" i="4"/>
  <c r="R183" i="4"/>
  <c r="O184" i="4"/>
  <c r="Q184" i="4" s="1"/>
  <c r="AM182" i="4"/>
  <c r="W183" i="4"/>
  <c r="AL183" i="4"/>
  <c r="AA183" i="4"/>
  <c r="AO182" i="4" l="1"/>
  <c r="Y182" i="4"/>
  <c r="S183" i="4"/>
  <c r="AC181" i="4"/>
  <c r="AC182" i="4" s="1"/>
  <c r="X183" i="4"/>
  <c r="R184" i="4"/>
  <c r="AB183" i="4"/>
  <c r="O185" i="4"/>
  <c r="Q185" i="4" s="1"/>
  <c r="AM183" i="4"/>
  <c r="W184" i="4"/>
  <c r="AL184" i="4"/>
  <c r="AO183" i="4" l="1"/>
  <c r="Y183" i="4"/>
  <c r="X184" i="4"/>
  <c r="R185" i="4"/>
  <c r="S184" i="4"/>
  <c r="AC183" i="4"/>
  <c r="O186" i="4"/>
  <c r="Q186" i="4" s="1"/>
  <c r="AM184" i="4"/>
  <c r="AA184" i="4"/>
  <c r="AL185" i="4"/>
  <c r="W185" i="4"/>
  <c r="AA185" i="4"/>
  <c r="AO184" i="4" l="1"/>
  <c r="Y184" i="4"/>
  <c r="AB184" i="4"/>
  <c r="AC184" i="4" s="1"/>
  <c r="X185" i="4"/>
  <c r="R186" i="4"/>
  <c r="S185" i="4"/>
  <c r="O187" i="4"/>
  <c r="Q187" i="4" s="1"/>
  <c r="AM185" i="4"/>
  <c r="AL186" i="4"/>
  <c r="W186" i="4"/>
  <c r="AA186" i="4" s="1"/>
  <c r="AO185" i="4" l="1"/>
  <c r="Y185" i="4"/>
  <c r="AB185" i="4"/>
  <c r="AC185" i="4" s="1"/>
  <c r="S186" i="4"/>
  <c r="X186" i="4"/>
  <c r="R187" i="4"/>
  <c r="O188" i="4"/>
  <c r="Q188" i="4" s="1"/>
  <c r="AM186" i="4"/>
  <c r="AL187" i="4"/>
  <c r="W187" i="4"/>
  <c r="AA187" i="4"/>
  <c r="AO186" i="4" l="1"/>
  <c r="Y186" i="4"/>
  <c r="AB186" i="4"/>
  <c r="AC186" i="4" s="1"/>
  <c r="S187" i="4"/>
  <c r="X187" i="4"/>
  <c r="R188" i="4"/>
  <c r="O189" i="4"/>
  <c r="Q189" i="4" s="1"/>
  <c r="AM187" i="4"/>
  <c r="W188" i="4"/>
  <c r="AA188" i="4" s="1"/>
  <c r="AL188" i="4"/>
  <c r="Y187" i="4" l="1"/>
  <c r="AO187" i="4"/>
  <c r="AB187" i="4"/>
  <c r="AC187" i="4" s="1"/>
  <c r="S188" i="4"/>
  <c r="X188" i="4"/>
  <c r="R189" i="4"/>
  <c r="O190" i="4"/>
  <c r="Q190" i="4" s="1"/>
  <c r="AM188" i="4"/>
  <c r="W189" i="4"/>
  <c r="AL189" i="4"/>
  <c r="AA189" i="4"/>
  <c r="Y188" i="4" l="1"/>
  <c r="AO188" i="4"/>
  <c r="AB188" i="4"/>
  <c r="AC188" i="4" s="1"/>
  <c r="X189" i="4"/>
  <c r="R190" i="4"/>
  <c r="S189" i="4"/>
  <c r="O191" i="4"/>
  <c r="Q191" i="4" s="1"/>
  <c r="AM189" i="4"/>
  <c r="AL190" i="4"/>
  <c r="W190" i="4"/>
  <c r="Y189" i="4" l="1"/>
  <c r="AO189" i="4"/>
  <c r="AB189" i="4"/>
  <c r="AC189" i="4" s="1"/>
  <c r="S190" i="4"/>
  <c r="X190" i="4"/>
  <c r="R191" i="4"/>
  <c r="O192" i="4"/>
  <c r="Q192" i="4" s="1"/>
  <c r="AA190" i="4"/>
  <c r="AM190" i="4"/>
  <c r="W191" i="4"/>
  <c r="AL191" i="4"/>
  <c r="Y190" i="4" l="1"/>
  <c r="AO190" i="4"/>
  <c r="AB190" i="4"/>
  <c r="AC190" i="4" s="1"/>
  <c r="S191" i="4"/>
  <c r="R192" i="4"/>
  <c r="X191" i="4"/>
  <c r="O193" i="4"/>
  <c r="Q193" i="4" s="1"/>
  <c r="AM191" i="4"/>
  <c r="AA191" i="4"/>
  <c r="AL192" i="4"/>
  <c r="W192" i="4"/>
  <c r="AO191" i="4" l="1"/>
  <c r="AB191" i="4"/>
  <c r="AC191" i="4" s="1"/>
  <c r="S192" i="4"/>
  <c r="X192" i="4"/>
  <c r="Y191" i="4"/>
  <c r="R193" i="4"/>
  <c r="O194" i="4"/>
  <c r="Q194" i="4" s="1"/>
  <c r="AA192" i="4"/>
  <c r="AL193" i="4"/>
  <c r="AM192" i="4"/>
  <c r="W193" i="4"/>
  <c r="AA193" i="4" s="1"/>
  <c r="AO192" i="4" l="1"/>
  <c r="AB192" i="4"/>
  <c r="AB193" i="4" s="1"/>
  <c r="Y192" i="4"/>
  <c r="X193" i="4"/>
  <c r="S193" i="4"/>
  <c r="R194" i="4"/>
  <c r="O195" i="4"/>
  <c r="Q195" i="4" s="1"/>
  <c r="W194" i="4"/>
  <c r="AA194" i="4" s="1"/>
  <c r="AM193" i="4"/>
  <c r="AL194" i="4"/>
  <c r="AO193" i="4" l="1"/>
  <c r="AC192" i="4"/>
  <c r="AC193" i="4" s="1"/>
  <c r="Y193" i="4"/>
  <c r="S194" i="4"/>
  <c r="X194" i="4"/>
  <c r="R195" i="4"/>
  <c r="AB194" i="4"/>
  <c r="O196" i="4"/>
  <c r="Q196" i="4" s="1"/>
  <c r="AM194" i="4"/>
  <c r="AL195" i="4"/>
  <c r="W195" i="4"/>
  <c r="AA195" i="4" s="1"/>
  <c r="AO194" i="4" l="1"/>
  <c r="S195" i="4"/>
  <c r="Y194" i="4"/>
  <c r="X195" i="4"/>
  <c r="R196" i="4"/>
  <c r="AC194" i="4"/>
  <c r="AB195" i="4"/>
  <c r="O197" i="4"/>
  <c r="Q197" i="4" s="1"/>
  <c r="AM195" i="4"/>
  <c r="W196" i="4"/>
  <c r="AL196" i="4"/>
  <c r="AO195" i="4" l="1"/>
  <c r="Y195" i="4"/>
  <c r="S196" i="4"/>
  <c r="X196" i="4"/>
  <c r="R197" i="4"/>
  <c r="AC195" i="4"/>
  <c r="O198" i="4"/>
  <c r="Q198" i="4" s="1"/>
  <c r="AM196" i="4"/>
  <c r="W197" i="4"/>
  <c r="AA196" i="4"/>
  <c r="AL197" i="4"/>
  <c r="AA197" i="4"/>
  <c r="AO196" i="4" l="1"/>
  <c r="Y196" i="4"/>
  <c r="S197" i="4"/>
  <c r="AB196" i="4"/>
  <c r="AC196" i="4" s="1"/>
  <c r="X197" i="4"/>
  <c r="R198" i="4"/>
  <c r="O199" i="4"/>
  <c r="Q199" i="4" s="1"/>
  <c r="AM197" i="4"/>
  <c r="AL198" i="4"/>
  <c r="W198" i="4"/>
  <c r="AA198" i="4"/>
  <c r="AO197" i="4" l="1"/>
  <c r="Y197" i="4"/>
  <c r="S198" i="4"/>
  <c r="AB197" i="4"/>
  <c r="AB198" i="4" s="1"/>
  <c r="X198" i="4"/>
  <c r="R199" i="4"/>
  <c r="O200" i="4"/>
  <c r="Q200" i="4" s="1"/>
  <c r="AM198" i="4"/>
  <c r="W199" i="4"/>
  <c r="AA199" i="4"/>
  <c r="AL199" i="4"/>
  <c r="AO198" i="4" l="1"/>
  <c r="Y198" i="4"/>
  <c r="AC197" i="4"/>
  <c r="AC198" i="4" s="1"/>
  <c r="X199" i="4"/>
  <c r="R200" i="4"/>
  <c r="S199" i="4"/>
  <c r="AB199" i="4"/>
  <c r="O201" i="4"/>
  <c r="Q201" i="4" s="1"/>
  <c r="AM199" i="4"/>
  <c r="W200" i="4"/>
  <c r="AL200" i="4"/>
  <c r="AA200" i="4"/>
  <c r="AO199" i="4" l="1"/>
  <c r="Y199" i="4"/>
  <c r="S200" i="4"/>
  <c r="X200" i="4"/>
  <c r="R201" i="4"/>
  <c r="AC199" i="4"/>
  <c r="AB200" i="4"/>
  <c r="O202" i="4"/>
  <c r="Q202" i="4" s="1"/>
  <c r="AM200" i="4"/>
  <c r="W201" i="4"/>
  <c r="AL201" i="4"/>
  <c r="AO200" i="4" l="1"/>
  <c r="Y200" i="4"/>
  <c r="S201" i="4"/>
  <c r="R202" i="4"/>
  <c r="X201" i="4"/>
  <c r="AC200" i="4"/>
  <c r="O203" i="4"/>
  <c r="Q203" i="4" s="1"/>
  <c r="AM201" i="4"/>
  <c r="AA201" i="4"/>
  <c r="AL202" i="4"/>
  <c r="W202" i="4"/>
  <c r="AO201" i="4" l="1"/>
  <c r="Y201" i="4"/>
  <c r="AB201" i="4"/>
  <c r="AC201" i="4" s="1"/>
  <c r="S202" i="4"/>
  <c r="X202" i="4"/>
  <c r="R203" i="4"/>
  <c r="O204" i="4"/>
  <c r="Q204" i="4" s="1"/>
  <c r="AA202" i="4"/>
  <c r="AL203" i="4"/>
  <c r="AM202" i="4"/>
  <c r="W203" i="4"/>
  <c r="AA203" i="4" s="1"/>
  <c r="AO202" i="4" l="1"/>
  <c r="Y202" i="4"/>
  <c r="AB202" i="4"/>
  <c r="AB203" i="4" s="1"/>
  <c r="S203" i="4"/>
  <c r="X203" i="4"/>
  <c r="R204" i="4"/>
  <c r="O205" i="4"/>
  <c r="Q205" i="4" s="1"/>
  <c r="AM203" i="4"/>
  <c r="AL204" i="4"/>
  <c r="W204" i="4"/>
  <c r="AO203" i="4" l="1"/>
  <c r="Y203" i="4"/>
  <c r="AC202" i="4"/>
  <c r="AC203" i="4" s="1"/>
  <c r="S204" i="4"/>
  <c r="X204" i="4"/>
  <c r="R205" i="4"/>
  <c r="O206" i="4"/>
  <c r="Q206" i="4" s="1"/>
  <c r="AA204" i="4"/>
  <c r="AL205" i="4"/>
  <c r="AM204" i="4"/>
  <c r="W205" i="4"/>
  <c r="AA205" i="4" s="1"/>
  <c r="AO204" i="4" l="1"/>
  <c r="Y204" i="4"/>
  <c r="AB204" i="4"/>
  <c r="AB205" i="4" s="1"/>
  <c r="S205" i="4"/>
  <c r="X205" i="4"/>
  <c r="R206" i="4"/>
  <c r="O207" i="4"/>
  <c r="Q207" i="4" s="1"/>
  <c r="W206" i="4"/>
  <c r="AA206" i="4" s="1"/>
  <c r="AL206" i="4"/>
  <c r="AM205" i="4"/>
  <c r="AO205" i="4" l="1"/>
  <c r="Y205" i="4"/>
  <c r="AC204" i="4"/>
  <c r="AC205" i="4" s="1"/>
  <c r="S206" i="4"/>
  <c r="X206" i="4"/>
  <c r="R207" i="4"/>
  <c r="AB206" i="4"/>
  <c r="O208" i="4"/>
  <c r="Q208" i="4" s="1"/>
  <c r="AL207" i="4"/>
  <c r="AM206" i="4"/>
  <c r="W207" i="4"/>
  <c r="AA207" i="4" s="1"/>
  <c r="AO206" i="4" l="1"/>
  <c r="Y206" i="4"/>
  <c r="S207" i="4"/>
  <c r="X207" i="4"/>
  <c r="R208" i="4"/>
  <c r="AC206" i="4"/>
  <c r="AB207" i="4"/>
  <c r="O209" i="4"/>
  <c r="Q209" i="4" s="1"/>
  <c r="AL208" i="4"/>
  <c r="AM207" i="4"/>
  <c r="W208" i="4"/>
  <c r="AA208" i="4"/>
  <c r="AO207" i="4" l="1"/>
  <c r="Y207" i="4"/>
  <c r="S208" i="4"/>
  <c r="X208" i="4"/>
  <c r="R209" i="4"/>
  <c r="AC207" i="4"/>
  <c r="AB208" i="4"/>
  <c r="O210" i="4"/>
  <c r="Q210" i="4" s="1"/>
  <c r="W209" i="4"/>
  <c r="AL209" i="4"/>
  <c r="AM208" i="4"/>
  <c r="AA209" i="4"/>
  <c r="AO208" i="4" l="1"/>
  <c r="Y208" i="4"/>
  <c r="S209" i="4"/>
  <c r="X209" i="4"/>
  <c r="R210" i="4"/>
  <c r="AC208" i="4"/>
  <c r="AB209" i="4"/>
  <c r="O211" i="4"/>
  <c r="Q211" i="4" s="1"/>
  <c r="W210" i="4"/>
  <c r="AM209" i="4"/>
  <c r="AL210" i="4"/>
  <c r="AA210" i="4"/>
  <c r="AO209" i="4" l="1"/>
  <c r="Y209" i="4"/>
  <c r="S210" i="4"/>
  <c r="X210" i="4"/>
  <c r="R211" i="4"/>
  <c r="AC209" i="4"/>
  <c r="AB210" i="4"/>
  <c r="O212" i="4"/>
  <c r="Q212" i="4" s="1"/>
  <c r="AM210" i="4"/>
  <c r="W211" i="4"/>
  <c r="AA211" i="4"/>
  <c r="AL211" i="4"/>
  <c r="AO210" i="4" l="1"/>
  <c r="Y210" i="4"/>
  <c r="S211" i="4"/>
  <c r="X211" i="4"/>
  <c r="R212" i="4"/>
  <c r="AC210" i="4"/>
  <c r="AB211" i="4"/>
  <c r="O213" i="4"/>
  <c r="Q213" i="4" s="1"/>
  <c r="AM211" i="4"/>
  <c r="W212" i="4"/>
  <c r="AL212" i="4"/>
  <c r="AO211" i="4" l="1"/>
  <c r="Y211" i="4"/>
  <c r="S212" i="4"/>
  <c r="X212" i="4"/>
  <c r="R213" i="4"/>
  <c r="AC211" i="4"/>
  <c r="O214" i="4"/>
  <c r="Q214" i="4" s="1"/>
  <c r="AM212" i="4"/>
  <c r="AA212" i="4"/>
  <c r="AL213" i="4"/>
  <c r="W213" i="4"/>
  <c r="AA213" i="4" s="1"/>
  <c r="Y212" i="4" l="1"/>
  <c r="AO212" i="4"/>
  <c r="S213" i="4"/>
  <c r="AB212" i="4"/>
  <c r="AB213" i="4" s="1"/>
  <c r="X213" i="4"/>
  <c r="R214" i="4"/>
  <c r="O215" i="4"/>
  <c r="Q215" i="4" s="1"/>
  <c r="AM213" i="4"/>
  <c r="W214" i="4"/>
  <c r="AL214" i="4"/>
  <c r="AA214" i="4"/>
  <c r="Y213" i="4" l="1"/>
  <c r="AO213" i="4"/>
  <c r="S214" i="4"/>
  <c r="AC212" i="4"/>
  <c r="AC213" i="4" s="1"/>
  <c r="X214" i="4"/>
  <c r="R215" i="4"/>
  <c r="AB214" i="4"/>
  <c r="O216" i="4"/>
  <c r="Q216" i="4" s="1"/>
  <c r="AM214" i="4"/>
  <c r="AL215" i="4"/>
  <c r="W215" i="4"/>
  <c r="AA215" i="4"/>
  <c r="Y214" i="4" l="1"/>
  <c r="AO214" i="4"/>
  <c r="S215" i="4"/>
  <c r="X215" i="4"/>
  <c r="R216" i="4"/>
  <c r="AC214" i="4"/>
  <c r="AB215" i="4"/>
  <c r="O217" i="4"/>
  <c r="Q217" i="4" s="1"/>
  <c r="AM215" i="4"/>
  <c r="AL216" i="4"/>
  <c r="W216" i="4"/>
  <c r="Y215" i="4" l="1"/>
  <c r="AO215" i="4"/>
  <c r="X216" i="4"/>
  <c r="R217" i="4"/>
  <c r="S216" i="4"/>
  <c r="AC215" i="4"/>
  <c r="O218" i="4"/>
  <c r="Q218" i="4" s="1"/>
  <c r="AA216" i="4"/>
  <c r="AM216" i="4"/>
  <c r="AL217" i="4"/>
  <c r="W217" i="4"/>
  <c r="AA217" i="4" s="1"/>
  <c r="Y216" i="4" l="1"/>
  <c r="AO216" i="4"/>
  <c r="AB216" i="4"/>
  <c r="AC216" i="4" s="1"/>
  <c r="X217" i="4"/>
  <c r="R218" i="4"/>
  <c r="S217" i="4"/>
  <c r="O219" i="4"/>
  <c r="Q219" i="4" s="1"/>
  <c r="AM217" i="4"/>
  <c r="W218" i="4"/>
  <c r="AL218" i="4"/>
  <c r="AA218" i="4"/>
  <c r="Y217" i="4" l="1"/>
  <c r="AO217" i="4"/>
  <c r="AB217" i="4"/>
  <c r="AB218" i="4" s="1"/>
  <c r="X218" i="4"/>
  <c r="R219" i="4"/>
  <c r="S218" i="4"/>
  <c r="O220" i="4"/>
  <c r="Q220" i="4" s="1"/>
  <c r="AM218" i="4"/>
  <c r="AL219" i="4"/>
  <c r="W219" i="4"/>
  <c r="AA219" i="4"/>
  <c r="Y218" i="4" l="1"/>
  <c r="AO218" i="4"/>
  <c r="AC217" i="4"/>
  <c r="AC218" i="4" s="1"/>
  <c r="X219" i="4"/>
  <c r="R220" i="4"/>
  <c r="S219" i="4"/>
  <c r="AB219" i="4"/>
  <c r="O221" i="4"/>
  <c r="Q221" i="4" s="1"/>
  <c r="W220" i="4"/>
  <c r="AL220" i="4"/>
  <c r="AA220" i="4"/>
  <c r="AM219" i="4"/>
  <c r="Y219" i="4" l="1"/>
  <c r="AO219" i="4"/>
  <c r="X220" i="4"/>
  <c r="R221" i="4"/>
  <c r="S220" i="4"/>
  <c r="AC219" i="4"/>
  <c r="AB220" i="4"/>
  <c r="O222" i="4"/>
  <c r="Q222" i="4" s="1"/>
  <c r="AL221" i="4"/>
  <c r="AM220" i="4"/>
  <c r="W221" i="4"/>
  <c r="AA221" i="4"/>
  <c r="Y220" i="4" l="1"/>
  <c r="AO220" i="4"/>
  <c r="X221" i="4"/>
  <c r="R222" i="4"/>
  <c r="S221" i="4"/>
  <c r="AC220" i="4"/>
  <c r="AB221" i="4"/>
  <c r="O223" i="4"/>
  <c r="Q223" i="4" s="1"/>
  <c r="W222" i="4"/>
  <c r="AM221" i="4"/>
  <c r="AL222" i="4"/>
  <c r="AO221" i="4" l="1"/>
  <c r="X222" i="4"/>
  <c r="S222" i="4"/>
  <c r="Y221" i="4"/>
  <c r="R223" i="4"/>
  <c r="AC221" i="4"/>
  <c r="O224" i="4"/>
  <c r="Q224" i="4" s="1"/>
  <c r="AM222" i="4"/>
  <c r="AL223" i="4"/>
  <c r="AA222" i="4"/>
  <c r="W223" i="4"/>
  <c r="AA223" i="4"/>
  <c r="AO222" i="4" l="1"/>
  <c r="AB222" i="4"/>
  <c r="AC222" i="4" s="1"/>
  <c r="Y222" i="4"/>
  <c r="S223" i="4"/>
  <c r="X223" i="4"/>
  <c r="R224" i="4"/>
  <c r="O225" i="4"/>
  <c r="Q225" i="4" s="1"/>
  <c r="AM223" i="4"/>
  <c r="W224" i="4"/>
  <c r="AL224" i="4"/>
  <c r="AO223" i="4" l="1"/>
  <c r="AB223" i="4"/>
  <c r="AC223" i="4" s="1"/>
  <c r="S224" i="4"/>
  <c r="Y223" i="4"/>
  <c r="X224" i="4"/>
  <c r="R225" i="4"/>
  <c r="O226" i="4"/>
  <c r="Q226" i="4" s="1"/>
  <c r="AM224" i="4"/>
  <c r="AA224" i="4"/>
  <c r="AL225" i="4"/>
  <c r="W225" i="4"/>
  <c r="AA225" i="4" s="1"/>
  <c r="AO224" i="4" l="1"/>
  <c r="AB224" i="4"/>
  <c r="AC224" i="4" s="1"/>
  <c r="S225" i="4"/>
  <c r="Y224" i="4"/>
  <c r="X225" i="4"/>
  <c r="R226" i="4"/>
  <c r="O227" i="4"/>
  <c r="Q227" i="4" s="1"/>
  <c r="AM225" i="4"/>
  <c r="W226" i="4"/>
  <c r="AL226" i="4"/>
  <c r="AO225" i="4" l="1"/>
  <c r="AB225" i="4"/>
  <c r="AC225" i="4" s="1"/>
  <c r="Y225" i="4"/>
  <c r="X226" i="4"/>
  <c r="R227" i="4"/>
  <c r="S226" i="4"/>
  <c r="O228" i="4"/>
  <c r="Q228" i="4" s="1"/>
  <c r="AM226" i="4"/>
  <c r="AA226" i="4"/>
  <c r="AL227" i="4"/>
  <c r="W227" i="4"/>
  <c r="AO226" i="4" l="1"/>
  <c r="AB226" i="4"/>
  <c r="AC226" i="4" s="1"/>
  <c r="Y226" i="4"/>
  <c r="R228" i="4"/>
  <c r="S227" i="4"/>
  <c r="X227" i="4"/>
  <c r="O229" i="4"/>
  <c r="Q229" i="4" s="1"/>
  <c r="AA227" i="4"/>
  <c r="AM227" i="4"/>
  <c r="W228" i="4"/>
  <c r="AL228" i="4"/>
  <c r="AO227" i="4" l="1"/>
  <c r="AB227" i="4"/>
  <c r="AC227" i="4" s="1"/>
  <c r="S228" i="4"/>
  <c r="X228" i="4"/>
  <c r="R229" i="4"/>
  <c r="Y227" i="4"/>
  <c r="O230" i="4"/>
  <c r="Q230" i="4" s="1"/>
  <c r="AM228" i="4"/>
  <c r="AA228" i="4"/>
  <c r="W229" i="4"/>
  <c r="AA229" i="4" s="1"/>
  <c r="AL229" i="4"/>
  <c r="AO228" i="4" l="1"/>
  <c r="AB228" i="4"/>
  <c r="AC228" i="4" s="1"/>
  <c r="S229" i="4"/>
  <c r="Y228" i="4"/>
  <c r="X229" i="4"/>
  <c r="R230" i="4"/>
  <c r="O231" i="4"/>
  <c r="Q231" i="4" s="1"/>
  <c r="AM229" i="4"/>
  <c r="W230" i="4"/>
  <c r="AA230" i="4" s="1"/>
  <c r="AL230" i="4"/>
  <c r="AO229" i="4" l="1"/>
  <c r="AB229" i="4"/>
  <c r="AC229" i="4" s="1"/>
  <c r="S230" i="4"/>
  <c r="Y229" i="4"/>
  <c r="X230" i="4"/>
  <c r="R231" i="4"/>
  <c r="O232" i="4"/>
  <c r="Q232" i="4" s="1"/>
  <c r="AM230" i="4"/>
  <c r="W231" i="4"/>
  <c r="AL231" i="4"/>
  <c r="AA231" i="4"/>
  <c r="AO230" i="4" l="1"/>
  <c r="AB230" i="4"/>
  <c r="AC230" i="4" s="1"/>
  <c r="S231" i="4"/>
  <c r="Y230" i="4"/>
  <c r="X231" i="4"/>
  <c r="R232" i="4"/>
  <c r="O233" i="4"/>
  <c r="Q233" i="4" s="1"/>
  <c r="AM231" i="4"/>
  <c r="W232" i="4"/>
  <c r="AL232" i="4"/>
  <c r="AO231" i="4" l="1"/>
  <c r="AB231" i="4"/>
  <c r="Y231" i="4"/>
  <c r="S232" i="4"/>
  <c r="X232" i="4"/>
  <c r="R233" i="4"/>
  <c r="O234" i="4"/>
  <c r="Q234" i="4" s="1"/>
  <c r="AM232" i="4"/>
  <c r="AA232" i="4"/>
  <c r="W233" i="4"/>
  <c r="AL233" i="4"/>
  <c r="AO232" i="4" l="1"/>
  <c r="AB232" i="4"/>
  <c r="AC231" i="4"/>
  <c r="S233" i="4"/>
  <c r="Y232" i="4"/>
  <c r="R234" i="4"/>
  <c r="X233" i="4"/>
  <c r="O235" i="4"/>
  <c r="Q235" i="4" s="1"/>
  <c r="AM233" i="4"/>
  <c r="W234" i="4"/>
  <c r="AL234" i="4"/>
  <c r="AA233" i="4"/>
  <c r="AO233" i="4" l="1"/>
  <c r="AC232" i="4"/>
  <c r="AB233" i="4"/>
  <c r="S234" i="4"/>
  <c r="Y233" i="4"/>
  <c r="R235" i="4"/>
  <c r="X234" i="4"/>
  <c r="O236" i="4"/>
  <c r="Q236" i="4" s="1"/>
  <c r="AM234" i="4"/>
  <c r="AL235" i="4"/>
  <c r="AA234" i="4"/>
  <c r="W235" i="4"/>
  <c r="AO234" i="4" l="1"/>
  <c r="AC233" i="4"/>
  <c r="AB234" i="4"/>
  <c r="S235" i="4"/>
  <c r="Y234" i="4"/>
  <c r="R236" i="4"/>
  <c r="X235" i="4"/>
  <c r="O237" i="4"/>
  <c r="Q237" i="4" s="1"/>
  <c r="AA235" i="4"/>
  <c r="W236" i="4"/>
  <c r="AM235" i="4"/>
  <c r="AL236" i="4"/>
  <c r="AO235" i="4" l="1"/>
  <c r="AC234" i="4"/>
  <c r="AB235" i="4"/>
  <c r="Y235" i="4"/>
  <c r="S236" i="4"/>
  <c r="X236" i="4"/>
  <c r="R237" i="4"/>
  <c r="O238" i="4"/>
  <c r="Q238" i="4" s="1"/>
  <c r="AM236" i="4"/>
  <c r="W237" i="4"/>
  <c r="AA237" i="4" s="1"/>
  <c r="AA236" i="4"/>
  <c r="AL237" i="4"/>
  <c r="AO236" i="4" l="1"/>
  <c r="AC235" i="4"/>
  <c r="AB236" i="4"/>
  <c r="Y236" i="4"/>
  <c r="X237" i="4"/>
  <c r="R238" i="4"/>
  <c r="S237" i="4"/>
  <c r="O239" i="4"/>
  <c r="Q239" i="4" s="1"/>
  <c r="AM237" i="4"/>
  <c r="AL238" i="4"/>
  <c r="W238" i="4"/>
  <c r="AA238" i="4"/>
  <c r="AO237" i="4" l="1"/>
  <c r="AC236" i="4"/>
  <c r="Y237" i="4"/>
  <c r="AB237" i="4"/>
  <c r="AB238" i="4" s="1"/>
  <c r="X238" i="4"/>
  <c r="S238" i="4"/>
  <c r="R239" i="4"/>
  <c r="O240" i="4"/>
  <c r="Q240" i="4" s="1"/>
  <c r="AM238" i="4"/>
  <c r="W239" i="4"/>
  <c r="AA239" i="4" s="1"/>
  <c r="AL239" i="4"/>
  <c r="AO238" i="4" l="1"/>
  <c r="Y238" i="4"/>
  <c r="AC237" i="4"/>
  <c r="AC238" i="4" s="1"/>
  <c r="S239" i="4"/>
  <c r="X239" i="4"/>
  <c r="R240" i="4"/>
  <c r="AB239" i="4"/>
  <c r="O241" i="4"/>
  <c r="Q241" i="4" s="1"/>
  <c r="AM239" i="4"/>
  <c r="W240" i="4"/>
  <c r="AA240" i="4"/>
  <c r="AL240" i="4"/>
  <c r="AO239" i="4" l="1"/>
  <c r="Y239" i="4"/>
  <c r="S240" i="4"/>
  <c r="X240" i="4"/>
  <c r="R241" i="4"/>
  <c r="AC239" i="4"/>
  <c r="AB240" i="4"/>
  <c r="O242" i="4"/>
  <c r="Q242" i="4" s="1"/>
  <c r="AM240" i="4"/>
  <c r="W241" i="4"/>
  <c r="AL241" i="4"/>
  <c r="AA241" i="4"/>
  <c r="AO240" i="4" l="1"/>
  <c r="Y240" i="4"/>
  <c r="X241" i="4"/>
  <c r="R242" i="4"/>
  <c r="S241" i="4"/>
  <c r="AC240" i="4"/>
  <c r="AB241" i="4"/>
  <c r="O243" i="4"/>
  <c r="Q243" i="4" s="1"/>
  <c r="AM241" i="4"/>
  <c r="W242" i="4"/>
  <c r="AL242" i="4"/>
  <c r="AA242" i="4"/>
  <c r="AO241" i="4" l="1"/>
  <c r="Y241" i="4"/>
  <c r="X242" i="4"/>
  <c r="R243" i="4"/>
  <c r="S242" i="4"/>
  <c r="AC241" i="4"/>
  <c r="AB242" i="4"/>
  <c r="O244" i="4"/>
  <c r="Q244" i="4" s="1"/>
  <c r="AM242" i="4"/>
  <c r="AL243" i="4"/>
  <c r="W243" i="4"/>
  <c r="AO242" i="4" l="1"/>
  <c r="Y242" i="4"/>
  <c r="X243" i="4"/>
  <c r="S243" i="4"/>
  <c r="R244" i="4"/>
  <c r="AC242" i="4"/>
  <c r="O245" i="4"/>
  <c r="Q245" i="4" s="1"/>
  <c r="AA243" i="4"/>
  <c r="AM243" i="4"/>
  <c r="AL244" i="4"/>
  <c r="W244" i="4"/>
  <c r="AA244" i="4"/>
  <c r="AO243" i="4" l="1"/>
  <c r="Y243" i="4"/>
  <c r="AB243" i="4"/>
  <c r="AC243" i="4" s="1"/>
  <c r="S244" i="4"/>
  <c r="X244" i="4"/>
  <c r="R245" i="4"/>
  <c r="O246" i="4"/>
  <c r="Q246" i="4" s="1"/>
  <c r="AM244" i="4"/>
  <c r="W245" i="4"/>
  <c r="AA245" i="4" s="1"/>
  <c r="AL245" i="4"/>
  <c r="AO244" i="4" l="1"/>
  <c r="Y244" i="4"/>
  <c r="AB244" i="4"/>
  <c r="AC244" i="4" s="1"/>
  <c r="X245" i="4"/>
  <c r="R246" i="4"/>
  <c r="S245" i="4"/>
  <c r="O247" i="4"/>
  <c r="Q247" i="4" s="1"/>
  <c r="AM245" i="4"/>
  <c r="W246" i="4"/>
  <c r="AA246" i="4"/>
  <c r="AL246" i="4"/>
  <c r="AO245" i="4" l="1"/>
  <c r="Y245" i="4"/>
  <c r="AB245" i="4"/>
  <c r="AC245" i="4" s="1"/>
  <c r="X246" i="4"/>
  <c r="R247" i="4"/>
  <c r="S246" i="4"/>
  <c r="O248" i="4"/>
  <c r="Q248" i="4" s="1"/>
  <c r="AM246" i="4"/>
  <c r="AL247" i="4"/>
  <c r="W247" i="4"/>
  <c r="AA247" i="4"/>
  <c r="AO246" i="4" l="1"/>
  <c r="Y246" i="4"/>
  <c r="AB246" i="4"/>
  <c r="AC246" i="4" s="1"/>
  <c r="S247" i="4"/>
  <c r="X247" i="4"/>
  <c r="R248" i="4"/>
  <c r="O249" i="4"/>
  <c r="Q249" i="4" s="1"/>
  <c r="AM247" i="4"/>
  <c r="AL248" i="4"/>
  <c r="W248" i="4"/>
  <c r="AO247" i="4" l="1"/>
  <c r="AB247" i="4"/>
  <c r="AC247" i="4" s="1"/>
  <c r="S248" i="4"/>
  <c r="X248" i="4"/>
  <c r="R249" i="4"/>
  <c r="Y247" i="4"/>
  <c r="O250" i="4"/>
  <c r="Q250" i="4" s="1"/>
  <c r="AA248" i="4"/>
  <c r="AM248" i="4"/>
  <c r="W249" i="4"/>
  <c r="AA249" i="4" s="1"/>
  <c r="AL249" i="4"/>
  <c r="AO248" i="4" l="1"/>
  <c r="AB248" i="4"/>
  <c r="AB249" i="4" s="1"/>
  <c r="Y248" i="4"/>
  <c r="S249" i="4"/>
  <c r="X249" i="4"/>
  <c r="R250" i="4"/>
  <c r="O251" i="4"/>
  <c r="Q251" i="4" s="1"/>
  <c r="AM249" i="4"/>
  <c r="AL250" i="4"/>
  <c r="W250" i="4"/>
  <c r="AO249" i="4" l="1"/>
  <c r="Y249" i="4"/>
  <c r="AC248" i="4"/>
  <c r="AC249" i="4" s="1"/>
  <c r="S250" i="4"/>
  <c r="X250" i="4"/>
  <c r="R251" i="4"/>
  <c r="O252" i="4"/>
  <c r="Q252" i="4" s="1"/>
  <c r="AA250" i="4"/>
  <c r="AM250" i="4"/>
  <c r="AL251" i="4"/>
  <c r="W251" i="4"/>
  <c r="AA251" i="4" s="1"/>
  <c r="AO250" i="4" l="1"/>
  <c r="Y250" i="4"/>
  <c r="AB250" i="4"/>
  <c r="AC250" i="4" s="1"/>
  <c r="S251" i="4"/>
  <c r="X251" i="4"/>
  <c r="R252" i="4"/>
  <c r="O253" i="4"/>
  <c r="Q253" i="4" s="1"/>
  <c r="AM251" i="4"/>
  <c r="W252" i="4"/>
  <c r="AL252" i="4"/>
  <c r="AO251" i="4" l="1"/>
  <c r="Y251" i="4"/>
  <c r="AB251" i="4"/>
  <c r="AC251" i="4" s="1"/>
  <c r="S252" i="4"/>
  <c r="X252" i="4"/>
  <c r="R253" i="4"/>
  <c r="O254" i="4"/>
  <c r="Q254" i="4" s="1"/>
  <c r="AM252" i="4"/>
  <c r="AA252" i="4"/>
  <c r="AL253" i="4"/>
  <c r="W253" i="4"/>
  <c r="AA253" i="4" s="1"/>
  <c r="AO252" i="4" l="1"/>
  <c r="Y252" i="4"/>
  <c r="AB252" i="4"/>
  <c r="AC252" i="4" s="1"/>
  <c r="S253" i="4"/>
  <c r="X253" i="4"/>
  <c r="R254" i="4"/>
  <c r="O255" i="4"/>
  <c r="Q255" i="4" s="1"/>
  <c r="AM253" i="4"/>
  <c r="W254" i="4"/>
  <c r="AL254" i="4"/>
  <c r="AO253" i="4" l="1"/>
  <c r="Y253" i="4"/>
  <c r="AB253" i="4"/>
  <c r="AC253" i="4" s="1"/>
  <c r="X254" i="4"/>
  <c r="R255" i="4"/>
  <c r="S254" i="4"/>
  <c r="O256" i="4"/>
  <c r="Q256" i="4" s="1"/>
  <c r="AM254" i="4"/>
  <c r="AL255" i="4"/>
  <c r="AA254" i="4"/>
  <c r="W255" i="4"/>
  <c r="AA255" i="4"/>
  <c r="AO254" i="4" l="1"/>
  <c r="Y254" i="4"/>
  <c r="AB254" i="4"/>
  <c r="AC254" i="4" s="1"/>
  <c r="X255" i="4"/>
  <c r="R256" i="4"/>
  <c r="S255" i="4"/>
  <c r="O257" i="4"/>
  <c r="Q257" i="4" s="1"/>
  <c r="AM255" i="4"/>
  <c r="AL256" i="4"/>
  <c r="W256" i="4"/>
  <c r="AA256" i="4"/>
  <c r="AO255" i="4" l="1"/>
  <c r="Y255" i="4"/>
  <c r="AB255" i="4"/>
  <c r="AC255" i="4" s="1"/>
  <c r="X256" i="4"/>
  <c r="R257" i="4"/>
  <c r="S256" i="4"/>
  <c r="O258" i="4"/>
  <c r="Q258" i="4" s="1"/>
  <c r="AM256" i="4"/>
  <c r="AL257" i="4"/>
  <c r="W257" i="4"/>
  <c r="AA257" i="4" s="1"/>
  <c r="AO256" i="4" l="1"/>
  <c r="Y256" i="4"/>
  <c r="AB256" i="4"/>
  <c r="AC256" i="4" s="1"/>
  <c r="X257" i="4"/>
  <c r="R258" i="4"/>
  <c r="S257" i="4"/>
  <c r="O259" i="4"/>
  <c r="Q259" i="4" s="1"/>
  <c r="AM257" i="4"/>
  <c r="W258" i="4"/>
  <c r="AL258" i="4"/>
  <c r="AA258" i="4"/>
  <c r="AO257" i="4" l="1"/>
  <c r="Y257" i="4"/>
  <c r="AB257" i="4"/>
  <c r="AC257" i="4" s="1"/>
  <c r="X258" i="4"/>
  <c r="R259" i="4"/>
  <c r="S258" i="4"/>
  <c r="O260" i="4"/>
  <c r="Q260" i="4" s="1"/>
  <c r="AM258" i="4"/>
  <c r="W259" i="4"/>
  <c r="AL259" i="4"/>
  <c r="AA259" i="4"/>
  <c r="AO258" i="4" l="1"/>
  <c r="Y258" i="4"/>
  <c r="AB258" i="4"/>
  <c r="AB259" i="4" s="1"/>
  <c r="X259" i="4"/>
  <c r="R260" i="4"/>
  <c r="S259" i="4"/>
  <c r="O261" i="4"/>
  <c r="Q261" i="4" s="1"/>
  <c r="AM259" i="4"/>
  <c r="W260" i="4"/>
  <c r="AA260" i="4" s="1"/>
  <c r="AL260" i="4"/>
  <c r="AO259" i="4" l="1"/>
  <c r="Y259" i="4"/>
  <c r="AC258" i="4"/>
  <c r="AC259" i="4" s="1"/>
  <c r="X260" i="4"/>
  <c r="R261" i="4"/>
  <c r="S260" i="4"/>
  <c r="AB260" i="4"/>
  <c r="O262" i="4"/>
  <c r="Q262" i="4" s="1"/>
  <c r="AM260" i="4"/>
  <c r="W261" i="4"/>
  <c r="AL261" i="4"/>
  <c r="AA261" i="4"/>
  <c r="AO260" i="4" l="1"/>
  <c r="Y260" i="4"/>
  <c r="AC260" i="4"/>
  <c r="X261" i="4"/>
  <c r="S261" i="4"/>
  <c r="R262" i="4"/>
  <c r="AB261" i="4"/>
  <c r="O263" i="4"/>
  <c r="Q263" i="4" s="1"/>
  <c r="AM261" i="4"/>
  <c r="W262" i="4"/>
  <c r="AL262" i="4"/>
  <c r="AO261" i="4" l="1"/>
  <c r="Y261" i="4"/>
  <c r="X262" i="4"/>
  <c r="R263" i="4"/>
  <c r="S262" i="4"/>
  <c r="AC261" i="4"/>
  <c r="O264" i="4"/>
  <c r="Q264" i="4" s="1"/>
  <c r="AM262" i="4"/>
  <c r="AA262" i="4"/>
  <c r="W263" i="4"/>
  <c r="AA263" i="4" s="1"/>
  <c r="AL263" i="4"/>
  <c r="Y262" i="4" l="1"/>
  <c r="AO262" i="4"/>
  <c r="AB262" i="4"/>
  <c r="AC262" i="4" s="1"/>
  <c r="X263" i="4"/>
  <c r="R264" i="4"/>
  <c r="S263" i="4"/>
  <c r="O265" i="4"/>
  <c r="Q265" i="4" s="1"/>
  <c r="AM263" i="4"/>
  <c r="W264" i="4"/>
  <c r="AL264" i="4"/>
  <c r="AA264" i="4"/>
  <c r="Y263" i="4" l="1"/>
  <c r="AO263" i="4"/>
  <c r="AB263" i="4"/>
  <c r="AC263" i="4" s="1"/>
  <c r="X264" i="4"/>
  <c r="R265" i="4"/>
  <c r="S264" i="4"/>
  <c r="O266" i="4"/>
  <c r="Q266" i="4" s="1"/>
  <c r="AM264" i="4"/>
  <c r="AL265" i="4"/>
  <c r="W265" i="4"/>
  <c r="AA265" i="4" s="1"/>
  <c r="Y264" i="4" l="1"/>
  <c r="AO264" i="4"/>
  <c r="AB264" i="4"/>
  <c r="AB265" i="4" s="1"/>
  <c r="X265" i="4"/>
  <c r="R266" i="4"/>
  <c r="S265" i="4"/>
  <c r="O267" i="4"/>
  <c r="Q267" i="4" s="1"/>
  <c r="AM265" i="4"/>
  <c r="AL266" i="4"/>
  <c r="W266" i="4"/>
  <c r="AA266" i="4"/>
  <c r="Y265" i="4" l="1"/>
  <c r="AO265" i="4"/>
  <c r="AC264" i="4"/>
  <c r="AC265" i="4" s="1"/>
  <c r="X266" i="4"/>
  <c r="S266" i="4"/>
  <c r="R267" i="4"/>
  <c r="AB266" i="4"/>
  <c r="O268" i="4"/>
  <c r="Q268" i="4" s="1"/>
  <c r="AM266" i="4"/>
  <c r="AL267" i="4"/>
  <c r="W267" i="4"/>
  <c r="AA267" i="4"/>
  <c r="Y266" i="4" l="1"/>
  <c r="AO266" i="4"/>
  <c r="S267" i="4"/>
  <c r="X267" i="4"/>
  <c r="R268" i="4"/>
  <c r="AC266" i="4"/>
  <c r="AB267" i="4"/>
  <c r="O269" i="4"/>
  <c r="Q269" i="4" s="1"/>
  <c r="AM267" i="4"/>
  <c r="W268" i="4"/>
  <c r="AL268" i="4"/>
  <c r="AO267" i="4" l="1"/>
  <c r="S268" i="4"/>
  <c r="X268" i="4"/>
  <c r="R269" i="4"/>
  <c r="Y267" i="4"/>
  <c r="AC267" i="4"/>
  <c r="O270" i="4"/>
  <c r="Q270" i="4" s="1"/>
  <c r="AM268" i="4"/>
  <c r="W269" i="4"/>
  <c r="AL269" i="4"/>
  <c r="AA268" i="4"/>
  <c r="AA269" i="4"/>
  <c r="AO268" i="4" l="1"/>
  <c r="AB268" i="4"/>
  <c r="AC268" i="4" s="1"/>
  <c r="S269" i="4"/>
  <c r="Y268" i="4"/>
  <c r="X269" i="4"/>
  <c r="R270" i="4"/>
  <c r="O271" i="4"/>
  <c r="Q271" i="4" s="1"/>
  <c r="AM269" i="4"/>
  <c r="W270" i="4"/>
  <c r="AL270" i="4"/>
  <c r="AO269" i="4" l="1"/>
  <c r="AB269" i="4"/>
  <c r="AC269" i="4" s="1"/>
  <c r="Y269" i="4"/>
  <c r="X270" i="4"/>
  <c r="R271" i="4"/>
  <c r="S270" i="4"/>
  <c r="O272" i="4"/>
  <c r="Q272" i="4" s="1"/>
  <c r="AM270" i="4"/>
  <c r="AA270" i="4"/>
  <c r="W271" i="4"/>
  <c r="AA271" i="4" s="1"/>
  <c r="AL271" i="4"/>
  <c r="AO270" i="4" l="1"/>
  <c r="AB270" i="4"/>
  <c r="AB271" i="4" s="1"/>
  <c r="Y270" i="4"/>
  <c r="X271" i="4"/>
  <c r="R272" i="4"/>
  <c r="S271" i="4"/>
  <c r="O273" i="4"/>
  <c r="Q273" i="4" s="1"/>
  <c r="AM271" i="4"/>
  <c r="W272" i="4"/>
  <c r="AL272" i="4"/>
  <c r="AA272" i="4"/>
  <c r="AO271" i="4" l="1"/>
  <c r="AC270" i="4"/>
  <c r="AC271" i="4" s="1"/>
  <c r="Y271" i="4"/>
  <c r="S272" i="4"/>
  <c r="X272" i="4"/>
  <c r="R273" i="4"/>
  <c r="AB272" i="4"/>
  <c r="O274" i="4"/>
  <c r="Q274" i="4" s="1"/>
  <c r="AM272" i="4"/>
  <c r="AL273" i="4"/>
  <c r="W273" i="4"/>
  <c r="AA273" i="4"/>
  <c r="AO272" i="4" l="1"/>
  <c r="Y272" i="4"/>
  <c r="S273" i="4"/>
  <c r="X273" i="4"/>
  <c r="R274" i="4"/>
  <c r="AC272" i="4"/>
  <c r="AB273" i="4"/>
  <c r="O275" i="4"/>
  <c r="Q275" i="4" s="1"/>
  <c r="AM273" i="4"/>
  <c r="W274" i="4"/>
  <c r="AL274" i="4"/>
  <c r="AO273" i="4" l="1"/>
  <c r="Y273" i="4"/>
  <c r="R275" i="4"/>
  <c r="X274" i="4"/>
  <c r="S274" i="4"/>
  <c r="AC273" i="4"/>
  <c r="O276" i="4"/>
  <c r="Q276" i="4" s="1"/>
  <c r="AM274" i="4"/>
  <c r="AL275" i="4"/>
  <c r="AA274" i="4"/>
  <c r="W275" i="4"/>
  <c r="AO274" i="4" l="1"/>
  <c r="Y274" i="4"/>
  <c r="AB274" i="4"/>
  <c r="AC274" i="4" s="1"/>
  <c r="R276" i="4"/>
  <c r="S275" i="4"/>
  <c r="X275" i="4"/>
  <c r="O277" i="4"/>
  <c r="Q277" i="4" s="1"/>
  <c r="AA275" i="4"/>
  <c r="AM275" i="4"/>
  <c r="AL276" i="4"/>
  <c r="W276" i="4"/>
  <c r="AO275" i="4" l="1"/>
  <c r="AB275" i="4"/>
  <c r="S276" i="4"/>
  <c r="X276" i="4"/>
  <c r="Y275" i="4"/>
  <c r="R277" i="4"/>
  <c r="O278" i="4"/>
  <c r="Q278" i="4" s="1"/>
  <c r="AA276" i="4"/>
  <c r="W277" i="4"/>
  <c r="AA277" i="4" s="1"/>
  <c r="AM276" i="4"/>
  <c r="AL277" i="4"/>
  <c r="AO276" i="4" l="1"/>
  <c r="AB276" i="4"/>
  <c r="AB277" i="4" s="1"/>
  <c r="AC275" i="4"/>
  <c r="Y276" i="4"/>
  <c r="S277" i="4"/>
  <c r="X277" i="4"/>
  <c r="R278" i="4"/>
  <c r="O279" i="4"/>
  <c r="Q279" i="4" s="1"/>
  <c r="AM277" i="4"/>
  <c r="AL278" i="4"/>
  <c r="W278" i="4"/>
  <c r="AO277" i="4" l="1"/>
  <c r="AC276" i="4"/>
  <c r="AC277" i="4" s="1"/>
  <c r="S278" i="4"/>
  <c r="Y277" i="4"/>
  <c r="X278" i="4"/>
  <c r="R279" i="4"/>
  <c r="O280" i="4"/>
  <c r="Q280" i="4" s="1"/>
  <c r="AA278" i="4"/>
  <c r="AM278" i="4"/>
  <c r="AL279" i="4"/>
  <c r="W279" i="4"/>
  <c r="AA279" i="4"/>
  <c r="AO278" i="4" l="1"/>
  <c r="AB278" i="4"/>
  <c r="AC278" i="4" s="1"/>
  <c r="S279" i="4"/>
  <c r="Y278" i="4"/>
  <c r="X279" i="4"/>
  <c r="R280" i="4"/>
  <c r="O281" i="4"/>
  <c r="Q281" i="4" s="1"/>
  <c r="AM279" i="4"/>
  <c r="AL280" i="4"/>
  <c r="W280" i="4"/>
  <c r="AA280" i="4"/>
  <c r="AO279" i="4" l="1"/>
  <c r="Y279" i="4"/>
  <c r="AB279" i="4"/>
  <c r="AC279" i="4" s="1"/>
  <c r="X280" i="4"/>
  <c r="R281" i="4"/>
  <c r="S280" i="4"/>
  <c r="O282" i="4"/>
  <c r="Q282" i="4" s="1"/>
  <c r="AM280" i="4"/>
  <c r="W281" i="4"/>
  <c r="AL281" i="4"/>
  <c r="AA281" i="4"/>
  <c r="AO280" i="4" l="1"/>
  <c r="Y280" i="4"/>
  <c r="AB280" i="4"/>
  <c r="AC280" i="4" s="1"/>
  <c r="X281" i="4"/>
  <c r="R282" i="4"/>
  <c r="S281" i="4"/>
  <c r="O283" i="4"/>
  <c r="Q283" i="4" s="1"/>
  <c r="AM281" i="4"/>
  <c r="W282" i="4"/>
  <c r="AL282" i="4"/>
  <c r="AA282" i="4"/>
  <c r="AO281" i="4" l="1"/>
  <c r="Y281" i="4"/>
  <c r="AB281" i="4"/>
  <c r="AC281" i="4" s="1"/>
  <c r="X282" i="4"/>
  <c r="R283" i="4"/>
  <c r="S282" i="4"/>
  <c r="O284" i="4"/>
  <c r="Q284" i="4" s="1"/>
  <c r="AM282" i="4"/>
  <c r="W283" i="4"/>
  <c r="AL283" i="4"/>
  <c r="AO282" i="4" l="1"/>
  <c r="Y282" i="4"/>
  <c r="AB282" i="4"/>
  <c r="AC282" i="4" s="1"/>
  <c r="R284" i="4"/>
  <c r="S283" i="4"/>
  <c r="X283" i="4"/>
  <c r="O285" i="4"/>
  <c r="Q285" i="4" s="1"/>
  <c r="AM283" i="4"/>
  <c r="AA283" i="4"/>
  <c r="AL284" i="4"/>
  <c r="W284" i="4"/>
  <c r="AO283" i="4" l="1"/>
  <c r="AB283" i="4"/>
  <c r="AC283" i="4" s="1"/>
  <c r="X284" i="4"/>
  <c r="S284" i="4"/>
  <c r="R285" i="4"/>
  <c r="Y283" i="4"/>
  <c r="O286" i="4"/>
  <c r="Q286" i="4" s="1"/>
  <c r="AA284" i="4"/>
  <c r="AM284" i="4"/>
  <c r="AL285" i="4"/>
  <c r="W285" i="4"/>
  <c r="AO284" i="4" l="1"/>
  <c r="AB284" i="4"/>
  <c r="AC284" i="4" s="1"/>
  <c r="Y284" i="4"/>
  <c r="X285" i="4"/>
  <c r="R286" i="4"/>
  <c r="S285" i="4"/>
  <c r="O287" i="4"/>
  <c r="Q287" i="4" s="1"/>
  <c r="AA285" i="4"/>
  <c r="W286" i="4"/>
  <c r="AA286" i="4" s="1"/>
  <c r="AM285" i="4"/>
  <c r="AL286" i="4"/>
  <c r="AO285" i="4" l="1"/>
  <c r="AB285" i="4"/>
  <c r="AC285" i="4" s="1"/>
  <c r="Y285" i="4"/>
  <c r="X286" i="4"/>
  <c r="R287" i="4"/>
  <c r="S286" i="4"/>
  <c r="O288" i="4"/>
  <c r="Q288" i="4" s="1"/>
  <c r="AM286" i="4"/>
  <c r="AL287" i="4"/>
  <c r="W287" i="4"/>
  <c r="AA287" i="4" s="1"/>
  <c r="AO286" i="4" l="1"/>
  <c r="Y286" i="4"/>
  <c r="AB286" i="4"/>
  <c r="AB287" i="4" s="1"/>
  <c r="X287" i="4"/>
  <c r="R288" i="4"/>
  <c r="S287" i="4"/>
  <c r="O289" i="4"/>
  <c r="Q289" i="4" s="1"/>
  <c r="AM287" i="4"/>
  <c r="AL288" i="4"/>
  <c r="W288" i="4"/>
  <c r="AA288" i="4" s="1"/>
  <c r="AO287" i="4" l="1"/>
  <c r="AC286" i="4"/>
  <c r="AC287" i="4" s="1"/>
  <c r="Y287" i="4"/>
  <c r="X288" i="4"/>
  <c r="R289" i="4"/>
  <c r="S288" i="4"/>
  <c r="AB288" i="4"/>
  <c r="O290" i="4"/>
  <c r="Q290" i="4" s="1"/>
  <c r="AM288" i="4"/>
  <c r="W289" i="4"/>
  <c r="AA289" i="4"/>
  <c r="AL289" i="4"/>
  <c r="AO288" i="4" l="1"/>
  <c r="Y288" i="4"/>
  <c r="X289" i="4"/>
  <c r="R290" i="4"/>
  <c r="S289" i="4"/>
  <c r="AC288" i="4"/>
  <c r="AB289" i="4"/>
  <c r="O291" i="4"/>
  <c r="Q291" i="4" s="1"/>
  <c r="AM289" i="4"/>
  <c r="AL290" i="4"/>
  <c r="W290" i="4"/>
  <c r="AA290" i="4"/>
  <c r="AO289" i="4" l="1"/>
  <c r="Y289" i="4"/>
  <c r="X290" i="4"/>
  <c r="R291" i="4"/>
  <c r="S290" i="4"/>
  <c r="AC289" i="4"/>
  <c r="AB290" i="4"/>
  <c r="O292" i="4"/>
  <c r="Q292" i="4" s="1"/>
  <c r="W291" i="4"/>
  <c r="AM290" i="4"/>
  <c r="AL291" i="4"/>
  <c r="AA291" i="4"/>
  <c r="AO290" i="4" l="1"/>
  <c r="Y290" i="4"/>
  <c r="S291" i="4"/>
  <c r="X291" i="4"/>
  <c r="R292" i="4"/>
  <c r="AC290" i="4"/>
  <c r="AB291" i="4"/>
  <c r="O293" i="4"/>
  <c r="Q293" i="4" s="1"/>
  <c r="W292" i="4"/>
  <c r="AL292" i="4"/>
  <c r="AM291" i="4"/>
  <c r="AO291" i="4" l="1"/>
  <c r="S292" i="4"/>
  <c r="Y291" i="4"/>
  <c r="X292" i="4"/>
  <c r="R293" i="4"/>
  <c r="AC291" i="4"/>
  <c r="O294" i="4"/>
  <c r="Q294" i="4" s="1"/>
  <c r="AM292" i="4"/>
  <c r="AA292" i="4"/>
  <c r="W293" i="4"/>
  <c r="AL293" i="4"/>
  <c r="AA293" i="4"/>
  <c r="AO292" i="4" l="1"/>
  <c r="Y292" i="4"/>
  <c r="AB292" i="4"/>
  <c r="AC292" i="4" s="1"/>
  <c r="X293" i="4"/>
  <c r="R294" i="4"/>
  <c r="S293" i="4"/>
  <c r="O295" i="4"/>
  <c r="Q295" i="4" s="1"/>
  <c r="W294" i="4"/>
  <c r="AM293" i="4"/>
  <c r="AL294" i="4"/>
  <c r="AA294" i="4"/>
  <c r="AO293" i="4" l="1"/>
  <c r="Y293" i="4"/>
  <c r="AB293" i="4"/>
  <c r="AB294" i="4" s="1"/>
  <c r="X294" i="4"/>
  <c r="R295" i="4"/>
  <c r="S294" i="4"/>
  <c r="O296" i="4"/>
  <c r="Q296" i="4" s="1"/>
  <c r="W295" i="4"/>
  <c r="AA295" i="4" s="1"/>
  <c r="AL295" i="4"/>
  <c r="AM294" i="4"/>
  <c r="AO294" i="4" l="1"/>
  <c r="Y294" i="4"/>
  <c r="AC293" i="4"/>
  <c r="AC294" i="4" s="1"/>
  <c r="X295" i="4"/>
  <c r="R296" i="4"/>
  <c r="S295" i="4"/>
  <c r="AB295" i="4"/>
  <c r="O297" i="4"/>
  <c r="Q297" i="4" s="1"/>
  <c r="AM295" i="4"/>
  <c r="AL296" i="4"/>
  <c r="W296" i="4"/>
  <c r="AA296" i="4" s="1"/>
  <c r="AO295" i="4" l="1"/>
  <c r="Y295" i="4"/>
  <c r="X296" i="4"/>
  <c r="R297" i="4"/>
  <c r="S296" i="4"/>
  <c r="AC295" i="4"/>
  <c r="AB296" i="4"/>
  <c r="O298" i="4"/>
  <c r="Q298" i="4" s="1"/>
  <c r="AM296" i="4"/>
  <c r="W297" i="4"/>
  <c r="AA297" i="4"/>
  <c r="AL297" i="4"/>
  <c r="AO296" i="4" l="1"/>
  <c r="Y296" i="4"/>
  <c r="X297" i="4"/>
  <c r="R298" i="4"/>
  <c r="S297" i="4"/>
  <c r="AC296" i="4"/>
  <c r="AB297" i="4"/>
  <c r="O299" i="4"/>
  <c r="Q299" i="4" s="1"/>
  <c r="AM297" i="4"/>
  <c r="W298" i="4"/>
  <c r="AL298" i="4"/>
  <c r="AA298" i="4"/>
  <c r="AO297" i="4" l="1"/>
  <c r="Y297" i="4"/>
  <c r="X298" i="4"/>
  <c r="S298" i="4"/>
  <c r="R299" i="4"/>
  <c r="AC297" i="4"/>
  <c r="AB298" i="4"/>
  <c r="O300" i="4"/>
  <c r="Q300" i="4" s="1"/>
  <c r="AM298" i="4"/>
  <c r="W299" i="4"/>
  <c r="AL299" i="4"/>
  <c r="AA299" i="4"/>
  <c r="AO298" i="4" l="1"/>
  <c r="Y298" i="4"/>
  <c r="X299" i="4"/>
  <c r="R300" i="4"/>
  <c r="S299" i="4"/>
  <c r="AC298" i="4"/>
  <c r="AB299" i="4"/>
  <c r="O301" i="4"/>
  <c r="Q301" i="4" s="1"/>
  <c r="AM299" i="4"/>
  <c r="AL300" i="4"/>
  <c r="W300" i="4"/>
  <c r="AA300" i="4"/>
  <c r="AO299" i="4" l="1"/>
  <c r="Y299" i="4"/>
  <c r="X300" i="4"/>
  <c r="R301" i="4"/>
  <c r="S300" i="4"/>
  <c r="AC299" i="4"/>
  <c r="AB300" i="4"/>
  <c r="O302" i="4"/>
  <c r="Q302" i="4" s="1"/>
  <c r="AM300" i="4"/>
  <c r="W301" i="4"/>
  <c r="AL301" i="4"/>
  <c r="AA301" i="4"/>
  <c r="AO300" i="4" l="1"/>
  <c r="Y300" i="4"/>
  <c r="X301" i="4"/>
  <c r="R302" i="4"/>
  <c r="S301" i="4"/>
  <c r="AC300" i="4"/>
  <c r="AB301" i="4"/>
  <c r="O303" i="4"/>
  <c r="Q303" i="4" s="1"/>
  <c r="W302" i="4"/>
  <c r="AL302" i="4"/>
  <c r="AA302" i="4"/>
  <c r="AM301" i="4"/>
  <c r="AO301" i="4" l="1"/>
  <c r="Y301" i="4"/>
  <c r="X302" i="4"/>
  <c r="R303" i="4"/>
  <c r="S302" i="4"/>
  <c r="AC301" i="4"/>
  <c r="AB302" i="4"/>
  <c r="O304" i="4"/>
  <c r="Q304" i="4" s="1"/>
  <c r="AM302" i="4"/>
  <c r="W303" i="4"/>
  <c r="AA303" i="4"/>
  <c r="AL303" i="4"/>
  <c r="AO302" i="4" l="1"/>
  <c r="Y302" i="4"/>
  <c r="X303" i="4"/>
  <c r="S303" i="4"/>
  <c r="R304" i="4"/>
  <c r="AC302" i="4"/>
  <c r="AB303" i="4"/>
  <c r="O305" i="4"/>
  <c r="Q305" i="4" s="1"/>
  <c r="AM303" i="4"/>
  <c r="W304" i="4"/>
  <c r="AA304" i="4"/>
  <c r="AL304" i="4"/>
  <c r="AO303" i="4" l="1"/>
  <c r="Y303" i="4"/>
  <c r="S304" i="4"/>
  <c r="X304" i="4"/>
  <c r="R305" i="4"/>
  <c r="AC303" i="4"/>
  <c r="AB304" i="4"/>
  <c r="O306" i="4"/>
  <c r="Q306" i="4" s="1"/>
  <c r="AM304" i="4"/>
  <c r="W305" i="4"/>
  <c r="AL305" i="4"/>
  <c r="AA305" i="4"/>
  <c r="AO304" i="4" l="1"/>
  <c r="Y304" i="4"/>
  <c r="S305" i="4"/>
  <c r="X305" i="4"/>
  <c r="R306" i="4"/>
  <c r="AC304" i="4"/>
  <c r="AB305" i="4"/>
  <c r="O307" i="4"/>
  <c r="Q307" i="4" s="1"/>
  <c r="AM305" i="4"/>
  <c r="W306" i="4"/>
  <c r="AL306" i="4"/>
  <c r="AO305" i="4" l="1"/>
  <c r="Y305" i="4"/>
  <c r="S306" i="4"/>
  <c r="X306" i="4"/>
  <c r="R307" i="4"/>
  <c r="AC305" i="4"/>
  <c r="O308" i="4"/>
  <c r="Q308" i="4" s="1"/>
  <c r="AM306" i="4"/>
  <c r="AA306" i="4"/>
  <c r="W307" i="4"/>
  <c r="AL307" i="4"/>
  <c r="AA307" i="4"/>
  <c r="Y306" i="4" l="1"/>
  <c r="AO306" i="4"/>
  <c r="S307" i="4"/>
  <c r="AB306" i="4"/>
  <c r="AB307" i="4" s="1"/>
  <c r="X307" i="4"/>
  <c r="R308" i="4"/>
  <c r="O309" i="4"/>
  <c r="Q309" i="4" s="1"/>
  <c r="AM307" i="4"/>
  <c r="W308" i="4"/>
  <c r="AL308" i="4"/>
  <c r="AO307" i="4" l="1"/>
  <c r="S308" i="4"/>
  <c r="AC306" i="4"/>
  <c r="AC307" i="4" s="1"/>
  <c r="X308" i="4"/>
  <c r="R309" i="4"/>
  <c r="Y307" i="4"/>
  <c r="O310" i="4"/>
  <c r="Q310" i="4" s="1"/>
  <c r="W309" i="4"/>
  <c r="AL309" i="4"/>
  <c r="AA308" i="4"/>
  <c r="AA309" i="4"/>
  <c r="AM308" i="4"/>
  <c r="AO308" i="4" l="1"/>
  <c r="S309" i="4"/>
  <c r="AB308" i="4"/>
  <c r="AB309" i="4" s="1"/>
  <c r="Y308" i="4"/>
  <c r="X309" i="4"/>
  <c r="R310" i="4"/>
  <c r="O311" i="4"/>
  <c r="Q311" i="4" s="1"/>
  <c r="W310" i="4"/>
  <c r="AM309" i="4"/>
  <c r="AL310" i="4"/>
  <c r="AO309" i="4" l="1"/>
  <c r="S310" i="4"/>
  <c r="AC308" i="4"/>
  <c r="AC309" i="4" s="1"/>
  <c r="Y309" i="4"/>
  <c r="X310" i="4"/>
  <c r="R311" i="4"/>
  <c r="O312" i="4"/>
  <c r="Q312" i="4" s="1"/>
  <c r="AM310" i="4"/>
  <c r="AA310" i="4"/>
  <c r="W311" i="4"/>
  <c r="AL311" i="4"/>
  <c r="AA311" i="4"/>
  <c r="AO310" i="4" l="1"/>
  <c r="S311" i="4"/>
  <c r="AB310" i="4"/>
  <c r="AC310" i="4" s="1"/>
  <c r="Y310" i="4"/>
  <c r="X311" i="4"/>
  <c r="R312" i="4"/>
  <c r="O313" i="4"/>
  <c r="Q313" i="4" s="1"/>
  <c r="AM311" i="4"/>
  <c r="AL312" i="4"/>
  <c r="W312" i="4"/>
  <c r="AO311" i="4" l="1"/>
  <c r="S312" i="4"/>
  <c r="AB311" i="4"/>
  <c r="AC311" i="4" s="1"/>
  <c r="Y311" i="4"/>
  <c r="X312" i="4"/>
  <c r="R313" i="4"/>
  <c r="O314" i="4"/>
  <c r="Q314" i="4" s="1"/>
  <c r="AA312" i="4"/>
  <c r="W313" i="4"/>
  <c r="AA313" i="4"/>
  <c r="AM312" i="4"/>
  <c r="AL313" i="4"/>
  <c r="AO312" i="4" l="1"/>
  <c r="S313" i="4"/>
  <c r="Y312" i="4"/>
  <c r="AB312" i="4"/>
  <c r="AC312" i="4" s="1"/>
  <c r="X313" i="4"/>
  <c r="R314" i="4"/>
  <c r="O315" i="4"/>
  <c r="Q315" i="4" s="1"/>
  <c r="AM313" i="4"/>
  <c r="W314" i="4"/>
  <c r="AL314" i="4"/>
  <c r="S314" i="4" l="1"/>
  <c r="AO313" i="4"/>
  <c r="AB313" i="4"/>
  <c r="AC313" i="4" s="1"/>
  <c r="X314" i="4"/>
  <c r="R315" i="4"/>
  <c r="Y313" i="4"/>
  <c r="O316" i="4"/>
  <c r="Q316" i="4" s="1"/>
  <c r="AM314" i="4"/>
  <c r="AA314" i="4"/>
  <c r="AL315" i="4"/>
  <c r="W315" i="4"/>
  <c r="AA315" i="4" s="1"/>
  <c r="S315" i="4" l="1"/>
  <c r="AO314" i="4"/>
  <c r="AB314" i="4"/>
  <c r="AC314" i="4" s="1"/>
  <c r="Y314" i="4"/>
  <c r="X315" i="4"/>
  <c r="R316" i="4"/>
  <c r="O317" i="4"/>
  <c r="Q317" i="4" s="1"/>
  <c r="AM315" i="4"/>
  <c r="AL316" i="4"/>
  <c r="W316" i="4"/>
  <c r="S316" i="4" l="1"/>
  <c r="AO315" i="4"/>
  <c r="AB315" i="4"/>
  <c r="AC315" i="4" s="1"/>
  <c r="Y315" i="4"/>
  <c r="X316" i="4"/>
  <c r="R317" i="4"/>
  <c r="O318" i="4"/>
  <c r="Q318" i="4" s="1"/>
  <c r="AA316" i="4"/>
  <c r="AM316" i="4"/>
  <c r="W317" i="4"/>
  <c r="AL317" i="4"/>
  <c r="AA317" i="4"/>
  <c r="S317" i="4" l="1"/>
  <c r="AO316" i="4"/>
  <c r="Y316" i="4"/>
  <c r="AB316" i="4"/>
  <c r="AC316" i="4" s="1"/>
  <c r="X317" i="4"/>
  <c r="R318" i="4"/>
  <c r="O319" i="4"/>
  <c r="Q319" i="4" s="1"/>
  <c r="AM317" i="4"/>
  <c r="W318" i="4"/>
  <c r="AL318" i="4"/>
  <c r="S318" i="4" l="1"/>
  <c r="AO317" i="4"/>
  <c r="AB317" i="4"/>
  <c r="AC317" i="4" s="1"/>
  <c r="Y317" i="4"/>
  <c r="X318" i="4"/>
  <c r="R319" i="4"/>
  <c r="O320" i="4"/>
  <c r="Q320" i="4" s="1"/>
  <c r="AA318" i="4"/>
  <c r="W319" i="4"/>
  <c r="AL319" i="4"/>
  <c r="AA319" i="4"/>
  <c r="AM318" i="4"/>
  <c r="S319" i="4" l="1"/>
  <c r="AO318" i="4"/>
  <c r="Y318" i="4"/>
  <c r="AB318" i="4"/>
  <c r="AC318" i="4" s="1"/>
  <c r="X319" i="4"/>
  <c r="R320" i="4"/>
  <c r="O321" i="4"/>
  <c r="Q321" i="4" s="1"/>
  <c r="W320" i="4"/>
  <c r="AL320" i="4"/>
  <c r="AM319" i="4"/>
  <c r="AA320" i="4"/>
  <c r="S320" i="4" l="1"/>
  <c r="AO319" i="4"/>
  <c r="AB319" i="4"/>
  <c r="AC319" i="4" s="1"/>
  <c r="Y319" i="4"/>
  <c r="X320" i="4"/>
  <c r="R321" i="4"/>
  <c r="O322" i="4"/>
  <c r="Q322" i="4" s="1"/>
  <c r="W321" i="4"/>
  <c r="AM320" i="4"/>
  <c r="AL321" i="4"/>
  <c r="S321" i="4" l="1"/>
  <c r="AB320" i="4"/>
  <c r="AC320" i="4" s="1"/>
  <c r="AO320" i="4"/>
  <c r="Y320" i="4"/>
  <c r="R322" i="4"/>
  <c r="X321" i="4"/>
  <c r="O323" i="4"/>
  <c r="Q323" i="4" s="1"/>
  <c r="AM321" i="4"/>
  <c r="W322" i="4"/>
  <c r="AA321" i="4"/>
  <c r="AL322" i="4"/>
  <c r="S322" i="4" l="1"/>
  <c r="AO321" i="4"/>
  <c r="Y321" i="4"/>
  <c r="AB321" i="4"/>
  <c r="AC321" i="4" s="1"/>
  <c r="R323" i="4"/>
  <c r="X322" i="4"/>
  <c r="O324" i="4"/>
  <c r="Q324" i="4" s="1"/>
  <c r="AM322" i="4"/>
  <c r="W323" i="4"/>
  <c r="AA322" i="4"/>
  <c r="AL323" i="4"/>
  <c r="S323" i="4" l="1"/>
  <c r="AO322" i="4"/>
  <c r="Y322" i="4"/>
  <c r="AB322" i="4"/>
  <c r="AC322" i="4" s="1"/>
  <c r="R324" i="4"/>
  <c r="X323" i="4"/>
  <c r="O325" i="4"/>
  <c r="Q325" i="4" s="1"/>
  <c r="AM323" i="4"/>
  <c r="AA323" i="4"/>
  <c r="W324" i="4"/>
  <c r="AL324" i="4"/>
  <c r="S324" i="4" l="1"/>
  <c r="AO323" i="4"/>
  <c r="AB323" i="4"/>
  <c r="AC323" i="4" s="1"/>
  <c r="X324" i="4"/>
  <c r="R325" i="4"/>
  <c r="Y323" i="4"/>
  <c r="O326" i="4"/>
  <c r="Q326" i="4" s="1"/>
  <c r="AM324" i="4"/>
  <c r="AA324" i="4"/>
  <c r="AL325" i="4"/>
  <c r="W325" i="4"/>
  <c r="S325" i="4" l="1"/>
  <c r="AO324" i="4"/>
  <c r="AB324" i="4"/>
  <c r="AC324" i="4" s="1"/>
  <c r="Y324" i="4"/>
  <c r="X325" i="4"/>
  <c r="R326" i="4"/>
  <c r="O327" i="4"/>
  <c r="Q327" i="4" s="1"/>
  <c r="AA325" i="4"/>
  <c r="AM325" i="4"/>
  <c r="AL326" i="4"/>
  <c r="W326" i="4"/>
  <c r="AO325" i="4" l="1"/>
  <c r="AB325" i="4"/>
  <c r="Y325" i="4"/>
  <c r="R327" i="4"/>
  <c r="X326" i="4"/>
  <c r="S326" i="4"/>
  <c r="O328" i="4"/>
  <c r="Q328" i="4" s="1"/>
  <c r="AA326" i="4"/>
  <c r="AM326" i="4"/>
  <c r="W327" i="4"/>
  <c r="AL327" i="4"/>
  <c r="AO326" i="4" l="1"/>
  <c r="AB326" i="4"/>
  <c r="AC325" i="4"/>
  <c r="Y326" i="4"/>
  <c r="R328" i="4"/>
  <c r="S327" i="4"/>
  <c r="X327" i="4"/>
  <c r="O329" i="4"/>
  <c r="Q329" i="4" s="1"/>
  <c r="W328" i="4"/>
  <c r="AA327" i="4"/>
  <c r="AL328" i="4"/>
  <c r="AM327" i="4"/>
  <c r="AO327" i="4" l="1"/>
  <c r="AB327" i="4"/>
  <c r="AC326" i="4"/>
  <c r="S328" i="4"/>
  <c r="X328" i="4"/>
  <c r="R329" i="4"/>
  <c r="Y327" i="4"/>
  <c r="O330" i="4"/>
  <c r="Q330" i="4" s="1"/>
  <c r="AM328" i="4"/>
  <c r="AA328" i="4"/>
  <c r="W329" i="4"/>
  <c r="AA329" i="4" s="1"/>
  <c r="AL329" i="4"/>
  <c r="AO328" i="4" l="1"/>
  <c r="AC327" i="4"/>
  <c r="AB328" i="4"/>
  <c r="AB329" i="4" s="1"/>
  <c r="Y328" i="4"/>
  <c r="X329" i="4"/>
  <c r="R330" i="4"/>
  <c r="S329" i="4"/>
  <c r="O331" i="4"/>
  <c r="Q331" i="4" s="1"/>
  <c r="W330" i="4"/>
  <c r="AA330" i="4"/>
  <c r="AL330" i="4"/>
  <c r="AM329" i="4"/>
  <c r="AO329" i="4" l="1"/>
  <c r="AC328" i="4"/>
  <c r="AC329" i="4" s="1"/>
  <c r="Y329" i="4"/>
  <c r="X330" i="4"/>
  <c r="R331" i="4"/>
  <c r="S330" i="4"/>
  <c r="AB330" i="4"/>
  <c r="O332" i="4"/>
  <c r="Q332" i="4" s="1"/>
  <c r="AL331" i="4"/>
  <c r="AM330" i="4"/>
  <c r="W331" i="4"/>
  <c r="AA331" i="4" s="1"/>
  <c r="AO330" i="4" l="1"/>
  <c r="Y330" i="4"/>
  <c r="X331" i="4"/>
  <c r="R332" i="4"/>
  <c r="S331" i="4"/>
  <c r="AC330" i="4"/>
  <c r="AB331" i="4"/>
  <c r="O333" i="4"/>
  <c r="Q333" i="4" s="1"/>
  <c r="W332" i="4"/>
  <c r="AM331" i="4"/>
  <c r="AA332" i="4"/>
  <c r="AL332" i="4"/>
  <c r="AO331" i="4" l="1"/>
  <c r="Y331" i="4"/>
  <c r="X332" i="4"/>
  <c r="R333" i="4"/>
  <c r="S332" i="4"/>
  <c r="AC331" i="4"/>
  <c r="AB332" i="4"/>
  <c r="O334" i="4"/>
  <c r="Q334" i="4" s="1"/>
  <c r="AM332" i="4"/>
  <c r="W333" i="4"/>
  <c r="AL333" i="4"/>
  <c r="AA333" i="4"/>
  <c r="AO332" i="4" l="1"/>
  <c r="Y332" i="4"/>
  <c r="X333" i="4"/>
  <c r="R334" i="4"/>
  <c r="S333" i="4"/>
  <c r="AC332" i="4"/>
  <c r="AB333" i="4"/>
  <c r="O335" i="4"/>
  <c r="Q335" i="4" s="1"/>
  <c r="AM333" i="4"/>
  <c r="AL334" i="4"/>
  <c r="W334" i="4"/>
  <c r="AA334" i="4" s="1"/>
  <c r="AO333" i="4" l="1"/>
  <c r="Y333" i="4"/>
  <c r="X334" i="4"/>
  <c r="R335" i="4"/>
  <c r="S334" i="4"/>
  <c r="AC333" i="4"/>
  <c r="AB334" i="4"/>
  <c r="O336" i="4"/>
  <c r="Q336" i="4" s="1"/>
  <c r="W335" i="4"/>
  <c r="AL335" i="4"/>
  <c r="AA335" i="4"/>
  <c r="AM334" i="4"/>
  <c r="AO334" i="4" l="1"/>
  <c r="Y334" i="4"/>
  <c r="X335" i="4"/>
  <c r="R336" i="4"/>
  <c r="S335" i="4"/>
  <c r="AC334" i="4"/>
  <c r="AB335" i="4"/>
  <c r="O337" i="4"/>
  <c r="Q337" i="4" s="1"/>
  <c r="W336" i="4"/>
  <c r="AA336" i="4"/>
  <c r="AM335" i="4"/>
  <c r="AL336" i="4"/>
  <c r="AO335" i="4" l="1"/>
  <c r="Y335" i="4"/>
  <c r="X336" i="4"/>
  <c r="R337" i="4"/>
  <c r="S336" i="4"/>
  <c r="AC335" i="4"/>
  <c r="AB336" i="4"/>
  <c r="O338" i="4"/>
  <c r="Q338" i="4" s="1"/>
  <c r="AM336" i="4"/>
  <c r="AL337" i="4"/>
  <c r="W337" i="4"/>
  <c r="AA337" i="4"/>
  <c r="AO336" i="4" l="1"/>
  <c r="Y336" i="4"/>
  <c r="X337" i="4"/>
  <c r="R338" i="4"/>
  <c r="S337" i="4"/>
  <c r="AB337" i="4"/>
  <c r="AC336" i="4"/>
  <c r="O339" i="4"/>
  <c r="Q339" i="4" s="1"/>
  <c r="AM337" i="4"/>
  <c r="W338" i="4"/>
  <c r="AL338" i="4"/>
  <c r="AA338" i="4"/>
  <c r="AO337" i="4" l="1"/>
  <c r="Y337" i="4"/>
  <c r="X338" i="4"/>
  <c r="R339" i="4"/>
  <c r="S338" i="4"/>
  <c r="AC337" i="4"/>
  <c r="AB338" i="4"/>
  <c r="O340" i="4"/>
  <c r="Q340" i="4" s="1"/>
  <c r="AM338" i="4"/>
  <c r="W339" i="4"/>
  <c r="AA339" i="4" s="1"/>
  <c r="AL339" i="4"/>
  <c r="AO338" i="4" l="1"/>
  <c r="Y338" i="4"/>
  <c r="X339" i="4"/>
  <c r="R340" i="4"/>
  <c r="S339" i="4"/>
  <c r="AC338" i="4"/>
  <c r="AB339" i="4"/>
  <c r="O341" i="4"/>
  <c r="Q341" i="4" s="1"/>
  <c r="W340" i="4"/>
  <c r="AL340" i="4"/>
  <c r="AA340" i="4"/>
  <c r="AM339" i="4"/>
  <c r="AO339" i="4" l="1"/>
  <c r="Y339" i="4"/>
  <c r="X340" i="4"/>
  <c r="R341" i="4"/>
  <c r="S340" i="4"/>
  <c r="AC339" i="4"/>
  <c r="AB340" i="4"/>
  <c r="O342" i="4"/>
  <c r="Q342" i="4" s="1"/>
  <c r="W341" i="4"/>
  <c r="AM340" i="4"/>
  <c r="AA341" i="4"/>
  <c r="AL341" i="4"/>
  <c r="AO340" i="4" l="1"/>
  <c r="Y340" i="4"/>
  <c r="X341" i="4"/>
  <c r="R342" i="4"/>
  <c r="S341" i="4"/>
  <c r="AC340" i="4"/>
  <c r="AB341" i="4"/>
  <c r="O343" i="4"/>
  <c r="Q343" i="4" s="1"/>
  <c r="AL342" i="4"/>
  <c r="W342" i="4"/>
  <c r="AM341" i="4"/>
  <c r="AO341" i="4" l="1"/>
  <c r="Y341" i="4"/>
  <c r="X342" i="4"/>
  <c r="R343" i="4"/>
  <c r="S342" i="4"/>
  <c r="AC341" i="4"/>
  <c r="O344" i="4"/>
  <c r="Q344" i="4" s="1"/>
  <c r="W343" i="4"/>
  <c r="AA342" i="4"/>
  <c r="AM342" i="4"/>
  <c r="AL343" i="4"/>
  <c r="AA343" i="4"/>
  <c r="AO342" i="4" l="1"/>
  <c r="Y342" i="4"/>
  <c r="AB342" i="4"/>
  <c r="AC342" i="4" s="1"/>
  <c r="X343" i="4"/>
  <c r="R344" i="4"/>
  <c r="S343" i="4"/>
  <c r="O345" i="4"/>
  <c r="Q345" i="4" s="1"/>
  <c r="AM343" i="4"/>
  <c r="W344" i="4"/>
  <c r="AL344" i="4"/>
  <c r="AA344" i="4"/>
  <c r="AO343" i="4" l="1"/>
  <c r="Y343" i="4"/>
  <c r="AB343" i="4"/>
  <c r="AC343" i="4" s="1"/>
  <c r="X344" i="4"/>
  <c r="S344" i="4"/>
  <c r="R345" i="4"/>
  <c r="O346" i="4"/>
  <c r="Q346" i="4" s="1"/>
  <c r="AL345" i="4"/>
  <c r="AM344" i="4"/>
  <c r="W345" i="4"/>
  <c r="AA345" i="4"/>
  <c r="AO344" i="4" l="1"/>
  <c r="Y344" i="4"/>
  <c r="AB344" i="4"/>
  <c r="AB345" i="4" s="1"/>
  <c r="S345" i="4"/>
  <c r="X345" i="4"/>
  <c r="R346" i="4"/>
  <c r="O347" i="4"/>
  <c r="Q347" i="4" s="1"/>
  <c r="AM345" i="4"/>
  <c r="W346" i="4"/>
  <c r="AL346" i="4"/>
  <c r="AO345" i="4" l="1"/>
  <c r="Y345" i="4"/>
  <c r="AC344" i="4"/>
  <c r="AC345" i="4" s="1"/>
  <c r="S346" i="4"/>
  <c r="X346" i="4"/>
  <c r="R347" i="4"/>
  <c r="O348" i="4"/>
  <c r="Q348" i="4" s="1"/>
  <c r="AA346" i="4"/>
  <c r="AM346" i="4"/>
  <c r="W347" i="4"/>
  <c r="AA347" i="4"/>
  <c r="AL347" i="4"/>
  <c r="AO346" i="4" l="1"/>
  <c r="Y346" i="4"/>
  <c r="AB346" i="4"/>
  <c r="AB347" i="4" s="1"/>
  <c r="S347" i="4"/>
  <c r="X347" i="4"/>
  <c r="R348" i="4"/>
  <c r="O349" i="4"/>
  <c r="Q349" i="4" s="1"/>
  <c r="W348" i="4"/>
  <c r="AL348" i="4"/>
  <c r="AM347" i="4"/>
  <c r="AO347" i="4" l="1"/>
  <c r="AC346" i="4"/>
  <c r="AC347" i="4" s="1"/>
  <c r="Y347" i="4"/>
  <c r="S348" i="4"/>
  <c r="X348" i="4"/>
  <c r="R349" i="4"/>
  <c r="O350" i="4"/>
  <c r="Q350" i="4" s="1"/>
  <c r="AM348" i="4"/>
  <c r="AA348" i="4"/>
  <c r="W349" i="4"/>
  <c r="AA349" i="4" s="1"/>
  <c r="AL349" i="4"/>
  <c r="AO348" i="4" l="1"/>
  <c r="Y348" i="4"/>
  <c r="AB348" i="4"/>
  <c r="AC348" i="4" s="1"/>
  <c r="X349" i="4"/>
  <c r="R350" i="4"/>
  <c r="S349" i="4"/>
  <c r="O351" i="4"/>
  <c r="Q351" i="4" s="1"/>
  <c r="AM349" i="4"/>
  <c r="W350" i="4"/>
  <c r="AL350" i="4"/>
  <c r="AO349" i="4" l="1"/>
  <c r="Y349" i="4"/>
  <c r="AB349" i="4"/>
  <c r="AC349" i="4" s="1"/>
  <c r="X350" i="4"/>
  <c r="R351" i="4"/>
  <c r="S350" i="4"/>
  <c r="O352" i="4"/>
  <c r="Q352" i="4" s="1"/>
  <c r="AM350" i="4"/>
  <c r="W351" i="4"/>
  <c r="AA351" i="4"/>
  <c r="AA350" i="4"/>
  <c r="AL351" i="4"/>
  <c r="AO350" i="4" l="1"/>
  <c r="Y350" i="4"/>
  <c r="AB350" i="4"/>
  <c r="AB351" i="4" s="1"/>
  <c r="X351" i="4"/>
  <c r="R352" i="4"/>
  <c r="S351" i="4"/>
  <c r="O353" i="4"/>
  <c r="Q353" i="4" s="1"/>
  <c r="AM351" i="4"/>
  <c r="W352" i="4"/>
  <c r="AL352" i="4"/>
  <c r="AA352" i="4"/>
  <c r="AO351" i="4" l="1"/>
  <c r="Y351" i="4"/>
  <c r="AC350" i="4"/>
  <c r="AC351" i="4" s="1"/>
  <c r="X352" i="4"/>
  <c r="S352" i="4"/>
  <c r="R353" i="4"/>
  <c r="AB352" i="4"/>
  <c r="O354" i="4"/>
  <c r="Q354" i="4" s="1"/>
  <c r="AM352" i="4"/>
  <c r="AL353" i="4"/>
  <c r="W353" i="4"/>
  <c r="AA353" i="4"/>
  <c r="AO352" i="4" l="1"/>
  <c r="Y352" i="4"/>
  <c r="X353" i="4"/>
  <c r="R354" i="4"/>
  <c r="S353" i="4"/>
  <c r="AC352" i="4"/>
  <c r="AB353" i="4"/>
  <c r="O355" i="4"/>
  <c r="Q355" i="4" s="1"/>
  <c r="AM353" i="4"/>
  <c r="W354" i="4"/>
  <c r="AL354" i="4"/>
  <c r="AA354" i="4"/>
  <c r="AO353" i="4" l="1"/>
  <c r="Y353" i="4"/>
  <c r="X354" i="4"/>
  <c r="R355" i="4"/>
  <c r="S354" i="4"/>
  <c r="AC353" i="4"/>
  <c r="AB354" i="4"/>
  <c r="O356" i="4"/>
  <c r="Q356" i="4" s="1"/>
  <c r="AM354" i="4"/>
  <c r="W355" i="4"/>
  <c r="AA355" i="4"/>
  <c r="AL355" i="4"/>
  <c r="AO354" i="4" l="1"/>
  <c r="Y354" i="4"/>
  <c r="X355" i="4"/>
  <c r="R356" i="4"/>
  <c r="S355" i="4"/>
  <c r="AC354" i="4"/>
  <c r="AB355" i="4"/>
  <c r="O357" i="4"/>
  <c r="Q357" i="4" s="1"/>
  <c r="AM355" i="4"/>
  <c r="AL356" i="4"/>
  <c r="W356" i="4"/>
  <c r="AA356" i="4" s="1"/>
  <c r="AO355" i="4" l="1"/>
  <c r="Y355" i="4"/>
  <c r="X356" i="4"/>
  <c r="R357" i="4"/>
  <c r="S356" i="4"/>
  <c r="AC355" i="4"/>
  <c r="AB356" i="4"/>
  <c r="O358" i="4"/>
  <c r="Q358" i="4" s="1"/>
  <c r="AM356" i="4"/>
  <c r="W357" i="4"/>
  <c r="AA357" i="4" s="1"/>
  <c r="AL357" i="4"/>
  <c r="Y356" i="4" l="1"/>
  <c r="AO356" i="4"/>
  <c r="X357" i="4"/>
  <c r="R358" i="4"/>
  <c r="S357" i="4"/>
  <c r="AC356" i="4"/>
  <c r="AB357" i="4"/>
  <c r="O359" i="4"/>
  <c r="Q359" i="4" s="1"/>
  <c r="AM357" i="4"/>
  <c r="W358" i="4"/>
  <c r="AL358" i="4"/>
  <c r="AA358" i="4"/>
  <c r="Y357" i="4" l="1"/>
  <c r="AO357" i="4"/>
  <c r="X358" i="4"/>
  <c r="S358" i="4"/>
  <c r="R359" i="4"/>
  <c r="AC357" i="4"/>
  <c r="AB358" i="4"/>
  <c r="O360" i="4"/>
  <c r="Q360" i="4" s="1"/>
  <c r="AM358" i="4"/>
  <c r="AL359" i="4"/>
  <c r="W359" i="4"/>
  <c r="AA359" i="4"/>
  <c r="Y358" i="4" l="1"/>
  <c r="AO358" i="4"/>
  <c r="X359" i="4"/>
  <c r="R360" i="4"/>
  <c r="S359" i="4"/>
  <c r="AC358" i="4"/>
  <c r="AB359" i="4"/>
  <c r="O361" i="4"/>
  <c r="Q361" i="4" s="1"/>
  <c r="AM359" i="4"/>
  <c r="AL360" i="4"/>
  <c r="W360" i="4"/>
  <c r="AA360" i="4"/>
  <c r="Y359" i="4" l="1"/>
  <c r="AO359" i="4"/>
  <c r="X360" i="4"/>
  <c r="R361" i="4"/>
  <c r="S360" i="4"/>
  <c r="AC359" i="4"/>
  <c r="AB360" i="4"/>
  <c r="O362" i="4"/>
  <c r="Q362" i="4" s="1"/>
  <c r="AM360" i="4"/>
  <c r="AL361" i="4"/>
  <c r="W361" i="4"/>
  <c r="AA361" i="4"/>
  <c r="Y360" i="4" l="1"/>
  <c r="AO360" i="4"/>
  <c r="X361" i="4"/>
  <c r="R362" i="4"/>
  <c r="S361" i="4"/>
  <c r="AC360" i="4"/>
  <c r="AB361" i="4"/>
  <c r="O363" i="4"/>
  <c r="Q363" i="4" s="1"/>
  <c r="AM361" i="4"/>
  <c r="AL362" i="4"/>
  <c r="W362" i="4"/>
  <c r="AA362" i="4"/>
  <c r="Y361" i="4" l="1"/>
  <c r="AO361" i="4"/>
  <c r="X362" i="4"/>
  <c r="S362" i="4"/>
  <c r="R363" i="4"/>
  <c r="AC361" i="4"/>
  <c r="AB362" i="4"/>
  <c r="O364" i="4"/>
  <c r="Q364" i="4" s="1"/>
  <c r="AM362" i="4"/>
  <c r="W363" i="4"/>
  <c r="AL363" i="4"/>
  <c r="AA363" i="4"/>
  <c r="Y362" i="4" l="1"/>
  <c r="AO362" i="4"/>
  <c r="S363" i="4"/>
  <c r="X363" i="4"/>
  <c r="R364" i="4"/>
  <c r="AC362" i="4"/>
  <c r="AB363" i="4"/>
  <c r="O365" i="4"/>
  <c r="Q365" i="4" s="1"/>
  <c r="AM363" i="4"/>
  <c r="W364" i="4"/>
  <c r="AL364" i="4"/>
  <c r="AA364" i="4"/>
  <c r="Y363" i="4" l="1"/>
  <c r="AO363" i="4"/>
  <c r="S364" i="4"/>
  <c r="X364" i="4"/>
  <c r="R365" i="4"/>
  <c r="AC363" i="4"/>
  <c r="AB364" i="4"/>
  <c r="O366" i="4"/>
  <c r="Q366" i="4" s="1"/>
  <c r="AM364" i="4"/>
  <c r="W365" i="4"/>
  <c r="AL365" i="4"/>
  <c r="Y364" i="4" l="1"/>
  <c r="AO364" i="4"/>
  <c r="X365" i="4"/>
  <c r="R366" i="4"/>
  <c r="S365" i="4"/>
  <c r="AC364" i="4"/>
  <c r="O367" i="4"/>
  <c r="Q367" i="4" s="1"/>
  <c r="AM365" i="4"/>
  <c r="AA365" i="4"/>
  <c r="AL366" i="4"/>
  <c r="W366" i="4"/>
  <c r="AA366" i="4" s="1"/>
  <c r="Y365" i="4" l="1"/>
  <c r="AO365" i="4"/>
  <c r="AB365" i="4"/>
  <c r="AC365" i="4" s="1"/>
  <c r="X366" i="4"/>
  <c r="R367" i="4"/>
  <c r="S366" i="4"/>
  <c r="O368" i="4"/>
  <c r="Q368" i="4" s="1"/>
  <c r="AM366" i="4"/>
  <c r="AL367" i="4"/>
  <c r="W367" i="4"/>
  <c r="AA367" i="4"/>
  <c r="Y366" i="4" l="1"/>
  <c r="AO366" i="4"/>
  <c r="AB366" i="4"/>
  <c r="AB367" i="4" s="1"/>
  <c r="X367" i="4"/>
  <c r="R368" i="4"/>
  <c r="S367" i="4"/>
  <c r="O369" i="4"/>
  <c r="Q369" i="4" s="1"/>
  <c r="AM367" i="4"/>
  <c r="AL368" i="4"/>
  <c r="W368" i="4"/>
  <c r="AA368" i="4"/>
  <c r="Y367" i="4" l="1"/>
  <c r="AO367" i="4"/>
  <c r="AC366" i="4"/>
  <c r="AC367" i="4" s="1"/>
  <c r="X368" i="4"/>
  <c r="R369" i="4"/>
  <c r="S368" i="4"/>
  <c r="AB368" i="4"/>
  <c r="O370" i="4"/>
  <c r="Q370" i="4" s="1"/>
  <c r="AM368" i="4"/>
  <c r="W369" i="4"/>
  <c r="AA369" i="4" s="1"/>
  <c r="AL369" i="4"/>
  <c r="Y368" i="4" l="1"/>
  <c r="AO368" i="4"/>
  <c r="X369" i="4"/>
  <c r="S369" i="4"/>
  <c r="AC368" i="4"/>
  <c r="R370" i="4"/>
  <c r="AB369" i="4"/>
  <c r="O371" i="4"/>
  <c r="Q371" i="4" s="1"/>
  <c r="AM369" i="4"/>
  <c r="AL370" i="4"/>
  <c r="W370" i="4"/>
  <c r="AA370" i="4"/>
  <c r="Y369" i="4" l="1"/>
  <c r="AO369" i="4"/>
  <c r="S370" i="4"/>
  <c r="X370" i="4"/>
  <c r="R371" i="4"/>
  <c r="AC369" i="4"/>
  <c r="AB370" i="4"/>
  <c r="O372" i="4"/>
  <c r="Q372" i="4" s="1"/>
  <c r="AM370" i="4"/>
  <c r="W371" i="4"/>
  <c r="AL371" i="4"/>
  <c r="Y370" i="4" l="1"/>
  <c r="AO370" i="4"/>
  <c r="S371" i="4"/>
  <c r="R372" i="4"/>
  <c r="X371" i="4"/>
  <c r="AC370" i="4"/>
  <c r="O373" i="4"/>
  <c r="Q373" i="4" s="1"/>
  <c r="AM371" i="4"/>
  <c r="AA371" i="4"/>
  <c r="W372" i="4"/>
  <c r="AL372" i="4"/>
  <c r="Y371" i="4" l="1"/>
  <c r="AO371" i="4"/>
  <c r="AB371" i="4"/>
  <c r="AC371" i="4" s="1"/>
  <c r="S372" i="4"/>
  <c r="R373" i="4"/>
  <c r="X372" i="4"/>
  <c r="O374" i="4"/>
  <c r="Q374" i="4" s="1"/>
  <c r="AM372" i="4"/>
  <c r="W373" i="4"/>
  <c r="AA372" i="4"/>
  <c r="AL373" i="4"/>
  <c r="AO372" i="4" l="1"/>
  <c r="AB372" i="4"/>
  <c r="AC372" i="4" s="1"/>
  <c r="S373" i="4"/>
  <c r="X373" i="4"/>
  <c r="R374" i="4"/>
  <c r="Y372" i="4"/>
  <c r="O375" i="4"/>
  <c r="Q375" i="4" s="1"/>
  <c r="AM373" i="4"/>
  <c r="AL374" i="4"/>
  <c r="AA373" i="4"/>
  <c r="W374" i="4"/>
  <c r="AA374" i="4" s="1"/>
  <c r="AO373" i="4" l="1"/>
  <c r="AB373" i="4"/>
  <c r="AC373" i="4" s="1"/>
  <c r="S374" i="4"/>
  <c r="Y373" i="4"/>
  <c r="X374" i="4"/>
  <c r="R375" i="4"/>
  <c r="O376" i="4"/>
  <c r="Q376" i="4" s="1"/>
  <c r="AM374" i="4"/>
  <c r="W375" i="4"/>
  <c r="AL375" i="4"/>
  <c r="AO374" i="4" l="1"/>
  <c r="AB374" i="4"/>
  <c r="AC374" i="4" s="1"/>
  <c r="S375" i="4"/>
  <c r="Y374" i="4"/>
  <c r="X375" i="4"/>
  <c r="R376" i="4"/>
  <c r="O377" i="4"/>
  <c r="Q377" i="4" s="1"/>
  <c r="AA375" i="4"/>
  <c r="AL376" i="4"/>
  <c r="AM375" i="4"/>
  <c r="W376" i="4"/>
  <c r="AA376" i="4" s="1"/>
  <c r="AO375" i="4" l="1"/>
  <c r="Y375" i="4"/>
  <c r="AB375" i="4"/>
  <c r="AC375" i="4" s="1"/>
  <c r="S376" i="4"/>
  <c r="X376" i="4"/>
  <c r="R377" i="4"/>
  <c r="O378" i="4"/>
  <c r="Q378" i="4" s="1"/>
  <c r="W377" i="4"/>
  <c r="AM376" i="4"/>
  <c r="AL377" i="4"/>
  <c r="AO376" i="4" l="1"/>
  <c r="Y376" i="4"/>
  <c r="AB376" i="4"/>
  <c r="AC376" i="4" s="1"/>
  <c r="S377" i="4"/>
  <c r="X377" i="4"/>
  <c r="R378" i="4"/>
  <c r="O379" i="4"/>
  <c r="Q379" i="4" s="1"/>
  <c r="AM377" i="4"/>
  <c r="W378" i="4"/>
  <c r="AA377" i="4"/>
  <c r="AL378" i="4"/>
  <c r="AO377" i="4" l="1"/>
  <c r="Y377" i="4"/>
  <c r="AB377" i="4"/>
  <c r="AC377" i="4" s="1"/>
  <c r="R379" i="4"/>
  <c r="S378" i="4"/>
  <c r="X378" i="4"/>
  <c r="O380" i="4"/>
  <c r="Q380" i="4" s="1"/>
  <c r="AM378" i="4"/>
  <c r="W379" i="4"/>
  <c r="AL379" i="4"/>
  <c r="AA378" i="4"/>
  <c r="AO378" i="4" l="1"/>
  <c r="AB378" i="4"/>
  <c r="S379" i="4"/>
  <c r="X379" i="4"/>
  <c r="R380" i="4"/>
  <c r="Y378" i="4"/>
  <c r="O381" i="4"/>
  <c r="Q381" i="4" s="1"/>
  <c r="AM379" i="4"/>
  <c r="AA379" i="4"/>
  <c r="AL380" i="4"/>
  <c r="W380" i="4"/>
  <c r="AA380" i="4" s="1"/>
  <c r="AO379" i="4" l="1"/>
  <c r="AB379" i="4"/>
  <c r="AB380" i="4" s="1"/>
  <c r="AC378" i="4"/>
  <c r="Y379" i="4"/>
  <c r="S380" i="4"/>
  <c r="X380" i="4"/>
  <c r="R381" i="4"/>
  <c r="O382" i="4"/>
  <c r="Q382" i="4" s="1"/>
  <c r="AM380" i="4"/>
  <c r="W381" i="4"/>
  <c r="AL381" i="4"/>
  <c r="AO380" i="4" l="1"/>
  <c r="AC379" i="4"/>
  <c r="AC380" i="4" s="1"/>
  <c r="S381" i="4"/>
  <c r="Y380" i="4"/>
  <c r="X381" i="4"/>
  <c r="R382" i="4"/>
  <c r="O383" i="4"/>
  <c r="Q383" i="4" s="1"/>
  <c r="AM381" i="4"/>
  <c r="W382" i="4"/>
  <c r="AA381" i="4"/>
  <c r="AA382" i="4"/>
  <c r="AL382" i="4"/>
  <c r="AO381" i="4" l="1"/>
  <c r="AB381" i="4"/>
  <c r="AC381" i="4" s="1"/>
  <c r="S382" i="4"/>
  <c r="Y381" i="4"/>
  <c r="X382" i="4"/>
  <c r="R383" i="4"/>
  <c r="O384" i="4"/>
  <c r="Q384" i="4" s="1"/>
  <c r="AM382" i="4"/>
  <c r="AL383" i="4"/>
  <c r="W383" i="4"/>
  <c r="AO382" i="4" l="1"/>
  <c r="AB382" i="4"/>
  <c r="AC382" i="4" s="1"/>
  <c r="S383" i="4"/>
  <c r="Y382" i="4"/>
  <c r="X383" i="4"/>
  <c r="R384" i="4"/>
  <c r="O385" i="4"/>
  <c r="Q385" i="4" s="1"/>
  <c r="AA383" i="4"/>
  <c r="AM383" i="4"/>
  <c r="W384" i="4"/>
  <c r="AA384" i="4" s="1"/>
  <c r="AL384" i="4"/>
  <c r="AO383" i="4" l="1"/>
  <c r="AB383" i="4"/>
  <c r="AB384" i="4" s="1"/>
  <c r="S384" i="4"/>
  <c r="Y383" i="4"/>
  <c r="X384" i="4"/>
  <c r="R385" i="4"/>
  <c r="O386" i="4"/>
  <c r="Q386" i="4" s="1"/>
  <c r="AM384" i="4"/>
  <c r="W385" i="4"/>
  <c r="AL385" i="4"/>
  <c r="AO384" i="4" l="1"/>
  <c r="AC383" i="4"/>
  <c r="AC384" i="4" s="1"/>
  <c r="Y384" i="4"/>
  <c r="X385" i="4"/>
  <c r="R386" i="4"/>
  <c r="S385" i="4"/>
  <c r="O387" i="4"/>
  <c r="Q387" i="4" s="1"/>
  <c r="AM385" i="4"/>
  <c r="AA385" i="4"/>
  <c r="W386" i="4"/>
  <c r="AL386" i="4"/>
  <c r="AO385" i="4" l="1"/>
  <c r="AB385" i="4"/>
  <c r="AC385" i="4" s="1"/>
  <c r="X386" i="4"/>
  <c r="R387" i="4"/>
  <c r="S386" i="4"/>
  <c r="Y385" i="4"/>
  <c r="O388" i="4"/>
  <c r="Q388" i="4" s="1"/>
  <c r="AM386" i="4"/>
  <c r="W387" i="4"/>
  <c r="AA387" i="4" s="1"/>
  <c r="AA386" i="4"/>
  <c r="AL387" i="4"/>
  <c r="AO386" i="4" l="1"/>
  <c r="AB386" i="4"/>
  <c r="AB387" i="4" s="1"/>
  <c r="Y386" i="4"/>
  <c r="X387" i="4"/>
  <c r="R388" i="4"/>
  <c r="S387" i="4"/>
  <c r="O389" i="4"/>
  <c r="Q389" i="4" s="1"/>
  <c r="AM387" i="4"/>
  <c r="AL388" i="4"/>
  <c r="W388" i="4"/>
  <c r="AA388" i="4"/>
  <c r="AO387" i="4" l="1"/>
  <c r="Y387" i="4"/>
  <c r="AC386" i="4"/>
  <c r="AC387" i="4" s="1"/>
  <c r="X388" i="4"/>
  <c r="R389" i="4"/>
  <c r="S388" i="4"/>
  <c r="AB388" i="4"/>
  <c r="O390" i="4"/>
  <c r="Q390" i="4" s="1"/>
  <c r="AM388" i="4"/>
  <c r="W389" i="4"/>
  <c r="AA389" i="4"/>
  <c r="AL389" i="4"/>
  <c r="AO388" i="4" l="1"/>
  <c r="Y388" i="4"/>
  <c r="X389" i="4"/>
  <c r="R390" i="4"/>
  <c r="S389" i="4"/>
  <c r="AC388" i="4"/>
  <c r="AB389" i="4"/>
  <c r="O391" i="4"/>
  <c r="Q391" i="4" s="1"/>
  <c r="AM389" i="4"/>
  <c r="W390" i="4"/>
  <c r="AL390" i="4"/>
  <c r="AA390" i="4"/>
  <c r="AO389" i="4" l="1"/>
  <c r="Y389" i="4"/>
  <c r="X390" i="4"/>
  <c r="R391" i="4"/>
  <c r="S390" i="4"/>
  <c r="AC389" i="4"/>
  <c r="AB390" i="4"/>
  <c r="O392" i="4"/>
  <c r="Q392" i="4" s="1"/>
  <c r="AM390" i="4"/>
  <c r="W391" i="4"/>
  <c r="AL391" i="4"/>
  <c r="AO390" i="4" l="1"/>
  <c r="X391" i="4"/>
  <c r="R392" i="4"/>
  <c r="S391" i="4"/>
  <c r="Y390" i="4"/>
  <c r="AC390" i="4"/>
  <c r="O393" i="4"/>
  <c r="Q393" i="4" s="1"/>
  <c r="AM391" i="4"/>
  <c r="AA391" i="4"/>
  <c r="W392" i="4"/>
  <c r="AL392" i="4"/>
  <c r="AA392" i="4"/>
  <c r="AO391" i="4" l="1"/>
  <c r="AB391" i="4"/>
  <c r="AB392" i="4" s="1"/>
  <c r="Y391" i="4"/>
  <c r="X392" i="4"/>
  <c r="R393" i="4"/>
  <c r="S392" i="4"/>
  <c r="O394" i="4"/>
  <c r="Q394" i="4" s="1"/>
  <c r="AM392" i="4"/>
  <c r="W393" i="4"/>
  <c r="AL393" i="4"/>
  <c r="AO392" i="4" l="1"/>
  <c r="AC391" i="4"/>
  <c r="AC392" i="4" s="1"/>
  <c r="Y392" i="4"/>
  <c r="X393" i="4"/>
  <c r="R394" i="4"/>
  <c r="S393" i="4"/>
  <c r="O395" i="4"/>
  <c r="Q395" i="4" s="1"/>
  <c r="AM393" i="4"/>
  <c r="AA393" i="4"/>
  <c r="W394" i="4"/>
  <c r="AA394" i="4" s="1"/>
  <c r="AL394" i="4"/>
  <c r="AO393" i="4" l="1"/>
  <c r="AB393" i="4"/>
  <c r="AB394" i="4" s="1"/>
  <c r="Y393" i="4"/>
  <c r="X394" i="4"/>
  <c r="R395" i="4"/>
  <c r="S394" i="4"/>
  <c r="O396" i="4"/>
  <c r="Q396" i="4" s="1"/>
  <c r="AM394" i="4"/>
  <c r="AL395" i="4"/>
  <c r="W395" i="4"/>
  <c r="AA395" i="4" s="1"/>
  <c r="AO394" i="4" l="1"/>
  <c r="AC393" i="4"/>
  <c r="AC394" i="4" s="1"/>
  <c r="Y394" i="4"/>
  <c r="X395" i="4"/>
  <c r="R396" i="4"/>
  <c r="S395" i="4"/>
  <c r="AB395" i="4"/>
  <c r="O397" i="4"/>
  <c r="Q397" i="4" s="1"/>
  <c r="AM395" i="4"/>
  <c r="AL396" i="4"/>
  <c r="W396" i="4"/>
  <c r="AA396" i="4"/>
  <c r="AO395" i="4" l="1"/>
  <c r="Y395" i="4"/>
  <c r="X396" i="4"/>
  <c r="R397" i="4"/>
  <c r="S396" i="4"/>
  <c r="AC395" i="4"/>
  <c r="AB396" i="4"/>
  <c r="O398" i="4"/>
  <c r="Q398" i="4" s="1"/>
  <c r="AM396" i="4"/>
  <c r="AL397" i="4"/>
  <c r="W397" i="4"/>
  <c r="AA397" i="4"/>
  <c r="AO396" i="4" l="1"/>
  <c r="Y396" i="4"/>
  <c r="X397" i="4"/>
  <c r="R398" i="4"/>
  <c r="S397" i="4"/>
  <c r="AC396" i="4"/>
  <c r="AB397" i="4"/>
  <c r="O399" i="4"/>
  <c r="Q399" i="4" s="1"/>
  <c r="AM397" i="4"/>
  <c r="AL398" i="4"/>
  <c r="W398" i="4"/>
  <c r="AA398" i="4"/>
  <c r="AO397" i="4" l="1"/>
  <c r="Y397" i="4"/>
  <c r="X398" i="4"/>
  <c r="R399" i="4"/>
  <c r="S398" i="4"/>
  <c r="AC397" i="4"/>
  <c r="AB398" i="4"/>
  <c r="O400" i="4"/>
  <c r="Q400" i="4" s="1"/>
  <c r="AM398" i="4"/>
  <c r="W399" i="4"/>
  <c r="AL399" i="4"/>
  <c r="AO398" i="4" l="1"/>
  <c r="Y398" i="4"/>
  <c r="X399" i="4"/>
  <c r="R400" i="4"/>
  <c r="S399" i="4"/>
  <c r="AC398" i="4"/>
  <c r="O401" i="4"/>
  <c r="Q401" i="4" s="1"/>
  <c r="AM399" i="4"/>
  <c r="AL400" i="4"/>
  <c r="AA399" i="4"/>
  <c r="W400" i="4"/>
  <c r="AA400" i="4"/>
  <c r="AO399" i="4" l="1"/>
  <c r="Y399" i="4"/>
  <c r="AB399" i="4"/>
  <c r="AB400" i="4" s="1"/>
  <c r="X400" i="4"/>
  <c r="R401" i="4"/>
  <c r="S400" i="4"/>
  <c r="O402" i="4"/>
  <c r="Q402" i="4" s="1"/>
  <c r="AM400" i="4"/>
  <c r="W401" i="4"/>
  <c r="AL401" i="4"/>
  <c r="AO400" i="4" l="1"/>
  <c r="AC399" i="4"/>
  <c r="AC400" i="4" s="1"/>
  <c r="Y400" i="4"/>
  <c r="R402" i="4"/>
  <c r="S401" i="4"/>
  <c r="X401" i="4"/>
  <c r="O403" i="4"/>
  <c r="Q403" i="4" s="1"/>
  <c r="AM401" i="4"/>
  <c r="AA401" i="4"/>
  <c r="AL402" i="4"/>
  <c r="W402" i="4"/>
  <c r="AO401" i="4" l="1"/>
  <c r="Y401" i="4"/>
  <c r="AB401" i="4"/>
  <c r="AC401" i="4" s="1"/>
  <c r="S402" i="4"/>
  <c r="R403" i="4"/>
  <c r="X402" i="4"/>
  <c r="O404" i="4"/>
  <c r="Q404" i="4" s="1"/>
  <c r="AA402" i="4"/>
  <c r="AM402" i="4"/>
  <c r="W403" i="4"/>
  <c r="AL403" i="4"/>
  <c r="AO402" i="4" l="1"/>
  <c r="AB402" i="4"/>
  <c r="S403" i="4"/>
  <c r="X403" i="4"/>
  <c r="R404" i="4"/>
  <c r="Y402" i="4"/>
  <c r="O405" i="4"/>
  <c r="Q405" i="4" s="1"/>
  <c r="AM403" i="4"/>
  <c r="AA403" i="4"/>
  <c r="W404" i="4"/>
  <c r="AL404" i="4"/>
  <c r="AO403" i="4" l="1"/>
  <c r="AB403" i="4"/>
  <c r="AC402" i="4"/>
  <c r="S404" i="4"/>
  <c r="Y403" i="4"/>
  <c r="X404" i="4"/>
  <c r="R405" i="4"/>
  <c r="O406" i="4"/>
  <c r="Q406" i="4" s="1"/>
  <c r="AM404" i="4"/>
  <c r="AL405" i="4"/>
  <c r="AA404" i="4"/>
  <c r="W405" i="4"/>
  <c r="AO404" i="4" l="1"/>
  <c r="AC403" i="4"/>
  <c r="AB404" i="4"/>
  <c r="S405" i="4"/>
  <c r="Y404" i="4"/>
  <c r="R406" i="4"/>
  <c r="X405" i="4"/>
  <c r="O407" i="4"/>
  <c r="Q407" i="4" s="1"/>
  <c r="AA405" i="4"/>
  <c r="AL406" i="4"/>
  <c r="AM405" i="4"/>
  <c r="W406" i="4"/>
  <c r="AO405" i="4" l="1"/>
  <c r="AC404" i="4"/>
  <c r="S406" i="4"/>
  <c r="AB405" i="4"/>
  <c r="Y405" i="4"/>
  <c r="R407" i="4"/>
  <c r="X406" i="4"/>
  <c r="O408" i="4"/>
  <c r="Q408" i="4" s="1"/>
  <c r="AA406" i="4"/>
  <c r="AL407" i="4"/>
  <c r="W407" i="4"/>
  <c r="AM406" i="4"/>
  <c r="AO406" i="4" l="1"/>
  <c r="AC405" i="4"/>
  <c r="S407" i="4"/>
  <c r="AB406" i="4"/>
  <c r="X407" i="4"/>
  <c r="R408" i="4"/>
  <c r="Y406" i="4"/>
  <c r="O409" i="4"/>
  <c r="Q409" i="4" s="1"/>
  <c r="W408" i="4"/>
  <c r="AA407" i="4"/>
  <c r="AM407" i="4"/>
  <c r="AA408" i="4"/>
  <c r="AL408" i="4"/>
  <c r="AO407" i="4" l="1"/>
  <c r="AC406" i="4"/>
  <c r="S408" i="4"/>
  <c r="AB407" i="4"/>
  <c r="AB408" i="4" s="1"/>
  <c r="Y407" i="4"/>
  <c r="X408" i="4"/>
  <c r="R409" i="4"/>
  <c r="O410" i="4"/>
  <c r="Q410" i="4" s="1"/>
  <c r="AM408" i="4"/>
  <c r="AL409" i="4"/>
  <c r="W409" i="4"/>
  <c r="AO408" i="4" l="1"/>
  <c r="AC407" i="4"/>
  <c r="AC408" i="4" s="1"/>
  <c r="S409" i="4"/>
  <c r="Y408" i="4"/>
  <c r="X409" i="4"/>
  <c r="R410" i="4"/>
  <c r="O411" i="4"/>
  <c r="Q411" i="4" s="1"/>
  <c r="AA409" i="4"/>
  <c r="AM409" i="4"/>
  <c r="AL410" i="4"/>
  <c r="W410" i="4"/>
  <c r="AA410" i="4"/>
  <c r="AO409" i="4" l="1"/>
  <c r="S410" i="4"/>
  <c r="Y409" i="4"/>
  <c r="AB409" i="4"/>
  <c r="AC409" i="4" s="1"/>
  <c r="X410" i="4"/>
  <c r="R411" i="4"/>
  <c r="O412" i="4"/>
  <c r="Q412" i="4" s="1"/>
  <c r="AM410" i="4"/>
  <c r="W411" i="4"/>
  <c r="AL411" i="4"/>
  <c r="AO410" i="4" l="1"/>
  <c r="Y410" i="4"/>
  <c r="S411" i="4"/>
  <c r="AB410" i="4"/>
  <c r="AC410" i="4" s="1"/>
  <c r="X411" i="4"/>
  <c r="R412" i="4"/>
  <c r="O413" i="4"/>
  <c r="Q413" i="4" s="1"/>
  <c r="AM411" i="4"/>
  <c r="AL412" i="4"/>
  <c r="AA411" i="4"/>
  <c r="W412" i="4"/>
  <c r="AA412" i="4"/>
  <c r="AO411" i="4" l="1"/>
  <c r="Y411" i="4"/>
  <c r="S412" i="4"/>
  <c r="AB411" i="4"/>
  <c r="AC411" i="4" s="1"/>
  <c r="X412" i="4"/>
  <c r="R413" i="4"/>
  <c r="O414" i="4"/>
  <c r="Q414" i="4" s="1"/>
  <c r="AM412" i="4"/>
  <c r="AL413" i="4"/>
  <c r="W413" i="4"/>
  <c r="AO412" i="4" l="1"/>
  <c r="Y412" i="4"/>
  <c r="S413" i="4"/>
  <c r="AB412" i="4"/>
  <c r="AC412" i="4" s="1"/>
  <c r="X413" i="4"/>
  <c r="R414" i="4"/>
  <c r="O415" i="4"/>
  <c r="Q415" i="4" s="1"/>
  <c r="AA413" i="4"/>
  <c r="AM413" i="4"/>
  <c r="W414" i="4"/>
  <c r="AL414" i="4"/>
  <c r="AA414" i="4"/>
  <c r="AO413" i="4" l="1"/>
  <c r="S414" i="4"/>
  <c r="Y413" i="4"/>
  <c r="AB413" i="4"/>
  <c r="AB414" i="4" s="1"/>
  <c r="X414" i="4"/>
  <c r="R415" i="4"/>
  <c r="O416" i="4"/>
  <c r="Q416" i="4" s="1"/>
  <c r="AM414" i="4"/>
  <c r="W415" i="4"/>
  <c r="AL415" i="4"/>
  <c r="AO414" i="4" l="1"/>
  <c r="Y414" i="4"/>
  <c r="S415" i="4"/>
  <c r="AC413" i="4"/>
  <c r="AC414" i="4" s="1"/>
  <c r="X415" i="4"/>
  <c r="R416" i="4"/>
  <c r="O417" i="4"/>
  <c r="Q417" i="4" s="1"/>
  <c r="AM415" i="4"/>
  <c r="AA415" i="4"/>
  <c r="AL416" i="4"/>
  <c r="W416" i="4"/>
  <c r="AA416" i="4" s="1"/>
  <c r="AO415" i="4" l="1"/>
  <c r="Y415" i="4"/>
  <c r="S416" i="4"/>
  <c r="AB415" i="4"/>
  <c r="AC415" i="4" s="1"/>
  <c r="X416" i="4"/>
  <c r="R417" i="4"/>
  <c r="O418" i="4"/>
  <c r="Q418" i="4" s="1"/>
  <c r="AM416" i="4"/>
  <c r="W417" i="4"/>
  <c r="AL417" i="4"/>
  <c r="AO416" i="4" l="1"/>
  <c r="Y416" i="4"/>
  <c r="AB416" i="4"/>
  <c r="AC416" i="4" s="1"/>
  <c r="R418" i="4"/>
  <c r="X417" i="4"/>
  <c r="S417" i="4"/>
  <c r="O419" i="4"/>
  <c r="Q419" i="4" s="1"/>
  <c r="AM417" i="4"/>
  <c r="AA417" i="4"/>
  <c r="W418" i="4"/>
  <c r="AL418" i="4"/>
  <c r="AO417" i="4" l="1"/>
  <c r="Y417" i="4"/>
  <c r="AB417" i="4"/>
  <c r="AC417" i="4" s="1"/>
  <c r="R419" i="4"/>
  <c r="S418" i="4"/>
  <c r="X418" i="4"/>
  <c r="O420" i="4"/>
  <c r="Q420" i="4" s="1"/>
  <c r="AM418" i="4"/>
  <c r="AA418" i="4"/>
  <c r="AL419" i="4"/>
  <c r="W419" i="4"/>
  <c r="AO418" i="4" l="1"/>
  <c r="AB418" i="4"/>
  <c r="AC418" i="4" s="1"/>
  <c r="S419" i="4"/>
  <c r="X419" i="4"/>
  <c r="Y418" i="4"/>
  <c r="R420" i="4"/>
  <c r="O421" i="4"/>
  <c r="Q421" i="4" s="1"/>
  <c r="AA419" i="4"/>
  <c r="AL420" i="4"/>
  <c r="AM419" i="4"/>
  <c r="W420" i="4"/>
  <c r="AA420" i="4" s="1"/>
  <c r="AO419" i="4" l="1"/>
  <c r="AB419" i="4"/>
  <c r="AC419" i="4" s="1"/>
  <c r="S420" i="4"/>
  <c r="Y419" i="4"/>
  <c r="X420" i="4"/>
  <c r="R421" i="4"/>
  <c r="O422" i="4"/>
  <c r="Q422" i="4" s="1"/>
  <c r="AL421" i="4"/>
  <c r="AM420" i="4"/>
  <c r="W421" i="4"/>
  <c r="AO420" i="4" l="1"/>
  <c r="AB420" i="4"/>
  <c r="S421" i="4"/>
  <c r="Y420" i="4"/>
  <c r="X421" i="4"/>
  <c r="R422" i="4"/>
  <c r="O423" i="4"/>
  <c r="Q423" i="4" s="1"/>
  <c r="AA421" i="4"/>
  <c r="AM421" i="4"/>
  <c r="W422" i="4"/>
  <c r="AA422" i="4" s="1"/>
  <c r="AL422" i="4"/>
  <c r="AO421" i="4" l="1"/>
  <c r="AB421" i="4"/>
  <c r="AB422" i="4" s="1"/>
  <c r="S422" i="4"/>
  <c r="AC420" i="4"/>
  <c r="Y421" i="4"/>
  <c r="X422" i="4"/>
  <c r="R423" i="4"/>
  <c r="O424" i="4"/>
  <c r="Q424" i="4" s="1"/>
  <c r="AM422" i="4"/>
  <c r="W423" i="4"/>
  <c r="AL423" i="4"/>
  <c r="AO422" i="4" l="1"/>
  <c r="AC421" i="4"/>
  <c r="AC422" i="4" s="1"/>
  <c r="S423" i="4"/>
  <c r="Y422" i="4"/>
  <c r="X423" i="4"/>
  <c r="R424" i="4"/>
  <c r="O425" i="4"/>
  <c r="Q425" i="4" s="1"/>
  <c r="AM423" i="4"/>
  <c r="AA423" i="4"/>
  <c r="W424" i="4"/>
  <c r="AL424" i="4"/>
  <c r="AA424" i="4"/>
  <c r="AO423" i="4" l="1"/>
  <c r="Y423" i="4"/>
  <c r="AB423" i="4"/>
  <c r="AB424" i="4" s="1"/>
  <c r="S424" i="4"/>
  <c r="X424" i="4"/>
  <c r="R425" i="4"/>
  <c r="O426" i="4"/>
  <c r="Q426" i="4" s="1"/>
  <c r="AM424" i="4"/>
  <c r="AL425" i="4"/>
  <c r="W425" i="4"/>
  <c r="AO424" i="4" l="1"/>
  <c r="Y424" i="4"/>
  <c r="AC423" i="4"/>
  <c r="AC424" i="4" s="1"/>
  <c r="S425" i="4"/>
  <c r="X425" i="4"/>
  <c r="R426" i="4"/>
  <c r="O427" i="4"/>
  <c r="Q427" i="4" s="1"/>
  <c r="AA425" i="4"/>
  <c r="AM425" i="4"/>
  <c r="W426" i="4"/>
  <c r="AA426" i="4"/>
  <c r="AL426" i="4"/>
  <c r="AO425" i="4" l="1"/>
  <c r="Y425" i="4"/>
  <c r="AB425" i="4"/>
  <c r="AC425" i="4" s="1"/>
  <c r="S426" i="4"/>
  <c r="X426" i="4"/>
  <c r="R427" i="4"/>
  <c r="O428" i="4"/>
  <c r="Q428" i="4" s="1"/>
  <c r="AM426" i="4"/>
  <c r="W427" i="4"/>
  <c r="AL427" i="4"/>
  <c r="AO426" i="4" l="1"/>
  <c r="AB426" i="4"/>
  <c r="X427" i="4"/>
  <c r="R428" i="4"/>
  <c r="S427" i="4"/>
  <c r="Y426" i="4"/>
  <c r="O429" i="4"/>
  <c r="Q429" i="4" s="1"/>
  <c r="AM427" i="4"/>
  <c r="AA427" i="4"/>
  <c r="W428" i="4"/>
  <c r="AA428" i="4" s="1"/>
  <c r="AL428" i="4"/>
  <c r="AO427" i="4" l="1"/>
  <c r="AB427" i="4"/>
  <c r="AB428" i="4" s="1"/>
  <c r="AC426" i="4"/>
  <c r="Y427" i="4"/>
  <c r="X428" i="4"/>
  <c r="R429" i="4"/>
  <c r="S428" i="4"/>
  <c r="O430" i="4"/>
  <c r="Q430" i="4" s="1"/>
  <c r="AM428" i="4"/>
  <c r="AL429" i="4"/>
  <c r="W429" i="4"/>
  <c r="AA429" i="4"/>
  <c r="AO428" i="4" l="1"/>
  <c r="Y428" i="4"/>
  <c r="AC427" i="4"/>
  <c r="AC428" i="4" s="1"/>
  <c r="X429" i="4"/>
  <c r="R430" i="4"/>
  <c r="S429" i="4"/>
  <c r="AB429" i="4"/>
  <c r="O431" i="4"/>
  <c r="Q431" i="4" s="1"/>
  <c r="AM429" i="4"/>
  <c r="AL430" i="4"/>
  <c r="W430" i="4"/>
  <c r="AA430" i="4" s="1"/>
  <c r="AO429" i="4" l="1"/>
  <c r="Y429" i="4"/>
  <c r="X430" i="4"/>
  <c r="R431" i="4"/>
  <c r="S430" i="4"/>
  <c r="AC429" i="4"/>
  <c r="AB430" i="4"/>
  <c r="O432" i="4"/>
  <c r="Q432" i="4" s="1"/>
  <c r="AM430" i="4"/>
  <c r="W431" i="4"/>
  <c r="AA431" i="4" s="1"/>
  <c r="AL431" i="4"/>
  <c r="AO430" i="4" l="1"/>
  <c r="Y430" i="4"/>
  <c r="X431" i="4"/>
  <c r="R432" i="4"/>
  <c r="S431" i="4"/>
  <c r="AB431" i="4"/>
  <c r="AC430" i="4"/>
  <c r="O433" i="4"/>
  <c r="Q433" i="4" s="1"/>
  <c r="AL432" i="4"/>
  <c r="W432" i="4"/>
  <c r="AM431" i="4"/>
  <c r="AA432" i="4"/>
  <c r="AO431" i="4" l="1"/>
  <c r="Y431" i="4"/>
  <c r="X432" i="4"/>
  <c r="R433" i="4"/>
  <c r="S432" i="4"/>
  <c r="AB432" i="4"/>
  <c r="AC431" i="4"/>
  <c r="O434" i="4"/>
  <c r="Q434" i="4" s="1"/>
  <c r="AM432" i="4"/>
  <c r="W433" i="4"/>
  <c r="AL433" i="4"/>
  <c r="AA433" i="4"/>
  <c r="AO432" i="4" l="1"/>
  <c r="Y432" i="4"/>
  <c r="S433" i="4"/>
  <c r="X433" i="4"/>
  <c r="R434" i="4"/>
  <c r="AC432" i="4"/>
  <c r="AB433" i="4"/>
  <c r="O435" i="4"/>
  <c r="Q435" i="4" s="1"/>
  <c r="AM433" i="4"/>
  <c r="W434" i="4"/>
  <c r="AL434" i="4"/>
  <c r="AA434" i="4"/>
  <c r="AO433" i="4" l="1"/>
  <c r="Y433" i="4"/>
  <c r="X434" i="4"/>
  <c r="R435" i="4"/>
  <c r="S434" i="4"/>
  <c r="AC433" i="4"/>
  <c r="AB434" i="4"/>
  <c r="O436" i="4"/>
  <c r="Q436" i="4" s="1"/>
  <c r="AM434" i="4"/>
  <c r="AL435" i="4"/>
  <c r="W435" i="4"/>
  <c r="AA435" i="4" s="1"/>
  <c r="AO434" i="4" l="1"/>
  <c r="Y434" i="4"/>
  <c r="X435" i="4"/>
  <c r="R436" i="4"/>
  <c r="S435" i="4"/>
  <c r="AC434" i="4"/>
  <c r="AB435" i="4"/>
  <c r="O437" i="4"/>
  <c r="Q437" i="4" s="1"/>
  <c r="AM435" i="4"/>
  <c r="AL436" i="4"/>
  <c r="W436" i="4"/>
  <c r="AA436" i="4"/>
  <c r="AO435" i="4" l="1"/>
  <c r="Y435" i="4"/>
  <c r="X436" i="4"/>
  <c r="R437" i="4"/>
  <c r="S436" i="4"/>
  <c r="AC435" i="4"/>
  <c r="AB436" i="4"/>
  <c r="O438" i="4"/>
  <c r="Q438" i="4" s="1"/>
  <c r="AM436" i="4"/>
  <c r="AL437" i="4"/>
  <c r="W437" i="4"/>
  <c r="AA437" i="4" s="1"/>
  <c r="AO436" i="4" l="1"/>
  <c r="Y436" i="4"/>
  <c r="X437" i="4"/>
  <c r="R438" i="4"/>
  <c r="S437" i="4"/>
  <c r="AB437" i="4"/>
  <c r="AC436" i="4"/>
  <c r="O439" i="4"/>
  <c r="Q439" i="4" s="1"/>
  <c r="AM437" i="4"/>
  <c r="AL438" i="4"/>
  <c r="W438" i="4"/>
  <c r="AA438" i="4" s="1"/>
  <c r="AO437" i="4" l="1"/>
  <c r="Y437" i="4"/>
  <c r="X438" i="4"/>
  <c r="R439" i="4"/>
  <c r="S438" i="4"/>
  <c r="AC437" i="4"/>
  <c r="AB438" i="4"/>
  <c r="O440" i="4"/>
  <c r="Q440" i="4" s="1"/>
  <c r="AM438" i="4"/>
  <c r="W439" i="4"/>
  <c r="AL439" i="4"/>
  <c r="AO438" i="4" l="1"/>
  <c r="Y438" i="4"/>
  <c r="X439" i="4"/>
  <c r="R440" i="4"/>
  <c r="S439" i="4"/>
  <c r="AC438" i="4"/>
  <c r="O441" i="4"/>
  <c r="Q441" i="4" s="1"/>
  <c r="AM439" i="4"/>
  <c r="W440" i="4"/>
  <c r="AL440" i="4"/>
  <c r="AA439" i="4"/>
  <c r="AA440" i="4"/>
  <c r="AO439" i="4" l="1"/>
  <c r="Y439" i="4"/>
  <c r="AB439" i="4"/>
  <c r="AC439" i="4" s="1"/>
  <c r="X440" i="4"/>
  <c r="R441" i="4"/>
  <c r="S440" i="4"/>
  <c r="O442" i="4"/>
  <c r="Q442" i="4" s="1"/>
  <c r="W441" i="4"/>
  <c r="AM440" i="4"/>
  <c r="AA441" i="4"/>
  <c r="AL441" i="4"/>
  <c r="AO440" i="4" l="1"/>
  <c r="Y440" i="4"/>
  <c r="AB440" i="4"/>
  <c r="AB441" i="4" s="1"/>
  <c r="X441" i="4"/>
  <c r="R442" i="4"/>
  <c r="S441" i="4"/>
  <c r="O443" i="4"/>
  <c r="Q443" i="4" s="1"/>
  <c r="AM441" i="4"/>
  <c r="W442" i="4"/>
  <c r="AA442" i="4" s="1"/>
  <c r="AL442" i="4"/>
  <c r="AO441" i="4" l="1"/>
  <c r="Y441" i="4"/>
  <c r="AC440" i="4"/>
  <c r="AC441" i="4" s="1"/>
  <c r="X442" i="4"/>
  <c r="R443" i="4"/>
  <c r="S442" i="4"/>
  <c r="AB442" i="4"/>
  <c r="O444" i="4"/>
  <c r="Q444" i="4" s="1"/>
  <c r="AM442" i="4"/>
  <c r="W443" i="4"/>
  <c r="AA443" i="4"/>
  <c r="AL443" i="4"/>
  <c r="AO442" i="4" l="1"/>
  <c r="Y442" i="4"/>
  <c r="X443" i="4"/>
  <c r="R444" i="4"/>
  <c r="S443" i="4"/>
  <c r="AB443" i="4"/>
  <c r="AC442" i="4"/>
  <c r="O445" i="4"/>
  <c r="Q445" i="4" s="1"/>
  <c r="AM443" i="4"/>
  <c r="W444" i="4"/>
  <c r="AA444" i="4" s="1"/>
  <c r="AL444" i="4"/>
  <c r="AO443" i="4" l="1"/>
  <c r="Y443" i="4"/>
  <c r="X444" i="4"/>
  <c r="S444" i="4"/>
  <c r="R445" i="4"/>
  <c r="AC443" i="4"/>
  <c r="AB444" i="4"/>
  <c r="O446" i="4"/>
  <c r="Q446" i="4" s="1"/>
  <c r="AM444" i="4"/>
  <c r="AL445" i="4"/>
  <c r="W445" i="4"/>
  <c r="AA445" i="4"/>
  <c r="AO444" i="4" l="1"/>
  <c r="Y444" i="4"/>
  <c r="X445" i="4"/>
  <c r="R446" i="4"/>
  <c r="S445" i="4"/>
  <c r="AC444" i="4"/>
  <c r="AB445" i="4"/>
  <c r="O447" i="4"/>
  <c r="Q447" i="4" s="1"/>
  <c r="AM445" i="4"/>
  <c r="AL446" i="4"/>
  <c r="W446" i="4"/>
  <c r="AA446" i="4"/>
  <c r="AO445" i="4" l="1"/>
  <c r="Y445" i="4"/>
  <c r="X446" i="4"/>
  <c r="R447" i="4"/>
  <c r="S446" i="4"/>
  <c r="AC445" i="4"/>
  <c r="AB446" i="4"/>
  <c r="O448" i="4"/>
  <c r="Q448" i="4" s="1"/>
  <c r="AM446" i="4"/>
  <c r="AL447" i="4"/>
  <c r="W447" i="4"/>
  <c r="AO446" i="4" l="1"/>
  <c r="Y446" i="4"/>
  <c r="R448" i="4"/>
  <c r="S447" i="4"/>
  <c r="X447" i="4"/>
  <c r="AC446" i="4"/>
  <c r="O449" i="4"/>
  <c r="Q449" i="4" s="1"/>
  <c r="AA447" i="4"/>
  <c r="AM447" i="4"/>
  <c r="AL448" i="4"/>
  <c r="W448" i="4"/>
  <c r="AO447" i="4" l="1"/>
  <c r="Y447" i="4"/>
  <c r="AB447" i="4"/>
  <c r="S448" i="4"/>
  <c r="R449" i="4"/>
  <c r="X448" i="4"/>
  <c r="O450" i="4"/>
  <c r="Q450" i="4" s="1"/>
  <c r="AA448" i="4"/>
  <c r="AM448" i="4"/>
  <c r="W449" i="4"/>
  <c r="AL449" i="4"/>
  <c r="AO448" i="4" l="1"/>
  <c r="Y448" i="4"/>
  <c r="AB448" i="4"/>
  <c r="AC447" i="4"/>
  <c r="S449" i="4"/>
  <c r="R450" i="4"/>
  <c r="X449" i="4"/>
  <c r="O451" i="4"/>
  <c r="Q451" i="4" s="1"/>
  <c r="AM449" i="4"/>
  <c r="AA449" i="4"/>
  <c r="AL450" i="4"/>
  <c r="W450" i="4"/>
  <c r="AO449" i="4" l="1"/>
  <c r="Y449" i="4"/>
  <c r="AC448" i="4"/>
  <c r="AB449" i="4"/>
  <c r="S450" i="4"/>
  <c r="R451" i="4"/>
  <c r="X450" i="4"/>
  <c r="O452" i="4"/>
  <c r="Q452" i="4" s="1"/>
  <c r="AA450" i="4"/>
  <c r="W451" i="4"/>
  <c r="AM450" i="4"/>
  <c r="AL451" i="4"/>
  <c r="AO450" i="4" l="1"/>
  <c r="AC449" i="4"/>
  <c r="AB450" i="4"/>
  <c r="S451" i="4"/>
  <c r="X451" i="4"/>
  <c r="R452" i="4"/>
  <c r="Y450" i="4"/>
  <c r="O453" i="4"/>
  <c r="Q453" i="4" s="1"/>
  <c r="AM451" i="4"/>
  <c r="AA451" i="4"/>
  <c r="AL452" i="4"/>
  <c r="W452" i="4"/>
  <c r="AA452" i="4"/>
  <c r="AO451" i="4" l="1"/>
  <c r="S452" i="4"/>
  <c r="AB451" i="4"/>
  <c r="AB452" i="4" s="1"/>
  <c r="AC450" i="4"/>
  <c r="Y451" i="4"/>
  <c r="X452" i="4"/>
  <c r="R453" i="4"/>
  <c r="O454" i="4"/>
  <c r="Q454" i="4" s="1"/>
  <c r="AM452" i="4"/>
  <c r="AL453" i="4"/>
  <c r="W453" i="4"/>
  <c r="AO452" i="4" l="1"/>
  <c r="S453" i="4"/>
  <c r="AC451" i="4"/>
  <c r="AC452" i="4" s="1"/>
  <c r="Y452" i="4"/>
  <c r="X453" i="4"/>
  <c r="R454" i="4"/>
  <c r="O455" i="4"/>
  <c r="Q455" i="4" s="1"/>
  <c r="AA453" i="4"/>
  <c r="AM453" i="4"/>
  <c r="W454" i="4"/>
  <c r="AL454" i="4"/>
  <c r="AA454" i="4"/>
  <c r="AO453" i="4" l="1"/>
  <c r="S454" i="4"/>
  <c r="AB453" i="4"/>
  <c r="AB454" i="4" s="1"/>
  <c r="Y453" i="4"/>
  <c r="X454" i="4"/>
  <c r="R455" i="4"/>
  <c r="O456" i="4"/>
  <c r="Q456" i="4" s="1"/>
  <c r="AM454" i="4"/>
  <c r="W455" i="4"/>
  <c r="AL455" i="4"/>
  <c r="AO454" i="4" l="1"/>
  <c r="S455" i="4"/>
  <c r="AC453" i="4"/>
  <c r="AC454" i="4" s="1"/>
  <c r="Y454" i="4"/>
  <c r="X455" i="4"/>
  <c r="R456" i="4"/>
  <c r="O457" i="4"/>
  <c r="Q457" i="4" s="1"/>
  <c r="AM455" i="4"/>
  <c r="AA455" i="4"/>
  <c r="AL456" i="4"/>
  <c r="W456" i="4"/>
  <c r="AA456" i="4" s="1"/>
  <c r="AO455" i="4" l="1"/>
  <c r="S456" i="4"/>
  <c r="Y455" i="4"/>
  <c r="AB455" i="4"/>
  <c r="AB456" i="4" s="1"/>
  <c r="X456" i="4"/>
  <c r="R457" i="4"/>
  <c r="O458" i="4"/>
  <c r="Q458" i="4" s="1"/>
  <c r="AM456" i="4"/>
  <c r="W457" i="4"/>
  <c r="AL457" i="4"/>
  <c r="AO456" i="4" l="1"/>
  <c r="S457" i="4"/>
  <c r="Y456" i="4"/>
  <c r="AC455" i="4"/>
  <c r="AC456" i="4" s="1"/>
  <c r="X457" i="4"/>
  <c r="R458" i="4"/>
  <c r="O459" i="4"/>
  <c r="Q459" i="4" s="1"/>
  <c r="AM457" i="4"/>
  <c r="AA457" i="4"/>
  <c r="W458" i="4"/>
  <c r="AA458" i="4" s="1"/>
  <c r="AL458" i="4"/>
  <c r="AO457" i="4" l="1"/>
  <c r="S458" i="4"/>
  <c r="Y457" i="4"/>
  <c r="AB457" i="4"/>
  <c r="AC457" i="4" s="1"/>
  <c r="X458" i="4"/>
  <c r="R459" i="4"/>
  <c r="O460" i="4"/>
  <c r="Q460" i="4" s="1"/>
  <c r="AM458" i="4"/>
  <c r="W459" i="4"/>
  <c r="AL459" i="4"/>
  <c r="S459" i="4" l="1"/>
  <c r="AO458" i="4"/>
  <c r="AB458" i="4"/>
  <c r="AC458" i="4" s="1"/>
  <c r="X459" i="4"/>
  <c r="R460" i="4"/>
  <c r="Y458" i="4"/>
  <c r="O461" i="4"/>
  <c r="Q461" i="4" s="1"/>
  <c r="AM459" i="4"/>
  <c r="AL460" i="4"/>
  <c r="AA459" i="4"/>
  <c r="W460" i="4"/>
  <c r="AA460" i="4"/>
  <c r="S460" i="4" l="1"/>
  <c r="AO459" i="4"/>
  <c r="AB459" i="4"/>
  <c r="AB460" i="4" s="1"/>
  <c r="Y459" i="4"/>
  <c r="X460" i="4"/>
  <c r="R461" i="4"/>
  <c r="O462" i="4"/>
  <c r="Q462" i="4" s="1"/>
  <c r="AM460" i="4"/>
  <c r="AL461" i="4"/>
  <c r="W461" i="4"/>
  <c r="AA461" i="4"/>
  <c r="S461" i="4" l="1"/>
  <c r="AO460" i="4"/>
  <c r="AC459" i="4"/>
  <c r="AC460" i="4" s="1"/>
  <c r="Y460" i="4"/>
  <c r="X461" i="4"/>
  <c r="R462" i="4"/>
  <c r="AB461" i="4"/>
  <c r="O463" i="4"/>
  <c r="Q463" i="4" s="1"/>
  <c r="AM461" i="4"/>
  <c r="AL462" i="4"/>
  <c r="W462" i="4"/>
  <c r="AA462" i="4"/>
  <c r="AO461" i="4" l="1"/>
  <c r="Y461" i="4"/>
  <c r="X462" i="4"/>
  <c r="R463" i="4"/>
  <c r="S462" i="4"/>
  <c r="AC461" i="4"/>
  <c r="AB462" i="4"/>
  <c r="O464" i="4"/>
  <c r="Q464" i="4" s="1"/>
  <c r="AM462" i="4"/>
  <c r="AL463" i="4"/>
  <c r="W463" i="4"/>
  <c r="AA463" i="4" s="1"/>
  <c r="AO462" i="4" l="1"/>
  <c r="Y462" i="4"/>
  <c r="X463" i="4"/>
  <c r="R464" i="4"/>
  <c r="S463" i="4"/>
  <c r="AC462" i="4"/>
  <c r="AB463" i="4"/>
  <c r="O465" i="4"/>
  <c r="Q465" i="4" s="1"/>
  <c r="AM463" i="4"/>
  <c r="AL464" i="4"/>
  <c r="W464" i="4"/>
  <c r="AA464" i="4" s="1"/>
  <c r="AO463" i="4" l="1"/>
  <c r="Y463" i="4"/>
  <c r="X464" i="4"/>
  <c r="R465" i="4"/>
  <c r="S464" i="4"/>
  <c r="AC463" i="4"/>
  <c r="AB464" i="4"/>
  <c r="O466" i="4"/>
  <c r="Q466" i="4" s="1"/>
  <c r="AM464" i="4"/>
  <c r="AL465" i="4"/>
  <c r="W465" i="4"/>
  <c r="AO464" i="4" l="1"/>
  <c r="Y464" i="4"/>
  <c r="X465" i="4"/>
  <c r="R466" i="4"/>
  <c r="S465" i="4"/>
  <c r="AC464" i="4"/>
  <c r="O467" i="4"/>
  <c r="Q467" i="4" s="1"/>
  <c r="AA465" i="4"/>
  <c r="AM465" i="4"/>
  <c r="W466" i="4"/>
  <c r="AL466" i="4"/>
  <c r="AA466" i="4"/>
  <c r="AO465" i="4" l="1"/>
  <c r="Y465" i="4"/>
  <c r="AB465" i="4"/>
  <c r="AB466" i="4" s="1"/>
  <c r="X466" i="4"/>
  <c r="R467" i="4"/>
  <c r="S466" i="4"/>
  <c r="O468" i="4"/>
  <c r="Q468" i="4" s="1"/>
  <c r="AM466" i="4"/>
  <c r="AL467" i="4"/>
  <c r="W467" i="4"/>
  <c r="AA467" i="4" s="1"/>
  <c r="AO466" i="4" l="1"/>
  <c r="Y466" i="4"/>
  <c r="AC465" i="4"/>
  <c r="AC466" i="4" s="1"/>
  <c r="X467" i="4"/>
  <c r="R468" i="4"/>
  <c r="S467" i="4"/>
  <c r="AB467" i="4"/>
  <c r="O469" i="4"/>
  <c r="Q469" i="4" s="1"/>
  <c r="AM467" i="4"/>
  <c r="AL468" i="4"/>
  <c r="W468" i="4"/>
  <c r="AA468" i="4"/>
  <c r="AO467" i="4" l="1"/>
  <c r="Y467" i="4"/>
  <c r="X468" i="4"/>
  <c r="S468" i="4"/>
  <c r="R469" i="4"/>
  <c r="AC467" i="4"/>
  <c r="AB468" i="4"/>
  <c r="O470" i="4"/>
  <c r="Q470" i="4" s="1"/>
  <c r="AM468" i="4"/>
  <c r="W469" i="4"/>
  <c r="AL469" i="4"/>
  <c r="AO468" i="4" l="1"/>
  <c r="Y468" i="4"/>
  <c r="S469" i="4"/>
  <c r="X469" i="4"/>
  <c r="R470" i="4"/>
  <c r="AC468" i="4"/>
  <c r="O471" i="4"/>
  <c r="Q471" i="4" s="1"/>
  <c r="AM469" i="4"/>
  <c r="AA469" i="4"/>
  <c r="W470" i="4"/>
  <c r="AL470" i="4"/>
  <c r="AA470" i="4"/>
  <c r="AO469" i="4" l="1"/>
  <c r="Y469" i="4"/>
  <c r="AB469" i="4"/>
  <c r="AB470" i="4" s="1"/>
  <c r="S470" i="4"/>
  <c r="X470" i="4"/>
  <c r="R471" i="4"/>
  <c r="O472" i="4"/>
  <c r="Q472" i="4" s="1"/>
  <c r="AM470" i="4"/>
  <c r="W471" i="4"/>
  <c r="AL471" i="4"/>
  <c r="AO470" i="4" l="1"/>
  <c r="AC469" i="4"/>
  <c r="AC470" i="4" s="1"/>
  <c r="S471" i="4"/>
  <c r="X471" i="4"/>
  <c r="Y470" i="4"/>
  <c r="R472" i="4"/>
  <c r="O473" i="4"/>
  <c r="Q473" i="4" s="1"/>
  <c r="AM471" i="4"/>
  <c r="AA471" i="4"/>
  <c r="W472" i="4"/>
  <c r="AL472" i="4"/>
  <c r="AO471" i="4" l="1"/>
  <c r="AB471" i="4"/>
  <c r="AC471" i="4" s="1"/>
  <c r="Y471" i="4"/>
  <c r="X472" i="4"/>
  <c r="R473" i="4"/>
  <c r="S472" i="4"/>
  <c r="O474" i="4"/>
  <c r="Q474" i="4" s="1"/>
  <c r="AM472" i="4"/>
  <c r="AA472" i="4"/>
  <c r="AL473" i="4"/>
  <c r="W473" i="4"/>
  <c r="AA473" i="4" s="1"/>
  <c r="AO472" i="4" l="1"/>
  <c r="AB472" i="4"/>
  <c r="AC472" i="4" s="1"/>
  <c r="Y472" i="4"/>
  <c r="X473" i="4"/>
  <c r="S473" i="4"/>
  <c r="R474" i="4"/>
  <c r="O475" i="4"/>
  <c r="Q475" i="4" s="1"/>
  <c r="AM473" i="4"/>
  <c r="W474" i="4"/>
  <c r="AL474" i="4"/>
  <c r="AA474" i="4"/>
  <c r="AO473" i="4" l="1"/>
  <c r="AB473" i="4"/>
  <c r="AB474" i="4" s="1"/>
  <c r="Y473" i="4"/>
  <c r="S474" i="4"/>
  <c r="X474" i="4"/>
  <c r="R475" i="4"/>
  <c r="O476" i="4"/>
  <c r="Q476" i="4" s="1"/>
  <c r="AM474" i="4"/>
  <c r="W475" i="4"/>
  <c r="AL475" i="4"/>
  <c r="AO474" i="4" l="1"/>
  <c r="AC473" i="4"/>
  <c r="AC474" i="4" s="1"/>
  <c r="S475" i="4"/>
  <c r="Y474" i="4"/>
  <c r="X475" i="4"/>
  <c r="R476" i="4"/>
  <c r="O477" i="4"/>
  <c r="Q477" i="4" s="1"/>
  <c r="AM475" i="4"/>
  <c r="AA475" i="4"/>
  <c r="W476" i="4"/>
  <c r="AL476" i="4"/>
  <c r="AO475" i="4" l="1"/>
  <c r="AB475" i="4"/>
  <c r="AC475" i="4" s="1"/>
  <c r="S476" i="4"/>
  <c r="Y475" i="4"/>
  <c r="X476" i="4"/>
  <c r="R477" i="4"/>
  <c r="O478" i="4"/>
  <c r="Q478" i="4" s="1"/>
  <c r="AM476" i="4"/>
  <c r="AA476" i="4"/>
  <c r="W477" i="4"/>
  <c r="AL477" i="4"/>
  <c r="AO476" i="4" l="1"/>
  <c r="AB476" i="4"/>
  <c r="AC476" i="4" s="1"/>
  <c r="X477" i="4"/>
  <c r="Y476" i="4"/>
  <c r="R478" i="4"/>
  <c r="S477" i="4"/>
  <c r="O479" i="4"/>
  <c r="Q479" i="4" s="1"/>
  <c r="AM477" i="4"/>
  <c r="W478" i="4"/>
  <c r="AA478" i="4" s="1"/>
  <c r="AA477" i="4"/>
  <c r="AL478" i="4"/>
  <c r="AO477" i="4" l="1"/>
  <c r="AB477" i="4"/>
  <c r="AB478" i="4" s="1"/>
  <c r="Y477" i="4"/>
  <c r="X478" i="4"/>
  <c r="R479" i="4"/>
  <c r="S478" i="4"/>
  <c r="O480" i="4"/>
  <c r="Q480" i="4" s="1"/>
  <c r="AM478" i="4"/>
  <c r="AL479" i="4"/>
  <c r="W479" i="4"/>
  <c r="AA479" i="4" s="1"/>
  <c r="AO478" i="4" l="1"/>
  <c r="AC477" i="4"/>
  <c r="AC478" i="4" s="1"/>
  <c r="Y478" i="4"/>
  <c r="X479" i="4"/>
  <c r="R480" i="4"/>
  <c r="S479" i="4"/>
  <c r="AB479" i="4"/>
  <c r="O481" i="4"/>
  <c r="Q481" i="4" s="1"/>
  <c r="AM479" i="4"/>
  <c r="AL480" i="4"/>
  <c r="W480" i="4"/>
  <c r="AA480" i="4"/>
  <c r="AO479" i="4" l="1"/>
  <c r="Y479" i="4"/>
  <c r="X480" i="4"/>
  <c r="R481" i="4"/>
  <c r="S480" i="4"/>
  <c r="AC479" i="4"/>
  <c r="AB480" i="4"/>
  <c r="O482" i="4"/>
  <c r="Q482" i="4" s="1"/>
  <c r="AM480" i="4"/>
  <c r="AL481" i="4"/>
  <c r="W481" i="4"/>
  <c r="AO480" i="4" l="1"/>
  <c r="Y480" i="4"/>
  <c r="X481" i="4"/>
  <c r="R482" i="4"/>
  <c r="S481" i="4"/>
  <c r="AC480" i="4"/>
  <c r="O483" i="4"/>
  <c r="Q483" i="4" s="1"/>
  <c r="AA481" i="4"/>
  <c r="AM481" i="4"/>
  <c r="W482" i="4"/>
  <c r="AL482" i="4"/>
  <c r="AA482" i="4"/>
  <c r="AO481" i="4" l="1"/>
  <c r="AB481" i="4"/>
  <c r="AB482" i="4" s="1"/>
  <c r="Y481" i="4"/>
  <c r="X482" i="4"/>
  <c r="R483" i="4"/>
  <c r="S482" i="4"/>
  <c r="O484" i="4"/>
  <c r="Q484" i="4" s="1"/>
  <c r="AM482" i="4"/>
  <c r="AL483" i="4"/>
  <c r="W483" i="4"/>
  <c r="AA483" i="4"/>
  <c r="AO482" i="4" l="1"/>
  <c r="AC481" i="4"/>
  <c r="AC482" i="4" s="1"/>
  <c r="Y482" i="4"/>
  <c r="X483" i="4"/>
  <c r="R484" i="4"/>
  <c r="S483" i="4"/>
  <c r="AB483" i="4"/>
  <c r="O485" i="4"/>
  <c r="Q485" i="4" s="1"/>
  <c r="AM483" i="4"/>
  <c r="W484" i="4"/>
  <c r="AL484" i="4"/>
  <c r="AA484" i="4"/>
  <c r="AO483" i="4" l="1"/>
  <c r="Y483" i="4"/>
  <c r="X484" i="4"/>
  <c r="R485" i="4"/>
  <c r="S484" i="4"/>
  <c r="AC483" i="4"/>
  <c r="AB484" i="4"/>
  <c r="O486" i="4"/>
  <c r="Q486" i="4" s="1"/>
  <c r="AM484" i="4"/>
  <c r="W485" i="4"/>
  <c r="AL485" i="4"/>
  <c r="AO484" i="4" l="1"/>
  <c r="X485" i="4"/>
  <c r="R486" i="4"/>
  <c r="Y484" i="4"/>
  <c r="S485" i="4"/>
  <c r="AC484" i="4"/>
  <c r="O487" i="4"/>
  <c r="Q487" i="4" s="1"/>
  <c r="AM485" i="4"/>
  <c r="AA485" i="4"/>
  <c r="W486" i="4"/>
  <c r="AL486" i="4"/>
  <c r="AO485" i="4" l="1"/>
  <c r="AB485" i="4"/>
  <c r="AC485" i="4" s="1"/>
  <c r="Y485" i="4"/>
  <c r="X486" i="4"/>
  <c r="R487" i="4"/>
  <c r="S486" i="4"/>
  <c r="O488" i="4"/>
  <c r="Q488" i="4" s="1"/>
  <c r="AM486" i="4"/>
  <c r="AA486" i="4"/>
  <c r="W487" i="4"/>
  <c r="AA487" i="4" s="1"/>
  <c r="AL487" i="4"/>
  <c r="AO486" i="4" l="1"/>
  <c r="AB486" i="4"/>
  <c r="AB487" i="4" s="1"/>
  <c r="Y486" i="4"/>
  <c r="X487" i="4"/>
  <c r="R488" i="4"/>
  <c r="S487" i="4"/>
  <c r="O489" i="4"/>
  <c r="Q489" i="4" s="1"/>
  <c r="AM487" i="4"/>
  <c r="AL488" i="4"/>
  <c r="W488" i="4"/>
  <c r="AA488" i="4" s="1"/>
  <c r="AO487" i="4" l="1"/>
  <c r="AC486" i="4"/>
  <c r="AC487" i="4" s="1"/>
  <c r="Y487" i="4"/>
  <c r="X488" i="4"/>
  <c r="R489" i="4"/>
  <c r="S488" i="4"/>
  <c r="AB488" i="4"/>
  <c r="O490" i="4"/>
  <c r="Q490" i="4" s="1"/>
  <c r="AM488" i="4"/>
  <c r="W489" i="4"/>
  <c r="AL489" i="4"/>
  <c r="AA489" i="4"/>
  <c r="AO488" i="4" l="1"/>
  <c r="Y488" i="4"/>
  <c r="X489" i="4"/>
  <c r="S489" i="4"/>
  <c r="R490" i="4"/>
  <c r="AB489" i="4"/>
  <c r="AC488" i="4"/>
  <c r="O491" i="4"/>
  <c r="Q491" i="4" s="1"/>
  <c r="AM489" i="4"/>
  <c r="AL490" i="4"/>
  <c r="W490" i="4"/>
  <c r="AO489" i="4" l="1"/>
  <c r="Y489" i="4"/>
  <c r="R491" i="4"/>
  <c r="S490" i="4"/>
  <c r="X490" i="4"/>
  <c r="AC489" i="4"/>
  <c r="O492" i="4"/>
  <c r="Q492" i="4" s="1"/>
  <c r="AA490" i="4"/>
  <c r="AM490" i="4"/>
  <c r="AL491" i="4"/>
  <c r="W491" i="4"/>
  <c r="AO490" i="4" l="1"/>
  <c r="AB490" i="4"/>
  <c r="X491" i="4"/>
  <c r="Y490" i="4"/>
  <c r="R492" i="4"/>
  <c r="S491" i="4"/>
  <c r="O493" i="4"/>
  <c r="Q493" i="4" s="1"/>
  <c r="AA491" i="4"/>
  <c r="AM491" i="4"/>
  <c r="W492" i="4"/>
  <c r="AA492" i="4" s="1"/>
  <c r="AL492" i="4"/>
  <c r="AO491" i="4" l="1"/>
  <c r="AB491" i="4"/>
  <c r="AB492" i="4" s="1"/>
  <c r="AC490" i="4"/>
  <c r="Y491" i="4"/>
  <c r="X492" i="4"/>
  <c r="S492" i="4"/>
  <c r="R493" i="4"/>
  <c r="O494" i="4"/>
  <c r="Q494" i="4" s="1"/>
  <c r="AM492" i="4"/>
  <c r="W493" i="4"/>
  <c r="AA493" i="4" s="1"/>
  <c r="AL493" i="4"/>
  <c r="AO492" i="4" l="1"/>
  <c r="AC491" i="4"/>
  <c r="AC492" i="4" s="1"/>
  <c r="Y492" i="4"/>
  <c r="X493" i="4"/>
  <c r="R494" i="4"/>
  <c r="S493" i="4"/>
  <c r="AB493" i="4"/>
  <c r="O495" i="4"/>
  <c r="Q495" i="4" s="1"/>
  <c r="AM493" i="4"/>
  <c r="AL494" i="4"/>
  <c r="W494" i="4"/>
  <c r="AA494" i="4"/>
  <c r="AO493" i="4" l="1"/>
  <c r="Y493" i="4"/>
  <c r="X494" i="4"/>
  <c r="R495" i="4"/>
  <c r="S494" i="4"/>
  <c r="AC493" i="4"/>
  <c r="AB494" i="4"/>
  <c r="O496" i="4"/>
  <c r="Q496" i="4" s="1"/>
  <c r="AM494" i="4"/>
  <c r="AL495" i="4"/>
  <c r="W495" i="4"/>
  <c r="AA495" i="4" s="1"/>
  <c r="AO494" i="4" l="1"/>
  <c r="Y494" i="4"/>
  <c r="X495" i="4"/>
  <c r="R496" i="4"/>
  <c r="S495" i="4"/>
  <c r="AC494" i="4"/>
  <c r="AB495" i="4"/>
  <c r="O497" i="4"/>
  <c r="Q497" i="4" s="1"/>
  <c r="AM495" i="4"/>
  <c r="W496" i="4"/>
  <c r="AL496" i="4"/>
  <c r="AA496" i="4"/>
  <c r="AO495" i="4" l="1"/>
  <c r="Y495" i="4"/>
  <c r="X496" i="4"/>
  <c r="S496" i="4"/>
  <c r="R497" i="4"/>
  <c r="AB496" i="4"/>
  <c r="AC495" i="4"/>
  <c r="O498" i="4"/>
  <c r="Q498" i="4" s="1"/>
  <c r="AM496" i="4"/>
  <c r="W497" i="4"/>
  <c r="AA497" i="4" s="1"/>
  <c r="AL497" i="4"/>
  <c r="AO496" i="4" l="1"/>
  <c r="Y496" i="4"/>
  <c r="S497" i="4"/>
  <c r="X497" i="4"/>
  <c r="R498" i="4"/>
  <c r="AC496" i="4"/>
  <c r="AB497" i="4"/>
  <c r="O499" i="4"/>
  <c r="Q499" i="4" s="1"/>
  <c r="AM497" i="4"/>
  <c r="W498" i="4"/>
  <c r="AL498" i="4"/>
  <c r="AO497" i="4" l="1"/>
  <c r="S498" i="4"/>
  <c r="X498" i="4"/>
  <c r="R499" i="4"/>
  <c r="Y497" i="4"/>
  <c r="AC497" i="4"/>
  <c r="O500" i="4"/>
  <c r="Q500" i="4" s="1"/>
  <c r="AM498" i="4"/>
  <c r="AA498" i="4"/>
  <c r="AL499" i="4"/>
  <c r="W499" i="4"/>
  <c r="AO498" i="4" l="1"/>
  <c r="AB498" i="4"/>
  <c r="AC498" i="4" s="1"/>
  <c r="S499" i="4"/>
  <c r="Y498" i="4"/>
  <c r="X499" i="4"/>
  <c r="R500" i="4"/>
  <c r="O501" i="4"/>
  <c r="Q501" i="4" s="1"/>
  <c r="AA499" i="4"/>
  <c r="W500" i="4"/>
  <c r="AL500" i="4"/>
  <c r="AM499" i="4"/>
  <c r="AO499" i="4" l="1"/>
  <c r="AB499" i="4"/>
  <c r="AC499" i="4" s="1"/>
  <c r="S500" i="4"/>
  <c r="X500" i="4"/>
  <c r="R501" i="4"/>
  <c r="Y499" i="4"/>
  <c r="O502" i="4"/>
  <c r="Q502" i="4" s="1"/>
  <c r="AM500" i="4"/>
  <c r="AA500" i="4"/>
  <c r="W501" i="4"/>
  <c r="AA501" i="4"/>
  <c r="AL501" i="4"/>
  <c r="AO500" i="4" l="1"/>
  <c r="AB500" i="4"/>
  <c r="AB501" i="4" s="1"/>
  <c r="S501" i="4"/>
  <c r="Y500" i="4"/>
  <c r="X501" i="4"/>
  <c r="R502" i="4"/>
  <c r="O503" i="4"/>
  <c r="Q503" i="4" s="1"/>
  <c r="AM501" i="4"/>
  <c r="AL502" i="4"/>
  <c r="W502" i="4"/>
  <c r="AA502" i="4"/>
  <c r="AO501" i="4" l="1"/>
  <c r="AC500" i="4"/>
  <c r="AC501" i="4" s="1"/>
  <c r="Y501" i="4"/>
  <c r="X502" i="4"/>
  <c r="R503" i="4"/>
  <c r="S502" i="4"/>
  <c r="AB502" i="4"/>
  <c r="O504" i="4"/>
  <c r="Q504" i="4" s="1"/>
  <c r="W503" i="4"/>
  <c r="AL503" i="4"/>
  <c r="AM502" i="4"/>
  <c r="AO502" i="4" l="1"/>
  <c r="Y502" i="4"/>
  <c r="S503" i="4"/>
  <c r="X503" i="4"/>
  <c r="R504" i="4"/>
  <c r="AC502" i="4"/>
  <c r="O505" i="4"/>
  <c r="Q505" i="4" s="1"/>
  <c r="AL504" i="4"/>
  <c r="AM503" i="4"/>
  <c r="AA503" i="4"/>
  <c r="W504" i="4"/>
  <c r="AO503" i="4" l="1"/>
  <c r="AB503" i="4"/>
  <c r="AC503" i="4" s="1"/>
  <c r="Y503" i="4"/>
  <c r="R505" i="4"/>
  <c r="S504" i="4"/>
  <c r="X504" i="4"/>
  <c r="O506" i="4"/>
  <c r="Q506" i="4" s="1"/>
  <c r="AA504" i="4"/>
  <c r="W505" i="4"/>
  <c r="AM504" i="4"/>
  <c r="AL505" i="4"/>
  <c r="AO504" i="4" l="1"/>
  <c r="AB504" i="4"/>
  <c r="AC504" i="4" s="1"/>
  <c r="S505" i="4"/>
  <c r="X505" i="4"/>
  <c r="Y504" i="4"/>
  <c r="R506" i="4"/>
  <c r="O507" i="4"/>
  <c r="Q507" i="4" s="1"/>
  <c r="AL506" i="4"/>
  <c r="AA505" i="4"/>
  <c r="W506" i="4"/>
  <c r="AM505" i="4"/>
  <c r="AA506" i="4"/>
  <c r="AO505" i="4" l="1"/>
  <c r="AB505" i="4"/>
  <c r="AC505" i="4" s="1"/>
  <c r="S506" i="4"/>
  <c r="Y505" i="4"/>
  <c r="X506" i="4"/>
  <c r="R507" i="4"/>
  <c r="O508" i="4"/>
  <c r="Q508" i="4" s="1"/>
  <c r="AL507" i="4"/>
  <c r="AM506" i="4"/>
  <c r="W507" i="4"/>
  <c r="AO506" i="4" l="1"/>
  <c r="AB506" i="4"/>
  <c r="AC506" i="4" s="1"/>
  <c r="Y506" i="4"/>
  <c r="X507" i="4"/>
  <c r="R508" i="4"/>
  <c r="S507" i="4"/>
  <c r="O509" i="4"/>
  <c r="Q509" i="4" s="1"/>
  <c r="AA507" i="4"/>
  <c r="W508" i="4"/>
  <c r="AM507" i="4"/>
  <c r="AL508" i="4"/>
  <c r="AA508" i="4"/>
  <c r="AO507" i="4" l="1"/>
  <c r="AB507" i="4"/>
  <c r="AC507" i="4" s="1"/>
  <c r="Y507" i="4"/>
  <c r="X508" i="4"/>
  <c r="R509" i="4"/>
  <c r="S508" i="4"/>
  <c r="O510" i="4"/>
  <c r="Q510" i="4" s="1"/>
  <c r="AM508" i="4"/>
  <c r="AL509" i="4"/>
  <c r="W509" i="4"/>
  <c r="AO508" i="4" l="1"/>
  <c r="AB508" i="4"/>
  <c r="AC508" i="4" s="1"/>
  <c r="Y508" i="4"/>
  <c r="X509" i="4"/>
  <c r="R510" i="4"/>
  <c r="S509" i="4"/>
  <c r="O511" i="4"/>
  <c r="Q511" i="4" s="1"/>
  <c r="AM509" i="4"/>
  <c r="AA509" i="4"/>
  <c r="W510" i="4"/>
  <c r="AL510" i="4"/>
  <c r="AA510" i="4"/>
  <c r="AO509" i="4" l="1"/>
  <c r="AB509" i="4"/>
  <c r="AB510" i="4" s="1"/>
  <c r="Y509" i="4"/>
  <c r="X510" i="4"/>
  <c r="R511" i="4"/>
  <c r="S510" i="4"/>
  <c r="O512" i="4"/>
  <c r="Q512" i="4" s="1"/>
  <c r="AM510" i="4"/>
  <c r="W511" i="4"/>
  <c r="AL511" i="4"/>
  <c r="AA511" i="4"/>
  <c r="AO510" i="4" l="1"/>
  <c r="Y510" i="4"/>
  <c r="AC509" i="4"/>
  <c r="AC510" i="4" s="1"/>
  <c r="X511" i="4"/>
  <c r="R512" i="4"/>
  <c r="S511" i="4"/>
  <c r="AB511" i="4"/>
  <c r="O513" i="4"/>
  <c r="Q513" i="4" s="1"/>
  <c r="AM511" i="4"/>
  <c r="W512" i="4"/>
  <c r="AA512" i="4" s="1"/>
  <c r="AL512" i="4"/>
  <c r="AO511" i="4" l="1"/>
  <c r="Y511" i="4"/>
  <c r="X512" i="4"/>
  <c r="S512" i="4"/>
  <c r="R513" i="4"/>
  <c r="AC511" i="4"/>
  <c r="AB512" i="4"/>
  <c r="O514" i="4"/>
  <c r="Q514" i="4" s="1"/>
  <c r="AM512" i="4"/>
  <c r="W513" i="4"/>
  <c r="AL513" i="4"/>
  <c r="AO512" i="4" l="1"/>
  <c r="Y512" i="4"/>
  <c r="X513" i="4"/>
  <c r="R514" i="4"/>
  <c r="S513" i="4"/>
  <c r="AC512" i="4"/>
  <c r="O515" i="4"/>
  <c r="Q515" i="4" s="1"/>
  <c r="AM513" i="4"/>
  <c r="AA513" i="4"/>
  <c r="AL514" i="4"/>
  <c r="W514" i="4"/>
  <c r="AA514" i="4" s="1"/>
  <c r="AO513" i="4" l="1"/>
  <c r="Y513" i="4"/>
  <c r="AB513" i="4"/>
  <c r="AB514" i="4" s="1"/>
  <c r="X514" i="4"/>
  <c r="R515" i="4"/>
  <c r="S514" i="4"/>
  <c r="O516" i="4"/>
  <c r="Q516" i="4" s="1"/>
  <c r="AM514" i="4"/>
  <c r="AL515" i="4"/>
  <c r="W515" i="4"/>
  <c r="AA515" i="4"/>
  <c r="AO514" i="4" l="1"/>
  <c r="Y514" i="4"/>
  <c r="AC513" i="4"/>
  <c r="AC514" i="4" s="1"/>
  <c r="X515" i="4"/>
  <c r="R516" i="4"/>
  <c r="S515" i="4"/>
  <c r="AB515" i="4"/>
  <c r="O517" i="4"/>
  <c r="Q517" i="4" s="1"/>
  <c r="AM515" i="4"/>
  <c r="W516" i="4"/>
  <c r="AA516" i="4"/>
  <c r="AL516" i="4"/>
  <c r="AO515" i="4" l="1"/>
  <c r="Y515" i="4"/>
  <c r="X516" i="4"/>
  <c r="S516" i="4"/>
  <c r="R517" i="4"/>
  <c r="AC515" i="4"/>
  <c r="AB516" i="4"/>
  <c r="O518" i="4"/>
  <c r="Q518" i="4" s="1"/>
  <c r="AM516" i="4"/>
  <c r="W517" i="4"/>
  <c r="AA517" i="4"/>
  <c r="AL517" i="4"/>
  <c r="AO516" i="4" l="1"/>
  <c r="Y516" i="4"/>
  <c r="X517" i="4"/>
  <c r="R518" i="4"/>
  <c r="S517" i="4"/>
  <c r="AC516" i="4"/>
  <c r="AB517" i="4"/>
  <c r="O519" i="4"/>
  <c r="Q519" i="4" s="1"/>
  <c r="W518" i="4"/>
  <c r="AA518" i="4" s="1"/>
  <c r="AL518" i="4"/>
  <c r="AM517" i="4"/>
  <c r="AO517" i="4" l="1"/>
  <c r="Y517" i="4"/>
  <c r="S518" i="4"/>
  <c r="X518" i="4"/>
  <c r="R519" i="4"/>
  <c r="AC517" i="4"/>
  <c r="AB518" i="4"/>
  <c r="O520" i="4"/>
  <c r="Q520" i="4" s="1"/>
  <c r="AM518" i="4"/>
  <c r="W519" i="4"/>
  <c r="AA519" i="4"/>
  <c r="AL519" i="4"/>
  <c r="AO518" i="4" l="1"/>
  <c r="Y518" i="4"/>
  <c r="S519" i="4"/>
  <c r="X519" i="4"/>
  <c r="R520" i="4"/>
  <c r="AC518" i="4"/>
  <c r="AB519" i="4"/>
  <c r="O521" i="4"/>
  <c r="Q521" i="4" s="1"/>
  <c r="AM519" i="4"/>
  <c r="W520" i="4"/>
  <c r="AL520" i="4"/>
  <c r="AA520" i="4"/>
  <c r="AO519" i="4" l="1"/>
  <c r="Y519" i="4"/>
  <c r="S520" i="4"/>
  <c r="X520" i="4"/>
  <c r="R521" i="4"/>
  <c r="AB520" i="4"/>
  <c r="AC519" i="4"/>
  <c r="O522" i="4"/>
  <c r="Q522" i="4" s="1"/>
  <c r="AM520" i="4"/>
  <c r="W521" i="4"/>
  <c r="AL521" i="4"/>
  <c r="AO520" i="4" l="1"/>
  <c r="Y520" i="4"/>
  <c r="X521" i="4"/>
  <c r="R522" i="4"/>
  <c r="S521" i="4"/>
  <c r="AC520" i="4"/>
  <c r="O523" i="4"/>
  <c r="Q523" i="4" s="1"/>
  <c r="AM521" i="4"/>
  <c r="AA521" i="4"/>
  <c r="AL522" i="4"/>
  <c r="W522" i="4"/>
  <c r="AA522" i="4"/>
  <c r="AO521" i="4" l="1"/>
  <c r="Y521" i="4"/>
  <c r="AB521" i="4"/>
  <c r="AB522" i="4" s="1"/>
  <c r="X522" i="4"/>
  <c r="S522" i="4"/>
  <c r="R523" i="4"/>
  <c r="O524" i="4"/>
  <c r="Q524" i="4" s="1"/>
  <c r="AM522" i="4"/>
  <c r="W523" i="4"/>
  <c r="AL523" i="4"/>
  <c r="AA523" i="4"/>
  <c r="AO522" i="4" l="1"/>
  <c r="Y522" i="4"/>
  <c r="AC521" i="4"/>
  <c r="AC522" i="4" s="1"/>
  <c r="S523" i="4"/>
  <c r="X523" i="4"/>
  <c r="R524" i="4"/>
  <c r="AB523" i="4"/>
  <c r="O525" i="4"/>
  <c r="Q525" i="4" s="1"/>
  <c r="AM523" i="4"/>
  <c r="W524" i="4"/>
  <c r="AA524" i="4"/>
  <c r="AL524" i="4"/>
  <c r="AO523" i="4" l="1"/>
  <c r="Y523" i="4"/>
  <c r="S524" i="4"/>
  <c r="X524" i="4"/>
  <c r="R525" i="4"/>
  <c r="AC523" i="4"/>
  <c r="AB524" i="4"/>
  <c r="O526" i="4"/>
  <c r="Q526" i="4" s="1"/>
  <c r="AM524" i="4"/>
  <c r="W525" i="4"/>
  <c r="AL525" i="4"/>
  <c r="AO524" i="4" l="1"/>
  <c r="Y524" i="4"/>
  <c r="S525" i="4"/>
  <c r="X525" i="4"/>
  <c r="R526" i="4"/>
  <c r="AC524" i="4"/>
  <c r="O527" i="4"/>
  <c r="Q527" i="4" s="1"/>
  <c r="AM525" i="4"/>
  <c r="AA525" i="4"/>
  <c r="AL526" i="4"/>
  <c r="W526" i="4"/>
  <c r="AA526" i="4" s="1"/>
  <c r="AO525" i="4" l="1"/>
  <c r="Y525" i="4"/>
  <c r="AB525" i="4"/>
  <c r="AC525" i="4" s="1"/>
  <c r="S526" i="4"/>
  <c r="X526" i="4"/>
  <c r="R527" i="4"/>
  <c r="O528" i="4"/>
  <c r="Q528" i="4" s="1"/>
  <c r="AM526" i="4"/>
  <c r="W527" i="4"/>
  <c r="AL527" i="4"/>
  <c r="AO526" i="4" l="1"/>
  <c r="AB526" i="4"/>
  <c r="AC526" i="4" s="1"/>
  <c r="S527" i="4"/>
  <c r="X527" i="4"/>
  <c r="R528" i="4"/>
  <c r="Y526" i="4"/>
  <c r="O529" i="4"/>
  <c r="Q529" i="4" s="1"/>
  <c r="AM527" i="4"/>
  <c r="AA527" i="4"/>
  <c r="AL528" i="4"/>
  <c r="W528" i="4"/>
  <c r="AA528" i="4" s="1"/>
  <c r="AO527" i="4" l="1"/>
  <c r="AB527" i="4"/>
  <c r="AB528" i="4" s="1"/>
  <c r="S528" i="4"/>
  <c r="Y527" i="4"/>
  <c r="X528" i="4"/>
  <c r="R529" i="4"/>
  <c r="O530" i="4"/>
  <c r="Q530" i="4" s="1"/>
  <c r="AM528" i="4"/>
  <c r="AL529" i="4"/>
  <c r="W529" i="4"/>
  <c r="AO528" i="4" l="1"/>
  <c r="AC527" i="4"/>
  <c r="AC528" i="4" s="1"/>
  <c r="X529" i="4"/>
  <c r="R530" i="4"/>
  <c r="S529" i="4"/>
  <c r="Y528" i="4"/>
  <c r="O531" i="4"/>
  <c r="Q531" i="4" s="1"/>
  <c r="AA529" i="4"/>
  <c r="W530" i="4"/>
  <c r="AM529" i="4"/>
  <c r="AA530" i="4"/>
  <c r="AL530" i="4"/>
  <c r="AO529" i="4" l="1"/>
  <c r="AB529" i="4"/>
  <c r="AB530" i="4" s="1"/>
  <c r="Y529" i="4"/>
  <c r="S530" i="4"/>
  <c r="X530" i="4"/>
  <c r="R531" i="4"/>
  <c r="O532" i="4"/>
  <c r="Q532" i="4" s="1"/>
  <c r="AM530" i="4"/>
  <c r="AL531" i="4"/>
  <c r="W531" i="4"/>
  <c r="AO530" i="4" l="1"/>
  <c r="AC529" i="4"/>
  <c r="AC530" i="4" s="1"/>
  <c r="Y530" i="4"/>
  <c r="X531" i="4"/>
  <c r="R532" i="4"/>
  <c r="S531" i="4"/>
  <c r="O533" i="4"/>
  <c r="Q533" i="4" s="1"/>
  <c r="AA531" i="4"/>
  <c r="AL532" i="4"/>
  <c r="AM531" i="4"/>
  <c r="W532" i="4"/>
  <c r="AA532" i="4" s="1"/>
  <c r="AO531" i="4" l="1"/>
  <c r="AB531" i="4"/>
  <c r="AB532" i="4" s="1"/>
  <c r="Y531" i="4"/>
  <c r="X532" i="4"/>
  <c r="R533" i="4"/>
  <c r="S532" i="4"/>
  <c r="O534" i="4"/>
  <c r="Q534" i="4" s="1"/>
  <c r="W533" i="4"/>
  <c r="AA533" i="4"/>
  <c r="AM532" i="4"/>
  <c r="AL533" i="4"/>
  <c r="AO532" i="4" l="1"/>
  <c r="Y532" i="4"/>
  <c r="AC531" i="4"/>
  <c r="AC532" i="4" s="1"/>
  <c r="X533" i="4"/>
  <c r="S533" i="4"/>
  <c r="R534" i="4"/>
  <c r="AB533" i="4"/>
  <c r="O535" i="4"/>
  <c r="Q535" i="4" s="1"/>
  <c r="AM533" i="4"/>
  <c r="AL534" i="4"/>
  <c r="W534" i="4"/>
  <c r="AA534" i="4"/>
  <c r="AO533" i="4" l="1"/>
  <c r="Y533" i="4"/>
  <c r="X534" i="4"/>
  <c r="S534" i="4"/>
  <c r="R535" i="4"/>
  <c r="AB534" i="4"/>
  <c r="AC533" i="4"/>
  <c r="O536" i="4"/>
  <c r="Q536" i="4" s="1"/>
  <c r="AM534" i="4"/>
  <c r="W535" i="4"/>
  <c r="AL535" i="4"/>
  <c r="AO534" i="4" l="1"/>
  <c r="Y534" i="4"/>
  <c r="X535" i="4"/>
  <c r="R536" i="4"/>
  <c r="S535" i="4"/>
  <c r="AC534" i="4"/>
  <c r="O537" i="4"/>
  <c r="Q537" i="4" s="1"/>
  <c r="AM535" i="4"/>
  <c r="AA535" i="4"/>
  <c r="AL536" i="4"/>
  <c r="W536" i="4"/>
  <c r="AA536" i="4"/>
  <c r="AO535" i="4" l="1"/>
  <c r="Y535" i="4"/>
  <c r="AB535" i="4"/>
  <c r="AC535" i="4" s="1"/>
  <c r="X536" i="4"/>
  <c r="R537" i="4"/>
  <c r="S536" i="4"/>
  <c r="O538" i="4"/>
  <c r="Q538" i="4" s="1"/>
  <c r="AM536" i="4"/>
  <c r="W537" i="4"/>
  <c r="AL537" i="4"/>
  <c r="AO536" i="4" l="1"/>
  <c r="Y536" i="4"/>
  <c r="AB536" i="4"/>
  <c r="AC536" i="4" s="1"/>
  <c r="X537" i="4"/>
  <c r="R538" i="4"/>
  <c r="S537" i="4"/>
  <c r="O539" i="4"/>
  <c r="Q539" i="4" s="1"/>
  <c r="AM537" i="4"/>
  <c r="AA537" i="4"/>
  <c r="W538" i="4"/>
  <c r="AA538" i="4"/>
  <c r="AL538" i="4"/>
  <c r="AO537" i="4" l="1"/>
  <c r="Y537" i="4"/>
  <c r="AB537" i="4"/>
  <c r="AB538" i="4" s="1"/>
  <c r="X538" i="4"/>
  <c r="R539" i="4"/>
  <c r="S538" i="4"/>
  <c r="O540" i="4"/>
  <c r="Q540" i="4" s="1"/>
  <c r="AM538" i="4"/>
  <c r="W539" i="4"/>
  <c r="AL539" i="4"/>
  <c r="AO538" i="4" l="1"/>
  <c r="Y538" i="4"/>
  <c r="AC537" i="4"/>
  <c r="AC538" i="4" s="1"/>
  <c r="X539" i="4"/>
  <c r="R540" i="4"/>
  <c r="S539" i="4"/>
  <c r="O541" i="4"/>
  <c r="Q541" i="4" s="1"/>
  <c r="AM539" i="4"/>
  <c r="W540" i="4"/>
  <c r="AL540" i="4"/>
  <c r="AA539" i="4"/>
  <c r="AA540" i="4"/>
  <c r="AO539" i="4" l="1"/>
  <c r="Y539" i="4"/>
  <c r="AB539" i="4"/>
  <c r="AC539" i="4" s="1"/>
  <c r="X540" i="4"/>
  <c r="S540" i="4"/>
  <c r="R541" i="4"/>
  <c r="O542" i="4"/>
  <c r="Q542" i="4" s="1"/>
  <c r="AM540" i="4"/>
  <c r="W541" i="4"/>
  <c r="AL541" i="4"/>
  <c r="AO540" i="4" l="1"/>
  <c r="Y540" i="4"/>
  <c r="AB540" i="4"/>
  <c r="AC540" i="4" s="1"/>
  <c r="X541" i="4"/>
  <c r="R542" i="4"/>
  <c r="S541" i="4"/>
  <c r="O543" i="4"/>
  <c r="Q543" i="4" s="1"/>
  <c r="AM541" i="4"/>
  <c r="AA541" i="4"/>
  <c r="W542" i="4"/>
  <c r="AL542" i="4"/>
  <c r="AA542" i="4"/>
  <c r="AO541" i="4" l="1"/>
  <c r="Y541" i="4"/>
  <c r="AB541" i="4"/>
  <c r="AB542" i="4" s="1"/>
  <c r="X542" i="4"/>
  <c r="R543" i="4"/>
  <c r="S542" i="4"/>
  <c r="O544" i="4"/>
  <c r="Q544" i="4" s="1"/>
  <c r="AM542" i="4"/>
  <c r="W543" i="4"/>
  <c r="AL543" i="4"/>
  <c r="AO542" i="4" l="1"/>
  <c r="Y542" i="4"/>
  <c r="AC541" i="4"/>
  <c r="AC542" i="4" s="1"/>
  <c r="X543" i="4"/>
  <c r="R544" i="4"/>
  <c r="S543" i="4"/>
  <c r="O545" i="4"/>
  <c r="Q545" i="4" s="1"/>
  <c r="AA543" i="4"/>
  <c r="AM543" i="4"/>
  <c r="W544" i="4"/>
  <c r="AL544" i="4"/>
  <c r="AA544" i="4"/>
  <c r="AO543" i="4" l="1"/>
  <c r="Y543" i="4"/>
  <c r="AB543" i="4"/>
  <c r="AC543" i="4" s="1"/>
  <c r="X544" i="4"/>
  <c r="R545" i="4"/>
  <c r="S544" i="4"/>
  <c r="O546" i="4"/>
  <c r="Q546" i="4" s="1"/>
  <c r="AM544" i="4"/>
  <c r="AL545" i="4"/>
  <c r="W545" i="4"/>
  <c r="AO544" i="4" l="1"/>
  <c r="Y544" i="4"/>
  <c r="AB544" i="4"/>
  <c r="R546" i="4"/>
  <c r="X545" i="4"/>
  <c r="S545" i="4"/>
  <c r="O547" i="4"/>
  <c r="Q547" i="4" s="1"/>
  <c r="AA545" i="4"/>
  <c r="AM545" i="4"/>
  <c r="AL546" i="4"/>
  <c r="W546" i="4"/>
  <c r="AO545" i="4" l="1"/>
  <c r="Y545" i="4"/>
  <c r="AB545" i="4"/>
  <c r="AC544" i="4"/>
  <c r="R547" i="4"/>
  <c r="X546" i="4"/>
  <c r="S546" i="4"/>
  <c r="O548" i="4"/>
  <c r="Q548" i="4" s="1"/>
  <c r="AA546" i="4"/>
  <c r="AM546" i="4"/>
  <c r="AL547" i="4"/>
  <c r="W547" i="4"/>
  <c r="AO546" i="4" l="1"/>
  <c r="AC545" i="4"/>
  <c r="AB546" i="4"/>
  <c r="X547" i="4"/>
  <c r="Y546" i="4"/>
  <c r="R548" i="4"/>
  <c r="S547" i="4"/>
  <c r="O549" i="4"/>
  <c r="Q549" i="4" s="1"/>
  <c r="AA547" i="4"/>
  <c r="W548" i="4"/>
  <c r="AA548" i="4" s="1"/>
  <c r="AM547" i="4"/>
  <c r="AL548" i="4"/>
  <c r="AO547" i="4" l="1"/>
  <c r="AC546" i="4"/>
  <c r="AB547" i="4"/>
  <c r="Y547" i="4"/>
  <c r="X548" i="4"/>
  <c r="R549" i="4"/>
  <c r="S548" i="4"/>
  <c r="O550" i="4"/>
  <c r="Q550" i="4" s="1"/>
  <c r="AM548" i="4"/>
  <c r="W549" i="4"/>
  <c r="AL549" i="4"/>
  <c r="AA549" i="4"/>
  <c r="AO548" i="4" l="1"/>
  <c r="Y548" i="4"/>
  <c r="AC547" i="4"/>
  <c r="AB548" i="4"/>
  <c r="AB549" i="4" s="1"/>
  <c r="X549" i="4"/>
  <c r="R550" i="4"/>
  <c r="S549" i="4"/>
  <c r="O551" i="4"/>
  <c r="Q551" i="4" s="1"/>
  <c r="AM549" i="4"/>
  <c r="W550" i="4"/>
  <c r="AL550" i="4"/>
  <c r="AO549" i="4" l="1"/>
  <c r="Y549" i="4"/>
  <c r="AC548" i="4"/>
  <c r="AC549" i="4" s="1"/>
  <c r="R551" i="4"/>
  <c r="S550" i="4"/>
  <c r="X550" i="4"/>
  <c r="O552" i="4"/>
  <c r="Q552" i="4" s="1"/>
  <c r="AM550" i="4"/>
  <c r="AA550" i="4"/>
  <c r="AL551" i="4"/>
  <c r="W551" i="4"/>
  <c r="AO550" i="4" l="1"/>
  <c r="AB550" i="4"/>
  <c r="AC550" i="4" s="1"/>
  <c r="S551" i="4"/>
  <c r="X551" i="4"/>
  <c r="R552" i="4"/>
  <c r="Y550" i="4"/>
  <c r="O553" i="4"/>
  <c r="Q553" i="4" s="1"/>
  <c r="AA551" i="4"/>
  <c r="AM551" i="4"/>
  <c r="W552" i="4"/>
  <c r="AA552" i="4" s="1"/>
  <c r="AL552" i="4"/>
  <c r="AO551" i="4" l="1"/>
  <c r="AB551" i="4"/>
  <c r="AC551" i="4" s="1"/>
  <c r="Y551" i="4"/>
  <c r="S552" i="4"/>
  <c r="X552" i="4"/>
  <c r="R553" i="4"/>
  <c r="O554" i="4"/>
  <c r="Q554" i="4" s="1"/>
  <c r="AM552" i="4"/>
  <c r="W553" i="4"/>
  <c r="AL553" i="4"/>
  <c r="AO552" i="4" l="1"/>
  <c r="AB552" i="4"/>
  <c r="AC552" i="4" s="1"/>
  <c r="Y552" i="4"/>
  <c r="X553" i="4"/>
  <c r="R554" i="4"/>
  <c r="S553" i="4"/>
  <c r="O555" i="4"/>
  <c r="Q555" i="4" s="1"/>
  <c r="AM553" i="4"/>
  <c r="AA553" i="4"/>
  <c r="W554" i="4"/>
  <c r="AL554" i="4"/>
  <c r="AA554" i="4"/>
  <c r="AO553" i="4" l="1"/>
  <c r="AB553" i="4"/>
  <c r="AB554" i="4" s="1"/>
  <c r="Y553" i="4"/>
  <c r="X554" i="4"/>
  <c r="S554" i="4"/>
  <c r="R555" i="4"/>
  <c r="O556" i="4"/>
  <c r="Q556" i="4" s="1"/>
  <c r="AM554" i="4"/>
  <c r="AL555" i="4"/>
  <c r="W555" i="4"/>
  <c r="AA555" i="4" s="1"/>
  <c r="AO554" i="4" l="1"/>
  <c r="AC553" i="4"/>
  <c r="AC554" i="4" s="1"/>
  <c r="Y554" i="4"/>
  <c r="S555" i="4"/>
  <c r="X555" i="4"/>
  <c r="R556" i="4"/>
  <c r="AB555" i="4"/>
  <c r="O557" i="4"/>
  <c r="Q557" i="4" s="1"/>
  <c r="AM555" i="4"/>
  <c r="W556" i="4"/>
  <c r="AA556" i="4" s="1"/>
  <c r="AL556" i="4"/>
  <c r="AO555" i="4" l="1"/>
  <c r="Y555" i="4"/>
  <c r="S556" i="4"/>
  <c r="X556" i="4"/>
  <c r="R557" i="4"/>
  <c r="AC555" i="4"/>
  <c r="AB556" i="4"/>
  <c r="O558" i="4"/>
  <c r="Q558" i="4" s="1"/>
  <c r="AM556" i="4"/>
  <c r="AL557" i="4"/>
  <c r="W557" i="4"/>
  <c r="AO556" i="4" l="1"/>
  <c r="Y556" i="4"/>
  <c r="S557" i="4"/>
  <c r="X557" i="4"/>
  <c r="R558" i="4"/>
  <c r="AC556" i="4"/>
  <c r="O559" i="4"/>
  <c r="Q559" i="4" s="1"/>
  <c r="AA557" i="4"/>
  <c r="AM557" i="4"/>
  <c r="AL558" i="4"/>
  <c r="W558" i="4"/>
  <c r="AO557" i="4" l="1"/>
  <c r="AB557" i="4"/>
  <c r="AC557" i="4" s="1"/>
  <c r="Y557" i="4"/>
  <c r="S558" i="4"/>
  <c r="R559" i="4"/>
  <c r="X558" i="4"/>
  <c r="O560" i="4"/>
  <c r="Q560" i="4" s="1"/>
  <c r="AA558" i="4"/>
  <c r="W559" i="4"/>
  <c r="AM558" i="4"/>
  <c r="AL559" i="4"/>
  <c r="AO558" i="4" l="1"/>
  <c r="AB558" i="4"/>
  <c r="AC558" i="4" s="1"/>
  <c r="X559" i="4"/>
  <c r="R560" i="4"/>
  <c r="S559" i="4"/>
  <c r="Y558" i="4"/>
  <c r="O561" i="4"/>
  <c r="Q561" i="4" s="1"/>
  <c r="AM559" i="4"/>
  <c r="W560" i="4"/>
  <c r="AA560" i="4" s="1"/>
  <c r="AL560" i="4"/>
  <c r="AA559" i="4"/>
  <c r="AO559" i="4" l="1"/>
  <c r="AB559" i="4"/>
  <c r="AB560" i="4" s="1"/>
  <c r="Y559" i="4"/>
  <c r="S560" i="4"/>
  <c r="X560" i="4"/>
  <c r="R561" i="4"/>
  <c r="O562" i="4"/>
  <c r="Q562" i="4" s="1"/>
  <c r="AM560" i="4"/>
  <c r="AL561" i="4"/>
  <c r="W561" i="4"/>
  <c r="AA561" i="4"/>
  <c r="AO560" i="4" l="1"/>
  <c r="AC559" i="4"/>
  <c r="AC560" i="4" s="1"/>
  <c r="Y560" i="4"/>
  <c r="S561" i="4"/>
  <c r="X561" i="4"/>
  <c r="R562" i="4"/>
  <c r="AB561" i="4"/>
  <c r="O563" i="4"/>
  <c r="Q563" i="4" s="1"/>
  <c r="AM561" i="4"/>
  <c r="W562" i="4"/>
  <c r="AL562" i="4"/>
  <c r="AO561" i="4" l="1"/>
  <c r="S562" i="4"/>
  <c r="Y561" i="4"/>
  <c r="R563" i="4"/>
  <c r="X562" i="4"/>
  <c r="AC561" i="4"/>
  <c r="O564" i="4"/>
  <c r="Q564" i="4" s="1"/>
  <c r="AM562" i="4"/>
  <c r="AA562" i="4"/>
  <c r="AL563" i="4"/>
  <c r="AM563" i="4" s="1"/>
  <c r="W563" i="4"/>
  <c r="AA563" i="4" s="1"/>
  <c r="AO563" i="4" l="1"/>
  <c r="AO562" i="4"/>
  <c r="AB562" i="4"/>
  <c r="AC562" i="4" s="1"/>
  <c r="Y562" i="4"/>
  <c r="X563" i="4"/>
  <c r="S563" i="4"/>
  <c r="O565" i="4"/>
  <c r="Q565" i="4" s="1"/>
  <c r="R564" i="4"/>
  <c r="AL564" i="4"/>
  <c r="AM564" i="4"/>
  <c r="W564" i="4"/>
  <c r="AA564" i="4"/>
  <c r="AO564" i="4" l="1"/>
  <c r="Y563" i="4"/>
  <c r="AB563" i="4"/>
  <c r="AC563" i="4" s="1"/>
  <c r="X564" i="4"/>
  <c r="S564" i="4"/>
  <c r="O566" i="4"/>
  <c r="Q566" i="4" s="1"/>
  <c r="R565" i="4"/>
  <c r="AL565" i="4"/>
  <c r="W565" i="4"/>
  <c r="AM565" i="4"/>
  <c r="AA565" i="4"/>
  <c r="AO565" i="4" l="1"/>
  <c r="AB564" i="4"/>
  <c r="X565" i="4"/>
  <c r="Y564" i="4"/>
  <c r="S565" i="4"/>
  <c r="O567" i="4"/>
  <c r="Q567" i="4" s="1"/>
  <c r="R566" i="4"/>
  <c r="AL566" i="4"/>
  <c r="W566" i="4"/>
  <c r="AA566" i="4"/>
  <c r="AM566" i="4"/>
  <c r="AO566" i="4" l="1"/>
  <c r="AB565" i="4"/>
  <c r="AC564" i="4"/>
  <c r="Y565" i="4"/>
  <c r="X566" i="4"/>
  <c r="S566" i="4"/>
  <c r="R567" i="4"/>
  <c r="O568" i="4"/>
  <c r="Q568" i="4" s="1"/>
  <c r="AL567" i="4"/>
  <c r="AM567" i="4"/>
  <c r="W567" i="4"/>
  <c r="AA567" i="4"/>
  <c r="AO567" i="4" l="1"/>
  <c r="AB566" i="4"/>
  <c r="AC565" i="4"/>
  <c r="X567" i="4"/>
  <c r="Y566" i="4"/>
  <c r="S567" i="4"/>
  <c r="R568" i="4"/>
  <c r="O569" i="4"/>
  <c r="Q569" i="4" s="1"/>
  <c r="AL568" i="4"/>
  <c r="W568" i="4"/>
  <c r="AM568" i="4"/>
  <c r="AA568" i="4"/>
  <c r="AO568" i="4" l="1"/>
  <c r="AC566" i="4"/>
  <c r="AB567" i="4"/>
  <c r="Y567" i="4"/>
  <c r="X568" i="4"/>
  <c r="S568" i="4"/>
  <c r="R569" i="4"/>
  <c r="O570" i="4"/>
  <c r="Q570" i="4" s="1"/>
  <c r="AL569" i="4"/>
  <c r="W569" i="4"/>
  <c r="AA569" i="4"/>
  <c r="AM569" i="4"/>
  <c r="AO569" i="4" l="1"/>
  <c r="AC567" i="4"/>
  <c r="AB568" i="4"/>
  <c r="X569" i="4"/>
  <c r="Y568" i="4"/>
  <c r="S569" i="4"/>
  <c r="R570" i="4"/>
  <c r="O571" i="4"/>
  <c r="Q571" i="4" s="1"/>
  <c r="AL570" i="4"/>
  <c r="W570" i="4"/>
  <c r="AM570" i="4"/>
  <c r="AA570" i="4"/>
  <c r="AO570" i="4" l="1"/>
  <c r="AC568" i="4"/>
  <c r="AB569" i="4"/>
  <c r="Y569" i="4"/>
  <c r="X570" i="4"/>
  <c r="S570" i="4"/>
  <c r="R571" i="4"/>
  <c r="O572" i="4"/>
  <c r="Q572" i="4" s="1"/>
  <c r="AL571" i="4"/>
  <c r="W571" i="4"/>
  <c r="AA571" i="4" s="1"/>
  <c r="AM571" i="4"/>
  <c r="AO571" i="4" l="1"/>
  <c r="AC569" i="4"/>
  <c r="AB570" i="4"/>
  <c r="X571" i="4"/>
  <c r="Y570" i="4"/>
  <c r="S571" i="4"/>
  <c r="R572" i="4"/>
  <c r="O573" i="4"/>
  <c r="Q573" i="4" s="1"/>
  <c r="AL572" i="4"/>
  <c r="W572" i="4"/>
  <c r="AA572" i="4"/>
  <c r="AM572" i="4"/>
  <c r="AO572" i="4" l="1"/>
  <c r="AB571" i="4"/>
  <c r="AC570" i="4"/>
  <c r="Y571" i="4"/>
  <c r="X572" i="4"/>
  <c r="S572" i="4"/>
  <c r="R573" i="4"/>
  <c r="O574" i="4"/>
  <c r="Q574" i="4" s="1"/>
  <c r="AL573" i="4"/>
  <c r="W573" i="4"/>
  <c r="AM573" i="4"/>
  <c r="AA573" i="4"/>
  <c r="AO573" i="4" l="1"/>
  <c r="AC571" i="4"/>
  <c r="AB572" i="4"/>
  <c r="X573" i="4"/>
  <c r="Y572" i="4"/>
  <c r="S573" i="4"/>
  <c r="R574" i="4"/>
  <c r="O575" i="4"/>
  <c r="Q575" i="4" s="1"/>
  <c r="AL574" i="4"/>
  <c r="W574" i="4"/>
  <c r="AA574" i="4"/>
  <c r="AM574" i="4"/>
  <c r="AO574" i="4" l="1"/>
  <c r="AB573" i="4"/>
  <c r="AC572" i="4"/>
  <c r="Y573" i="4"/>
  <c r="X574" i="4"/>
  <c r="S574" i="4"/>
  <c r="R575" i="4"/>
  <c r="O576" i="4"/>
  <c r="Q576" i="4" s="1"/>
  <c r="AL575" i="4"/>
  <c r="AM575" i="4" s="1"/>
  <c r="W575" i="4"/>
  <c r="AA575" i="4"/>
  <c r="AO575" i="4" l="1"/>
  <c r="AC573" i="4"/>
  <c r="AB574" i="4"/>
  <c r="X575" i="4"/>
  <c r="Y574" i="4"/>
  <c r="S575" i="4"/>
  <c r="R576" i="4"/>
  <c r="O577" i="4"/>
  <c r="Q577" i="4" s="1"/>
  <c r="AL576" i="4"/>
  <c r="W576" i="4"/>
  <c r="AM576" i="4"/>
  <c r="AA576" i="4"/>
  <c r="AO576" i="4" l="1"/>
  <c r="AB575" i="4"/>
  <c r="AC574" i="4"/>
  <c r="Y575" i="4"/>
  <c r="X576" i="4"/>
  <c r="S576" i="4"/>
  <c r="R577" i="4"/>
  <c r="O578" i="4"/>
  <c r="Q578" i="4" s="1"/>
  <c r="AL577" i="4"/>
  <c r="W577" i="4"/>
  <c r="AA577" i="4"/>
  <c r="AM577" i="4"/>
  <c r="AO577" i="4" l="1"/>
  <c r="AC575" i="4"/>
  <c r="AB576" i="4"/>
  <c r="X577" i="4"/>
  <c r="Y576" i="4"/>
  <c r="S577" i="4"/>
  <c r="R578" i="4"/>
  <c r="O579" i="4"/>
  <c r="Q579" i="4" s="1"/>
  <c r="AL578" i="4"/>
  <c r="AM578" i="4"/>
  <c r="W578" i="4"/>
  <c r="AA578" i="4" s="1"/>
  <c r="AO578" i="4" l="1"/>
  <c r="AC576" i="4"/>
  <c r="AB577" i="4"/>
  <c r="Y577" i="4"/>
  <c r="X578" i="4"/>
  <c r="S578" i="4"/>
  <c r="R579" i="4"/>
  <c r="O580" i="4"/>
  <c r="Q580" i="4" s="1"/>
  <c r="AL579" i="4"/>
  <c r="W579" i="4"/>
  <c r="AA579" i="4"/>
  <c r="AM579" i="4"/>
  <c r="AO579" i="4" l="1"/>
  <c r="AC577" i="4"/>
  <c r="AB578" i="4"/>
  <c r="X579" i="4"/>
  <c r="Y578" i="4"/>
  <c r="S579" i="4"/>
  <c r="R580" i="4"/>
  <c r="O581" i="4"/>
  <c r="Q581" i="4" s="1"/>
  <c r="AL580" i="4"/>
  <c r="W580" i="4"/>
  <c r="AA580" i="4"/>
  <c r="AM580" i="4"/>
  <c r="AO580" i="4" l="1"/>
  <c r="AB579" i="4"/>
  <c r="AC578" i="4"/>
  <c r="Y579" i="4"/>
  <c r="X580" i="4"/>
  <c r="S580" i="4"/>
  <c r="R581" i="4"/>
  <c r="O582" i="4"/>
  <c r="Q582" i="4" s="1"/>
  <c r="AL581" i="4"/>
  <c r="W581" i="4"/>
  <c r="AM581" i="4"/>
  <c r="AA581" i="4"/>
  <c r="AO581" i="4" l="1"/>
  <c r="AB580" i="4"/>
  <c r="AC579" i="4"/>
  <c r="X581" i="4"/>
  <c r="Y580" i="4"/>
  <c r="S581" i="4"/>
  <c r="O583" i="4"/>
  <c r="Q583" i="4" s="1"/>
  <c r="R582" i="4"/>
  <c r="AL582" i="4"/>
  <c r="AM582" i="4"/>
  <c r="W582" i="4"/>
  <c r="AA582" i="4" s="1"/>
  <c r="AO582" i="4" l="1"/>
  <c r="AC580" i="4"/>
  <c r="AB581" i="4"/>
  <c r="Y581" i="4"/>
  <c r="X582" i="4"/>
  <c r="S582" i="4"/>
  <c r="O584" i="4"/>
  <c r="Q584" i="4" s="1"/>
  <c r="R583" i="4"/>
  <c r="AL583" i="4"/>
  <c r="W583" i="4"/>
  <c r="AA583" i="4"/>
  <c r="AM583" i="4"/>
  <c r="AO583" i="4" l="1"/>
  <c r="AC581" i="4"/>
  <c r="AB582" i="4"/>
  <c r="X583" i="4"/>
  <c r="Y582" i="4"/>
  <c r="S583" i="4"/>
  <c r="O585" i="4"/>
  <c r="Q585" i="4" s="1"/>
  <c r="R584" i="4"/>
  <c r="AL584" i="4"/>
  <c r="AM584" i="4" s="1"/>
  <c r="W584" i="4"/>
  <c r="AA584" i="4" s="1"/>
  <c r="AO584" i="4" l="1"/>
  <c r="AC582" i="4"/>
  <c r="AB583" i="4"/>
  <c r="Y583" i="4"/>
  <c r="X584" i="4"/>
  <c r="S584" i="4"/>
  <c r="O586" i="4"/>
  <c r="Q586" i="4" s="1"/>
  <c r="R585" i="4"/>
  <c r="AL585" i="4"/>
  <c r="AM585" i="4" s="1"/>
  <c r="W585" i="4"/>
  <c r="AA585" i="4" s="1"/>
  <c r="AO585" i="4" l="1"/>
  <c r="AC583" i="4"/>
  <c r="AB584" i="4"/>
  <c r="X585" i="4"/>
  <c r="Y584" i="4"/>
  <c r="S585" i="4"/>
  <c r="O587" i="4"/>
  <c r="Q587" i="4" s="1"/>
  <c r="R586" i="4"/>
  <c r="W586" i="4"/>
  <c r="AL586" i="4"/>
  <c r="AM586" i="4"/>
  <c r="AA586" i="4"/>
  <c r="AO586" i="4" l="1"/>
  <c r="AB585" i="4"/>
  <c r="AC584" i="4"/>
  <c r="Y585" i="4"/>
  <c r="X586" i="4"/>
  <c r="S586" i="4"/>
  <c r="O588" i="4"/>
  <c r="Q588" i="4" s="1"/>
  <c r="R587" i="4"/>
  <c r="W587" i="4"/>
  <c r="AL587" i="4"/>
  <c r="AM587" i="4"/>
  <c r="AA587" i="4"/>
  <c r="AO587" i="4" l="1"/>
  <c r="AB586" i="4"/>
  <c r="AC585" i="4"/>
  <c r="X587" i="4"/>
  <c r="Y586" i="4"/>
  <c r="S587" i="4"/>
  <c r="O589" i="4"/>
  <c r="Q589" i="4" s="1"/>
  <c r="R588" i="4"/>
  <c r="AL588" i="4"/>
  <c r="W588" i="4"/>
  <c r="AM588" i="4"/>
  <c r="AA588" i="4"/>
  <c r="AO588" i="4" l="1"/>
  <c r="AB587" i="4"/>
  <c r="AC586" i="4"/>
  <c r="Y587" i="4"/>
  <c r="X588" i="4"/>
  <c r="S588" i="4"/>
  <c r="O590" i="4"/>
  <c r="Q590" i="4" s="1"/>
  <c r="R589" i="4"/>
  <c r="AL589" i="4"/>
  <c r="W589" i="4"/>
  <c r="AM589" i="4"/>
  <c r="AA589" i="4"/>
  <c r="AO589" i="4" l="1"/>
  <c r="AC587" i="4"/>
  <c r="AB588" i="4"/>
  <c r="X589" i="4"/>
  <c r="Y588" i="4"/>
  <c r="S589" i="4"/>
  <c r="O591" i="4"/>
  <c r="Q591" i="4" s="1"/>
  <c r="R590" i="4"/>
  <c r="W590" i="4"/>
  <c r="AA590" i="4"/>
  <c r="AL590" i="4"/>
  <c r="AM590" i="4"/>
  <c r="AO590" i="4" l="1"/>
  <c r="AB589" i="4"/>
  <c r="AC588" i="4"/>
  <c r="Y589" i="4"/>
  <c r="X590" i="4"/>
  <c r="S590" i="4"/>
  <c r="O592" i="4"/>
  <c r="Q592" i="4" s="1"/>
  <c r="R591" i="4"/>
  <c r="AL591" i="4"/>
  <c r="W591" i="4"/>
  <c r="AM591" i="4"/>
  <c r="AA591" i="4"/>
  <c r="AO591" i="4" l="1"/>
  <c r="AC589" i="4"/>
  <c r="AB590" i="4"/>
  <c r="X591" i="4"/>
  <c r="Y590" i="4"/>
  <c r="S591" i="4"/>
  <c r="O593" i="4"/>
  <c r="Q593" i="4" s="1"/>
  <c r="R592" i="4"/>
  <c r="AL592" i="4"/>
  <c r="W592" i="4"/>
  <c r="AA592" i="4"/>
  <c r="AM592" i="4"/>
  <c r="AO592" i="4" l="1"/>
  <c r="AB591" i="4"/>
  <c r="AC590" i="4"/>
  <c r="Y591" i="4"/>
  <c r="X592" i="4"/>
  <c r="S592" i="4"/>
  <c r="O594" i="4"/>
  <c r="Q594" i="4" s="1"/>
  <c r="R593" i="4"/>
  <c r="AL593" i="4"/>
  <c r="W593" i="4"/>
  <c r="AA593" i="4" s="1"/>
  <c r="AM593" i="4"/>
  <c r="AO593" i="4" l="1"/>
  <c r="AC591" i="4"/>
  <c r="AB592" i="4"/>
  <c r="X593" i="4"/>
  <c r="Y592" i="4"/>
  <c r="S593" i="4"/>
  <c r="O595" i="4"/>
  <c r="Q595" i="4" s="1"/>
  <c r="R594" i="4"/>
  <c r="AL594" i="4"/>
  <c r="W594" i="4"/>
  <c r="AA594" i="4" s="1"/>
  <c r="AM594" i="4"/>
  <c r="AO594" i="4" l="1"/>
  <c r="AB593" i="4"/>
  <c r="AC592" i="4"/>
  <c r="Y593" i="4"/>
  <c r="X594" i="4"/>
  <c r="S594" i="4"/>
  <c r="O596" i="4"/>
  <c r="Q596" i="4" s="1"/>
  <c r="R595" i="4"/>
  <c r="AL595" i="4"/>
  <c r="W595" i="4"/>
  <c r="AM595" i="4"/>
  <c r="AA595" i="4"/>
  <c r="AO595" i="4" l="1"/>
  <c r="AB594" i="4"/>
  <c r="AC593" i="4"/>
  <c r="X595" i="4"/>
  <c r="Y594" i="4"/>
  <c r="S595" i="4"/>
  <c r="O597" i="4"/>
  <c r="Q597" i="4" s="1"/>
  <c r="R596" i="4"/>
  <c r="W596" i="4"/>
  <c r="AL596" i="4"/>
  <c r="AM596" i="4"/>
  <c r="AA596" i="4"/>
  <c r="AO596" i="4" l="1"/>
  <c r="AC594" i="4"/>
  <c r="AB595" i="4"/>
  <c r="Y595" i="4"/>
  <c r="X596" i="4"/>
  <c r="S596" i="4"/>
  <c r="O598" i="4"/>
  <c r="Q598" i="4" s="1"/>
  <c r="R597" i="4"/>
  <c r="W597" i="4"/>
  <c r="AL597" i="4"/>
  <c r="AA597" i="4"/>
  <c r="AM597" i="4"/>
  <c r="AO597" i="4" l="1"/>
  <c r="AC595" i="4"/>
  <c r="AB596" i="4"/>
  <c r="X597" i="4"/>
  <c r="Y596" i="4"/>
  <c r="S597" i="4"/>
  <c r="O599" i="4"/>
  <c r="Q599" i="4" s="1"/>
  <c r="R598" i="4"/>
  <c r="AL598" i="4"/>
  <c r="W598" i="4"/>
  <c r="AA598" i="4"/>
  <c r="AM598" i="4"/>
  <c r="AO598" i="4" l="1"/>
  <c r="AB597" i="4"/>
  <c r="AC596" i="4"/>
  <c r="Y597" i="4"/>
  <c r="X598" i="4"/>
  <c r="S598" i="4"/>
  <c r="O600" i="4"/>
  <c r="Q600" i="4" s="1"/>
  <c r="R599" i="4"/>
  <c r="AL599" i="4"/>
  <c r="W599" i="4"/>
  <c r="AA599" i="4"/>
  <c r="AM599" i="4"/>
  <c r="AO599" i="4" l="1"/>
  <c r="AB598" i="4"/>
  <c r="AC597" i="4"/>
  <c r="X599" i="4"/>
  <c r="Y598" i="4"/>
  <c r="S599" i="4"/>
  <c r="O601" i="4"/>
  <c r="Q601" i="4" s="1"/>
  <c r="R600" i="4"/>
  <c r="AL600" i="4"/>
  <c r="AM600" i="4"/>
  <c r="W600" i="4"/>
  <c r="AA600" i="4" s="1"/>
  <c r="AO600" i="4" l="1"/>
  <c r="AC598" i="4"/>
  <c r="AB599" i="4"/>
  <c r="Y599" i="4"/>
  <c r="X600" i="4"/>
  <c r="S600" i="4"/>
  <c r="O602" i="4"/>
  <c r="Q602" i="4" s="1"/>
  <c r="R601" i="4"/>
  <c r="AL601" i="4"/>
  <c r="W601" i="4"/>
  <c r="AA601" i="4" s="1"/>
  <c r="AM601" i="4"/>
  <c r="AO601" i="4" l="1"/>
  <c r="AC599" i="4"/>
  <c r="AB600" i="4"/>
  <c r="X601" i="4"/>
  <c r="Y600" i="4"/>
  <c r="S601" i="4"/>
  <c r="O603" i="4"/>
  <c r="Q603" i="4" s="1"/>
  <c r="R602" i="4"/>
  <c r="AL602" i="4"/>
  <c r="AM602" i="4"/>
  <c r="W602" i="4"/>
  <c r="AA602" i="4"/>
  <c r="AO602" i="4" l="1"/>
  <c r="AB601" i="4"/>
  <c r="AC600" i="4"/>
  <c r="Y601" i="4"/>
  <c r="X602" i="4"/>
  <c r="S602" i="4"/>
  <c r="O604" i="4"/>
  <c r="Q604" i="4" s="1"/>
  <c r="R603" i="4"/>
  <c r="AL603" i="4"/>
  <c r="AM603" i="4"/>
  <c r="W603" i="4"/>
  <c r="AA603" i="4"/>
  <c r="AO603" i="4" l="1"/>
  <c r="AC601" i="4"/>
  <c r="AB602" i="4"/>
  <c r="X603" i="4"/>
  <c r="Y602" i="4"/>
  <c r="S603" i="4"/>
  <c r="O605" i="4"/>
  <c r="Q605" i="4" s="1"/>
  <c r="R604" i="4"/>
  <c r="AL604" i="4"/>
  <c r="W604" i="4"/>
  <c r="AM604" i="4"/>
  <c r="AA604" i="4"/>
  <c r="AO604" i="4" l="1"/>
  <c r="AB603" i="4"/>
  <c r="AC602" i="4"/>
  <c r="Y603" i="4"/>
  <c r="X604" i="4"/>
  <c r="S604" i="4"/>
  <c r="O606" i="4"/>
  <c r="Q606" i="4" s="1"/>
  <c r="R605" i="4"/>
  <c r="AL605" i="4"/>
  <c r="W605" i="4"/>
  <c r="AM605" i="4"/>
  <c r="AA605" i="4"/>
  <c r="AO605" i="4" l="1"/>
  <c r="AC603" i="4"/>
  <c r="AB604" i="4"/>
  <c r="X605" i="4"/>
  <c r="Y604" i="4"/>
  <c r="S605" i="4"/>
  <c r="O607" i="4"/>
  <c r="Q607" i="4" s="1"/>
  <c r="R606" i="4"/>
  <c r="AL606" i="4"/>
  <c r="W606" i="4"/>
  <c r="AA606" i="4" s="1"/>
  <c r="AM606" i="4"/>
  <c r="AO606" i="4" l="1"/>
  <c r="AB605" i="4"/>
  <c r="AC604" i="4"/>
  <c r="Y605" i="4"/>
  <c r="X606" i="4"/>
  <c r="S606" i="4"/>
  <c r="O608" i="4"/>
  <c r="Q608" i="4" s="1"/>
  <c r="R607" i="4"/>
  <c r="AL607" i="4"/>
  <c r="W607" i="4"/>
  <c r="AA607" i="4"/>
  <c r="AM607" i="4"/>
  <c r="AO607" i="4" l="1"/>
  <c r="AC605" i="4"/>
  <c r="AB606" i="4"/>
  <c r="X607" i="4"/>
  <c r="Y606" i="4"/>
  <c r="S607" i="4"/>
  <c r="O609" i="4"/>
  <c r="Q609" i="4" s="1"/>
  <c r="R608" i="4"/>
  <c r="AL608" i="4"/>
  <c r="W608" i="4"/>
  <c r="AA608" i="4"/>
  <c r="AM608" i="4"/>
  <c r="AO608" i="4" l="1"/>
  <c r="AC606" i="4"/>
  <c r="AB607" i="4"/>
  <c r="Y607" i="4"/>
  <c r="X608" i="4"/>
  <c r="S608" i="4"/>
  <c r="O610" i="4"/>
  <c r="Q610" i="4" s="1"/>
  <c r="R609" i="4"/>
  <c r="AL609" i="4"/>
  <c r="W609" i="4"/>
  <c r="AA609" i="4"/>
  <c r="AM609" i="4"/>
  <c r="AO609" i="4" l="1"/>
  <c r="AC607" i="4"/>
  <c r="AB608" i="4"/>
  <c r="X609" i="4"/>
  <c r="Y608" i="4"/>
  <c r="S609" i="4"/>
  <c r="O611" i="4"/>
  <c r="Q611" i="4" s="1"/>
  <c r="R610" i="4"/>
  <c r="AL610" i="4"/>
  <c r="W610" i="4"/>
  <c r="AA610" i="4"/>
  <c r="AM610" i="4"/>
  <c r="AO610" i="4" l="1"/>
  <c r="AC608" i="4"/>
  <c r="AB609" i="4"/>
  <c r="Y609" i="4"/>
  <c r="X610" i="4"/>
  <c r="S610" i="4"/>
  <c r="O612" i="4"/>
  <c r="Q612" i="4" s="1"/>
  <c r="R611" i="4"/>
  <c r="AL611" i="4"/>
  <c r="W611" i="4"/>
  <c r="AA611" i="4"/>
  <c r="AM611" i="4"/>
  <c r="AO611" i="4" l="1"/>
  <c r="AC609" i="4"/>
  <c r="AB610" i="4"/>
  <c r="X611" i="4"/>
  <c r="Y610" i="4"/>
  <c r="S611" i="4"/>
  <c r="O613" i="4"/>
  <c r="Q613" i="4" s="1"/>
  <c r="R612" i="4"/>
  <c r="AL612" i="4"/>
  <c r="W612" i="4"/>
  <c r="AM612" i="4"/>
  <c r="AA612" i="4"/>
  <c r="AO612" i="4" l="1"/>
  <c r="AB611" i="4"/>
  <c r="AC610" i="4"/>
  <c r="Y611" i="4"/>
  <c r="X612" i="4"/>
  <c r="S612" i="4"/>
  <c r="O614" i="4"/>
  <c r="Q614" i="4" s="1"/>
  <c r="R613" i="4"/>
  <c r="W613" i="4"/>
  <c r="AL613" i="4"/>
  <c r="AM613" i="4"/>
  <c r="AA613" i="4"/>
  <c r="AO613" i="4" l="1"/>
  <c r="AC611" i="4"/>
  <c r="AB612" i="4"/>
  <c r="X613" i="4"/>
  <c r="Y612" i="4"/>
  <c r="S613" i="4"/>
  <c r="O615" i="4"/>
  <c r="Q615" i="4" s="1"/>
  <c r="R614" i="4"/>
  <c r="W614" i="4"/>
  <c r="AL614" i="4"/>
  <c r="AM614" i="4" s="1"/>
  <c r="AA614" i="4"/>
  <c r="AO614" i="4" l="1"/>
  <c r="AB613" i="4"/>
  <c r="AC612" i="4"/>
  <c r="Y613" i="4"/>
  <c r="X614" i="4"/>
  <c r="S614" i="4"/>
  <c r="O616" i="4"/>
  <c r="Q616" i="4" s="1"/>
  <c r="R615" i="4"/>
  <c r="AL615" i="4"/>
  <c r="AM615" i="4"/>
  <c r="W615" i="4"/>
  <c r="AA615" i="4" s="1"/>
  <c r="AO615" i="4" l="1"/>
  <c r="AC613" i="4"/>
  <c r="AB614" i="4"/>
  <c r="X615" i="4"/>
  <c r="Y614" i="4"/>
  <c r="S615" i="4"/>
  <c r="O617" i="4"/>
  <c r="Q617" i="4" s="1"/>
  <c r="R616" i="4"/>
  <c r="AL616" i="4"/>
  <c r="AM616" i="4"/>
  <c r="W616" i="4"/>
  <c r="AA616" i="4" s="1"/>
  <c r="AO616" i="4" l="1"/>
  <c r="AB615" i="4"/>
  <c r="AC614" i="4"/>
  <c r="Y615" i="4"/>
  <c r="X616" i="4"/>
  <c r="S616" i="4"/>
  <c r="O618" i="4"/>
  <c r="Q618" i="4" s="1"/>
  <c r="R617" i="4"/>
  <c r="AL617" i="4"/>
  <c r="W617" i="4"/>
  <c r="AA617" i="4"/>
  <c r="AM617" i="4"/>
  <c r="AO617" i="4" l="1"/>
  <c r="AB616" i="4"/>
  <c r="AC615" i="4"/>
  <c r="X617" i="4"/>
  <c r="Y616" i="4"/>
  <c r="S617" i="4"/>
  <c r="O619" i="4"/>
  <c r="Q619" i="4" s="1"/>
  <c r="R618" i="4"/>
  <c r="W618" i="4"/>
  <c r="AA618" i="4"/>
  <c r="AL618" i="4"/>
  <c r="AM618" i="4"/>
  <c r="AN618" i="4" l="1"/>
  <c r="AC616" i="4"/>
  <c r="AB617" i="4"/>
  <c r="Y617" i="4"/>
  <c r="X618" i="4"/>
  <c r="S618" i="4"/>
  <c r="O620" i="4"/>
  <c r="Q620" i="4" s="1"/>
  <c r="R619" i="4"/>
  <c r="AL619" i="4"/>
  <c r="AM619" i="4" s="1"/>
  <c r="W619" i="4"/>
  <c r="AA619" i="4"/>
  <c r="AN619" i="4" l="1"/>
  <c r="AO618" i="4"/>
  <c r="T618" i="4"/>
  <c r="U618" i="4" s="1"/>
  <c r="V618" i="4" s="1"/>
  <c r="AC617" i="4"/>
  <c r="AB618" i="4"/>
  <c r="X619" i="4"/>
  <c r="Y618" i="4"/>
  <c r="S619" i="4"/>
  <c r="O621" i="4"/>
  <c r="Q621" i="4" s="1"/>
  <c r="R620" i="4"/>
  <c r="AL620" i="4"/>
  <c r="W620" i="4"/>
  <c r="AA620" i="4" s="1"/>
  <c r="AM620" i="4"/>
  <c r="AN620" i="4" l="1"/>
  <c r="AO619" i="4"/>
  <c r="T619" i="4"/>
  <c r="U619" i="4" s="1"/>
  <c r="V619" i="4" s="1"/>
  <c r="AC618" i="4"/>
  <c r="AB619" i="4"/>
  <c r="Y619" i="4"/>
  <c r="X620" i="4"/>
  <c r="S620" i="4"/>
  <c r="O622" i="4"/>
  <c r="Q622" i="4" s="1"/>
  <c r="R621" i="4"/>
  <c r="AL621" i="4"/>
  <c r="W621" i="4"/>
  <c r="AA621" i="4" s="1"/>
  <c r="AM621" i="4"/>
  <c r="AN621" i="4" l="1"/>
  <c r="AO620" i="4"/>
  <c r="T620" i="4"/>
  <c r="U620" i="4" s="1"/>
  <c r="V620" i="4" s="1"/>
  <c r="AC619" i="4"/>
  <c r="AB620" i="4"/>
  <c r="X621" i="4"/>
  <c r="Y620" i="4"/>
  <c r="S621" i="4"/>
  <c r="O623" i="4"/>
  <c r="Q623" i="4" s="1"/>
  <c r="R622" i="4"/>
  <c r="AL622" i="4"/>
  <c r="W622" i="4"/>
  <c r="AA622" i="4"/>
  <c r="AM622" i="4"/>
  <c r="AN622" i="4" l="1"/>
  <c r="AO621" i="4"/>
  <c r="T621" i="4"/>
  <c r="U621" i="4" s="1"/>
  <c r="V621" i="4" s="1"/>
  <c r="AB621" i="4"/>
  <c r="AC620" i="4"/>
  <c r="Y621" i="4"/>
  <c r="X622" i="4"/>
  <c r="S622" i="4"/>
  <c r="O624" i="4"/>
  <c r="Q624" i="4" s="1"/>
  <c r="R623" i="4"/>
  <c r="AL623" i="4"/>
  <c r="W623" i="4"/>
  <c r="AA623" i="4"/>
  <c r="AM623" i="4"/>
  <c r="AN623" i="4" l="1"/>
  <c r="AO622" i="4"/>
  <c r="T622" i="4"/>
  <c r="U622" i="4" s="1"/>
  <c r="V622" i="4" s="1"/>
  <c r="AC621" i="4"/>
  <c r="AB622" i="4"/>
  <c r="X623" i="4"/>
  <c r="Y622" i="4"/>
  <c r="S623" i="4"/>
  <c r="O625" i="4"/>
  <c r="Q625" i="4" s="1"/>
  <c r="R624" i="4"/>
  <c r="W624" i="4"/>
  <c r="AL624" i="4"/>
  <c r="AM624" i="4" s="1"/>
  <c r="AA624" i="4"/>
  <c r="AN624" i="4" l="1"/>
  <c r="AO623" i="4"/>
  <c r="T623" i="4"/>
  <c r="U623" i="4" s="1"/>
  <c r="V623" i="4" s="1"/>
  <c r="AC622" i="4"/>
  <c r="AB623" i="4"/>
  <c r="Y623" i="4"/>
  <c r="X624" i="4"/>
  <c r="S624" i="4"/>
  <c r="O626" i="4"/>
  <c r="Q626" i="4" s="1"/>
  <c r="R625" i="4"/>
  <c r="W625" i="4"/>
  <c r="AL625" i="4"/>
  <c r="AM625" i="4" s="1"/>
  <c r="AA625" i="4"/>
  <c r="AN625" i="4" l="1"/>
  <c r="AO625" i="4" s="1"/>
  <c r="AO624" i="4"/>
  <c r="T624" i="4"/>
  <c r="U624" i="4" s="1"/>
  <c r="V624" i="4" s="1"/>
  <c r="AC623" i="4"/>
  <c r="AB624" i="4"/>
  <c r="X625" i="4"/>
  <c r="Y624" i="4"/>
  <c r="S625" i="4"/>
  <c r="O627" i="4"/>
  <c r="Q627" i="4" s="1"/>
  <c r="R626" i="4"/>
  <c r="W626" i="4"/>
  <c r="AL626" i="4"/>
  <c r="AA626" i="4"/>
  <c r="AM626" i="4"/>
  <c r="AN626" i="4" l="1"/>
  <c r="T625" i="4"/>
  <c r="U625" i="4" s="1"/>
  <c r="V625" i="4" s="1"/>
  <c r="AC624" i="4"/>
  <c r="AB625" i="4"/>
  <c r="Y625" i="4"/>
  <c r="X626" i="4"/>
  <c r="S626" i="4"/>
  <c r="O628" i="4"/>
  <c r="Q628" i="4" s="1"/>
  <c r="R627" i="4"/>
  <c r="W627" i="4"/>
  <c r="AL627" i="4"/>
  <c r="AM627" i="4" s="1"/>
  <c r="AA627" i="4"/>
  <c r="AN627" i="4" l="1"/>
  <c r="AO627" i="4" s="1"/>
  <c r="AO626" i="4"/>
  <c r="T626" i="4"/>
  <c r="U626" i="4" s="1"/>
  <c r="V626" i="4" s="1"/>
  <c r="AC625" i="4"/>
  <c r="AB626" i="4"/>
  <c r="X627" i="4"/>
  <c r="Y626" i="4"/>
  <c r="S627" i="4"/>
  <c r="O629" i="4"/>
  <c r="Q629" i="4" s="1"/>
  <c r="R628" i="4"/>
  <c r="AL628" i="4"/>
  <c r="W628" i="4"/>
  <c r="AM628" i="4"/>
  <c r="AA628" i="4"/>
  <c r="AN628" i="4" l="1"/>
  <c r="AO628" i="4" s="1"/>
  <c r="T627" i="4"/>
  <c r="U627" i="4" s="1"/>
  <c r="V627" i="4" s="1"/>
  <c r="AB627" i="4"/>
  <c r="AC626" i="4"/>
  <c r="Y627" i="4"/>
  <c r="X628" i="4"/>
  <c r="S628" i="4"/>
  <c r="O630" i="4"/>
  <c r="Q630" i="4" s="1"/>
  <c r="R629" i="4"/>
  <c r="AL629" i="4"/>
  <c r="W629" i="4"/>
  <c r="AA629" i="4"/>
  <c r="AM629" i="4"/>
  <c r="AN629" i="4" l="1"/>
  <c r="AO629" i="4" s="1"/>
  <c r="T628" i="4"/>
  <c r="U628" i="4" s="1"/>
  <c r="V628" i="4" s="1"/>
  <c r="AC627" i="4"/>
  <c r="AB628" i="4"/>
  <c r="X629" i="4"/>
  <c r="Y628" i="4"/>
  <c r="S629" i="4"/>
  <c r="O631" i="4"/>
  <c r="Q631" i="4" s="1"/>
  <c r="R630" i="4"/>
  <c r="AL630" i="4"/>
  <c r="W630" i="4"/>
  <c r="AA630" i="4"/>
  <c r="AM630" i="4"/>
  <c r="AN630" i="4" l="1"/>
  <c r="AO630" i="4" s="1"/>
  <c r="T629" i="4"/>
  <c r="U629" i="4" s="1"/>
  <c r="V629" i="4" s="1"/>
  <c r="AC628" i="4"/>
  <c r="AB629" i="4"/>
  <c r="Y629" i="4"/>
  <c r="X630" i="4"/>
  <c r="S630" i="4"/>
  <c r="O632" i="4"/>
  <c r="Q632" i="4" s="1"/>
  <c r="R631" i="4"/>
  <c r="AL631" i="4"/>
  <c r="W631" i="4"/>
  <c r="AA631" i="4"/>
  <c r="AM631" i="4"/>
  <c r="AN631" i="4" l="1"/>
  <c r="AO631" i="4" s="1"/>
  <c r="T630" i="4"/>
  <c r="U630" i="4" s="1"/>
  <c r="V630" i="4" s="1"/>
  <c r="AC629" i="4"/>
  <c r="AB630" i="4"/>
  <c r="X631" i="4"/>
  <c r="Y630" i="4"/>
  <c r="S631" i="4"/>
  <c r="O633" i="4"/>
  <c r="Q633" i="4" s="1"/>
  <c r="R632" i="4"/>
  <c r="AL632" i="4"/>
  <c r="W632" i="4"/>
  <c r="AA632" i="4" s="1"/>
  <c r="AM632" i="4"/>
  <c r="AN632" i="4" l="1"/>
  <c r="AO632" i="4" s="1"/>
  <c r="T631" i="4"/>
  <c r="U631" i="4" s="1"/>
  <c r="V631" i="4" s="1"/>
  <c r="AB631" i="4"/>
  <c r="AC630" i="4"/>
  <c r="Y631" i="4"/>
  <c r="X632" i="4"/>
  <c r="S632" i="4"/>
  <c r="O634" i="4"/>
  <c r="Q634" i="4" s="1"/>
  <c r="R633" i="4"/>
  <c r="W633" i="4"/>
  <c r="AL633" i="4"/>
  <c r="AM633" i="4"/>
  <c r="AA633" i="4"/>
  <c r="AN633" i="4" l="1"/>
  <c r="AO633" i="4" s="1"/>
  <c r="T632" i="4"/>
  <c r="U632" i="4" s="1"/>
  <c r="V632" i="4" s="1"/>
  <c r="AC631" i="4"/>
  <c r="AB632" i="4"/>
  <c r="X633" i="4"/>
  <c r="Y632" i="4"/>
  <c r="S633" i="4"/>
  <c r="O635" i="4"/>
  <c r="Q635" i="4" s="1"/>
  <c r="R634" i="4"/>
  <c r="W634" i="4"/>
  <c r="AA634" i="4"/>
  <c r="AL634" i="4"/>
  <c r="AM634" i="4" s="1"/>
  <c r="AN634" i="4" l="1"/>
  <c r="AO634" i="4" s="1"/>
  <c r="T633" i="4"/>
  <c r="U633" i="4" s="1"/>
  <c r="V633" i="4" s="1"/>
  <c r="AB633" i="4"/>
  <c r="AC632" i="4"/>
  <c r="Y633" i="4"/>
  <c r="X634" i="4"/>
  <c r="S634" i="4"/>
  <c r="O636" i="4"/>
  <c r="Q636" i="4" s="1"/>
  <c r="R635" i="4"/>
  <c r="AL635" i="4"/>
  <c r="W635" i="4"/>
  <c r="AA635" i="4"/>
  <c r="AM635" i="4"/>
  <c r="AN635" i="4" l="1"/>
  <c r="AO635" i="4" s="1"/>
  <c r="T634" i="4"/>
  <c r="U634" i="4" s="1"/>
  <c r="V634" i="4" s="1"/>
  <c r="AB634" i="4"/>
  <c r="AC633" i="4"/>
  <c r="X635" i="4"/>
  <c r="Y634" i="4"/>
  <c r="S635" i="4"/>
  <c r="O637" i="4"/>
  <c r="Q637" i="4" s="1"/>
  <c r="R636" i="4"/>
  <c r="AL636" i="4"/>
  <c r="AM636" i="4"/>
  <c r="W636" i="4"/>
  <c r="AA636" i="4"/>
  <c r="AN636" i="4" l="1"/>
  <c r="AO636" i="4" s="1"/>
  <c r="T635" i="4"/>
  <c r="U635" i="4" s="1"/>
  <c r="V635" i="4" s="1"/>
  <c r="AC634" i="4"/>
  <c r="AB635" i="4"/>
  <c r="Y635" i="4"/>
  <c r="X636" i="4"/>
  <c r="S636" i="4"/>
  <c r="O638" i="4"/>
  <c r="Q638" i="4" s="1"/>
  <c r="R637" i="4"/>
  <c r="AL637" i="4"/>
  <c r="AM637" i="4" s="1"/>
  <c r="W637" i="4"/>
  <c r="AA637" i="4" s="1"/>
  <c r="AN637" i="4" l="1"/>
  <c r="AO637" i="4" s="1"/>
  <c r="T636" i="4"/>
  <c r="U636" i="4" s="1"/>
  <c r="V636" i="4" s="1"/>
  <c r="AC635" i="4"/>
  <c r="AB636" i="4"/>
  <c r="X637" i="4"/>
  <c r="Y636" i="4"/>
  <c r="S637" i="4"/>
  <c r="O639" i="4"/>
  <c r="Q639" i="4" s="1"/>
  <c r="R638" i="4"/>
  <c r="AL638" i="4"/>
  <c r="AM638" i="4"/>
  <c r="W638" i="4"/>
  <c r="AA638" i="4" s="1"/>
  <c r="AN638" i="4" l="1"/>
  <c r="AO638" i="4" s="1"/>
  <c r="T637" i="4"/>
  <c r="U637" i="4" s="1"/>
  <c r="V637" i="4" s="1"/>
  <c r="AB637" i="4"/>
  <c r="AC636" i="4"/>
  <c r="Y637" i="4"/>
  <c r="X638" i="4"/>
  <c r="S638" i="4"/>
  <c r="O640" i="4"/>
  <c r="Q640" i="4" s="1"/>
  <c r="R639" i="4"/>
  <c r="AL639" i="4"/>
  <c r="W639" i="4"/>
  <c r="AM639" i="4"/>
  <c r="AA639" i="4"/>
  <c r="AN639" i="4" l="1"/>
  <c r="AO639" i="4" s="1"/>
  <c r="T638" i="4"/>
  <c r="U638" i="4" s="1"/>
  <c r="V638" i="4" s="1"/>
  <c r="AB638" i="4"/>
  <c r="AC637" i="4"/>
  <c r="X639" i="4"/>
  <c r="Y638" i="4"/>
  <c r="S639" i="4"/>
  <c r="O641" i="4"/>
  <c r="Q641" i="4" s="1"/>
  <c r="R640" i="4"/>
  <c r="W640" i="4"/>
  <c r="AL640" i="4"/>
  <c r="AM640" i="4"/>
  <c r="AA640" i="4"/>
  <c r="AN640" i="4" l="1"/>
  <c r="AO640" i="4" s="1"/>
  <c r="T639" i="4"/>
  <c r="U639" i="4" s="1"/>
  <c r="V639" i="4" s="1"/>
  <c r="AC638" i="4"/>
  <c r="AB639" i="4"/>
  <c r="Y639" i="4"/>
  <c r="X640" i="4"/>
  <c r="S640" i="4"/>
  <c r="O642" i="4"/>
  <c r="Q642" i="4" s="1"/>
  <c r="R641" i="4"/>
  <c r="AL641" i="4"/>
  <c r="AM641" i="4"/>
  <c r="W641" i="4"/>
  <c r="AA641" i="4" s="1"/>
  <c r="AN641" i="4" l="1"/>
  <c r="AO641" i="4" s="1"/>
  <c r="T640" i="4"/>
  <c r="U640" i="4" s="1"/>
  <c r="V640" i="4" s="1"/>
  <c r="AC639" i="4"/>
  <c r="AB640" i="4"/>
  <c r="X641" i="4"/>
  <c r="Y640" i="4"/>
  <c r="S641" i="4"/>
  <c r="O643" i="4"/>
  <c r="Q643" i="4" s="1"/>
  <c r="R642" i="4"/>
  <c r="AL642" i="4"/>
  <c r="AM642" i="4"/>
  <c r="W642" i="4"/>
  <c r="AA642" i="4" s="1"/>
  <c r="AN642" i="4" l="1"/>
  <c r="AO642" i="4" s="1"/>
  <c r="T641" i="4"/>
  <c r="U641" i="4" s="1"/>
  <c r="V641" i="4" s="1"/>
  <c r="AB641" i="4"/>
  <c r="AC640" i="4"/>
  <c r="Y641" i="4"/>
  <c r="X642" i="4"/>
  <c r="S642" i="4"/>
  <c r="O644" i="4"/>
  <c r="Q644" i="4" s="1"/>
  <c r="R643" i="4"/>
  <c r="AL643" i="4"/>
  <c r="AM643" i="4"/>
  <c r="W643" i="4"/>
  <c r="AA643" i="4" s="1"/>
  <c r="AN643" i="4" l="1"/>
  <c r="AO643" i="4" s="1"/>
  <c r="T642" i="4"/>
  <c r="U642" i="4" s="1"/>
  <c r="V642" i="4" s="1"/>
  <c r="AB642" i="4"/>
  <c r="AC641" i="4"/>
  <c r="X643" i="4"/>
  <c r="Y642" i="4"/>
  <c r="S643" i="4"/>
  <c r="O645" i="4"/>
  <c r="Q645" i="4" s="1"/>
  <c r="R644" i="4"/>
  <c r="AL644" i="4"/>
  <c r="W644" i="4"/>
  <c r="AA644" i="4" s="1"/>
  <c r="AM644" i="4"/>
  <c r="AN644" i="4" l="1"/>
  <c r="AO644" i="4" s="1"/>
  <c r="T643" i="4"/>
  <c r="U643" i="4" s="1"/>
  <c r="V643" i="4" s="1"/>
  <c r="AC642" i="4"/>
  <c r="Y643" i="4"/>
  <c r="AB643" i="4"/>
  <c r="X644" i="4"/>
  <c r="S644" i="4"/>
  <c r="O646" i="4"/>
  <c r="Q646" i="4" s="1"/>
  <c r="R645" i="4"/>
  <c r="AL645" i="4"/>
  <c r="AM645" i="4"/>
  <c r="W645" i="4"/>
  <c r="AA645" i="4" s="1"/>
  <c r="AN645" i="4" l="1"/>
  <c r="AO645" i="4" s="1"/>
  <c r="T644" i="4"/>
  <c r="U644" i="4" s="1"/>
  <c r="V644" i="4" s="1"/>
  <c r="AC643" i="4"/>
  <c r="AB644" i="4"/>
  <c r="X645" i="4"/>
  <c r="Y644" i="4"/>
  <c r="S645" i="4"/>
  <c r="O647" i="4"/>
  <c r="Q647" i="4" s="1"/>
  <c r="R646" i="4"/>
  <c r="AL646" i="4"/>
  <c r="W646" i="4"/>
  <c r="AA646" i="4" s="1"/>
  <c r="AM646" i="4"/>
  <c r="AN646" i="4" l="1"/>
  <c r="AO646" i="4" s="1"/>
  <c r="T645" i="4"/>
  <c r="U645" i="4" s="1"/>
  <c r="V645" i="4" s="1"/>
  <c r="AB645" i="4"/>
  <c r="AC644" i="4"/>
  <c r="Y645" i="4"/>
  <c r="X646" i="4"/>
  <c r="S646" i="4"/>
  <c r="O648" i="4"/>
  <c r="Q648" i="4" s="1"/>
  <c r="R647" i="4"/>
  <c r="AL647" i="4"/>
  <c r="W647" i="4"/>
  <c r="AM647" i="4"/>
  <c r="AA647" i="4"/>
  <c r="AN647" i="4" l="1"/>
  <c r="AO647" i="4" s="1"/>
  <c r="T646" i="4"/>
  <c r="U646" i="4" s="1"/>
  <c r="V646" i="4" s="1"/>
  <c r="AC645" i="4"/>
  <c r="AB646" i="4"/>
  <c r="X647" i="4"/>
  <c r="Y646" i="4"/>
  <c r="S647" i="4"/>
  <c r="O649" i="4"/>
  <c r="Q649" i="4" s="1"/>
  <c r="R648" i="4"/>
  <c r="AL648" i="4"/>
  <c r="W648" i="4"/>
  <c r="AM648" i="4"/>
  <c r="AA648" i="4"/>
  <c r="AN648" i="4" l="1"/>
  <c r="AO648" i="4" s="1"/>
  <c r="T647" i="4"/>
  <c r="U647" i="4" s="1"/>
  <c r="V647" i="4" s="1"/>
  <c r="AC646" i="4"/>
  <c r="AB647" i="4"/>
  <c r="Y647" i="4"/>
  <c r="X648" i="4"/>
  <c r="S648" i="4"/>
  <c r="O650" i="4"/>
  <c r="Q650" i="4" s="1"/>
  <c r="R649" i="4"/>
  <c r="W649" i="4"/>
  <c r="AL649" i="4"/>
  <c r="AM649" i="4" s="1"/>
  <c r="AA649" i="4"/>
  <c r="AN649" i="4" l="1"/>
  <c r="AO649" i="4" s="1"/>
  <c r="T648" i="4"/>
  <c r="U648" i="4" s="1"/>
  <c r="V648" i="4" s="1"/>
  <c r="AC647" i="4"/>
  <c r="AB648" i="4"/>
  <c r="X649" i="4"/>
  <c r="Y648" i="4"/>
  <c r="S649" i="4"/>
  <c r="O651" i="4"/>
  <c r="Q651" i="4" s="1"/>
  <c r="R650" i="4"/>
  <c r="AL650" i="4"/>
  <c r="W650" i="4"/>
  <c r="AA650" i="4" s="1"/>
  <c r="AM650" i="4"/>
  <c r="AN650" i="4" l="1"/>
  <c r="AO650" i="4" s="1"/>
  <c r="T649" i="4"/>
  <c r="U649" i="4" s="1"/>
  <c r="V649" i="4" s="1"/>
  <c r="AC648" i="4"/>
  <c r="AB649" i="4"/>
  <c r="Y649" i="4"/>
  <c r="X650" i="4"/>
  <c r="S650" i="4"/>
  <c r="O652" i="4"/>
  <c r="Q652" i="4" s="1"/>
  <c r="R651" i="4"/>
  <c r="AL651" i="4"/>
  <c r="AM651" i="4"/>
  <c r="W651" i="4"/>
  <c r="AA651" i="4"/>
  <c r="AN651" i="4" l="1"/>
  <c r="AO651" i="4" s="1"/>
  <c r="T650" i="4"/>
  <c r="U650" i="4" s="1"/>
  <c r="V650" i="4" s="1"/>
  <c r="AC649" i="4"/>
  <c r="AB650" i="4"/>
  <c r="X651" i="4"/>
  <c r="Y650" i="4"/>
  <c r="S651" i="4"/>
  <c r="O653" i="4"/>
  <c r="Q653" i="4" s="1"/>
  <c r="R652" i="4"/>
  <c r="AL652" i="4"/>
  <c r="W652" i="4"/>
  <c r="AM652" i="4"/>
  <c r="AA652" i="4"/>
  <c r="AN652" i="4" l="1"/>
  <c r="AO652" i="4" s="1"/>
  <c r="T651" i="4"/>
  <c r="U651" i="4" s="1"/>
  <c r="V651" i="4" s="1"/>
  <c r="AC650" i="4"/>
  <c r="AB651" i="4"/>
  <c r="Y651" i="4"/>
  <c r="X652" i="4"/>
  <c r="S652" i="4"/>
  <c r="O654" i="4"/>
  <c r="Q654" i="4" s="1"/>
  <c r="R653" i="4"/>
  <c r="AL653" i="4"/>
  <c r="W653" i="4"/>
  <c r="AA653" i="4" s="1"/>
  <c r="AM653" i="4"/>
  <c r="AN653" i="4" l="1"/>
  <c r="AO653" i="4" s="1"/>
  <c r="T652" i="4"/>
  <c r="U652" i="4" s="1"/>
  <c r="V652" i="4" s="1"/>
  <c r="AC651" i="4"/>
  <c r="AB652" i="4"/>
  <c r="X653" i="4"/>
  <c r="Y652" i="4"/>
  <c r="S653" i="4"/>
  <c r="O655" i="4"/>
  <c r="Q655" i="4" s="1"/>
  <c r="R654" i="4"/>
  <c r="AL654" i="4"/>
  <c r="AM654" i="4"/>
  <c r="W654" i="4"/>
  <c r="AA654" i="4" s="1"/>
  <c r="AN654" i="4" l="1"/>
  <c r="AO654" i="4" s="1"/>
  <c r="T653" i="4"/>
  <c r="U653" i="4" s="1"/>
  <c r="V653" i="4" s="1"/>
  <c r="AB653" i="4"/>
  <c r="AC652" i="4"/>
  <c r="Y653" i="4"/>
  <c r="X654" i="4"/>
  <c r="S654" i="4"/>
  <c r="O656" i="4"/>
  <c r="Q656" i="4" s="1"/>
  <c r="R655" i="4"/>
  <c r="AL655" i="4"/>
  <c r="W655" i="4"/>
  <c r="AA655" i="4"/>
  <c r="AM655" i="4"/>
  <c r="AN655" i="4" l="1"/>
  <c r="AO655" i="4" s="1"/>
  <c r="T654" i="4"/>
  <c r="U654" i="4" s="1"/>
  <c r="V654" i="4" s="1"/>
  <c r="AC653" i="4"/>
  <c r="AB654" i="4"/>
  <c r="X655" i="4"/>
  <c r="Y654" i="4"/>
  <c r="S655" i="4"/>
  <c r="O657" i="4"/>
  <c r="Q657" i="4" s="1"/>
  <c r="R656" i="4"/>
  <c r="AL656" i="4"/>
  <c r="AM656" i="4"/>
  <c r="W656" i="4"/>
  <c r="AA656" i="4" s="1"/>
  <c r="AN656" i="4" l="1"/>
  <c r="AO656" i="4" s="1"/>
  <c r="T655" i="4"/>
  <c r="U655" i="4" s="1"/>
  <c r="V655" i="4" s="1"/>
  <c r="AB655" i="4"/>
  <c r="AC654" i="4"/>
  <c r="Y655" i="4"/>
  <c r="X656" i="4"/>
  <c r="S656" i="4"/>
  <c r="O658" i="4"/>
  <c r="Q658" i="4" s="1"/>
  <c r="R657" i="4"/>
  <c r="AL657" i="4"/>
  <c r="W657" i="4"/>
  <c r="AM657" i="4"/>
  <c r="AA657" i="4"/>
  <c r="AN657" i="4" l="1"/>
  <c r="AO657" i="4" s="1"/>
  <c r="T656" i="4"/>
  <c r="U656" i="4" s="1"/>
  <c r="V656" i="4" s="1"/>
  <c r="AC655" i="4"/>
  <c r="AB656" i="4"/>
  <c r="X657" i="4"/>
  <c r="Y656" i="4"/>
  <c r="S657" i="4"/>
  <c r="O659" i="4"/>
  <c r="Q659" i="4" s="1"/>
  <c r="R658" i="4"/>
  <c r="W658" i="4"/>
  <c r="AL658" i="4"/>
  <c r="AA658" i="4"/>
  <c r="AM658" i="4"/>
  <c r="AN658" i="4" l="1"/>
  <c r="AO658" i="4" s="1"/>
  <c r="T657" i="4"/>
  <c r="U657" i="4" s="1"/>
  <c r="V657" i="4" s="1"/>
  <c r="AC656" i="4"/>
  <c r="AB657" i="4"/>
  <c r="Y657" i="4"/>
  <c r="X658" i="4"/>
  <c r="S658" i="4"/>
  <c r="O660" i="4"/>
  <c r="Q660" i="4" s="1"/>
  <c r="R659" i="4"/>
  <c r="W659" i="4"/>
  <c r="AL659" i="4"/>
  <c r="AM659" i="4"/>
  <c r="AA659" i="4"/>
  <c r="AN659" i="4" l="1"/>
  <c r="AO659" i="4" s="1"/>
  <c r="T658" i="4"/>
  <c r="U658" i="4" s="1"/>
  <c r="V658" i="4" s="1"/>
  <c r="AC657" i="4"/>
  <c r="AB658" i="4"/>
  <c r="X659" i="4"/>
  <c r="Y658" i="4"/>
  <c r="S659" i="4"/>
  <c r="O661" i="4"/>
  <c r="Q661" i="4" s="1"/>
  <c r="R660" i="4"/>
  <c r="AL660" i="4"/>
  <c r="W660" i="4"/>
  <c r="AM660" i="4"/>
  <c r="AA660" i="4"/>
  <c r="AN660" i="4" l="1"/>
  <c r="AO660" i="4" s="1"/>
  <c r="T659" i="4"/>
  <c r="U659" i="4" s="1"/>
  <c r="V659" i="4" s="1"/>
  <c r="AB659" i="4"/>
  <c r="AC658" i="4"/>
  <c r="Y659" i="4"/>
  <c r="X660" i="4"/>
  <c r="S660" i="4"/>
  <c r="O662" i="4"/>
  <c r="Q662" i="4" s="1"/>
  <c r="R661" i="4"/>
  <c r="W661" i="4"/>
  <c r="AL661" i="4"/>
  <c r="AM661" i="4" s="1"/>
  <c r="AA661" i="4"/>
  <c r="AN661" i="4" l="1"/>
  <c r="AO661" i="4" s="1"/>
  <c r="T660" i="4"/>
  <c r="U660" i="4" s="1"/>
  <c r="V660" i="4" s="1"/>
  <c r="AC659" i="4"/>
  <c r="AB660" i="4"/>
  <c r="X661" i="4"/>
  <c r="Y660" i="4"/>
  <c r="S661" i="4"/>
  <c r="O663" i="4"/>
  <c r="Q663" i="4" s="1"/>
  <c r="R662" i="4"/>
  <c r="W662" i="4"/>
  <c r="AL662" i="4"/>
  <c r="AM662" i="4" s="1"/>
  <c r="AA662" i="4"/>
  <c r="AN662" i="4" l="1"/>
  <c r="AO662" i="4" s="1"/>
  <c r="T661" i="4"/>
  <c r="U661" i="4" s="1"/>
  <c r="V661" i="4" s="1"/>
  <c r="AB661" i="4"/>
  <c r="AC660" i="4"/>
  <c r="Y661" i="4"/>
  <c r="X662" i="4"/>
  <c r="S662" i="4"/>
  <c r="O664" i="4"/>
  <c r="Q664" i="4" s="1"/>
  <c r="R663" i="4"/>
  <c r="AL663" i="4"/>
  <c r="AM663" i="4" s="1"/>
  <c r="W663" i="4"/>
  <c r="AA663" i="4" s="1"/>
  <c r="AN663" i="4" l="1"/>
  <c r="AO663" i="4" s="1"/>
  <c r="T662" i="4"/>
  <c r="U662" i="4" s="1"/>
  <c r="V662" i="4" s="1"/>
  <c r="AB662" i="4"/>
  <c r="AC661" i="4"/>
  <c r="X663" i="4"/>
  <c r="Y662" i="4"/>
  <c r="S663" i="4"/>
  <c r="O665" i="4"/>
  <c r="Q665" i="4" s="1"/>
  <c r="R664" i="4"/>
  <c r="AL664" i="4"/>
  <c r="W664" i="4"/>
  <c r="AM664" i="4"/>
  <c r="AA664" i="4"/>
  <c r="AN664" i="4" l="1"/>
  <c r="AO664" i="4" s="1"/>
  <c r="T663" i="4"/>
  <c r="U663" i="4" s="1"/>
  <c r="V663" i="4" s="1"/>
  <c r="AB663" i="4"/>
  <c r="AC662" i="4"/>
  <c r="Y663" i="4"/>
  <c r="X664" i="4"/>
  <c r="S664" i="4"/>
  <c r="O666" i="4"/>
  <c r="Q666" i="4" s="1"/>
  <c r="R665" i="4"/>
  <c r="W665" i="4"/>
  <c r="AL665" i="4"/>
  <c r="AM665" i="4"/>
  <c r="AA665" i="4"/>
  <c r="AN665" i="4" l="1"/>
  <c r="AO665" i="4" s="1"/>
  <c r="T664" i="4"/>
  <c r="U664" i="4" s="1"/>
  <c r="V664" i="4" s="1"/>
  <c r="AC663" i="4"/>
  <c r="AB664" i="4"/>
  <c r="X665" i="4"/>
  <c r="Y664" i="4"/>
  <c r="S665" i="4"/>
  <c r="O667" i="4"/>
  <c r="Q667" i="4" s="1"/>
  <c r="R666" i="4"/>
  <c r="AL666" i="4"/>
  <c r="W666" i="4"/>
  <c r="AM666" i="4"/>
  <c r="AA666" i="4"/>
  <c r="AN666" i="4" l="1"/>
  <c r="AO666" i="4" s="1"/>
  <c r="T665" i="4"/>
  <c r="U665" i="4" s="1"/>
  <c r="V665" i="4" s="1"/>
  <c r="AC664" i="4"/>
  <c r="AB665" i="4"/>
  <c r="Y665" i="4"/>
  <c r="X666" i="4"/>
  <c r="S666" i="4"/>
  <c r="O668" i="4"/>
  <c r="Q668" i="4" s="1"/>
  <c r="R667" i="4"/>
  <c r="AL667" i="4"/>
  <c r="W667" i="4"/>
  <c r="AA667" i="4"/>
  <c r="AM667" i="4"/>
  <c r="AN667" i="4" l="1"/>
  <c r="AO667" i="4" s="1"/>
  <c r="T666" i="4"/>
  <c r="U666" i="4" s="1"/>
  <c r="V666" i="4" s="1"/>
  <c r="AC665" i="4"/>
  <c r="AB666" i="4"/>
  <c r="X667" i="4"/>
  <c r="Y666" i="4"/>
  <c r="S667" i="4"/>
  <c r="O669" i="4"/>
  <c r="Q669" i="4" s="1"/>
  <c r="R668" i="4"/>
  <c r="AL668" i="4"/>
  <c r="AM668" i="4" s="1"/>
  <c r="W668" i="4"/>
  <c r="AA668" i="4" s="1"/>
  <c r="AN668" i="4" l="1"/>
  <c r="AO668" i="4" s="1"/>
  <c r="T667" i="4"/>
  <c r="U667" i="4" s="1"/>
  <c r="V667" i="4" s="1"/>
  <c r="AB667" i="4"/>
  <c r="AC666" i="4"/>
  <c r="Y667" i="4"/>
  <c r="X668" i="4"/>
  <c r="S668" i="4"/>
  <c r="O670" i="4"/>
  <c r="Q670" i="4" s="1"/>
  <c r="R669" i="4"/>
  <c r="W669" i="4"/>
  <c r="AL669" i="4"/>
  <c r="AM669" i="4" s="1"/>
  <c r="AA669" i="4"/>
  <c r="AN669" i="4" l="1"/>
  <c r="AO669" i="4" s="1"/>
  <c r="T668" i="4"/>
  <c r="U668" i="4" s="1"/>
  <c r="V668" i="4" s="1"/>
  <c r="AC667" i="4"/>
  <c r="AB668" i="4"/>
  <c r="X669" i="4"/>
  <c r="Y668" i="4"/>
  <c r="S669" i="4"/>
  <c r="O671" i="4"/>
  <c r="Q671" i="4" s="1"/>
  <c r="R670" i="4"/>
  <c r="AL670" i="4"/>
  <c r="AM670" i="4"/>
  <c r="W670" i="4"/>
  <c r="AA670" i="4" s="1"/>
  <c r="AN670" i="4" l="1"/>
  <c r="AO670" i="4" s="1"/>
  <c r="T669" i="4"/>
  <c r="U669" i="4" s="1"/>
  <c r="V669" i="4" s="1"/>
  <c r="AC668" i="4"/>
  <c r="AB669" i="4"/>
  <c r="Y669" i="4"/>
  <c r="X670" i="4"/>
  <c r="S670" i="4"/>
  <c r="O672" i="4"/>
  <c r="Q672" i="4" s="1"/>
  <c r="R671" i="4"/>
  <c r="AL671" i="4"/>
  <c r="W671" i="4"/>
  <c r="AM671" i="4"/>
  <c r="AA671" i="4"/>
  <c r="AN671" i="4" l="1"/>
  <c r="AO671" i="4" s="1"/>
  <c r="T670" i="4"/>
  <c r="U670" i="4" s="1"/>
  <c r="V670" i="4" s="1"/>
  <c r="AC669" i="4"/>
  <c r="AB670" i="4"/>
  <c r="X671" i="4"/>
  <c r="Y670" i="4"/>
  <c r="S671" i="4"/>
  <c r="O673" i="4"/>
  <c r="Q673" i="4" s="1"/>
  <c r="R672" i="4"/>
  <c r="W672" i="4"/>
  <c r="AL672" i="4"/>
  <c r="AM672" i="4"/>
  <c r="AA672" i="4"/>
  <c r="AN672" i="4" l="1"/>
  <c r="AO672" i="4" s="1"/>
  <c r="T671" i="4"/>
  <c r="U671" i="4" s="1"/>
  <c r="V671" i="4" s="1"/>
  <c r="AC670" i="4"/>
  <c r="AB671" i="4"/>
  <c r="Y671" i="4"/>
  <c r="X672" i="4"/>
  <c r="S672" i="4"/>
  <c r="O674" i="4"/>
  <c r="Q674" i="4" s="1"/>
  <c r="R673" i="4"/>
  <c r="AL673" i="4"/>
  <c r="W673" i="4"/>
  <c r="AA673" i="4"/>
  <c r="AM673" i="4"/>
  <c r="AN673" i="4" l="1"/>
  <c r="AO673" i="4" s="1"/>
  <c r="T672" i="4"/>
  <c r="U672" i="4" s="1"/>
  <c r="V672" i="4" s="1"/>
  <c r="AC671" i="4"/>
  <c r="AB672" i="4"/>
  <c r="X673" i="4"/>
  <c r="Y672" i="4"/>
  <c r="S673" i="4"/>
  <c r="O675" i="4"/>
  <c r="Q675" i="4" s="1"/>
  <c r="R674" i="4"/>
  <c r="W674" i="4"/>
  <c r="AA674" i="4"/>
  <c r="AL674" i="4"/>
  <c r="AM674" i="4"/>
  <c r="AN674" i="4" l="1"/>
  <c r="AO674" i="4" s="1"/>
  <c r="T673" i="4"/>
  <c r="U673" i="4" s="1"/>
  <c r="V673" i="4" s="1"/>
  <c r="AB673" i="4"/>
  <c r="AC672" i="4"/>
  <c r="Y673" i="4"/>
  <c r="X674" i="4"/>
  <c r="S674" i="4"/>
  <c r="O676" i="4"/>
  <c r="Q676" i="4" s="1"/>
  <c r="R675" i="4"/>
  <c r="AL675" i="4"/>
  <c r="W675" i="4"/>
  <c r="AM675" i="4"/>
  <c r="AA675" i="4"/>
  <c r="AN675" i="4" l="1"/>
  <c r="AO675" i="4" s="1"/>
  <c r="T674" i="4"/>
  <c r="U674" i="4" s="1"/>
  <c r="V674" i="4" s="1"/>
  <c r="AB674" i="4"/>
  <c r="AC673" i="4"/>
  <c r="X675" i="4"/>
  <c r="Y674" i="4"/>
  <c r="S675" i="4"/>
  <c r="O677" i="4"/>
  <c r="Q677" i="4" s="1"/>
  <c r="R676" i="4"/>
  <c r="AL676" i="4"/>
  <c r="W676" i="4"/>
  <c r="AM676" i="4"/>
  <c r="AA676" i="4"/>
  <c r="AN676" i="4" l="1"/>
  <c r="AO676" i="4" s="1"/>
  <c r="T675" i="4"/>
  <c r="U675" i="4" s="1"/>
  <c r="V675" i="4" s="1"/>
  <c r="AC674" i="4"/>
  <c r="AB675" i="4"/>
  <c r="Y675" i="4"/>
  <c r="X676" i="4"/>
  <c r="S676" i="4"/>
  <c r="O678" i="4"/>
  <c r="Q678" i="4" s="1"/>
  <c r="R677" i="4"/>
  <c r="W677" i="4"/>
  <c r="AL677" i="4"/>
  <c r="AM677" i="4"/>
  <c r="AA677" i="4"/>
  <c r="AN677" i="4" l="1"/>
  <c r="AO677" i="4" s="1"/>
  <c r="T676" i="4"/>
  <c r="U676" i="4" s="1"/>
  <c r="V676" i="4" s="1"/>
  <c r="AC675" i="4"/>
  <c r="AB676" i="4"/>
  <c r="X677" i="4"/>
  <c r="Y676" i="4"/>
  <c r="S677" i="4"/>
  <c r="O679" i="4"/>
  <c r="Q679" i="4" s="1"/>
  <c r="R678" i="4"/>
  <c r="W678" i="4"/>
  <c r="AL678" i="4"/>
  <c r="AA678" i="4"/>
  <c r="AM678" i="4"/>
  <c r="AN678" i="4" l="1"/>
  <c r="AO678" i="4" s="1"/>
  <c r="T677" i="4"/>
  <c r="U677" i="4" s="1"/>
  <c r="V677" i="4" s="1"/>
  <c r="AB677" i="4"/>
  <c r="AC676" i="4"/>
  <c r="Y677" i="4"/>
  <c r="X678" i="4"/>
  <c r="S678" i="4"/>
  <c r="O680" i="4"/>
  <c r="Q680" i="4" s="1"/>
  <c r="R679" i="4"/>
  <c r="W679" i="4"/>
  <c r="AL679" i="4"/>
  <c r="AM679" i="4" s="1"/>
  <c r="AA679" i="4"/>
  <c r="AN679" i="4" l="1"/>
  <c r="AO679" i="4" s="1"/>
  <c r="T678" i="4"/>
  <c r="U678" i="4" s="1"/>
  <c r="V678" i="4" s="1"/>
  <c r="AC677" i="4"/>
  <c r="AB678" i="4"/>
  <c r="X679" i="4"/>
  <c r="Y678" i="4"/>
  <c r="S679" i="4"/>
  <c r="O681" i="4"/>
  <c r="Q681" i="4" s="1"/>
  <c r="R680" i="4"/>
  <c r="AL680" i="4"/>
  <c r="W680" i="4"/>
  <c r="AM680" i="4"/>
  <c r="AA680" i="4"/>
  <c r="AN680" i="4" l="1"/>
  <c r="AO680" i="4" s="1"/>
  <c r="T679" i="4"/>
  <c r="U679" i="4" s="1"/>
  <c r="V679" i="4" s="1"/>
  <c r="AB679" i="4"/>
  <c r="AC678" i="4"/>
  <c r="Y679" i="4"/>
  <c r="X680" i="4"/>
  <c r="S680" i="4"/>
  <c r="O682" i="4"/>
  <c r="Q682" i="4" s="1"/>
  <c r="R681" i="4"/>
  <c r="AL681" i="4"/>
  <c r="AM681" i="4"/>
  <c r="W681" i="4"/>
  <c r="AA681" i="4"/>
  <c r="AN681" i="4" l="1"/>
  <c r="AO681" i="4" s="1"/>
  <c r="T680" i="4"/>
  <c r="U680" i="4" s="1"/>
  <c r="V680" i="4" s="1"/>
  <c r="AC679" i="4"/>
  <c r="AB680" i="4"/>
  <c r="X681" i="4"/>
  <c r="Y680" i="4"/>
  <c r="S681" i="4"/>
  <c r="O683" i="4"/>
  <c r="Q683" i="4" s="1"/>
  <c r="R682" i="4"/>
  <c r="AL682" i="4"/>
  <c r="AM682" i="4"/>
  <c r="W682" i="4"/>
  <c r="AA682" i="4" s="1"/>
  <c r="AN682" i="4" l="1"/>
  <c r="AO682" i="4" s="1"/>
  <c r="T681" i="4"/>
  <c r="U681" i="4" s="1"/>
  <c r="V681" i="4" s="1"/>
  <c r="AC680" i="4"/>
  <c r="AB681" i="4"/>
  <c r="Y681" i="4"/>
  <c r="X682" i="4"/>
  <c r="S682" i="4"/>
  <c r="O684" i="4"/>
  <c r="Q684" i="4" s="1"/>
  <c r="R683" i="4"/>
  <c r="AL683" i="4"/>
  <c r="W683" i="4"/>
  <c r="AA683" i="4" s="1"/>
  <c r="AM683" i="4"/>
  <c r="AN683" i="4" l="1"/>
  <c r="AO683" i="4" s="1"/>
  <c r="T682" i="4"/>
  <c r="U682" i="4" s="1"/>
  <c r="V682" i="4" s="1"/>
  <c r="AC681" i="4"/>
  <c r="AB682" i="4"/>
  <c r="X683" i="4"/>
  <c r="Y682" i="4"/>
  <c r="S683" i="4"/>
  <c r="O685" i="4"/>
  <c r="Q685" i="4" s="1"/>
  <c r="R684" i="4"/>
  <c r="AL684" i="4"/>
  <c r="W684" i="4"/>
  <c r="AM684" i="4"/>
  <c r="AA684" i="4"/>
  <c r="AN684" i="4" l="1"/>
  <c r="AO684" i="4" s="1"/>
  <c r="T683" i="4"/>
  <c r="U683" i="4" s="1"/>
  <c r="V683" i="4" s="1"/>
  <c r="AC682" i="4"/>
  <c r="AB683" i="4"/>
  <c r="Y683" i="4"/>
  <c r="X684" i="4"/>
  <c r="S684" i="4"/>
  <c r="O686" i="4"/>
  <c r="Q686" i="4" s="1"/>
  <c r="R685" i="4"/>
  <c r="AL685" i="4"/>
  <c r="AM685" i="4"/>
  <c r="W685" i="4"/>
  <c r="AA685" i="4" s="1"/>
  <c r="AN685" i="4" l="1"/>
  <c r="AO685" i="4" s="1"/>
  <c r="T684" i="4"/>
  <c r="U684" i="4" s="1"/>
  <c r="V684" i="4" s="1"/>
  <c r="AC683" i="4"/>
  <c r="AB684" i="4"/>
  <c r="X685" i="4"/>
  <c r="Y684" i="4"/>
  <c r="S685" i="4"/>
  <c r="O687" i="4"/>
  <c r="Q687" i="4" s="1"/>
  <c r="R686" i="4"/>
  <c r="AL686" i="4"/>
  <c r="W686" i="4"/>
  <c r="AM686" i="4"/>
  <c r="AA686" i="4"/>
  <c r="AN686" i="4" l="1"/>
  <c r="AO686" i="4" s="1"/>
  <c r="T685" i="4"/>
  <c r="U685" i="4" s="1"/>
  <c r="V685" i="4" s="1"/>
  <c r="AB685" i="4"/>
  <c r="AC684" i="4"/>
  <c r="Y685" i="4"/>
  <c r="X686" i="4"/>
  <c r="S686" i="4"/>
  <c r="O688" i="4"/>
  <c r="Q688" i="4" s="1"/>
  <c r="R687" i="4"/>
  <c r="AL687" i="4"/>
  <c r="AM687" i="4"/>
  <c r="W687" i="4"/>
  <c r="AA687" i="4" s="1"/>
  <c r="AN687" i="4" l="1"/>
  <c r="AO687" i="4" s="1"/>
  <c r="T686" i="4"/>
  <c r="U686" i="4" s="1"/>
  <c r="V686" i="4" s="1"/>
  <c r="AC685" i="4"/>
  <c r="AB686" i="4"/>
  <c r="X687" i="4"/>
  <c r="Y686" i="4"/>
  <c r="S687" i="4"/>
  <c r="O689" i="4"/>
  <c r="Q689" i="4" s="1"/>
  <c r="R688" i="4"/>
  <c r="W688" i="4"/>
  <c r="AL688" i="4"/>
  <c r="AA688" i="4"/>
  <c r="AM688" i="4"/>
  <c r="AN688" i="4" l="1"/>
  <c r="AO688" i="4" s="1"/>
  <c r="T687" i="4"/>
  <c r="U687" i="4" s="1"/>
  <c r="V687" i="4" s="1"/>
  <c r="AC686" i="4"/>
  <c r="AB687" i="4"/>
  <c r="Y687" i="4"/>
  <c r="X688" i="4"/>
  <c r="S688" i="4"/>
  <c r="O690" i="4"/>
  <c r="Q690" i="4" s="1"/>
  <c r="R689" i="4"/>
  <c r="W689" i="4"/>
  <c r="AL689" i="4"/>
  <c r="AM689" i="4" s="1"/>
  <c r="AA689" i="4"/>
  <c r="AN689" i="4" l="1"/>
  <c r="AO689" i="4" s="1"/>
  <c r="T688" i="4"/>
  <c r="U688" i="4" s="1"/>
  <c r="V688" i="4" s="1"/>
  <c r="AC687" i="4"/>
  <c r="AB688" i="4"/>
  <c r="X689" i="4"/>
  <c r="Y688" i="4"/>
  <c r="S689" i="4"/>
  <c r="O691" i="4"/>
  <c r="Q691" i="4" s="1"/>
  <c r="R690" i="4"/>
  <c r="AL690" i="4"/>
  <c r="W690" i="4"/>
  <c r="AM690" i="4"/>
  <c r="AA690" i="4"/>
  <c r="AN690" i="4" l="1"/>
  <c r="AO690" i="4" s="1"/>
  <c r="T689" i="4"/>
  <c r="U689" i="4" s="1"/>
  <c r="V689" i="4" s="1"/>
  <c r="AC688" i="4"/>
  <c r="AB689" i="4"/>
  <c r="Y689" i="4"/>
  <c r="X690" i="4"/>
  <c r="S690" i="4"/>
  <c r="O692" i="4"/>
  <c r="Q692" i="4" s="1"/>
  <c r="R691" i="4"/>
  <c r="AL691" i="4"/>
  <c r="W691" i="4"/>
  <c r="AM691" i="4"/>
  <c r="AA691" i="4"/>
  <c r="AN691" i="4" l="1"/>
  <c r="AO691" i="4" s="1"/>
  <c r="T690" i="4"/>
  <c r="U690" i="4" s="1"/>
  <c r="V690" i="4" s="1"/>
  <c r="AC689" i="4"/>
  <c r="AB690" i="4"/>
  <c r="X691" i="4"/>
  <c r="Y690" i="4"/>
  <c r="S691" i="4"/>
  <c r="O693" i="4"/>
  <c r="Q693" i="4" s="1"/>
  <c r="R692" i="4"/>
  <c r="AL692" i="4"/>
  <c r="W692" i="4"/>
  <c r="AM692" i="4"/>
  <c r="AA692" i="4"/>
  <c r="AN692" i="4" l="1"/>
  <c r="AO692" i="4" s="1"/>
  <c r="T691" i="4"/>
  <c r="U691" i="4" s="1"/>
  <c r="V691" i="4" s="1"/>
  <c r="AB691" i="4"/>
  <c r="AC690" i="4"/>
  <c r="Y691" i="4"/>
  <c r="X692" i="4"/>
  <c r="S692" i="4"/>
  <c r="O694" i="4"/>
  <c r="Q694" i="4" s="1"/>
  <c r="R693" i="4"/>
  <c r="AL693" i="4"/>
  <c r="W693" i="4"/>
  <c r="AA693" i="4" s="1"/>
  <c r="AM693" i="4"/>
  <c r="AN693" i="4" l="1"/>
  <c r="AO693" i="4" s="1"/>
  <c r="T692" i="4"/>
  <c r="U692" i="4" s="1"/>
  <c r="V692" i="4" s="1"/>
  <c r="AC691" i="4"/>
  <c r="AB692" i="4"/>
  <c r="X693" i="4"/>
  <c r="Y692" i="4"/>
  <c r="S693" i="4"/>
  <c r="O695" i="4"/>
  <c r="Q695" i="4" s="1"/>
  <c r="R694" i="4"/>
  <c r="AL694" i="4"/>
  <c r="W694" i="4"/>
  <c r="AA694" i="4" s="1"/>
  <c r="AM694" i="4"/>
  <c r="AN694" i="4" l="1"/>
  <c r="AO694" i="4" s="1"/>
  <c r="T693" i="4"/>
  <c r="U693" i="4" s="1"/>
  <c r="V693" i="4" s="1"/>
  <c r="AC692" i="4"/>
  <c r="AB693" i="4"/>
  <c r="Y693" i="4"/>
  <c r="X694" i="4"/>
  <c r="S694" i="4"/>
  <c r="O696" i="4"/>
  <c r="Q696" i="4" s="1"/>
  <c r="R695" i="4"/>
  <c r="AL695" i="4"/>
  <c r="W695" i="4"/>
  <c r="AA695" i="4" s="1"/>
  <c r="AM695" i="4"/>
  <c r="AN695" i="4" l="1"/>
  <c r="AO695" i="4" s="1"/>
  <c r="T694" i="4"/>
  <c r="U694" i="4" s="1"/>
  <c r="V694" i="4" s="1"/>
  <c r="AC693" i="4"/>
  <c r="AB694" i="4"/>
  <c r="X695" i="4"/>
  <c r="Y694" i="4"/>
  <c r="S695" i="4"/>
  <c r="O697" i="4"/>
  <c r="Q697" i="4" s="1"/>
  <c r="R696" i="4"/>
  <c r="W696" i="4"/>
  <c r="AA696" i="4"/>
  <c r="AL696" i="4"/>
  <c r="AM696" i="4"/>
  <c r="AN696" i="4" l="1"/>
  <c r="AO696" i="4" s="1"/>
  <c r="T695" i="4"/>
  <c r="U695" i="4" s="1"/>
  <c r="V695" i="4" s="1"/>
  <c r="AC694" i="4"/>
  <c r="AB695" i="4"/>
  <c r="Y695" i="4"/>
  <c r="X696" i="4"/>
  <c r="S696" i="4"/>
  <c r="O698" i="4"/>
  <c r="Q698" i="4" s="1"/>
  <c r="R697" i="4"/>
  <c r="AL697" i="4"/>
  <c r="W697" i="4"/>
  <c r="AA697" i="4"/>
  <c r="AM697" i="4"/>
  <c r="AN697" i="4" l="1"/>
  <c r="AO697" i="4" s="1"/>
  <c r="T696" i="4"/>
  <c r="U696" i="4" s="1"/>
  <c r="V696" i="4" s="1"/>
  <c r="AC695" i="4"/>
  <c r="AB696" i="4"/>
  <c r="X697" i="4"/>
  <c r="Y696" i="4"/>
  <c r="S697" i="4"/>
  <c r="O699" i="4"/>
  <c r="Q699" i="4" s="1"/>
  <c r="R698" i="4"/>
  <c r="AL698" i="4"/>
  <c r="W698" i="4"/>
  <c r="AM698" i="4"/>
  <c r="AA698" i="4"/>
  <c r="AN698" i="4" l="1"/>
  <c r="AO698" i="4" s="1"/>
  <c r="T697" i="4"/>
  <c r="U697" i="4" s="1"/>
  <c r="V697" i="4" s="1"/>
  <c r="AC696" i="4"/>
  <c r="AB697" i="4"/>
  <c r="Y697" i="4"/>
  <c r="X698" i="4"/>
  <c r="S698" i="4"/>
  <c r="O700" i="4"/>
  <c r="Q700" i="4" s="1"/>
  <c r="R699" i="4"/>
  <c r="AL699" i="4"/>
  <c r="AM699" i="4"/>
  <c r="W699" i="4"/>
  <c r="AA699" i="4"/>
  <c r="AN699" i="4" l="1"/>
  <c r="AO699" i="4" s="1"/>
  <c r="T698" i="4"/>
  <c r="U698" i="4" s="1"/>
  <c r="V698" i="4" s="1"/>
  <c r="AC697" i="4"/>
  <c r="AB698" i="4"/>
  <c r="X699" i="4"/>
  <c r="Y698" i="4"/>
  <c r="S699" i="4"/>
  <c r="O701" i="4"/>
  <c r="Q701" i="4" s="1"/>
  <c r="R700" i="4"/>
  <c r="AL700" i="4"/>
  <c r="W700" i="4"/>
  <c r="AA700" i="4" s="1"/>
  <c r="AM700" i="4"/>
  <c r="AN700" i="4" l="1"/>
  <c r="AO700" i="4" s="1"/>
  <c r="T699" i="4"/>
  <c r="U699" i="4" s="1"/>
  <c r="V699" i="4" s="1"/>
  <c r="AC698" i="4"/>
  <c r="AB699" i="4"/>
  <c r="Y699" i="4"/>
  <c r="X700" i="4"/>
  <c r="S700" i="4"/>
  <c r="O702" i="4"/>
  <c r="Q702" i="4" s="1"/>
  <c r="R701" i="4"/>
  <c r="W701" i="4"/>
  <c r="AA701" i="4"/>
  <c r="AL701" i="4"/>
  <c r="AM701" i="4" s="1"/>
  <c r="AN701" i="4" l="1"/>
  <c r="AO701" i="4" s="1"/>
  <c r="T700" i="4"/>
  <c r="U700" i="4" s="1"/>
  <c r="V700" i="4" s="1"/>
  <c r="AC699" i="4"/>
  <c r="AB700" i="4"/>
  <c r="X701" i="4"/>
  <c r="Y700" i="4"/>
  <c r="S701" i="4"/>
  <c r="O703" i="4"/>
  <c r="Q703" i="4" s="1"/>
  <c r="R702" i="4"/>
  <c r="AL702" i="4"/>
  <c r="W702" i="4"/>
  <c r="AM702" i="4"/>
  <c r="AA702" i="4"/>
  <c r="AN702" i="4" l="1"/>
  <c r="AO702" i="4" s="1"/>
  <c r="T701" i="4"/>
  <c r="U701" i="4" s="1"/>
  <c r="V701" i="4" s="1"/>
  <c r="AC700" i="4"/>
  <c r="AB701" i="4"/>
  <c r="Y701" i="4"/>
  <c r="X702" i="4"/>
  <c r="S702" i="4"/>
  <c r="O704" i="4"/>
  <c r="Q704" i="4" s="1"/>
  <c r="R703" i="4"/>
  <c r="AL703" i="4"/>
  <c r="W703" i="4"/>
  <c r="AA703" i="4" s="1"/>
  <c r="AM703" i="4"/>
  <c r="AN703" i="4" l="1"/>
  <c r="AO703" i="4" s="1"/>
  <c r="T702" i="4"/>
  <c r="U702" i="4" s="1"/>
  <c r="V702" i="4" s="1"/>
  <c r="AC701" i="4"/>
  <c r="AB702" i="4"/>
  <c r="X703" i="4"/>
  <c r="Y702" i="4"/>
  <c r="S703" i="4"/>
  <c r="O705" i="4"/>
  <c r="Q705" i="4" s="1"/>
  <c r="R704" i="4"/>
  <c r="AL704" i="4"/>
  <c r="W704" i="4"/>
  <c r="AA704" i="4"/>
  <c r="AM704" i="4"/>
  <c r="AN704" i="4" l="1"/>
  <c r="AO704" i="4" s="1"/>
  <c r="T703" i="4"/>
  <c r="U703" i="4" s="1"/>
  <c r="V703" i="4" s="1"/>
  <c r="AC702" i="4"/>
  <c r="AB703" i="4"/>
  <c r="Y703" i="4"/>
  <c r="X704" i="4"/>
  <c r="S704" i="4"/>
  <c r="O706" i="4"/>
  <c r="Q706" i="4" s="1"/>
  <c r="R705" i="4"/>
  <c r="W705" i="4"/>
  <c r="AA705" i="4"/>
  <c r="AL705" i="4"/>
  <c r="AM705" i="4" s="1"/>
  <c r="AN705" i="4" l="1"/>
  <c r="AO705" i="4" s="1"/>
  <c r="T704" i="4"/>
  <c r="U704" i="4" s="1"/>
  <c r="V704" i="4" s="1"/>
  <c r="AC703" i="4"/>
  <c r="AB704" i="4"/>
  <c r="X705" i="4"/>
  <c r="Y704" i="4"/>
  <c r="S705" i="4"/>
  <c r="O707" i="4"/>
  <c r="Q707" i="4" s="1"/>
  <c r="R706" i="4"/>
  <c r="AL706" i="4"/>
  <c r="W706" i="4"/>
  <c r="AA706" i="4"/>
  <c r="AM706" i="4"/>
  <c r="AN706" i="4" l="1"/>
  <c r="AO706" i="4" s="1"/>
  <c r="T705" i="4"/>
  <c r="U705" i="4" s="1"/>
  <c r="V705" i="4" s="1"/>
  <c r="AC704" i="4"/>
  <c r="AB705" i="4"/>
  <c r="Y705" i="4"/>
  <c r="X706" i="4"/>
  <c r="S706" i="4"/>
  <c r="O708" i="4"/>
  <c r="Q708" i="4" s="1"/>
  <c r="R707" i="4"/>
  <c r="W707" i="4"/>
  <c r="AL707" i="4"/>
  <c r="AA707" i="4"/>
  <c r="AM707" i="4"/>
  <c r="AN707" i="4" l="1"/>
  <c r="AO707" i="4" s="1"/>
  <c r="T706" i="4"/>
  <c r="U706" i="4" s="1"/>
  <c r="V706" i="4" s="1"/>
  <c r="AC705" i="4"/>
  <c r="AB706" i="4"/>
  <c r="X707" i="4"/>
  <c r="Y706" i="4"/>
  <c r="S707" i="4"/>
  <c r="O709" i="4"/>
  <c r="Q709" i="4" s="1"/>
  <c r="R708" i="4"/>
  <c r="AL708" i="4"/>
  <c r="W708" i="4"/>
  <c r="AA708" i="4" s="1"/>
  <c r="AM708" i="4"/>
  <c r="AN708" i="4" l="1"/>
  <c r="AO708" i="4" s="1"/>
  <c r="T707" i="4"/>
  <c r="U707" i="4" s="1"/>
  <c r="V707" i="4" s="1"/>
  <c r="AB707" i="4"/>
  <c r="AC706" i="4"/>
  <c r="Y707" i="4"/>
  <c r="X708" i="4"/>
  <c r="S708" i="4"/>
  <c r="O710" i="4"/>
  <c r="Q710" i="4" s="1"/>
  <c r="R709" i="4"/>
  <c r="AL709" i="4"/>
  <c r="AM709" i="4"/>
  <c r="W709" i="4"/>
  <c r="AA709" i="4" s="1"/>
  <c r="AN709" i="4" l="1"/>
  <c r="AO709" i="4" s="1"/>
  <c r="T708" i="4"/>
  <c r="U708" i="4" s="1"/>
  <c r="V708" i="4" s="1"/>
  <c r="AC707" i="4"/>
  <c r="AB708" i="4"/>
  <c r="X709" i="4"/>
  <c r="Y708" i="4"/>
  <c r="S709" i="4"/>
  <c r="O711" i="4"/>
  <c r="Q711" i="4" s="1"/>
  <c r="R710" i="4"/>
  <c r="AL710" i="4"/>
  <c r="W710" i="4"/>
  <c r="AM710" i="4"/>
  <c r="AA710" i="4"/>
  <c r="AN710" i="4" l="1"/>
  <c r="AO710" i="4" s="1"/>
  <c r="T709" i="4"/>
  <c r="U709" i="4" s="1"/>
  <c r="V709" i="4" s="1"/>
  <c r="AC708" i="4"/>
  <c r="AB709" i="4"/>
  <c r="Y709" i="4"/>
  <c r="X710" i="4"/>
  <c r="S710" i="4"/>
  <c r="O712" i="4"/>
  <c r="Q712" i="4" s="1"/>
  <c r="R711" i="4"/>
  <c r="AL711" i="4"/>
  <c r="AM711" i="4" s="1"/>
  <c r="W711" i="4"/>
  <c r="AA711" i="4" s="1"/>
  <c r="AN711" i="4" l="1"/>
  <c r="AO711" i="4" s="1"/>
  <c r="T710" i="4"/>
  <c r="U710" i="4" s="1"/>
  <c r="V710" i="4" s="1"/>
  <c r="AC709" i="4"/>
  <c r="AB710" i="4"/>
  <c r="X711" i="4"/>
  <c r="Y710" i="4"/>
  <c r="S711" i="4"/>
  <c r="O713" i="4"/>
  <c r="Q713" i="4" s="1"/>
  <c r="R712" i="4"/>
  <c r="AL712" i="4"/>
  <c r="W712" i="4"/>
  <c r="AA712" i="4" s="1"/>
  <c r="AM712" i="4"/>
  <c r="AN712" i="4" l="1"/>
  <c r="AO712" i="4" s="1"/>
  <c r="T711" i="4"/>
  <c r="U711" i="4" s="1"/>
  <c r="V711" i="4" s="1"/>
  <c r="AC710" i="4"/>
  <c r="AB711" i="4"/>
  <c r="Y711" i="4"/>
  <c r="X712" i="4"/>
  <c r="S712" i="4"/>
  <c r="O714" i="4"/>
  <c r="Q714" i="4" s="1"/>
  <c r="R713" i="4"/>
  <c r="AL713" i="4"/>
  <c r="W713" i="4"/>
  <c r="AA713" i="4" s="1"/>
  <c r="AM713" i="4"/>
  <c r="AN713" i="4" l="1"/>
  <c r="AO713" i="4" s="1"/>
  <c r="T712" i="4"/>
  <c r="U712" i="4" s="1"/>
  <c r="V712" i="4" s="1"/>
  <c r="AC711" i="4"/>
  <c r="AB712" i="4"/>
  <c r="X713" i="4"/>
  <c r="Y712" i="4"/>
  <c r="S713" i="4"/>
  <c r="O715" i="4"/>
  <c r="Q715" i="4" s="1"/>
  <c r="R714" i="4"/>
  <c r="W714" i="4"/>
  <c r="AA714" i="4"/>
  <c r="AL714" i="4"/>
  <c r="AM714" i="4" s="1"/>
  <c r="AN714" i="4" l="1"/>
  <c r="AO714" i="4" s="1"/>
  <c r="T713" i="4"/>
  <c r="U713" i="4" s="1"/>
  <c r="V713" i="4" s="1"/>
  <c r="AC712" i="4"/>
  <c r="AB713" i="4"/>
  <c r="Y713" i="4"/>
  <c r="X714" i="4"/>
  <c r="S714" i="4"/>
  <c r="O716" i="4"/>
  <c r="Q716" i="4" s="1"/>
  <c r="R715" i="4"/>
  <c r="AL715" i="4"/>
  <c r="W715" i="4"/>
  <c r="AA715" i="4" s="1"/>
  <c r="AM715" i="4"/>
  <c r="AN715" i="4" l="1"/>
  <c r="AO715" i="4" s="1"/>
  <c r="T714" i="4"/>
  <c r="U714" i="4" s="1"/>
  <c r="V714" i="4" s="1"/>
  <c r="AC713" i="4"/>
  <c r="AB714" i="4"/>
  <c r="X715" i="4"/>
  <c r="Y714" i="4"/>
  <c r="S715" i="4"/>
  <c r="O717" i="4"/>
  <c r="Q717" i="4" s="1"/>
  <c r="R716" i="4"/>
  <c r="AL716" i="4"/>
  <c r="AM716" i="4" s="1"/>
  <c r="W716" i="4"/>
  <c r="AA716" i="4"/>
  <c r="AN716" i="4" l="1"/>
  <c r="AO716" i="4" s="1"/>
  <c r="T715" i="4"/>
  <c r="U715" i="4" s="1"/>
  <c r="V715" i="4" s="1"/>
  <c r="AC714" i="4"/>
  <c r="AB715" i="4"/>
  <c r="Y715" i="4"/>
  <c r="X716" i="4"/>
  <c r="S716" i="4"/>
  <c r="O718" i="4"/>
  <c r="Q718" i="4" s="1"/>
  <c r="R717" i="4"/>
  <c r="AL717" i="4"/>
  <c r="W717" i="4"/>
  <c r="AA717" i="4" s="1"/>
  <c r="AM717" i="4"/>
  <c r="AN717" i="4" l="1"/>
  <c r="AO717" i="4" s="1"/>
  <c r="T716" i="4"/>
  <c r="U716" i="4" s="1"/>
  <c r="V716" i="4" s="1"/>
  <c r="AC715" i="4"/>
  <c r="AB716" i="4"/>
  <c r="X717" i="4"/>
  <c r="Y716" i="4"/>
  <c r="S717" i="4"/>
  <c r="O719" i="4"/>
  <c r="Q719" i="4" s="1"/>
  <c r="R718" i="4"/>
  <c r="AL718" i="4"/>
  <c r="W718" i="4"/>
  <c r="AA718" i="4" s="1"/>
  <c r="AM718" i="4"/>
  <c r="AN718" i="4" l="1"/>
  <c r="AO718" i="4" s="1"/>
  <c r="T717" i="4"/>
  <c r="U717" i="4" s="1"/>
  <c r="V717" i="4" s="1"/>
  <c r="AC716" i="4"/>
  <c r="AB717" i="4"/>
  <c r="Y717" i="4"/>
  <c r="X718" i="4"/>
  <c r="S718" i="4"/>
  <c r="O720" i="4"/>
  <c r="Q720" i="4" s="1"/>
  <c r="R719" i="4"/>
  <c r="AL719" i="4"/>
  <c r="W719" i="4"/>
  <c r="AA719" i="4" s="1"/>
  <c r="AM719" i="4"/>
  <c r="AN719" i="4" l="1"/>
  <c r="AO719" i="4" s="1"/>
  <c r="T718" i="4"/>
  <c r="U718" i="4" s="1"/>
  <c r="V718" i="4" s="1"/>
  <c r="AC717" i="4"/>
  <c r="AB718" i="4"/>
  <c r="X719" i="4"/>
  <c r="Y718" i="4"/>
  <c r="S719" i="4"/>
  <c r="O721" i="4"/>
  <c r="Q721" i="4" s="1"/>
  <c r="R720" i="4"/>
  <c r="W720" i="4"/>
  <c r="AL720" i="4"/>
  <c r="AM720" i="4" s="1"/>
  <c r="AA720" i="4"/>
  <c r="AN720" i="4" l="1"/>
  <c r="AO720" i="4" s="1"/>
  <c r="T719" i="4"/>
  <c r="U719" i="4" s="1"/>
  <c r="V719" i="4" s="1"/>
  <c r="AC718" i="4"/>
  <c r="AB719" i="4"/>
  <c r="Y719" i="4"/>
  <c r="X720" i="4"/>
  <c r="S720" i="4"/>
  <c r="O722" i="4"/>
  <c r="Q722" i="4" s="1"/>
  <c r="R721" i="4"/>
  <c r="W721" i="4"/>
  <c r="AL721" i="4"/>
  <c r="AA721" i="4"/>
  <c r="AM721" i="4"/>
  <c r="AN721" i="4" l="1"/>
  <c r="AO721" i="4" s="1"/>
  <c r="T720" i="4"/>
  <c r="U720" i="4" s="1"/>
  <c r="V720" i="4" s="1"/>
  <c r="AC719" i="4"/>
  <c r="AB720" i="4"/>
  <c r="X721" i="4"/>
  <c r="Y720" i="4"/>
  <c r="S721" i="4"/>
  <c r="O723" i="4"/>
  <c r="Q723" i="4" s="1"/>
  <c r="R722" i="4"/>
  <c r="AL722" i="4"/>
  <c r="W722" i="4"/>
  <c r="AA722" i="4" s="1"/>
  <c r="AM722" i="4"/>
  <c r="AN722" i="4" l="1"/>
  <c r="AO722" i="4" s="1"/>
  <c r="T721" i="4"/>
  <c r="U721" i="4" s="1"/>
  <c r="V721" i="4" s="1"/>
  <c r="AC720" i="4"/>
  <c r="AB721" i="4"/>
  <c r="Y721" i="4"/>
  <c r="X722" i="4"/>
  <c r="S722" i="4"/>
  <c r="O724" i="4"/>
  <c r="Q724" i="4" s="1"/>
  <c r="R723" i="4"/>
  <c r="AL723" i="4"/>
  <c r="W723" i="4"/>
  <c r="AM723" i="4"/>
  <c r="AA723" i="4"/>
  <c r="AN723" i="4" l="1"/>
  <c r="AO723" i="4" s="1"/>
  <c r="T722" i="4"/>
  <c r="U722" i="4" s="1"/>
  <c r="V722" i="4" s="1"/>
  <c r="AC721" i="4"/>
  <c r="AB722" i="4"/>
  <c r="X723" i="4"/>
  <c r="Y722" i="4"/>
  <c r="S723" i="4"/>
  <c r="O725" i="4"/>
  <c r="Q725" i="4" s="1"/>
  <c r="R724" i="4"/>
  <c r="W724" i="4"/>
  <c r="AL724" i="4"/>
  <c r="AM724" i="4" s="1"/>
  <c r="AA724" i="4"/>
  <c r="AN724" i="4" l="1"/>
  <c r="AO724" i="4" s="1"/>
  <c r="T723" i="4"/>
  <c r="U723" i="4" s="1"/>
  <c r="V723" i="4" s="1"/>
  <c r="AC722" i="4"/>
  <c r="AB723" i="4"/>
  <c r="Y723" i="4"/>
  <c r="X724" i="4"/>
  <c r="S724" i="4"/>
  <c r="O726" i="4"/>
  <c r="Q726" i="4" s="1"/>
  <c r="R725" i="4"/>
  <c r="AL725" i="4"/>
  <c r="AM725" i="4"/>
  <c r="W725" i="4"/>
  <c r="AA725" i="4"/>
  <c r="AN725" i="4" l="1"/>
  <c r="AO725" i="4" s="1"/>
  <c r="T724" i="4"/>
  <c r="U724" i="4" s="1"/>
  <c r="V724" i="4" s="1"/>
  <c r="AC723" i="4"/>
  <c r="AB724" i="4"/>
  <c r="X725" i="4"/>
  <c r="Y724" i="4"/>
  <c r="S725" i="4"/>
  <c r="O727" i="4"/>
  <c r="Q727" i="4" s="1"/>
  <c r="R726" i="4"/>
  <c r="AL726" i="4"/>
  <c r="W726" i="4"/>
  <c r="AA726" i="4" s="1"/>
  <c r="AM726" i="4"/>
  <c r="AN726" i="4" l="1"/>
  <c r="AO726" i="4" s="1"/>
  <c r="T725" i="4"/>
  <c r="U725" i="4" s="1"/>
  <c r="V725" i="4" s="1"/>
  <c r="AC724" i="4"/>
  <c r="AB725" i="4"/>
  <c r="Y725" i="4"/>
  <c r="X726" i="4"/>
  <c r="S726" i="4"/>
  <c r="O728" i="4"/>
  <c r="Q728" i="4" s="1"/>
  <c r="R727" i="4"/>
  <c r="AL727" i="4"/>
  <c r="AM727" i="4"/>
  <c r="W727" i="4"/>
  <c r="AA727" i="4"/>
  <c r="AN727" i="4" l="1"/>
  <c r="AO727" i="4" s="1"/>
  <c r="T726" i="4"/>
  <c r="U726" i="4" s="1"/>
  <c r="V726" i="4" s="1"/>
  <c r="AC725" i="4"/>
  <c r="AB726" i="4"/>
  <c r="X727" i="4"/>
  <c r="Y726" i="4"/>
  <c r="S727" i="4"/>
  <c r="O729" i="4"/>
  <c r="Q729" i="4" s="1"/>
  <c r="R728" i="4"/>
  <c r="AL728" i="4"/>
  <c r="W728" i="4"/>
  <c r="AA728" i="4"/>
  <c r="AM728" i="4"/>
  <c r="AN728" i="4" l="1"/>
  <c r="AO728" i="4" s="1"/>
  <c r="T727" i="4"/>
  <c r="U727" i="4" s="1"/>
  <c r="V727" i="4" s="1"/>
  <c r="AC726" i="4"/>
  <c r="AB727" i="4"/>
  <c r="Y727" i="4"/>
  <c r="X728" i="4"/>
  <c r="S728" i="4"/>
  <c r="O730" i="4"/>
  <c r="Q730" i="4" s="1"/>
  <c r="R729" i="4"/>
  <c r="AL729" i="4"/>
  <c r="W729" i="4"/>
  <c r="AA729" i="4" s="1"/>
  <c r="AM729" i="4"/>
  <c r="AN729" i="4" l="1"/>
  <c r="AO729" i="4" s="1"/>
  <c r="T728" i="4"/>
  <c r="U728" i="4" s="1"/>
  <c r="V728" i="4" s="1"/>
  <c r="AC727" i="4"/>
  <c r="AB728" i="4"/>
  <c r="X729" i="4"/>
  <c r="Y728" i="4"/>
  <c r="S729" i="4"/>
  <c r="O731" i="4"/>
  <c r="Q731" i="4" s="1"/>
  <c r="R730" i="4"/>
  <c r="AL730" i="4"/>
  <c r="AM730" i="4"/>
  <c r="W730" i="4"/>
  <c r="AA730" i="4" s="1"/>
  <c r="AN730" i="4" l="1"/>
  <c r="AO730" i="4" s="1"/>
  <c r="T729" i="4"/>
  <c r="U729" i="4" s="1"/>
  <c r="V729" i="4" s="1"/>
  <c r="AC728" i="4"/>
  <c r="AB729" i="4"/>
  <c r="Y729" i="4"/>
  <c r="X730" i="4"/>
  <c r="S730" i="4"/>
  <c r="O732" i="4"/>
  <c r="Q732" i="4" s="1"/>
  <c r="R731" i="4"/>
  <c r="AL731" i="4"/>
  <c r="AM731" i="4"/>
  <c r="W731" i="4"/>
  <c r="AA731" i="4" s="1"/>
  <c r="AN731" i="4" l="1"/>
  <c r="AO731" i="4" s="1"/>
  <c r="T730" i="4"/>
  <c r="U730" i="4" s="1"/>
  <c r="V730" i="4" s="1"/>
  <c r="AC729" i="4"/>
  <c r="AB730" i="4"/>
  <c r="X731" i="4"/>
  <c r="Y730" i="4"/>
  <c r="S731" i="4"/>
  <c r="O733" i="4"/>
  <c r="Q733" i="4" s="1"/>
  <c r="R732" i="4"/>
  <c r="AL732" i="4"/>
  <c r="AM732" i="4"/>
  <c r="W732" i="4"/>
  <c r="AA732" i="4"/>
  <c r="AN732" i="4" l="1"/>
  <c r="AO732" i="4" s="1"/>
  <c r="T731" i="4"/>
  <c r="U731" i="4" s="1"/>
  <c r="V731" i="4" s="1"/>
  <c r="AC730" i="4"/>
  <c r="AB731" i="4"/>
  <c r="Y731" i="4"/>
  <c r="X732" i="4"/>
  <c r="S732" i="4"/>
  <c r="O734" i="4"/>
  <c r="Q734" i="4" s="1"/>
  <c r="R733" i="4"/>
  <c r="AL733" i="4"/>
  <c r="W733" i="4"/>
  <c r="AA733" i="4" s="1"/>
  <c r="AM733" i="4"/>
  <c r="AN733" i="4" l="1"/>
  <c r="AO733" i="4" s="1"/>
  <c r="T732" i="4"/>
  <c r="U732" i="4" s="1"/>
  <c r="V732" i="4" s="1"/>
  <c r="AC731" i="4"/>
  <c r="AB732" i="4"/>
  <c r="X733" i="4"/>
  <c r="Y732" i="4"/>
  <c r="S733" i="4"/>
  <c r="O735" i="4"/>
  <c r="Q735" i="4" s="1"/>
  <c r="R734" i="4"/>
  <c r="AL734" i="4"/>
  <c r="AM734" i="4" s="1"/>
  <c r="W734" i="4"/>
  <c r="AA734" i="4" s="1"/>
  <c r="AN734" i="4" l="1"/>
  <c r="AO734" i="4" s="1"/>
  <c r="T733" i="4"/>
  <c r="U733" i="4" s="1"/>
  <c r="V733" i="4" s="1"/>
  <c r="AC732" i="4"/>
  <c r="AB733" i="4"/>
  <c r="Y733" i="4"/>
  <c r="X734" i="4"/>
  <c r="S734" i="4"/>
  <c r="O736" i="4"/>
  <c r="Q736" i="4" s="1"/>
  <c r="R735" i="4"/>
  <c r="AL735" i="4"/>
  <c r="W735" i="4"/>
  <c r="AA735" i="4"/>
  <c r="AM735" i="4"/>
  <c r="AN735" i="4" l="1"/>
  <c r="AO735" i="4" s="1"/>
  <c r="T734" i="4"/>
  <c r="U734" i="4" s="1"/>
  <c r="V734" i="4" s="1"/>
  <c r="AC733" i="4"/>
  <c r="AB734" i="4"/>
  <c r="X735" i="4"/>
  <c r="Y734" i="4"/>
  <c r="S735" i="4"/>
  <c r="O737" i="4"/>
  <c r="Q737" i="4" s="1"/>
  <c r="R736" i="4"/>
  <c r="AL736" i="4"/>
  <c r="W736" i="4"/>
  <c r="AA736" i="4"/>
  <c r="AM736" i="4"/>
  <c r="AN736" i="4" l="1"/>
  <c r="AO736" i="4" s="1"/>
  <c r="T735" i="4"/>
  <c r="U735" i="4" s="1"/>
  <c r="V735" i="4" s="1"/>
  <c r="AC734" i="4"/>
  <c r="AB735" i="4"/>
  <c r="Y735" i="4"/>
  <c r="X736" i="4"/>
  <c r="S736" i="4"/>
  <c r="O738" i="4"/>
  <c r="Q738" i="4" s="1"/>
  <c r="R737" i="4"/>
  <c r="AL737" i="4"/>
  <c r="W737" i="4"/>
  <c r="AA737" i="4" s="1"/>
  <c r="AM737" i="4"/>
  <c r="AN737" i="4" l="1"/>
  <c r="AO737" i="4" s="1"/>
  <c r="T736" i="4"/>
  <c r="U736" i="4" s="1"/>
  <c r="V736" i="4" s="1"/>
  <c r="AB736" i="4"/>
  <c r="AC735" i="4"/>
  <c r="X737" i="4"/>
  <c r="Y736" i="4"/>
  <c r="S737" i="4"/>
  <c r="O739" i="4"/>
  <c r="Q739" i="4" s="1"/>
  <c r="R738" i="4"/>
  <c r="AL738" i="4"/>
  <c r="AM738" i="4" s="1"/>
  <c r="W738" i="4"/>
  <c r="AA738" i="4" s="1"/>
  <c r="AN738" i="4" l="1"/>
  <c r="AO738" i="4" s="1"/>
  <c r="T737" i="4"/>
  <c r="U737" i="4" s="1"/>
  <c r="V737" i="4" s="1"/>
  <c r="AC736" i="4"/>
  <c r="AB737" i="4"/>
  <c r="Y737" i="4"/>
  <c r="X738" i="4"/>
  <c r="S738" i="4"/>
  <c r="O740" i="4"/>
  <c r="Q740" i="4" s="1"/>
  <c r="R739" i="4"/>
  <c r="AL739" i="4"/>
  <c r="W739" i="4"/>
  <c r="AA739" i="4" s="1"/>
  <c r="AM739" i="4"/>
  <c r="AN739" i="4" l="1"/>
  <c r="AO739" i="4" s="1"/>
  <c r="T738" i="4"/>
  <c r="U738" i="4" s="1"/>
  <c r="V738" i="4" s="1"/>
  <c r="AC737" i="4"/>
  <c r="AB738" i="4"/>
  <c r="X739" i="4"/>
  <c r="Y738" i="4"/>
  <c r="S739" i="4"/>
  <c r="O741" i="4"/>
  <c r="Q741" i="4" s="1"/>
  <c r="R740" i="4"/>
  <c r="AL740" i="4"/>
  <c r="W740" i="4"/>
  <c r="AA740" i="4"/>
  <c r="AM740" i="4"/>
  <c r="AN740" i="4" l="1"/>
  <c r="AO740" i="4" s="1"/>
  <c r="T739" i="4"/>
  <c r="U739" i="4" s="1"/>
  <c r="V739" i="4" s="1"/>
  <c r="AC738" i="4"/>
  <c r="AB739" i="4"/>
  <c r="Y739" i="4"/>
  <c r="X740" i="4"/>
  <c r="S740" i="4"/>
  <c r="O742" i="4"/>
  <c r="Q742" i="4" s="1"/>
  <c r="R741" i="4"/>
  <c r="W741" i="4"/>
  <c r="AA741" i="4"/>
  <c r="AL741" i="4"/>
  <c r="AM741" i="4"/>
  <c r="AN741" i="4" l="1"/>
  <c r="AO741" i="4" s="1"/>
  <c r="T740" i="4"/>
  <c r="U740" i="4" s="1"/>
  <c r="V740" i="4" s="1"/>
  <c r="AC739" i="4"/>
  <c r="AB740" i="4"/>
  <c r="X741" i="4"/>
  <c r="Y740" i="4"/>
  <c r="S741" i="4"/>
  <c r="O743" i="4"/>
  <c r="Q743" i="4" s="1"/>
  <c r="R742" i="4"/>
  <c r="W742" i="4"/>
  <c r="AL742" i="4"/>
  <c r="AM742" i="4"/>
  <c r="AA742" i="4"/>
  <c r="AN742" i="4" l="1"/>
  <c r="AO742" i="4" s="1"/>
  <c r="T741" i="4"/>
  <c r="U741" i="4" s="1"/>
  <c r="V741" i="4" s="1"/>
  <c r="AC740" i="4"/>
  <c r="AB741" i="4"/>
  <c r="Y741" i="4"/>
  <c r="X742" i="4"/>
  <c r="S742" i="4"/>
  <c r="O744" i="4"/>
  <c r="Q744" i="4" s="1"/>
  <c r="R743" i="4"/>
  <c r="AL743" i="4"/>
  <c r="W743" i="4"/>
  <c r="AA743" i="4"/>
  <c r="AM743" i="4"/>
  <c r="AN743" i="4" l="1"/>
  <c r="AO743" i="4" s="1"/>
  <c r="T742" i="4"/>
  <c r="U742" i="4" s="1"/>
  <c r="V742" i="4" s="1"/>
  <c r="AC741" i="4"/>
  <c r="AB742" i="4"/>
  <c r="X743" i="4"/>
  <c r="Y742" i="4"/>
  <c r="S743" i="4"/>
  <c r="O745" i="4"/>
  <c r="Q745" i="4" s="1"/>
  <c r="R744" i="4"/>
  <c r="AL744" i="4"/>
  <c r="AM744" i="4" s="1"/>
  <c r="W744" i="4"/>
  <c r="AA744" i="4" s="1"/>
  <c r="AN744" i="4" l="1"/>
  <c r="AO744" i="4" s="1"/>
  <c r="T743" i="4"/>
  <c r="U743" i="4" s="1"/>
  <c r="V743" i="4" s="1"/>
  <c r="AC742" i="4"/>
  <c r="AB743" i="4"/>
  <c r="Y743" i="4"/>
  <c r="X744" i="4"/>
  <c r="S744" i="4"/>
  <c r="O746" i="4"/>
  <c r="Q746" i="4" s="1"/>
  <c r="R745" i="4"/>
  <c r="W745" i="4"/>
  <c r="AL745" i="4"/>
  <c r="AM745" i="4" s="1"/>
  <c r="AA745" i="4"/>
  <c r="AN745" i="4" l="1"/>
  <c r="AO745" i="4" s="1"/>
  <c r="T744" i="4"/>
  <c r="U744" i="4" s="1"/>
  <c r="V744" i="4" s="1"/>
  <c r="AC743" i="4"/>
  <c r="AB744" i="4"/>
  <c r="X745" i="4"/>
  <c r="Y744" i="4"/>
  <c r="S745" i="4"/>
  <c r="O747" i="4"/>
  <c r="Q747" i="4" s="1"/>
  <c r="R746" i="4"/>
  <c r="W746" i="4"/>
  <c r="AL746" i="4"/>
  <c r="AM746" i="4"/>
  <c r="AA746" i="4"/>
  <c r="AN746" i="4" l="1"/>
  <c r="AO746" i="4" s="1"/>
  <c r="T745" i="4"/>
  <c r="U745" i="4" s="1"/>
  <c r="V745" i="4" s="1"/>
  <c r="AC744" i="4"/>
  <c r="AB745" i="4"/>
  <c r="Y745" i="4"/>
  <c r="X746" i="4"/>
  <c r="S746" i="4"/>
  <c r="O748" i="4"/>
  <c r="Q748" i="4" s="1"/>
  <c r="R747" i="4"/>
  <c r="AL747" i="4"/>
  <c r="W747" i="4"/>
  <c r="AA747" i="4" s="1"/>
  <c r="AM747" i="4"/>
  <c r="AN747" i="4" l="1"/>
  <c r="AO747" i="4" s="1"/>
  <c r="T746" i="4"/>
  <c r="U746" i="4" s="1"/>
  <c r="V746" i="4" s="1"/>
  <c r="AC745" i="4"/>
  <c r="AB746" i="4"/>
  <c r="X747" i="4"/>
  <c r="Y746" i="4"/>
  <c r="S747" i="4"/>
  <c r="O749" i="4"/>
  <c r="Q749" i="4" s="1"/>
  <c r="R748" i="4"/>
  <c r="W748" i="4"/>
  <c r="AL748" i="4"/>
  <c r="AM748" i="4"/>
  <c r="AA748" i="4"/>
  <c r="AN748" i="4" l="1"/>
  <c r="AO748" i="4" s="1"/>
  <c r="T747" i="4"/>
  <c r="U747" i="4" s="1"/>
  <c r="V747" i="4" s="1"/>
  <c r="AC746" i="4"/>
  <c r="AB747" i="4"/>
  <c r="Y747" i="4"/>
  <c r="X748" i="4"/>
  <c r="S748" i="4"/>
  <c r="O750" i="4"/>
  <c r="Q750" i="4" s="1"/>
  <c r="R749" i="4"/>
  <c r="W749" i="4"/>
  <c r="AA749" i="4"/>
  <c r="AL749" i="4"/>
  <c r="AM749" i="4"/>
  <c r="AN749" i="4" l="1"/>
  <c r="AO749" i="4" s="1"/>
  <c r="T748" i="4"/>
  <c r="U748" i="4" s="1"/>
  <c r="V748" i="4" s="1"/>
  <c r="AC747" i="4"/>
  <c r="AB748" i="4"/>
  <c r="X749" i="4"/>
  <c r="Y748" i="4"/>
  <c r="S749" i="4"/>
  <c r="O751" i="4"/>
  <c r="Q751" i="4" s="1"/>
  <c r="R750" i="4"/>
  <c r="AL750" i="4"/>
  <c r="W750" i="4"/>
  <c r="AA750" i="4" s="1"/>
  <c r="AM750" i="4"/>
  <c r="AN750" i="4" l="1"/>
  <c r="T749" i="4"/>
  <c r="U749" i="4" s="1"/>
  <c r="V749" i="4" s="1"/>
  <c r="AC748" i="4"/>
  <c r="AB749" i="4"/>
  <c r="Y749" i="4"/>
  <c r="X750" i="4"/>
  <c r="S750" i="4"/>
  <c r="O752" i="4"/>
  <c r="Q752" i="4" s="1"/>
  <c r="R751" i="4"/>
  <c r="AL751" i="4"/>
  <c r="AM751" i="4"/>
  <c r="W751" i="4"/>
  <c r="AA751" i="4"/>
  <c r="AN751" i="4" l="1"/>
  <c r="AO751" i="4" s="1"/>
  <c r="T750" i="4"/>
  <c r="U750" i="4" s="1"/>
  <c r="V750" i="4" s="1"/>
  <c r="AO750" i="4"/>
  <c r="AC749" i="4"/>
  <c r="AB750" i="4"/>
  <c r="X751" i="4"/>
  <c r="Y750" i="4"/>
  <c r="S751" i="4"/>
  <c r="O753" i="4"/>
  <c r="Q753" i="4" s="1"/>
  <c r="R752" i="4"/>
  <c r="W752" i="4"/>
  <c r="AL752" i="4"/>
  <c r="AM752" i="4"/>
  <c r="AA752" i="4"/>
  <c r="AN752" i="4" l="1"/>
  <c r="AO752" i="4" s="1"/>
  <c r="T751" i="4"/>
  <c r="U751" i="4" s="1"/>
  <c r="V751" i="4" s="1"/>
  <c r="AC750" i="4"/>
  <c r="AB751" i="4"/>
  <c r="Y751" i="4"/>
  <c r="X752" i="4"/>
  <c r="S752" i="4"/>
  <c r="O754" i="4"/>
  <c r="Q754" i="4" s="1"/>
  <c r="R753" i="4"/>
  <c r="W753" i="4"/>
  <c r="AL753" i="4"/>
  <c r="AA753" i="4"/>
  <c r="AM753" i="4"/>
  <c r="AN753" i="4" l="1"/>
  <c r="AO753" i="4" s="1"/>
  <c r="T752" i="4"/>
  <c r="U752" i="4" s="1"/>
  <c r="V752" i="4" s="1"/>
  <c r="AC751" i="4"/>
  <c r="AB752" i="4"/>
  <c r="X753" i="4"/>
  <c r="Y752" i="4"/>
  <c r="S753" i="4"/>
  <c r="O755" i="4"/>
  <c r="Q755" i="4" s="1"/>
  <c r="R754" i="4"/>
  <c r="AL754" i="4"/>
  <c r="AM754" i="4" s="1"/>
  <c r="W754" i="4"/>
  <c r="AA754" i="4" s="1"/>
  <c r="AN754" i="4" l="1"/>
  <c r="AO754" i="4" s="1"/>
  <c r="T753" i="4"/>
  <c r="U753" i="4" s="1"/>
  <c r="V753" i="4" s="1"/>
  <c r="AB753" i="4"/>
  <c r="AC752" i="4"/>
  <c r="Y753" i="4"/>
  <c r="X754" i="4"/>
  <c r="S754" i="4"/>
  <c r="O756" i="4"/>
  <c r="Q756" i="4" s="1"/>
  <c r="R755" i="4"/>
  <c r="W755" i="4"/>
  <c r="AA755" i="4"/>
  <c r="AL755" i="4"/>
  <c r="AM755" i="4"/>
  <c r="AN755" i="4" l="1"/>
  <c r="T754" i="4"/>
  <c r="U754" i="4" s="1"/>
  <c r="V754" i="4" s="1"/>
  <c r="AC753" i="4"/>
  <c r="AB754" i="4"/>
  <c r="X755" i="4"/>
  <c r="Y754" i="4"/>
  <c r="S755" i="4"/>
  <c r="O757" i="4"/>
  <c r="Q757" i="4" s="1"/>
  <c r="R756" i="4"/>
  <c r="W756" i="4"/>
  <c r="AL756" i="4"/>
  <c r="AM756" i="4"/>
  <c r="AA756" i="4"/>
  <c r="AN756" i="4" l="1"/>
  <c r="AO756" i="4" s="1"/>
  <c r="T755" i="4"/>
  <c r="U755" i="4" s="1"/>
  <c r="V755" i="4" s="1"/>
  <c r="AO755" i="4"/>
  <c r="AC754" i="4"/>
  <c r="AB755" i="4"/>
  <c r="Y755" i="4"/>
  <c r="X756" i="4"/>
  <c r="S756" i="4"/>
  <c r="O758" i="4"/>
  <c r="Q758" i="4" s="1"/>
  <c r="R757" i="4"/>
  <c r="AL757" i="4"/>
  <c r="W757" i="4"/>
  <c r="AA757" i="4" s="1"/>
  <c r="AM757" i="4"/>
  <c r="AN757" i="4" l="1"/>
  <c r="AO757" i="4" s="1"/>
  <c r="T756" i="4"/>
  <c r="U756" i="4" s="1"/>
  <c r="V756" i="4" s="1"/>
  <c r="AC755" i="4"/>
  <c r="AB756" i="4"/>
  <c r="X757" i="4"/>
  <c r="Y756" i="4"/>
  <c r="S757" i="4"/>
  <c r="O759" i="4"/>
  <c r="Q759" i="4" s="1"/>
  <c r="R758" i="4"/>
  <c r="AL758" i="4"/>
  <c r="AM758" i="4"/>
  <c r="W758" i="4"/>
  <c r="AA758" i="4" s="1"/>
  <c r="AN758" i="4" l="1"/>
  <c r="AO758" i="4" s="1"/>
  <c r="T757" i="4"/>
  <c r="U757" i="4" s="1"/>
  <c r="V757" i="4" s="1"/>
  <c r="AC756" i="4"/>
  <c r="AB757" i="4"/>
  <c r="Y757" i="4"/>
  <c r="X758" i="4"/>
  <c r="S758" i="4"/>
  <c r="O760" i="4"/>
  <c r="Q760" i="4" s="1"/>
  <c r="R759" i="4"/>
  <c r="AL759" i="4"/>
  <c r="AM759" i="4" s="1"/>
  <c r="W759" i="4"/>
  <c r="AA759" i="4" s="1"/>
  <c r="AN759" i="4" l="1"/>
  <c r="AO759" i="4" s="1"/>
  <c r="T758" i="4"/>
  <c r="U758" i="4" s="1"/>
  <c r="V758" i="4" s="1"/>
  <c r="AC757" i="4"/>
  <c r="AB758" i="4"/>
  <c r="X759" i="4"/>
  <c r="Y758" i="4"/>
  <c r="S759" i="4"/>
  <c r="O761" i="4"/>
  <c r="Q761" i="4" s="1"/>
  <c r="R760" i="4"/>
  <c r="W760" i="4"/>
  <c r="AL760" i="4"/>
  <c r="AA760" i="4"/>
  <c r="AM760" i="4"/>
  <c r="AN760" i="4" l="1"/>
  <c r="AO760" i="4" s="1"/>
  <c r="T759" i="4"/>
  <c r="U759" i="4" s="1"/>
  <c r="V759" i="4" s="1"/>
  <c r="AC758" i="4"/>
  <c r="AB759" i="4"/>
  <c r="Y759" i="4"/>
  <c r="X760" i="4"/>
  <c r="S760" i="4"/>
  <c r="O762" i="4"/>
  <c r="Q762" i="4" s="1"/>
  <c r="R761" i="4"/>
  <c r="AL761" i="4"/>
  <c r="W761" i="4"/>
  <c r="AA761" i="4"/>
  <c r="AM761" i="4"/>
  <c r="AN761" i="4" l="1"/>
  <c r="AO761" i="4" s="1"/>
  <c r="T760" i="4"/>
  <c r="U760" i="4" s="1"/>
  <c r="V760" i="4" s="1"/>
  <c r="AC759" i="4"/>
  <c r="AB760" i="4"/>
  <c r="X761" i="4"/>
  <c r="Y760" i="4"/>
  <c r="S761" i="4"/>
  <c r="O763" i="4"/>
  <c r="Q763" i="4" s="1"/>
  <c r="R762" i="4"/>
  <c r="AL762" i="4"/>
  <c r="W762" i="4"/>
  <c r="AA762" i="4" s="1"/>
  <c r="AM762" i="4"/>
  <c r="AN762" i="4" l="1"/>
  <c r="AO762" i="4" s="1"/>
  <c r="T761" i="4"/>
  <c r="U761" i="4" s="1"/>
  <c r="V761" i="4" s="1"/>
  <c r="AC760" i="4"/>
  <c r="AB761" i="4"/>
  <c r="Y761" i="4"/>
  <c r="X762" i="4"/>
  <c r="S762" i="4"/>
  <c r="O764" i="4"/>
  <c r="Q764" i="4" s="1"/>
  <c r="R763" i="4"/>
  <c r="AL763" i="4"/>
  <c r="W763" i="4"/>
  <c r="AA763" i="4"/>
  <c r="AM763" i="4"/>
  <c r="AN763" i="4" l="1"/>
  <c r="AO763" i="4" s="1"/>
  <c r="T762" i="4"/>
  <c r="U762" i="4" s="1"/>
  <c r="V762" i="4" s="1"/>
  <c r="AC761" i="4"/>
  <c r="AB762" i="4"/>
  <c r="X763" i="4"/>
  <c r="Y762" i="4"/>
  <c r="S763" i="4"/>
  <c r="O765" i="4"/>
  <c r="Q765" i="4" s="1"/>
  <c r="R764" i="4"/>
  <c r="AL764" i="4"/>
  <c r="AM764" i="4"/>
  <c r="W764" i="4"/>
  <c r="AA764" i="4"/>
  <c r="AN764" i="4" l="1"/>
  <c r="AO764" i="4" s="1"/>
  <c r="T763" i="4"/>
  <c r="U763" i="4" s="1"/>
  <c r="V763" i="4" s="1"/>
  <c r="AC762" i="4"/>
  <c r="AB763" i="4"/>
  <c r="Y763" i="4"/>
  <c r="X764" i="4"/>
  <c r="S764" i="4"/>
  <c r="O766" i="4"/>
  <c r="Q766" i="4" s="1"/>
  <c r="R765" i="4"/>
  <c r="AL765" i="4"/>
  <c r="W765" i="4"/>
  <c r="AA765" i="4"/>
  <c r="AM765" i="4"/>
  <c r="AN765" i="4" l="1"/>
  <c r="AO765" i="4" s="1"/>
  <c r="T764" i="4"/>
  <c r="U764" i="4" s="1"/>
  <c r="V764" i="4" s="1"/>
  <c r="AC763" i="4"/>
  <c r="AB764" i="4"/>
  <c r="X765" i="4"/>
  <c r="Y764" i="4"/>
  <c r="S765" i="4"/>
  <c r="O767" i="4"/>
  <c r="Q767" i="4" s="1"/>
  <c r="R766" i="4"/>
  <c r="AL766" i="4"/>
  <c r="AM766" i="4"/>
  <c r="W766" i="4"/>
  <c r="AA766" i="4" s="1"/>
  <c r="AN766" i="4" l="1"/>
  <c r="AO766" i="4" s="1"/>
  <c r="T765" i="4"/>
  <c r="U765" i="4" s="1"/>
  <c r="V765" i="4" s="1"/>
  <c r="AC764" i="4"/>
  <c r="AB765" i="4"/>
  <c r="Y765" i="4"/>
  <c r="X766" i="4"/>
  <c r="S766" i="4"/>
  <c r="O768" i="4"/>
  <c r="Q768" i="4" s="1"/>
  <c r="R767" i="4"/>
  <c r="AL767" i="4"/>
  <c r="W767" i="4"/>
  <c r="AA767" i="4" s="1"/>
  <c r="AM767" i="4"/>
  <c r="AN767" i="4" l="1"/>
  <c r="AO767" i="4" s="1"/>
  <c r="T766" i="4"/>
  <c r="U766" i="4" s="1"/>
  <c r="V766" i="4" s="1"/>
  <c r="AC765" i="4"/>
  <c r="AB766" i="4"/>
  <c r="X767" i="4"/>
  <c r="Y766" i="4"/>
  <c r="S767" i="4"/>
  <c r="O769" i="4"/>
  <c r="Q769" i="4" s="1"/>
  <c r="R768" i="4"/>
  <c r="W768" i="4"/>
  <c r="AA768" i="4"/>
  <c r="AL768" i="4"/>
  <c r="AM768" i="4"/>
  <c r="AN768" i="4" l="1"/>
  <c r="AO768" i="4" s="1"/>
  <c r="T767" i="4"/>
  <c r="U767" i="4" s="1"/>
  <c r="V767" i="4" s="1"/>
  <c r="AC766" i="4"/>
  <c r="AB767" i="4"/>
  <c r="Y767" i="4"/>
  <c r="X768" i="4"/>
  <c r="S768" i="4"/>
  <c r="O770" i="4"/>
  <c r="Q770" i="4" s="1"/>
  <c r="R769" i="4"/>
  <c r="AL769" i="4"/>
  <c r="W769" i="4"/>
  <c r="AA769" i="4"/>
  <c r="AM769" i="4"/>
  <c r="AN769" i="4" l="1"/>
  <c r="AO769" i="4" s="1"/>
  <c r="T768" i="4"/>
  <c r="U768" i="4" s="1"/>
  <c r="V768" i="4" s="1"/>
  <c r="AC767" i="4"/>
  <c r="AB768" i="4"/>
  <c r="X769" i="4"/>
  <c r="Y768" i="4"/>
  <c r="S769" i="4"/>
  <c r="O771" i="4"/>
  <c r="Q771" i="4" s="1"/>
  <c r="R770" i="4"/>
  <c r="AL770" i="4"/>
  <c r="W770" i="4"/>
  <c r="AA770" i="4"/>
  <c r="AM770" i="4"/>
  <c r="AN770" i="4" l="1"/>
  <c r="AO770" i="4" s="1"/>
  <c r="T769" i="4"/>
  <c r="U769" i="4" s="1"/>
  <c r="V769" i="4" s="1"/>
  <c r="AC768" i="4"/>
  <c r="AB769" i="4"/>
  <c r="Y769" i="4"/>
  <c r="X770" i="4"/>
  <c r="S770" i="4"/>
  <c r="O772" i="4"/>
  <c r="Q772" i="4" s="1"/>
  <c r="R771" i="4"/>
  <c r="AL771" i="4"/>
  <c r="AM771" i="4"/>
  <c r="W771" i="4"/>
  <c r="AA771" i="4"/>
  <c r="AN771" i="4" l="1"/>
  <c r="AO771" i="4" s="1"/>
  <c r="T770" i="4"/>
  <c r="U770" i="4" s="1"/>
  <c r="V770" i="4" s="1"/>
  <c r="AC769" i="4"/>
  <c r="AB770" i="4"/>
  <c r="X771" i="4"/>
  <c r="Y770" i="4"/>
  <c r="S771" i="4"/>
  <c r="O773" i="4"/>
  <c r="Q773" i="4" s="1"/>
  <c r="R772" i="4"/>
  <c r="AL772" i="4"/>
  <c r="W772" i="4"/>
  <c r="AM772" i="4"/>
  <c r="AA772" i="4"/>
  <c r="AN772" i="4" l="1"/>
  <c r="AO772" i="4" s="1"/>
  <c r="T771" i="4"/>
  <c r="U771" i="4" s="1"/>
  <c r="V771" i="4" s="1"/>
  <c r="AC770" i="4"/>
  <c r="AB771" i="4"/>
  <c r="Y771" i="4"/>
  <c r="X772" i="4"/>
  <c r="S772" i="4"/>
  <c r="O774" i="4"/>
  <c r="Q774" i="4" s="1"/>
  <c r="R773" i="4"/>
  <c r="AL773" i="4"/>
  <c r="AM773" i="4"/>
  <c r="W773" i="4"/>
  <c r="AA773" i="4"/>
  <c r="AN773" i="4" l="1"/>
  <c r="AO773" i="4" s="1"/>
  <c r="T772" i="4"/>
  <c r="U772" i="4" s="1"/>
  <c r="V772" i="4" s="1"/>
  <c r="AC771" i="4"/>
  <c r="AB772" i="4"/>
  <c r="X773" i="4"/>
  <c r="Y772" i="4"/>
  <c r="S773" i="4"/>
  <c r="O775" i="4"/>
  <c r="Q775" i="4" s="1"/>
  <c r="R774" i="4"/>
  <c r="AL774" i="4"/>
  <c r="W774" i="4"/>
  <c r="AA774" i="4" s="1"/>
  <c r="AM774" i="4"/>
  <c r="AN774" i="4" l="1"/>
  <c r="AO774" i="4" s="1"/>
  <c r="T773" i="4"/>
  <c r="U773" i="4" s="1"/>
  <c r="V773" i="4" s="1"/>
  <c r="AB773" i="4"/>
  <c r="AC772" i="4"/>
  <c r="Y773" i="4"/>
  <c r="X774" i="4"/>
  <c r="S774" i="4"/>
  <c r="O776" i="4"/>
  <c r="Q776" i="4" s="1"/>
  <c r="R775" i="4"/>
  <c r="AL775" i="4"/>
  <c r="W775" i="4"/>
  <c r="AA775" i="4" s="1"/>
  <c r="AM775" i="4"/>
  <c r="AN775" i="4" l="1"/>
  <c r="AO775" i="4" s="1"/>
  <c r="T774" i="4"/>
  <c r="U774" i="4" s="1"/>
  <c r="V774" i="4" s="1"/>
  <c r="AC773" i="4"/>
  <c r="AB774" i="4"/>
  <c r="X775" i="4"/>
  <c r="Y774" i="4"/>
  <c r="S775" i="4"/>
  <c r="O777" i="4"/>
  <c r="Q777" i="4" s="1"/>
  <c r="R776" i="4"/>
  <c r="AL776" i="4"/>
  <c r="AM776" i="4"/>
  <c r="W776" i="4"/>
  <c r="AA776" i="4" s="1"/>
  <c r="AN776" i="4" l="1"/>
  <c r="AO776" i="4" s="1"/>
  <c r="T775" i="4"/>
  <c r="U775" i="4" s="1"/>
  <c r="V775" i="4" s="1"/>
  <c r="AC774" i="4"/>
  <c r="AB775" i="4"/>
  <c r="Y775" i="4"/>
  <c r="X776" i="4"/>
  <c r="S776" i="4"/>
  <c r="O778" i="4"/>
  <c r="Q778" i="4" s="1"/>
  <c r="R777" i="4"/>
  <c r="AL777" i="4"/>
  <c r="W777" i="4"/>
  <c r="AA777" i="4" s="1"/>
  <c r="AM777" i="4"/>
  <c r="AN777" i="4" l="1"/>
  <c r="AO777" i="4" s="1"/>
  <c r="T776" i="4"/>
  <c r="U776" i="4" s="1"/>
  <c r="V776" i="4" s="1"/>
  <c r="AC775" i="4"/>
  <c r="AB776" i="4"/>
  <c r="X777" i="4"/>
  <c r="Y776" i="4"/>
  <c r="S777" i="4"/>
  <c r="O779" i="4"/>
  <c r="Q779" i="4" s="1"/>
  <c r="R778" i="4"/>
  <c r="AL778" i="4"/>
  <c r="AM778" i="4"/>
  <c r="W778" i="4"/>
  <c r="AA778" i="4" s="1"/>
  <c r="AN778" i="4" l="1"/>
  <c r="AO778" i="4" s="1"/>
  <c r="T777" i="4"/>
  <c r="U777" i="4" s="1"/>
  <c r="V777" i="4" s="1"/>
  <c r="AC776" i="4"/>
  <c r="AB777" i="4"/>
  <c r="Y777" i="4"/>
  <c r="X778" i="4"/>
  <c r="S778" i="4"/>
  <c r="O780" i="4"/>
  <c r="Q780" i="4" s="1"/>
  <c r="R779" i="4"/>
  <c r="AL779" i="4"/>
  <c r="W779" i="4"/>
  <c r="AA779" i="4"/>
  <c r="AM779" i="4"/>
  <c r="AN779" i="4" l="1"/>
  <c r="AO779" i="4" s="1"/>
  <c r="T778" i="4"/>
  <c r="U778" i="4" s="1"/>
  <c r="V778" i="4" s="1"/>
  <c r="AC777" i="4"/>
  <c r="AB778" i="4"/>
  <c r="X779" i="4"/>
  <c r="Y778" i="4"/>
  <c r="S779" i="4"/>
  <c r="O781" i="4"/>
  <c r="Q781" i="4" s="1"/>
  <c r="R780" i="4"/>
  <c r="AL780" i="4"/>
  <c r="W780" i="4"/>
  <c r="AA780" i="4" s="1"/>
  <c r="AM780" i="4"/>
  <c r="AN780" i="4" l="1"/>
  <c r="AO780" i="4" s="1"/>
  <c r="T779" i="4"/>
  <c r="U779" i="4" s="1"/>
  <c r="V779" i="4" s="1"/>
  <c r="AC778" i="4"/>
  <c r="AB779" i="4"/>
  <c r="Y779" i="4"/>
  <c r="X780" i="4"/>
  <c r="S780" i="4"/>
  <c r="O782" i="4"/>
  <c r="Q782" i="4" s="1"/>
  <c r="R781" i="4"/>
  <c r="W781" i="4"/>
  <c r="AL781" i="4"/>
  <c r="AA781" i="4"/>
  <c r="AM781" i="4"/>
  <c r="AN781" i="4" l="1"/>
  <c r="AO781" i="4" s="1"/>
  <c r="T780" i="4"/>
  <c r="U780" i="4" s="1"/>
  <c r="V780" i="4" s="1"/>
  <c r="AC779" i="4"/>
  <c r="AB780" i="4"/>
  <c r="X781" i="4"/>
  <c r="Y780" i="4"/>
  <c r="S781" i="4"/>
  <c r="O783" i="4"/>
  <c r="Q783" i="4" s="1"/>
  <c r="R782" i="4"/>
  <c r="W782" i="4"/>
  <c r="AL782" i="4"/>
  <c r="AA782" i="4"/>
  <c r="AM782" i="4"/>
  <c r="AN782" i="4" l="1"/>
  <c r="AO782" i="4" s="1"/>
  <c r="T781" i="4"/>
  <c r="U781" i="4" s="1"/>
  <c r="V781" i="4" s="1"/>
  <c r="AC780" i="4"/>
  <c r="AB781" i="4"/>
  <c r="Y781" i="4"/>
  <c r="X782" i="4"/>
  <c r="S782" i="4"/>
  <c r="O784" i="4"/>
  <c r="Q784" i="4" s="1"/>
  <c r="R783" i="4"/>
  <c r="AL783" i="4"/>
  <c r="W783" i="4"/>
  <c r="AA783" i="4" s="1"/>
  <c r="AM783" i="4"/>
  <c r="AN783" i="4" l="1"/>
  <c r="AO783" i="4" s="1"/>
  <c r="T782" i="4"/>
  <c r="U782" i="4" s="1"/>
  <c r="V782" i="4" s="1"/>
  <c r="AC781" i="4"/>
  <c r="AB782" i="4"/>
  <c r="X783" i="4"/>
  <c r="Y782" i="4"/>
  <c r="S783" i="4"/>
  <c r="O785" i="4"/>
  <c r="Q785" i="4" s="1"/>
  <c r="R784" i="4"/>
  <c r="AL784" i="4"/>
  <c r="AM784" i="4" s="1"/>
  <c r="W784" i="4"/>
  <c r="AA784" i="4"/>
  <c r="AN784" i="4" l="1"/>
  <c r="AO784" i="4" s="1"/>
  <c r="T783" i="4"/>
  <c r="U783" i="4" s="1"/>
  <c r="V783" i="4" s="1"/>
  <c r="AC782" i="4"/>
  <c r="AB783" i="4"/>
  <c r="Y783" i="4"/>
  <c r="X784" i="4"/>
  <c r="S784" i="4"/>
  <c r="O786" i="4"/>
  <c r="Q786" i="4" s="1"/>
  <c r="R785" i="4"/>
  <c r="AL785" i="4"/>
  <c r="AM785" i="4" s="1"/>
  <c r="W785" i="4"/>
  <c r="AA785" i="4" s="1"/>
  <c r="AN785" i="4" l="1"/>
  <c r="AO785" i="4" s="1"/>
  <c r="T784" i="4"/>
  <c r="U784" i="4" s="1"/>
  <c r="V784" i="4" s="1"/>
  <c r="AC783" i="4"/>
  <c r="AB784" i="4"/>
  <c r="X785" i="4"/>
  <c r="Y784" i="4"/>
  <c r="S785" i="4"/>
  <c r="O787" i="4"/>
  <c r="Q787" i="4" s="1"/>
  <c r="R786" i="4"/>
  <c r="AL786" i="4"/>
  <c r="W786" i="4"/>
  <c r="AA786" i="4"/>
  <c r="AM786" i="4"/>
  <c r="AN786" i="4" l="1"/>
  <c r="AO786" i="4" s="1"/>
  <c r="T785" i="4"/>
  <c r="U785" i="4" s="1"/>
  <c r="V785" i="4" s="1"/>
  <c r="AC784" i="4"/>
  <c r="AB785" i="4"/>
  <c r="Y785" i="4"/>
  <c r="X786" i="4"/>
  <c r="S786" i="4"/>
  <c r="O788" i="4"/>
  <c r="Q788" i="4" s="1"/>
  <c r="R787" i="4"/>
  <c r="AL787" i="4"/>
  <c r="AM787" i="4"/>
  <c r="W787" i="4"/>
  <c r="AA787" i="4"/>
  <c r="AN787" i="4" l="1"/>
  <c r="AO787" i="4" s="1"/>
  <c r="T786" i="4"/>
  <c r="U786" i="4" s="1"/>
  <c r="V786" i="4" s="1"/>
  <c r="AC785" i="4"/>
  <c r="AB786" i="4"/>
  <c r="X787" i="4"/>
  <c r="Y786" i="4"/>
  <c r="S787" i="4"/>
  <c r="O789" i="4"/>
  <c r="Q789" i="4" s="1"/>
  <c r="R788" i="4"/>
  <c r="AL788" i="4"/>
  <c r="W788" i="4"/>
  <c r="AM788" i="4"/>
  <c r="AA788" i="4"/>
  <c r="AN788" i="4" l="1"/>
  <c r="AO788" i="4" s="1"/>
  <c r="T787" i="4"/>
  <c r="U787" i="4" s="1"/>
  <c r="V787" i="4" s="1"/>
  <c r="AC786" i="4"/>
  <c r="AB787" i="4"/>
  <c r="Y787" i="4"/>
  <c r="X788" i="4"/>
  <c r="S788" i="4"/>
  <c r="O790" i="4"/>
  <c r="Q790" i="4" s="1"/>
  <c r="R789" i="4"/>
  <c r="AL789" i="4"/>
  <c r="W789" i="4"/>
  <c r="AM789" i="4"/>
  <c r="AA789" i="4"/>
  <c r="AN789" i="4" l="1"/>
  <c r="AO789" i="4" s="1"/>
  <c r="T788" i="4"/>
  <c r="U788" i="4" s="1"/>
  <c r="V788" i="4" s="1"/>
  <c r="AC787" i="4"/>
  <c r="AB788" i="4"/>
  <c r="X789" i="4"/>
  <c r="Y788" i="4"/>
  <c r="S789" i="4"/>
  <c r="O791" i="4"/>
  <c r="Q791" i="4" s="1"/>
  <c r="R790" i="4"/>
  <c r="AL790" i="4"/>
  <c r="W790" i="4"/>
  <c r="AA790" i="4"/>
  <c r="AM790" i="4"/>
  <c r="AN790" i="4" l="1"/>
  <c r="AO790" i="4" s="1"/>
  <c r="T789" i="4"/>
  <c r="U789" i="4" s="1"/>
  <c r="V789" i="4" s="1"/>
  <c r="AC788" i="4"/>
  <c r="AB789" i="4"/>
  <c r="Y789" i="4"/>
  <c r="X790" i="4"/>
  <c r="S790" i="4"/>
  <c r="O792" i="4"/>
  <c r="Q792" i="4" s="1"/>
  <c r="R791" i="4"/>
  <c r="AL791" i="4"/>
  <c r="AM791" i="4"/>
  <c r="W791" i="4"/>
  <c r="AA791" i="4"/>
  <c r="AN791" i="4" l="1"/>
  <c r="AO791" i="4" s="1"/>
  <c r="T790" i="4"/>
  <c r="U790" i="4" s="1"/>
  <c r="V790" i="4" s="1"/>
  <c r="AC789" i="4"/>
  <c r="AB790" i="4"/>
  <c r="X791" i="4"/>
  <c r="Y790" i="4"/>
  <c r="S791" i="4"/>
  <c r="O793" i="4"/>
  <c r="Q793" i="4" s="1"/>
  <c r="R792" i="4"/>
  <c r="AL792" i="4"/>
  <c r="W792" i="4"/>
  <c r="AA792" i="4" s="1"/>
  <c r="AM792" i="4"/>
  <c r="AN792" i="4" l="1"/>
  <c r="AO792" i="4" s="1"/>
  <c r="T791" i="4"/>
  <c r="U791" i="4" s="1"/>
  <c r="V791" i="4" s="1"/>
  <c r="AC790" i="4"/>
  <c r="AB791" i="4"/>
  <c r="Y791" i="4"/>
  <c r="X792" i="4"/>
  <c r="S792" i="4"/>
  <c r="O794" i="4"/>
  <c r="Q794" i="4" s="1"/>
  <c r="R793" i="4"/>
  <c r="AL793" i="4"/>
  <c r="AM793" i="4"/>
  <c r="W793" i="4"/>
  <c r="AA793" i="4" s="1"/>
  <c r="AN793" i="4" l="1"/>
  <c r="AO793" i="4" s="1"/>
  <c r="T792" i="4"/>
  <c r="U792" i="4" s="1"/>
  <c r="V792" i="4" s="1"/>
  <c r="AC791" i="4"/>
  <c r="AB792" i="4"/>
  <c r="X793" i="4"/>
  <c r="Y792" i="4"/>
  <c r="S793" i="4"/>
  <c r="O795" i="4"/>
  <c r="Q795" i="4" s="1"/>
  <c r="R794" i="4"/>
  <c r="AL794" i="4"/>
  <c r="AM794" i="4"/>
  <c r="W794" i="4"/>
  <c r="AA794" i="4" s="1"/>
  <c r="AN794" i="4" l="1"/>
  <c r="AO794" i="4" s="1"/>
  <c r="T793" i="4"/>
  <c r="U793" i="4" s="1"/>
  <c r="V793" i="4" s="1"/>
  <c r="AC792" i="4"/>
  <c r="AB793" i="4"/>
  <c r="Y793" i="4"/>
  <c r="X794" i="4"/>
  <c r="S794" i="4"/>
  <c r="O796" i="4"/>
  <c r="Q796" i="4" s="1"/>
  <c r="R795" i="4"/>
  <c r="AL795" i="4"/>
  <c r="W795" i="4"/>
  <c r="AA795" i="4" s="1"/>
  <c r="AM795" i="4"/>
  <c r="AN795" i="4" l="1"/>
  <c r="AO795" i="4" s="1"/>
  <c r="T794" i="4"/>
  <c r="U794" i="4" s="1"/>
  <c r="V794" i="4" s="1"/>
  <c r="AC793" i="4"/>
  <c r="AB794" i="4"/>
  <c r="X795" i="4"/>
  <c r="Y794" i="4"/>
  <c r="S795" i="4"/>
  <c r="O797" i="4"/>
  <c r="Q797" i="4" s="1"/>
  <c r="R796" i="4"/>
  <c r="W796" i="4"/>
  <c r="AL796" i="4"/>
  <c r="AA796" i="4"/>
  <c r="AM796" i="4"/>
  <c r="AN796" i="4" l="1"/>
  <c r="AO796" i="4" s="1"/>
  <c r="T795" i="4"/>
  <c r="U795" i="4" s="1"/>
  <c r="V795" i="4" s="1"/>
  <c r="AC794" i="4"/>
  <c r="AB795" i="4"/>
  <c r="Y795" i="4"/>
  <c r="X796" i="4"/>
  <c r="S796" i="4"/>
  <c r="O798" i="4"/>
  <c r="Q798" i="4" s="1"/>
  <c r="R797" i="4"/>
  <c r="W797" i="4"/>
  <c r="AA797" i="4"/>
  <c r="AL797" i="4"/>
  <c r="AM797" i="4" s="1"/>
  <c r="AN797" i="4" l="1"/>
  <c r="AO797" i="4" s="1"/>
  <c r="T796" i="4"/>
  <c r="U796" i="4" s="1"/>
  <c r="V796" i="4" s="1"/>
  <c r="AC795" i="4"/>
  <c r="AB796" i="4"/>
  <c r="X797" i="4"/>
  <c r="Y796" i="4"/>
  <c r="S797" i="4"/>
  <c r="O799" i="4"/>
  <c r="Q799" i="4" s="1"/>
  <c r="R798" i="4"/>
  <c r="W798" i="4"/>
  <c r="AA798" i="4"/>
  <c r="AL798" i="4"/>
  <c r="AM798" i="4" s="1"/>
  <c r="AN798" i="4" l="1"/>
  <c r="AO798" i="4" s="1"/>
  <c r="T797" i="4"/>
  <c r="U797" i="4" s="1"/>
  <c r="V797" i="4" s="1"/>
  <c r="AC796" i="4"/>
  <c r="AB797" i="4"/>
  <c r="Y797" i="4"/>
  <c r="X798" i="4"/>
  <c r="S798" i="4"/>
  <c r="O800" i="4"/>
  <c r="Q800" i="4" s="1"/>
  <c r="R799" i="4"/>
  <c r="W799" i="4"/>
  <c r="AA799" i="4"/>
  <c r="AL799" i="4"/>
  <c r="AM799" i="4"/>
  <c r="AN799" i="4" l="1"/>
  <c r="AO799" i="4" s="1"/>
  <c r="T798" i="4"/>
  <c r="U798" i="4" s="1"/>
  <c r="V798" i="4" s="1"/>
  <c r="AC797" i="4"/>
  <c r="AB798" i="4"/>
  <c r="X799" i="4"/>
  <c r="Y798" i="4"/>
  <c r="S799" i="4"/>
  <c r="O801" i="4"/>
  <c r="Q801" i="4" s="1"/>
  <c r="R800" i="4"/>
  <c r="AL800" i="4"/>
  <c r="W800" i="4"/>
  <c r="AM800" i="4"/>
  <c r="AA800" i="4"/>
  <c r="AN800" i="4" l="1"/>
  <c r="AO800" i="4" s="1"/>
  <c r="T799" i="4"/>
  <c r="U799" i="4" s="1"/>
  <c r="V799" i="4" s="1"/>
  <c r="AC798" i="4"/>
  <c r="AB799" i="4"/>
  <c r="Y799" i="4"/>
  <c r="X800" i="4"/>
  <c r="S800" i="4"/>
  <c r="O802" i="4"/>
  <c r="Q802" i="4" s="1"/>
  <c r="R801" i="4"/>
  <c r="AL801" i="4"/>
  <c r="AM801" i="4"/>
  <c r="W801" i="4"/>
  <c r="AA801" i="4" s="1"/>
  <c r="AN801" i="4" l="1"/>
  <c r="AO801" i="4" s="1"/>
  <c r="T800" i="4"/>
  <c r="U800" i="4" s="1"/>
  <c r="V800" i="4" s="1"/>
  <c r="AC799" i="4"/>
  <c r="AB800" i="4"/>
  <c r="X801" i="4"/>
  <c r="Y800" i="4"/>
  <c r="S801" i="4"/>
  <c r="O803" i="4"/>
  <c r="Q803" i="4" s="1"/>
  <c r="R802" i="4"/>
  <c r="AL802" i="4"/>
  <c r="AM802" i="4"/>
  <c r="W802" i="4"/>
  <c r="AA802" i="4" s="1"/>
  <c r="AN802" i="4" l="1"/>
  <c r="AO802" i="4" s="1"/>
  <c r="T801" i="4"/>
  <c r="U801" i="4" s="1"/>
  <c r="V801" i="4" s="1"/>
  <c r="AC800" i="4"/>
  <c r="AB801" i="4"/>
  <c r="Y801" i="4"/>
  <c r="X802" i="4"/>
  <c r="S802" i="4"/>
  <c r="O804" i="4"/>
  <c r="Q804" i="4" s="1"/>
  <c r="R803" i="4"/>
  <c r="AL803" i="4"/>
  <c r="AM803" i="4"/>
  <c r="W803" i="4"/>
  <c r="AA803" i="4" s="1"/>
  <c r="AN803" i="4" l="1"/>
  <c r="AO803" i="4" s="1"/>
  <c r="T802" i="4"/>
  <c r="U802" i="4" s="1"/>
  <c r="V802" i="4" s="1"/>
  <c r="AC801" i="4"/>
  <c r="AB802" i="4"/>
  <c r="X803" i="4"/>
  <c r="Y802" i="4"/>
  <c r="S803" i="4"/>
  <c r="O805" i="4"/>
  <c r="Q805" i="4" s="1"/>
  <c r="R804" i="4"/>
  <c r="AL804" i="4"/>
  <c r="W804" i="4"/>
  <c r="AA804" i="4" s="1"/>
  <c r="AM804" i="4"/>
  <c r="AN804" i="4" l="1"/>
  <c r="AO804" i="4" s="1"/>
  <c r="T803" i="4"/>
  <c r="U803" i="4" s="1"/>
  <c r="V803" i="4" s="1"/>
  <c r="AC802" i="4"/>
  <c r="AB803" i="4"/>
  <c r="Y803" i="4"/>
  <c r="X804" i="4"/>
  <c r="S804" i="4"/>
  <c r="O806" i="4"/>
  <c r="Q806" i="4" s="1"/>
  <c r="R805" i="4"/>
  <c r="AL805" i="4"/>
  <c r="W805" i="4"/>
  <c r="AA805" i="4" s="1"/>
  <c r="AM805" i="4"/>
  <c r="AN805" i="4" l="1"/>
  <c r="AO805" i="4" s="1"/>
  <c r="T804" i="4"/>
  <c r="U804" i="4" s="1"/>
  <c r="V804" i="4" s="1"/>
  <c r="AC803" i="4"/>
  <c r="AB804" i="4"/>
  <c r="X805" i="4"/>
  <c r="Y804" i="4"/>
  <c r="S805" i="4"/>
  <c r="O807" i="4"/>
  <c r="Q807" i="4" s="1"/>
  <c r="R806" i="4"/>
  <c r="AL806" i="4"/>
  <c r="AM806" i="4"/>
  <c r="W806" i="4"/>
  <c r="AA806" i="4"/>
  <c r="AN806" i="4" l="1"/>
  <c r="AO806" i="4" s="1"/>
  <c r="T805" i="4"/>
  <c r="U805" i="4" s="1"/>
  <c r="V805" i="4" s="1"/>
  <c r="AC804" i="4"/>
  <c r="AB805" i="4"/>
  <c r="Y805" i="4"/>
  <c r="X806" i="4"/>
  <c r="S806" i="4"/>
  <c r="O808" i="4"/>
  <c r="Q808" i="4" s="1"/>
  <c r="R807" i="4"/>
  <c r="AL807" i="4"/>
  <c r="W807" i="4"/>
  <c r="AA807" i="4"/>
  <c r="AM807" i="4"/>
  <c r="AN807" i="4" l="1"/>
  <c r="AO807" i="4" s="1"/>
  <c r="T806" i="4"/>
  <c r="U806" i="4" s="1"/>
  <c r="V806" i="4" s="1"/>
  <c r="AC805" i="4"/>
  <c r="AB806" i="4"/>
  <c r="X807" i="4"/>
  <c r="Y806" i="4"/>
  <c r="S807" i="4"/>
  <c r="O809" i="4"/>
  <c r="Q809" i="4" s="1"/>
  <c r="R808" i="4"/>
  <c r="AL808" i="4"/>
  <c r="AM808" i="4"/>
  <c r="W808" i="4"/>
  <c r="AA808" i="4" s="1"/>
  <c r="AN808" i="4" l="1"/>
  <c r="AO808" i="4" s="1"/>
  <c r="T807" i="4"/>
  <c r="U807" i="4" s="1"/>
  <c r="V807" i="4" s="1"/>
  <c r="AC806" i="4"/>
  <c r="AB807" i="4"/>
  <c r="Y807" i="4"/>
  <c r="X808" i="4"/>
  <c r="S808" i="4"/>
  <c r="O810" i="4"/>
  <c r="Q810" i="4" s="1"/>
  <c r="R809" i="4"/>
  <c r="AL809" i="4"/>
  <c r="W809" i="4"/>
  <c r="AA809" i="4"/>
  <c r="AM809" i="4"/>
  <c r="AN809" i="4" l="1"/>
  <c r="AO809" i="4" s="1"/>
  <c r="T808" i="4"/>
  <c r="U808" i="4" s="1"/>
  <c r="V808" i="4" s="1"/>
  <c r="AC807" i="4"/>
  <c r="AB808" i="4"/>
  <c r="X809" i="4"/>
  <c r="Y808" i="4"/>
  <c r="S809" i="4"/>
  <c r="O811" i="4"/>
  <c r="Q811" i="4" s="1"/>
  <c r="R810" i="4"/>
  <c r="AL810" i="4"/>
  <c r="W810" i="4"/>
  <c r="AA810" i="4" s="1"/>
  <c r="AM810" i="4"/>
  <c r="AN810" i="4" l="1"/>
  <c r="AO810" i="4" s="1"/>
  <c r="T809" i="4"/>
  <c r="U809" i="4" s="1"/>
  <c r="V809" i="4" s="1"/>
  <c r="AC808" i="4"/>
  <c r="AB809" i="4"/>
  <c r="Y809" i="4"/>
  <c r="X810" i="4"/>
  <c r="S810" i="4"/>
  <c r="O812" i="4"/>
  <c r="Q812" i="4" s="1"/>
  <c r="R811" i="4"/>
  <c r="AL811" i="4"/>
  <c r="W811" i="4"/>
  <c r="AA811" i="4" s="1"/>
  <c r="AM811" i="4"/>
  <c r="AN811" i="4" l="1"/>
  <c r="AO811" i="4" s="1"/>
  <c r="T810" i="4"/>
  <c r="U810" i="4" s="1"/>
  <c r="V810" i="4" s="1"/>
  <c r="AC809" i="4"/>
  <c r="AB810" i="4"/>
  <c r="X811" i="4"/>
  <c r="Y810" i="4"/>
  <c r="S811" i="4"/>
  <c r="O813" i="4"/>
  <c r="Q813" i="4" s="1"/>
  <c r="R812" i="4"/>
  <c r="AL812" i="4"/>
  <c r="W812" i="4"/>
  <c r="AA812" i="4" s="1"/>
  <c r="AM812" i="4"/>
  <c r="AN812" i="4" l="1"/>
  <c r="AO812" i="4" s="1"/>
  <c r="T811" i="4"/>
  <c r="U811" i="4" s="1"/>
  <c r="V811" i="4" s="1"/>
  <c r="AC810" i="4"/>
  <c r="AB811" i="4"/>
  <c r="Y811" i="4"/>
  <c r="X812" i="4"/>
  <c r="S812" i="4"/>
  <c r="O814" i="4"/>
  <c r="Q814" i="4" s="1"/>
  <c r="R813" i="4"/>
  <c r="AL813" i="4"/>
  <c r="W813" i="4"/>
  <c r="AM813" i="4"/>
  <c r="AA813" i="4"/>
  <c r="AN813" i="4" l="1"/>
  <c r="AO813" i="4" s="1"/>
  <c r="T812" i="4"/>
  <c r="U812" i="4" s="1"/>
  <c r="V812" i="4" s="1"/>
  <c r="AC811" i="4"/>
  <c r="AB812" i="4"/>
  <c r="X813" i="4"/>
  <c r="Y812" i="4"/>
  <c r="S813" i="4"/>
  <c r="O815" i="4"/>
  <c r="Q815" i="4" s="1"/>
  <c r="R814" i="4"/>
  <c r="AL814" i="4"/>
  <c r="W814" i="4"/>
  <c r="AA814" i="4" s="1"/>
  <c r="AM814" i="4"/>
  <c r="AN814" i="4" l="1"/>
  <c r="AO814" i="4" s="1"/>
  <c r="T813" i="4"/>
  <c r="U813" i="4" s="1"/>
  <c r="V813" i="4" s="1"/>
  <c r="AC812" i="4"/>
  <c r="AB813" i="4"/>
  <c r="Y813" i="4"/>
  <c r="X814" i="4"/>
  <c r="S814" i="4"/>
  <c r="O816" i="4"/>
  <c r="Q816" i="4" s="1"/>
  <c r="R815" i="4"/>
  <c r="W815" i="4"/>
  <c r="AA815" i="4"/>
  <c r="AL815" i="4"/>
  <c r="AM815" i="4" s="1"/>
  <c r="AN815" i="4" l="1"/>
  <c r="AO815" i="4" s="1"/>
  <c r="T814" i="4"/>
  <c r="U814" i="4" s="1"/>
  <c r="V814" i="4" s="1"/>
  <c r="AC813" i="4"/>
  <c r="AB814" i="4"/>
  <c r="X815" i="4"/>
  <c r="Y814" i="4"/>
  <c r="S815" i="4"/>
  <c r="O817" i="4"/>
  <c r="Q817" i="4" s="1"/>
  <c r="R816" i="4"/>
  <c r="W816" i="4"/>
  <c r="AA816" i="4"/>
  <c r="AL816" i="4"/>
  <c r="AM816" i="4" s="1"/>
  <c r="AN816" i="4" l="1"/>
  <c r="AO816" i="4" s="1"/>
  <c r="T815" i="4"/>
  <c r="U815" i="4" s="1"/>
  <c r="V815" i="4" s="1"/>
  <c r="AC814" i="4"/>
  <c r="AB815" i="4"/>
  <c r="Y815" i="4"/>
  <c r="X816" i="4"/>
  <c r="S816" i="4"/>
  <c r="O818" i="4"/>
  <c r="Q818" i="4" s="1"/>
  <c r="R817" i="4"/>
  <c r="AL817" i="4"/>
  <c r="W817" i="4"/>
  <c r="AA817" i="4"/>
  <c r="AM817" i="4"/>
  <c r="AN817" i="4" l="1"/>
  <c r="AO817" i="4" s="1"/>
  <c r="T816" i="4"/>
  <c r="U816" i="4" s="1"/>
  <c r="V816" i="4" s="1"/>
  <c r="AC815" i="4"/>
  <c r="AB816" i="4"/>
  <c r="X817" i="4"/>
  <c r="Y816" i="4"/>
  <c r="S817" i="4"/>
  <c r="O819" i="4"/>
  <c r="Q819" i="4" s="1"/>
  <c r="R818" i="4"/>
  <c r="AL818" i="4"/>
  <c r="AM818" i="4"/>
  <c r="W818" i="4"/>
  <c r="AA818" i="4" s="1"/>
  <c r="AN818" i="4" l="1"/>
  <c r="AO818" i="4" s="1"/>
  <c r="T817" i="4"/>
  <c r="U817" i="4" s="1"/>
  <c r="V817" i="4" s="1"/>
  <c r="AC816" i="4"/>
  <c r="AB817" i="4"/>
  <c r="Y817" i="4"/>
  <c r="X818" i="4"/>
  <c r="S818" i="4"/>
  <c r="O820" i="4"/>
  <c r="Q820" i="4" s="1"/>
  <c r="R819" i="4"/>
  <c r="AL819" i="4"/>
  <c r="AM819" i="4"/>
  <c r="W819" i="4"/>
  <c r="AA819" i="4" s="1"/>
  <c r="AN819" i="4" l="1"/>
  <c r="AO819" i="4" s="1"/>
  <c r="T818" i="4"/>
  <c r="U818" i="4" s="1"/>
  <c r="V818" i="4" s="1"/>
  <c r="AC817" i="4"/>
  <c r="AB818" i="4"/>
  <c r="X819" i="4"/>
  <c r="Y818" i="4"/>
  <c r="S819" i="4"/>
  <c r="O821" i="4"/>
  <c r="Q821" i="4" s="1"/>
  <c r="R820" i="4"/>
  <c r="AL820" i="4"/>
  <c r="W820" i="4"/>
  <c r="AA820" i="4"/>
  <c r="AM820" i="4"/>
  <c r="AN820" i="4" l="1"/>
  <c r="AO820" i="4" s="1"/>
  <c r="T819" i="4"/>
  <c r="U819" i="4" s="1"/>
  <c r="V819" i="4" s="1"/>
  <c r="AC818" i="4"/>
  <c r="AB819" i="4"/>
  <c r="Y819" i="4"/>
  <c r="X820" i="4"/>
  <c r="S820" i="4"/>
  <c r="O822" i="4"/>
  <c r="Q822" i="4" s="1"/>
  <c r="R821" i="4"/>
  <c r="AL821" i="4"/>
  <c r="W821" i="4"/>
  <c r="AA821" i="4"/>
  <c r="AM821" i="4"/>
  <c r="AN821" i="4" l="1"/>
  <c r="AO821" i="4" s="1"/>
  <c r="T820" i="4"/>
  <c r="U820" i="4" s="1"/>
  <c r="V820" i="4" s="1"/>
  <c r="AC819" i="4"/>
  <c r="AB820" i="4"/>
  <c r="X821" i="4"/>
  <c r="Y820" i="4"/>
  <c r="S821" i="4"/>
  <c r="O823" i="4"/>
  <c r="Q823" i="4" s="1"/>
  <c r="R822" i="4"/>
  <c r="AL822" i="4"/>
  <c r="W822" i="4"/>
  <c r="AA822" i="4"/>
  <c r="AM822" i="4"/>
  <c r="AN822" i="4" l="1"/>
  <c r="AO822" i="4" s="1"/>
  <c r="T821" i="4"/>
  <c r="U821" i="4" s="1"/>
  <c r="V821" i="4" s="1"/>
  <c r="AC820" i="4"/>
  <c r="AB821" i="4"/>
  <c r="Y821" i="4"/>
  <c r="X822" i="4"/>
  <c r="S822" i="4"/>
  <c r="O824" i="4"/>
  <c r="Q824" i="4" s="1"/>
  <c r="R823" i="4"/>
  <c r="AL823" i="4"/>
  <c r="W823" i="4"/>
  <c r="AA823" i="4"/>
  <c r="AM823" i="4"/>
  <c r="AN823" i="4" l="1"/>
  <c r="AO823" i="4" s="1"/>
  <c r="T822" i="4"/>
  <c r="U822" i="4" s="1"/>
  <c r="V822" i="4" s="1"/>
  <c r="AC821" i="4"/>
  <c r="AB822" i="4"/>
  <c r="X823" i="4"/>
  <c r="Y822" i="4"/>
  <c r="S823" i="4"/>
  <c r="O825" i="4"/>
  <c r="Q825" i="4" s="1"/>
  <c r="R824" i="4"/>
  <c r="AL824" i="4"/>
  <c r="AM824" i="4"/>
  <c r="W824" i="4"/>
  <c r="AA824" i="4" s="1"/>
  <c r="AN824" i="4" l="1"/>
  <c r="AO824" i="4" s="1"/>
  <c r="T823" i="4"/>
  <c r="U823" i="4" s="1"/>
  <c r="V823" i="4" s="1"/>
  <c r="AC822" i="4"/>
  <c r="AB823" i="4"/>
  <c r="Y823" i="4"/>
  <c r="X824" i="4"/>
  <c r="S824" i="4"/>
  <c r="O826" i="4"/>
  <c r="Q826" i="4" s="1"/>
  <c r="R825" i="4"/>
  <c r="AL825" i="4"/>
  <c r="W825" i="4"/>
  <c r="AM825" i="4"/>
  <c r="AA825" i="4"/>
  <c r="AN825" i="4" l="1"/>
  <c r="AO825" i="4" s="1"/>
  <c r="T824" i="4"/>
  <c r="U824" i="4" s="1"/>
  <c r="V824" i="4" s="1"/>
  <c r="AC823" i="4"/>
  <c r="AB824" i="4"/>
  <c r="X825" i="4"/>
  <c r="Y824" i="4"/>
  <c r="S825" i="4"/>
  <c r="O827" i="4"/>
  <c r="Q827" i="4" s="1"/>
  <c r="R826" i="4"/>
  <c r="AL826" i="4"/>
  <c r="AM826" i="4"/>
  <c r="W826" i="4"/>
  <c r="AA826" i="4" s="1"/>
  <c r="AN826" i="4" l="1"/>
  <c r="AO826" i="4" s="1"/>
  <c r="T825" i="4"/>
  <c r="U825" i="4" s="1"/>
  <c r="V825" i="4" s="1"/>
  <c r="AC824" i="4"/>
  <c r="AB825" i="4"/>
  <c r="Y825" i="4"/>
  <c r="X826" i="4"/>
  <c r="S826" i="4"/>
  <c r="O828" i="4"/>
  <c r="Q828" i="4" s="1"/>
  <c r="R827" i="4"/>
  <c r="AL827" i="4"/>
  <c r="W827" i="4"/>
  <c r="AA827" i="4" s="1"/>
  <c r="AM827" i="4"/>
  <c r="AN827" i="4" l="1"/>
  <c r="AO827" i="4" s="1"/>
  <c r="T826" i="4"/>
  <c r="U826" i="4" s="1"/>
  <c r="V826" i="4" s="1"/>
  <c r="AC825" i="4"/>
  <c r="AB826" i="4"/>
  <c r="X827" i="4"/>
  <c r="Y826" i="4"/>
  <c r="S827" i="4"/>
  <c r="O829" i="4"/>
  <c r="Q829" i="4" s="1"/>
  <c r="R828" i="4"/>
  <c r="AL828" i="4"/>
  <c r="W828" i="4"/>
  <c r="AA828" i="4"/>
  <c r="AM828" i="4"/>
  <c r="AN828" i="4" l="1"/>
  <c r="AO828" i="4" s="1"/>
  <c r="T827" i="4"/>
  <c r="U827" i="4" s="1"/>
  <c r="V827" i="4" s="1"/>
  <c r="AC826" i="4"/>
  <c r="AB827" i="4"/>
  <c r="Y827" i="4"/>
  <c r="X828" i="4"/>
  <c r="S828" i="4"/>
  <c r="O830" i="4"/>
  <c r="Q830" i="4" s="1"/>
  <c r="R829" i="4"/>
  <c r="AL829" i="4"/>
  <c r="W829" i="4"/>
  <c r="AA829" i="4" s="1"/>
  <c r="AM829" i="4"/>
  <c r="AN829" i="4" l="1"/>
  <c r="AO829" i="4" s="1"/>
  <c r="T828" i="4"/>
  <c r="U828" i="4" s="1"/>
  <c r="V828" i="4" s="1"/>
  <c r="AC827" i="4"/>
  <c r="AB828" i="4"/>
  <c r="X829" i="4"/>
  <c r="Y828" i="4"/>
  <c r="S829" i="4"/>
  <c r="O831" i="4"/>
  <c r="Q831" i="4" s="1"/>
  <c r="R830" i="4"/>
  <c r="AL830" i="4"/>
  <c r="W830" i="4"/>
  <c r="AM830" i="4"/>
  <c r="AA830" i="4"/>
  <c r="AN830" i="4" l="1"/>
  <c r="AO830" i="4" s="1"/>
  <c r="T829" i="4"/>
  <c r="U829" i="4" s="1"/>
  <c r="V829" i="4" s="1"/>
  <c r="AC828" i="4"/>
  <c r="AB829" i="4"/>
  <c r="Y829" i="4"/>
  <c r="X830" i="4"/>
  <c r="S830" i="4"/>
  <c r="O832" i="4"/>
  <c r="Q832" i="4" s="1"/>
  <c r="R831" i="4"/>
  <c r="AL831" i="4"/>
  <c r="W831" i="4"/>
  <c r="AA831" i="4" s="1"/>
  <c r="AM831" i="4"/>
  <c r="AN831" i="4" l="1"/>
  <c r="AO831" i="4" s="1"/>
  <c r="T830" i="4"/>
  <c r="U830" i="4" s="1"/>
  <c r="V830" i="4" s="1"/>
  <c r="AC829" i="4"/>
  <c r="AB830" i="4"/>
  <c r="X831" i="4"/>
  <c r="Y830" i="4"/>
  <c r="S831" i="4"/>
  <c r="O833" i="4"/>
  <c r="Q833" i="4" s="1"/>
  <c r="R832" i="4"/>
  <c r="AL832" i="4"/>
  <c r="W832" i="4"/>
  <c r="AA832" i="4" s="1"/>
  <c r="AM832" i="4"/>
  <c r="AN832" i="4" l="1"/>
  <c r="AO832" i="4" s="1"/>
  <c r="T831" i="4"/>
  <c r="U831" i="4" s="1"/>
  <c r="V831" i="4" s="1"/>
  <c r="AC830" i="4"/>
  <c r="AB831" i="4"/>
  <c r="Y831" i="4"/>
  <c r="X832" i="4"/>
  <c r="S832" i="4"/>
  <c r="O834" i="4"/>
  <c r="Q834" i="4" s="1"/>
  <c r="R833" i="4"/>
  <c r="AL833" i="4"/>
  <c r="W833" i="4"/>
  <c r="AA833" i="4"/>
  <c r="AM833" i="4"/>
  <c r="AN833" i="4" l="1"/>
  <c r="AO833" i="4" s="1"/>
  <c r="AC831" i="4"/>
  <c r="T832" i="4"/>
  <c r="U832" i="4" s="1"/>
  <c r="V832" i="4" s="1"/>
  <c r="AB832" i="4"/>
  <c r="X833" i="4"/>
  <c r="Y832" i="4"/>
  <c r="S833" i="4"/>
  <c r="O835" i="4"/>
  <c r="Q835" i="4" s="1"/>
  <c r="R834" i="4"/>
  <c r="AL834" i="4"/>
  <c r="AM834" i="4"/>
  <c r="W834" i="4"/>
  <c r="AA834" i="4"/>
  <c r="AN834" i="4" l="1"/>
  <c r="AO834" i="4" s="1"/>
  <c r="AC832" i="4"/>
  <c r="T833" i="4"/>
  <c r="U833" i="4" s="1"/>
  <c r="V833" i="4" s="1"/>
  <c r="AB833" i="4"/>
  <c r="Y833" i="4"/>
  <c r="X834" i="4"/>
  <c r="S834" i="4"/>
  <c r="O836" i="4"/>
  <c r="Q836" i="4" s="1"/>
  <c r="R835" i="4"/>
  <c r="AL835" i="4"/>
  <c r="W835" i="4"/>
  <c r="AA835" i="4"/>
  <c r="AM835" i="4"/>
  <c r="AN835" i="4" l="1"/>
  <c r="AO835" i="4" s="1"/>
  <c r="AC833" i="4"/>
  <c r="T834" i="4"/>
  <c r="U834" i="4" s="1"/>
  <c r="V834" i="4" s="1"/>
  <c r="AB834" i="4"/>
  <c r="X835" i="4"/>
  <c r="Y834" i="4"/>
  <c r="S835" i="4"/>
  <c r="O837" i="4"/>
  <c r="Q837" i="4" s="1"/>
  <c r="R836" i="4"/>
  <c r="AL836" i="4"/>
  <c r="W836" i="4"/>
  <c r="AA836" i="4" s="1"/>
  <c r="AM836" i="4"/>
  <c r="AN836" i="4" l="1"/>
  <c r="AO836" i="4" s="1"/>
  <c r="AC834" i="4"/>
  <c r="T835" i="4"/>
  <c r="U835" i="4" s="1"/>
  <c r="V835" i="4" s="1"/>
  <c r="AB835" i="4"/>
  <c r="Y835" i="4"/>
  <c r="X836" i="4"/>
  <c r="S836" i="4"/>
  <c r="O838" i="4"/>
  <c r="Q838" i="4" s="1"/>
  <c r="R837" i="4"/>
  <c r="AL837" i="4"/>
  <c r="AM837" i="4"/>
  <c r="W837" i="4"/>
  <c r="AA837" i="4"/>
  <c r="AN837" i="4" l="1"/>
  <c r="AO837" i="4" s="1"/>
  <c r="AC835" i="4"/>
  <c r="T836" i="4"/>
  <c r="U836" i="4" s="1"/>
  <c r="V836" i="4" s="1"/>
  <c r="AB836" i="4"/>
  <c r="X837" i="4"/>
  <c r="Y836" i="4"/>
  <c r="S837" i="4"/>
  <c r="O839" i="4"/>
  <c r="Q839" i="4" s="1"/>
  <c r="R838" i="4"/>
  <c r="AL838" i="4"/>
  <c r="AM838" i="4"/>
  <c r="W838" i="4"/>
  <c r="AA838" i="4"/>
  <c r="AN838" i="4" l="1"/>
  <c r="AO838" i="4" s="1"/>
  <c r="AC836" i="4"/>
  <c r="T837" i="4"/>
  <c r="U837" i="4" s="1"/>
  <c r="V837" i="4" s="1"/>
  <c r="AB837" i="4"/>
  <c r="Y837" i="4"/>
  <c r="X838" i="4"/>
  <c r="S838" i="4"/>
  <c r="O840" i="4"/>
  <c r="Q840" i="4" s="1"/>
  <c r="R839" i="4"/>
  <c r="AL839" i="4"/>
  <c r="AM839" i="4"/>
  <c r="W839" i="4"/>
  <c r="AA839" i="4" s="1"/>
  <c r="AN839" i="4" l="1"/>
  <c r="AO839" i="4" s="1"/>
  <c r="AC837" i="4"/>
  <c r="T838" i="4"/>
  <c r="U838" i="4" s="1"/>
  <c r="V838" i="4" s="1"/>
  <c r="AB838" i="4"/>
  <c r="X839" i="4"/>
  <c r="Y838" i="4"/>
  <c r="S839" i="4"/>
  <c r="O841" i="4"/>
  <c r="Q841" i="4" s="1"/>
  <c r="R840" i="4"/>
  <c r="AL840" i="4"/>
  <c r="W840" i="4"/>
  <c r="AA840" i="4" s="1"/>
  <c r="AM840" i="4"/>
  <c r="AN840" i="4" l="1"/>
  <c r="AO840" i="4" s="1"/>
  <c r="AC838" i="4"/>
  <c r="T839" i="4"/>
  <c r="U839" i="4" s="1"/>
  <c r="V839" i="4" s="1"/>
  <c r="AB839" i="4"/>
  <c r="Y839" i="4"/>
  <c r="X840" i="4"/>
  <c r="S840" i="4"/>
  <c r="O842" i="4"/>
  <c r="Q842" i="4" s="1"/>
  <c r="R841" i="4"/>
  <c r="AL841" i="4"/>
  <c r="W841" i="4"/>
  <c r="AA841" i="4"/>
  <c r="AM841" i="4"/>
  <c r="AN841" i="4" l="1"/>
  <c r="AO841" i="4" s="1"/>
  <c r="AC839" i="4"/>
  <c r="T840" i="4"/>
  <c r="U840" i="4" s="1"/>
  <c r="V840" i="4" s="1"/>
  <c r="AB840" i="4"/>
  <c r="X841" i="4"/>
  <c r="Y840" i="4"/>
  <c r="S841" i="4"/>
  <c r="O843" i="4"/>
  <c r="Q843" i="4" s="1"/>
  <c r="R842" i="4"/>
  <c r="AL842" i="4"/>
  <c r="W842" i="4"/>
  <c r="AA842" i="4" s="1"/>
  <c r="AM842" i="4"/>
  <c r="AN842" i="4" l="1"/>
  <c r="AO842" i="4" s="1"/>
  <c r="AC840" i="4"/>
  <c r="T841" i="4"/>
  <c r="U841" i="4" s="1"/>
  <c r="V841" i="4" s="1"/>
  <c r="AB841" i="4"/>
  <c r="Y841" i="4"/>
  <c r="X842" i="4"/>
  <c r="S842" i="4"/>
  <c r="O844" i="4"/>
  <c r="Q844" i="4" s="1"/>
  <c r="R843" i="4"/>
  <c r="AL843" i="4"/>
  <c r="AM843" i="4"/>
  <c r="W843" i="4"/>
  <c r="AA843" i="4" s="1"/>
  <c r="AC841" i="4" l="1"/>
  <c r="AN843" i="4"/>
  <c r="AO843" i="4" s="1"/>
  <c r="T842" i="4"/>
  <c r="U842" i="4" s="1"/>
  <c r="V842" i="4" s="1"/>
  <c r="AB842" i="4"/>
  <c r="AC842" i="4" s="1"/>
  <c r="X843" i="4"/>
  <c r="Y842" i="4"/>
  <c r="S843" i="4"/>
  <c r="O845" i="4"/>
  <c r="Q845" i="4" s="1"/>
  <c r="R844" i="4"/>
  <c r="AL844" i="4"/>
  <c r="AM844" i="4"/>
  <c r="W844" i="4"/>
  <c r="AA844" i="4" s="1"/>
  <c r="AN844" i="4" l="1"/>
  <c r="AO844" i="4" s="1"/>
  <c r="T843" i="4"/>
  <c r="U843" i="4" s="1"/>
  <c r="V843" i="4" s="1"/>
  <c r="AB843" i="4"/>
  <c r="AC843" i="4" s="1"/>
  <c r="Y843" i="4"/>
  <c r="X844" i="4"/>
  <c r="S844" i="4"/>
  <c r="O846" i="4"/>
  <c r="Q846" i="4" s="1"/>
  <c r="R845" i="4"/>
  <c r="AL845" i="4"/>
  <c r="W845" i="4"/>
  <c r="AA845" i="4" s="1"/>
  <c r="AM845" i="4"/>
  <c r="AN845" i="4" l="1"/>
  <c r="AO845" i="4" s="1"/>
  <c r="T844" i="4"/>
  <c r="U844" i="4" s="1"/>
  <c r="V844" i="4" s="1"/>
  <c r="AB844" i="4"/>
  <c r="AC844" i="4" s="1"/>
  <c r="X845" i="4"/>
  <c r="Y844" i="4"/>
  <c r="S845" i="4"/>
  <c r="O847" i="4"/>
  <c r="Q847" i="4" s="1"/>
  <c r="R846" i="4"/>
  <c r="AL846" i="4"/>
  <c r="AM846" i="4"/>
  <c r="W846" i="4"/>
  <c r="AA846" i="4" s="1"/>
  <c r="AN846" i="4" l="1"/>
  <c r="AO846" i="4" s="1"/>
  <c r="T845" i="4"/>
  <c r="U845" i="4" s="1"/>
  <c r="V845" i="4" s="1"/>
  <c r="AB845" i="4"/>
  <c r="AC845" i="4" s="1"/>
  <c r="Y845" i="4"/>
  <c r="X846" i="4"/>
  <c r="S846" i="4"/>
  <c r="O848" i="4"/>
  <c r="Q848" i="4" s="1"/>
  <c r="R847" i="4"/>
  <c r="AL847" i="4"/>
  <c r="AM847" i="4"/>
  <c r="W847" i="4"/>
  <c r="AA847" i="4"/>
  <c r="AN847" i="4" l="1"/>
  <c r="AO847" i="4" s="1"/>
  <c r="T846" i="4"/>
  <c r="U846" i="4" s="1"/>
  <c r="V846" i="4" s="1"/>
  <c r="AB846" i="4"/>
  <c r="AC846" i="4" s="1"/>
  <c r="X847" i="4"/>
  <c r="Y846" i="4"/>
  <c r="S847" i="4"/>
  <c r="O849" i="4"/>
  <c r="Q849" i="4" s="1"/>
  <c r="R848" i="4"/>
  <c r="AL848" i="4"/>
  <c r="W848" i="4"/>
  <c r="AM848" i="4"/>
  <c r="AA848" i="4"/>
  <c r="AN848" i="4" l="1"/>
  <c r="AO848" i="4" s="1"/>
  <c r="T847" i="4"/>
  <c r="U847" i="4" s="1"/>
  <c r="V847" i="4" s="1"/>
  <c r="AB847" i="4"/>
  <c r="AC847" i="4" s="1"/>
  <c r="Y847" i="4"/>
  <c r="X848" i="4"/>
  <c r="S848" i="4"/>
  <c r="O850" i="4"/>
  <c r="Q850" i="4" s="1"/>
  <c r="R849" i="4"/>
  <c r="AL849" i="4"/>
  <c r="W849" i="4"/>
  <c r="AA849" i="4" s="1"/>
  <c r="AM849" i="4"/>
  <c r="AN849" i="4" l="1"/>
  <c r="AO849" i="4" s="1"/>
  <c r="T848" i="4"/>
  <c r="U848" i="4" s="1"/>
  <c r="V848" i="4" s="1"/>
  <c r="AB848" i="4"/>
  <c r="AC848" i="4" s="1"/>
  <c r="X849" i="4"/>
  <c r="Y848" i="4"/>
  <c r="S849" i="4"/>
  <c r="O851" i="4"/>
  <c r="Q851" i="4" s="1"/>
  <c r="R850" i="4"/>
  <c r="AL850" i="4"/>
  <c r="W850" i="4"/>
  <c r="AA850" i="4" s="1"/>
  <c r="AM850" i="4"/>
  <c r="AN850" i="4" l="1"/>
  <c r="AO850" i="4" s="1"/>
  <c r="T849" i="4"/>
  <c r="U849" i="4" s="1"/>
  <c r="V849" i="4" s="1"/>
  <c r="AB849" i="4"/>
  <c r="AC849" i="4" s="1"/>
  <c r="Y849" i="4"/>
  <c r="X850" i="4"/>
  <c r="S850" i="4"/>
  <c r="O852" i="4"/>
  <c r="Q852" i="4" s="1"/>
  <c r="R851" i="4"/>
  <c r="AL851" i="4"/>
  <c r="AM851" i="4"/>
  <c r="W851" i="4"/>
  <c r="AA851" i="4" s="1"/>
  <c r="AN851" i="4" l="1"/>
  <c r="AO851" i="4" s="1"/>
  <c r="T850" i="4"/>
  <c r="U850" i="4" s="1"/>
  <c r="V850" i="4" s="1"/>
  <c r="AB850" i="4"/>
  <c r="AC850" i="4" s="1"/>
  <c r="X851" i="4"/>
  <c r="Y850" i="4"/>
  <c r="S851" i="4"/>
  <c r="O853" i="4"/>
  <c r="Q853" i="4" s="1"/>
  <c r="R852" i="4"/>
  <c r="AL852" i="4"/>
  <c r="AM852" i="4"/>
  <c r="W852" i="4"/>
  <c r="AA852" i="4" s="1"/>
  <c r="AN852" i="4" l="1"/>
  <c r="AO852" i="4" s="1"/>
  <c r="T851" i="4"/>
  <c r="U851" i="4" s="1"/>
  <c r="V851" i="4" s="1"/>
  <c r="AB851" i="4"/>
  <c r="AC851" i="4" s="1"/>
  <c r="Y851" i="4"/>
  <c r="X852" i="4"/>
  <c r="S852" i="4"/>
  <c r="O854" i="4"/>
  <c r="Q854" i="4" s="1"/>
  <c r="R853" i="4"/>
  <c r="AL853" i="4"/>
  <c r="AM853" i="4"/>
  <c r="W853" i="4"/>
  <c r="AA853" i="4" s="1"/>
  <c r="AN853" i="4" l="1"/>
  <c r="AO853" i="4" s="1"/>
  <c r="T852" i="4"/>
  <c r="U852" i="4" s="1"/>
  <c r="V852" i="4" s="1"/>
  <c r="AB852" i="4"/>
  <c r="AC852" i="4" s="1"/>
  <c r="X853" i="4"/>
  <c r="Y852" i="4"/>
  <c r="S853" i="4"/>
  <c r="O855" i="4"/>
  <c r="Q855" i="4" s="1"/>
  <c r="R854" i="4"/>
  <c r="AL854" i="4"/>
  <c r="W854" i="4"/>
  <c r="AA854" i="4" s="1"/>
  <c r="AM854" i="4"/>
  <c r="AN854" i="4" l="1"/>
  <c r="AO854" i="4" s="1"/>
  <c r="T853" i="4"/>
  <c r="U853" i="4" s="1"/>
  <c r="V853" i="4" s="1"/>
  <c r="AB853" i="4"/>
  <c r="AC853" i="4" s="1"/>
  <c r="Y853" i="4"/>
  <c r="X854" i="4"/>
  <c r="S854" i="4"/>
  <c r="O856" i="4"/>
  <c r="Q856" i="4" s="1"/>
  <c r="R855" i="4"/>
  <c r="AL855" i="4"/>
  <c r="W855" i="4"/>
  <c r="AA855" i="4" s="1"/>
  <c r="AM855" i="4"/>
  <c r="AN855" i="4" l="1"/>
  <c r="AO855" i="4" s="1"/>
  <c r="T854" i="4"/>
  <c r="U854" i="4" s="1"/>
  <c r="V854" i="4" s="1"/>
  <c r="AB854" i="4"/>
  <c r="AC854" i="4" s="1"/>
  <c r="X855" i="4"/>
  <c r="Y854" i="4"/>
  <c r="S855" i="4"/>
  <c r="O857" i="4"/>
  <c r="Q857" i="4" s="1"/>
  <c r="R856" i="4"/>
  <c r="AL856" i="4"/>
  <c r="W856" i="4"/>
  <c r="AA856" i="4" s="1"/>
  <c r="AM856" i="4"/>
  <c r="AN856" i="4" l="1"/>
  <c r="AO856" i="4" s="1"/>
  <c r="T855" i="4"/>
  <c r="U855" i="4" s="1"/>
  <c r="V855" i="4" s="1"/>
  <c r="AB855" i="4"/>
  <c r="AC855" i="4" s="1"/>
  <c r="Y855" i="4"/>
  <c r="X856" i="4"/>
  <c r="S856" i="4"/>
  <c r="O858" i="4"/>
  <c r="Q858" i="4" s="1"/>
  <c r="R857" i="4"/>
  <c r="AL857" i="4"/>
  <c r="W857" i="4"/>
  <c r="AM857" i="4"/>
  <c r="AA857" i="4"/>
  <c r="AN857" i="4" l="1"/>
  <c r="AO857" i="4" s="1"/>
  <c r="T856" i="4"/>
  <c r="U856" i="4" s="1"/>
  <c r="V856" i="4" s="1"/>
  <c r="AB856" i="4"/>
  <c r="AC856" i="4" s="1"/>
  <c r="X857" i="4"/>
  <c r="Y856" i="4"/>
  <c r="S857" i="4"/>
  <c r="O859" i="4"/>
  <c r="Q859" i="4" s="1"/>
  <c r="R858" i="4"/>
  <c r="AL858" i="4"/>
  <c r="AM858" i="4"/>
  <c r="W858" i="4"/>
  <c r="AA858" i="4" s="1"/>
  <c r="AN858" i="4" l="1"/>
  <c r="AO858" i="4" s="1"/>
  <c r="T857" i="4"/>
  <c r="U857" i="4" s="1"/>
  <c r="V857" i="4" s="1"/>
  <c r="AB857" i="4"/>
  <c r="AC857" i="4" s="1"/>
  <c r="Y857" i="4"/>
  <c r="X858" i="4"/>
  <c r="S858" i="4"/>
  <c r="O860" i="4"/>
  <c r="Q860" i="4" s="1"/>
  <c r="R859" i="4"/>
  <c r="AL859" i="4"/>
  <c r="AM859" i="4"/>
  <c r="W859" i="4"/>
  <c r="AA859" i="4" s="1"/>
  <c r="AN859" i="4" l="1"/>
  <c r="AO859" i="4" s="1"/>
  <c r="T858" i="4"/>
  <c r="U858" i="4" s="1"/>
  <c r="V858" i="4" s="1"/>
  <c r="AB858" i="4"/>
  <c r="AC858" i="4" s="1"/>
  <c r="X859" i="4"/>
  <c r="Y858" i="4"/>
  <c r="S859" i="4"/>
  <c r="O861" i="4"/>
  <c r="Q861" i="4" s="1"/>
  <c r="R860" i="4"/>
  <c r="AL860" i="4"/>
  <c r="W860" i="4"/>
  <c r="AM860" i="4"/>
  <c r="AA860" i="4"/>
  <c r="AN860" i="4" l="1"/>
  <c r="T859" i="4"/>
  <c r="U859" i="4" s="1"/>
  <c r="V859" i="4" s="1"/>
  <c r="AB859" i="4"/>
  <c r="AC859" i="4" s="1"/>
  <c r="Y859" i="4"/>
  <c r="X860" i="4"/>
  <c r="S860" i="4"/>
  <c r="O862" i="4"/>
  <c r="Q862" i="4" s="1"/>
  <c r="R861" i="4"/>
  <c r="AL861" i="4"/>
  <c r="W861" i="4"/>
  <c r="AA861" i="4"/>
  <c r="AM861" i="4"/>
  <c r="AN861" i="4" l="1"/>
  <c r="AO861" i="4" s="1"/>
  <c r="T860" i="4"/>
  <c r="U860" i="4" s="1"/>
  <c r="V860" i="4" s="1"/>
  <c r="AO860" i="4"/>
  <c r="AB860" i="4"/>
  <c r="AC860" i="4" s="1"/>
  <c r="X861" i="4"/>
  <c r="Y860" i="4"/>
  <c r="S861" i="4"/>
  <c r="O863" i="4"/>
  <c r="Q863" i="4" s="1"/>
  <c r="R862" i="4"/>
  <c r="AL862" i="4"/>
  <c r="AM862" i="4"/>
  <c r="W862" i="4"/>
  <c r="AA862" i="4" s="1"/>
  <c r="AN862" i="4" l="1"/>
  <c r="AO862" i="4" s="1"/>
  <c r="T861" i="4"/>
  <c r="U861" i="4" s="1"/>
  <c r="V861" i="4" s="1"/>
  <c r="AB861" i="4"/>
  <c r="AC861" i="4" s="1"/>
  <c r="Y861" i="4"/>
  <c r="X862" i="4"/>
  <c r="S862" i="4"/>
  <c r="O864" i="4"/>
  <c r="Q864" i="4" s="1"/>
  <c r="R863" i="4"/>
  <c r="AL863" i="4"/>
  <c r="W863" i="4"/>
  <c r="AA863" i="4" s="1"/>
  <c r="AM863" i="4"/>
  <c r="AN863" i="4" l="1"/>
  <c r="AO863" i="4" s="1"/>
  <c r="T862" i="4"/>
  <c r="U862" i="4" s="1"/>
  <c r="V862" i="4" s="1"/>
  <c r="AB862" i="4"/>
  <c r="AC862" i="4" s="1"/>
  <c r="X863" i="4"/>
  <c r="Y862" i="4"/>
  <c r="S863" i="4"/>
  <c r="O865" i="4"/>
  <c r="Q865" i="4" s="1"/>
  <c r="R864" i="4"/>
  <c r="W864" i="4"/>
  <c r="AA864" i="4"/>
  <c r="AL864" i="4"/>
  <c r="AM864" i="4" s="1"/>
  <c r="AN864" i="4" l="1"/>
  <c r="AO864" i="4" s="1"/>
  <c r="T863" i="4"/>
  <c r="U863" i="4" s="1"/>
  <c r="V863" i="4" s="1"/>
  <c r="AB863" i="4"/>
  <c r="AC863" i="4" s="1"/>
  <c r="Y863" i="4"/>
  <c r="X864" i="4"/>
  <c r="S864" i="4"/>
  <c r="O866" i="4"/>
  <c r="Q866" i="4" s="1"/>
  <c r="R865" i="4"/>
  <c r="AL865" i="4"/>
  <c r="W865" i="4"/>
  <c r="AA865" i="4"/>
  <c r="AM865" i="4"/>
  <c r="AN865" i="4" l="1"/>
  <c r="AO865" i="4" s="1"/>
  <c r="T864" i="4"/>
  <c r="U864" i="4" s="1"/>
  <c r="V864" i="4" s="1"/>
  <c r="AB864" i="4"/>
  <c r="AC864" i="4" s="1"/>
  <c r="X865" i="4"/>
  <c r="Y864" i="4"/>
  <c r="S865" i="4"/>
  <c r="O867" i="4"/>
  <c r="Q867" i="4" s="1"/>
  <c r="R866" i="4"/>
  <c r="AL866" i="4"/>
  <c r="W866" i="4"/>
  <c r="AM866" i="4"/>
  <c r="AA866" i="4"/>
  <c r="AN866" i="4" l="1"/>
  <c r="AO866" i="4" s="1"/>
  <c r="T865" i="4"/>
  <c r="U865" i="4" s="1"/>
  <c r="V865" i="4" s="1"/>
  <c r="AB865" i="4"/>
  <c r="AC865" i="4" s="1"/>
  <c r="Y865" i="4"/>
  <c r="X866" i="4"/>
  <c r="S866" i="4"/>
  <c r="O868" i="4"/>
  <c r="Q868" i="4" s="1"/>
  <c r="R867" i="4"/>
  <c r="AL867" i="4"/>
  <c r="W867" i="4"/>
  <c r="AA867" i="4"/>
  <c r="AM867" i="4"/>
  <c r="AN867" i="4" l="1"/>
  <c r="AO867" i="4" s="1"/>
  <c r="T866" i="4"/>
  <c r="U866" i="4" s="1"/>
  <c r="V866" i="4" s="1"/>
  <c r="AB866" i="4"/>
  <c r="AC866" i="4" s="1"/>
  <c r="X867" i="4"/>
  <c r="Y866" i="4"/>
  <c r="S867" i="4"/>
  <c r="O869" i="4"/>
  <c r="Q869" i="4" s="1"/>
  <c r="R868" i="4"/>
  <c r="AL868" i="4"/>
  <c r="W868" i="4"/>
  <c r="AM868" i="4"/>
  <c r="AA868" i="4"/>
  <c r="AN868" i="4" l="1"/>
  <c r="AO868" i="4" s="1"/>
  <c r="T867" i="4"/>
  <c r="U867" i="4" s="1"/>
  <c r="V867" i="4" s="1"/>
  <c r="AB867" i="4"/>
  <c r="AC867" i="4" s="1"/>
  <c r="Y867" i="4"/>
  <c r="X868" i="4"/>
  <c r="S868" i="4"/>
  <c r="O870" i="4"/>
  <c r="Q870" i="4" s="1"/>
  <c r="R869" i="4"/>
  <c r="AL869" i="4"/>
  <c r="W869" i="4"/>
  <c r="AM869" i="4"/>
  <c r="AA869" i="4"/>
  <c r="AN869" i="4" l="1"/>
  <c r="AO869" i="4" s="1"/>
  <c r="T868" i="4"/>
  <c r="U868" i="4" s="1"/>
  <c r="V868" i="4" s="1"/>
  <c r="AB868" i="4"/>
  <c r="AC868" i="4" s="1"/>
  <c r="X869" i="4"/>
  <c r="Y868" i="4"/>
  <c r="S869" i="4"/>
  <c r="O871" i="4"/>
  <c r="Q871" i="4" s="1"/>
  <c r="R870" i="4"/>
  <c r="AL870" i="4"/>
  <c r="W870" i="4"/>
  <c r="AM870" i="4"/>
  <c r="AA870" i="4"/>
  <c r="AN870" i="4" l="1"/>
  <c r="AO870" i="4" s="1"/>
  <c r="T869" i="4"/>
  <c r="U869" i="4" s="1"/>
  <c r="V869" i="4" s="1"/>
  <c r="AB869" i="4"/>
  <c r="AC869" i="4" s="1"/>
  <c r="Y869" i="4"/>
  <c r="X870" i="4"/>
  <c r="S870" i="4"/>
  <c r="O872" i="4"/>
  <c r="Q872" i="4" s="1"/>
  <c r="R871" i="4"/>
  <c r="AL871" i="4"/>
  <c r="W871" i="4"/>
  <c r="AA871" i="4"/>
  <c r="AM871" i="4"/>
  <c r="AN871" i="4" l="1"/>
  <c r="AO871" i="4" s="1"/>
  <c r="T870" i="4"/>
  <c r="U870" i="4" s="1"/>
  <c r="V870" i="4" s="1"/>
  <c r="AB870" i="4"/>
  <c r="AC870" i="4" s="1"/>
  <c r="X871" i="4"/>
  <c r="Y870" i="4"/>
  <c r="S871" i="4"/>
  <c r="O873" i="4"/>
  <c r="Q873" i="4" s="1"/>
  <c r="R872" i="4"/>
  <c r="AL872" i="4"/>
  <c r="W872" i="4"/>
  <c r="AA872" i="4" s="1"/>
  <c r="AM872" i="4"/>
  <c r="AN872" i="4" l="1"/>
  <c r="AO872" i="4" s="1"/>
  <c r="T871" i="4"/>
  <c r="U871" i="4" s="1"/>
  <c r="V871" i="4" s="1"/>
  <c r="AB871" i="4"/>
  <c r="AC871" i="4" s="1"/>
  <c r="Y871" i="4"/>
  <c r="X872" i="4"/>
  <c r="S872" i="4"/>
  <c r="O874" i="4"/>
  <c r="Q874" i="4" s="1"/>
  <c r="R873" i="4"/>
  <c r="AL873" i="4"/>
  <c r="W873" i="4"/>
  <c r="AA873" i="4"/>
  <c r="AM873" i="4"/>
  <c r="AN873" i="4" l="1"/>
  <c r="AO873" i="4" s="1"/>
  <c r="T872" i="4"/>
  <c r="U872" i="4" s="1"/>
  <c r="V872" i="4" s="1"/>
  <c r="AB872" i="4"/>
  <c r="AC872" i="4" s="1"/>
  <c r="X873" i="4"/>
  <c r="Y872" i="4"/>
  <c r="S873" i="4"/>
  <c r="O875" i="4"/>
  <c r="Q875" i="4" s="1"/>
  <c r="R874" i="4"/>
  <c r="AL874" i="4"/>
  <c r="W874" i="4"/>
  <c r="AA874" i="4"/>
  <c r="AM874" i="4"/>
  <c r="AN874" i="4" l="1"/>
  <c r="AO874" i="4" s="1"/>
  <c r="T873" i="4"/>
  <c r="U873" i="4" s="1"/>
  <c r="V873" i="4" s="1"/>
  <c r="AB873" i="4"/>
  <c r="AC873" i="4" s="1"/>
  <c r="Y873" i="4"/>
  <c r="X874" i="4"/>
  <c r="S874" i="4"/>
  <c r="O876" i="4"/>
  <c r="Q876" i="4" s="1"/>
  <c r="R875" i="4"/>
  <c r="AL875" i="4"/>
  <c r="W875" i="4"/>
  <c r="AA875" i="4"/>
  <c r="AM875" i="4"/>
  <c r="AN875" i="4" l="1"/>
  <c r="AO875" i="4" s="1"/>
  <c r="T874" i="4"/>
  <c r="U874" i="4" s="1"/>
  <c r="V874" i="4" s="1"/>
  <c r="AB874" i="4"/>
  <c r="AC874" i="4" s="1"/>
  <c r="X875" i="4"/>
  <c r="Y874" i="4"/>
  <c r="S875" i="4"/>
  <c r="O877" i="4"/>
  <c r="Q877" i="4" s="1"/>
  <c r="R876" i="4"/>
  <c r="AL876" i="4"/>
  <c r="W876" i="4"/>
  <c r="AA876" i="4"/>
  <c r="AM876" i="4"/>
  <c r="AN876" i="4" l="1"/>
  <c r="AO876" i="4" s="1"/>
  <c r="T875" i="4"/>
  <c r="U875" i="4" s="1"/>
  <c r="V875" i="4" s="1"/>
  <c r="AB875" i="4"/>
  <c r="AC875" i="4" s="1"/>
  <c r="Y875" i="4"/>
  <c r="X876" i="4"/>
  <c r="S876" i="4"/>
  <c r="O878" i="4"/>
  <c r="Q878" i="4" s="1"/>
  <c r="R877" i="4"/>
  <c r="AL877" i="4"/>
  <c r="W877" i="4"/>
  <c r="AA877" i="4"/>
  <c r="AM877" i="4"/>
  <c r="AN877" i="4" l="1"/>
  <c r="AO877" i="4" s="1"/>
  <c r="T876" i="4"/>
  <c r="U876" i="4" s="1"/>
  <c r="V876" i="4" s="1"/>
  <c r="AB876" i="4"/>
  <c r="AC876" i="4" s="1"/>
  <c r="X877" i="4"/>
  <c r="Y876" i="4"/>
  <c r="S877" i="4"/>
  <c r="O879" i="4"/>
  <c r="Q879" i="4" s="1"/>
  <c r="R878" i="4"/>
  <c r="AL878" i="4"/>
  <c r="W878" i="4"/>
  <c r="AA878" i="4"/>
  <c r="AM878" i="4"/>
  <c r="AN878" i="4" l="1"/>
  <c r="AO878" i="4" s="1"/>
  <c r="T877" i="4"/>
  <c r="U877" i="4" s="1"/>
  <c r="V877" i="4" s="1"/>
  <c r="AB877" i="4"/>
  <c r="AC877" i="4" s="1"/>
  <c r="Y877" i="4"/>
  <c r="X878" i="4"/>
  <c r="S878" i="4"/>
  <c r="O880" i="4"/>
  <c r="Q880" i="4" s="1"/>
  <c r="R879" i="4"/>
  <c r="AL879" i="4"/>
  <c r="W879" i="4"/>
  <c r="AA879" i="4"/>
  <c r="AM879" i="4"/>
  <c r="AN879" i="4" l="1"/>
  <c r="AO879" i="4" s="1"/>
  <c r="T878" i="4"/>
  <c r="U878" i="4" s="1"/>
  <c r="V878" i="4" s="1"/>
  <c r="AB878" i="4"/>
  <c r="AC878" i="4" s="1"/>
  <c r="X879" i="4"/>
  <c r="Y878" i="4"/>
  <c r="S879" i="4"/>
  <c r="O881" i="4"/>
  <c r="Q881" i="4" s="1"/>
  <c r="R880" i="4"/>
  <c r="AL880" i="4"/>
  <c r="W880" i="4"/>
  <c r="AA880" i="4"/>
  <c r="AM880" i="4"/>
  <c r="AN880" i="4" l="1"/>
  <c r="AO880" i="4" s="1"/>
  <c r="T879" i="4"/>
  <c r="U879" i="4" s="1"/>
  <c r="V879" i="4" s="1"/>
  <c r="AB879" i="4"/>
  <c r="AC879" i="4" s="1"/>
  <c r="Y879" i="4"/>
  <c r="X880" i="4"/>
  <c r="S880" i="4"/>
  <c r="O882" i="4"/>
  <c r="Q882" i="4" s="1"/>
  <c r="R881" i="4"/>
  <c r="AL881" i="4"/>
  <c r="W881" i="4"/>
  <c r="AA881" i="4"/>
  <c r="AM881" i="4"/>
  <c r="AN881" i="4" l="1"/>
  <c r="AO881" i="4" s="1"/>
  <c r="T880" i="4"/>
  <c r="U880" i="4" s="1"/>
  <c r="V880" i="4" s="1"/>
  <c r="AB880" i="4"/>
  <c r="AC880" i="4" s="1"/>
  <c r="X881" i="4"/>
  <c r="Y880" i="4"/>
  <c r="S881" i="4"/>
  <c r="O883" i="4"/>
  <c r="Q883" i="4" s="1"/>
  <c r="R882" i="4"/>
  <c r="AL882" i="4"/>
  <c r="W882" i="4"/>
  <c r="AA882" i="4"/>
  <c r="AM882" i="4"/>
  <c r="AN882" i="4" l="1"/>
  <c r="AO882" i="4" s="1"/>
  <c r="T881" i="4"/>
  <c r="U881" i="4" s="1"/>
  <c r="V881" i="4" s="1"/>
  <c r="AB881" i="4"/>
  <c r="AC881" i="4" s="1"/>
  <c r="Y881" i="4"/>
  <c r="X882" i="4"/>
  <c r="S882" i="4"/>
  <c r="O884" i="4"/>
  <c r="Q884" i="4" s="1"/>
  <c r="R883" i="4"/>
  <c r="AL883" i="4"/>
  <c r="AM883" i="4"/>
  <c r="W883" i="4"/>
  <c r="AA883" i="4"/>
  <c r="AN883" i="4" l="1"/>
  <c r="AO883" i="4" s="1"/>
  <c r="T882" i="4"/>
  <c r="U882" i="4" s="1"/>
  <c r="V882" i="4" s="1"/>
  <c r="AB882" i="4"/>
  <c r="AC882" i="4" s="1"/>
  <c r="X883" i="4"/>
  <c r="Y882" i="4"/>
  <c r="S883" i="4"/>
  <c r="O885" i="4"/>
  <c r="Q885" i="4" s="1"/>
  <c r="R884" i="4"/>
  <c r="AL884" i="4"/>
  <c r="W884" i="4"/>
  <c r="AA884" i="4"/>
  <c r="AM884" i="4"/>
  <c r="AN884" i="4" l="1"/>
  <c r="AO884" i="4" s="1"/>
  <c r="T883" i="4"/>
  <c r="U883" i="4" s="1"/>
  <c r="V883" i="4" s="1"/>
  <c r="AB883" i="4"/>
  <c r="AC883" i="4" s="1"/>
  <c r="Y883" i="4"/>
  <c r="X884" i="4"/>
  <c r="S884" i="4"/>
  <c r="O886" i="4"/>
  <c r="Q886" i="4" s="1"/>
  <c r="R885" i="4"/>
  <c r="AL885" i="4"/>
  <c r="W885" i="4"/>
  <c r="AM885" i="4"/>
  <c r="AA885" i="4"/>
  <c r="AN885" i="4" l="1"/>
  <c r="AO885" i="4" s="1"/>
  <c r="T884" i="4"/>
  <c r="U884" i="4" s="1"/>
  <c r="V884" i="4" s="1"/>
  <c r="AB884" i="4"/>
  <c r="AC884" i="4" s="1"/>
  <c r="X885" i="4"/>
  <c r="Y884" i="4"/>
  <c r="S885" i="4"/>
  <c r="O887" i="4"/>
  <c r="Q887" i="4" s="1"/>
  <c r="R886" i="4"/>
  <c r="AL886" i="4"/>
  <c r="W886" i="4"/>
  <c r="AA886" i="4" s="1"/>
  <c r="AM886" i="4"/>
  <c r="AN886" i="4" l="1"/>
  <c r="AO886" i="4" s="1"/>
  <c r="T885" i="4"/>
  <c r="U885" i="4" s="1"/>
  <c r="V885" i="4" s="1"/>
  <c r="AB885" i="4"/>
  <c r="AC885" i="4" s="1"/>
  <c r="Y885" i="4"/>
  <c r="X886" i="4"/>
  <c r="S886" i="4"/>
  <c r="O888" i="4"/>
  <c r="Q888" i="4" s="1"/>
  <c r="R887" i="4"/>
  <c r="AL887" i="4"/>
  <c r="W887" i="4"/>
  <c r="AA887" i="4"/>
  <c r="AM887" i="4"/>
  <c r="AN887" i="4" l="1"/>
  <c r="AO887" i="4" s="1"/>
  <c r="T886" i="4"/>
  <c r="U886" i="4" s="1"/>
  <c r="V886" i="4" s="1"/>
  <c r="AB886" i="4"/>
  <c r="AC886" i="4" s="1"/>
  <c r="X887" i="4"/>
  <c r="Y886" i="4"/>
  <c r="S887" i="4"/>
  <c r="O889" i="4"/>
  <c r="Q889" i="4" s="1"/>
  <c r="R888" i="4"/>
  <c r="AL888" i="4"/>
  <c r="AM888" i="4"/>
  <c r="W888" i="4"/>
  <c r="AA888" i="4" s="1"/>
  <c r="AN888" i="4" l="1"/>
  <c r="AO888" i="4" s="1"/>
  <c r="T887" i="4"/>
  <c r="U887" i="4" s="1"/>
  <c r="V887" i="4" s="1"/>
  <c r="Y887" i="4"/>
  <c r="AB887" i="4"/>
  <c r="X888" i="4"/>
  <c r="S888" i="4"/>
  <c r="O890" i="4"/>
  <c r="Q890" i="4" s="1"/>
  <c r="R889" i="4"/>
  <c r="AL889" i="4"/>
  <c r="W889" i="4"/>
  <c r="AA889" i="4"/>
  <c r="AM889" i="4"/>
  <c r="AN889" i="4" l="1"/>
  <c r="AO889" i="4" s="1"/>
  <c r="T888" i="4"/>
  <c r="U888" i="4" s="1"/>
  <c r="V888" i="4" s="1"/>
  <c r="AB888" i="4"/>
  <c r="AC887" i="4"/>
  <c r="X889" i="4"/>
  <c r="Y888" i="4"/>
  <c r="S889" i="4"/>
  <c r="O891" i="4"/>
  <c r="Q891" i="4" s="1"/>
  <c r="R890" i="4"/>
  <c r="AL890" i="4"/>
  <c r="W890" i="4"/>
  <c r="AM890" i="4"/>
  <c r="AA890" i="4"/>
  <c r="AN890" i="4" l="1"/>
  <c r="AO890" i="4" s="1"/>
  <c r="T889" i="4"/>
  <c r="U889" i="4" s="1"/>
  <c r="V889" i="4" s="1"/>
  <c r="AC888" i="4"/>
  <c r="AB889" i="4"/>
  <c r="Y889" i="4"/>
  <c r="X890" i="4"/>
  <c r="S890" i="4"/>
  <c r="O892" i="4"/>
  <c r="Q892" i="4" s="1"/>
  <c r="R891" i="4"/>
  <c r="AL891" i="4"/>
  <c r="AM891" i="4"/>
  <c r="W891" i="4"/>
  <c r="AA891" i="4" s="1"/>
  <c r="AN891" i="4" l="1"/>
  <c r="AO891" i="4" s="1"/>
  <c r="T890" i="4"/>
  <c r="U890" i="4" s="1"/>
  <c r="V890" i="4" s="1"/>
  <c r="AC889" i="4"/>
  <c r="AB890" i="4"/>
  <c r="X891" i="4"/>
  <c r="Y890" i="4"/>
  <c r="S891" i="4"/>
  <c r="O893" i="4"/>
  <c r="Q893" i="4" s="1"/>
  <c r="R892" i="4"/>
  <c r="AL892" i="4"/>
  <c r="W892" i="4"/>
  <c r="AA892" i="4" s="1"/>
  <c r="AM892" i="4"/>
  <c r="AN892" i="4" l="1"/>
  <c r="AO892" i="4" s="1"/>
  <c r="T891" i="4"/>
  <c r="U891" i="4" s="1"/>
  <c r="V891" i="4" s="1"/>
  <c r="AC890" i="4"/>
  <c r="AB891" i="4"/>
  <c r="Y891" i="4"/>
  <c r="X892" i="4"/>
  <c r="S892" i="4"/>
  <c r="O894" i="4"/>
  <c r="Q894" i="4" s="1"/>
  <c r="R893" i="4"/>
  <c r="AL893" i="4"/>
  <c r="W893" i="4"/>
  <c r="AA893" i="4"/>
  <c r="AM893" i="4"/>
  <c r="AN893" i="4" l="1"/>
  <c r="AO893" i="4" s="1"/>
  <c r="T892" i="4"/>
  <c r="U892" i="4" s="1"/>
  <c r="V892" i="4" s="1"/>
  <c r="AC891" i="4"/>
  <c r="AB892" i="4"/>
  <c r="X893" i="4"/>
  <c r="Y892" i="4"/>
  <c r="S893" i="4"/>
  <c r="O895" i="4"/>
  <c r="Q895" i="4" s="1"/>
  <c r="R894" i="4"/>
  <c r="AL894" i="4"/>
  <c r="W894" i="4"/>
  <c r="AA894" i="4"/>
  <c r="AM894" i="4"/>
  <c r="AN894" i="4" l="1"/>
  <c r="AO894" i="4" s="1"/>
  <c r="T893" i="4"/>
  <c r="U893" i="4" s="1"/>
  <c r="V893" i="4" s="1"/>
  <c r="AC892" i="4"/>
  <c r="AB893" i="4"/>
  <c r="Y893" i="4"/>
  <c r="X894" i="4"/>
  <c r="S894" i="4"/>
  <c r="O896" i="4"/>
  <c r="Q896" i="4" s="1"/>
  <c r="R895" i="4"/>
  <c r="AL895" i="4"/>
  <c r="AM895" i="4" s="1"/>
  <c r="W895" i="4"/>
  <c r="AA895" i="4"/>
  <c r="AN895" i="4" l="1"/>
  <c r="AO895" i="4" s="1"/>
  <c r="T894" i="4"/>
  <c r="U894" i="4" s="1"/>
  <c r="V894" i="4" s="1"/>
  <c r="AC893" i="4"/>
  <c r="AB894" i="4"/>
  <c r="X895" i="4"/>
  <c r="Y894" i="4"/>
  <c r="S895" i="4"/>
  <c r="O897" i="4"/>
  <c r="Q897" i="4" s="1"/>
  <c r="R896" i="4"/>
  <c r="AL896" i="4"/>
  <c r="W896" i="4"/>
  <c r="AM896" i="4"/>
  <c r="AA896" i="4"/>
  <c r="AN896" i="4" l="1"/>
  <c r="AO896" i="4" s="1"/>
  <c r="T895" i="4"/>
  <c r="U895" i="4" s="1"/>
  <c r="V895" i="4" s="1"/>
  <c r="AC894" i="4"/>
  <c r="AB895" i="4"/>
  <c r="Y895" i="4"/>
  <c r="X896" i="4"/>
  <c r="S896" i="4"/>
  <c r="O898" i="4"/>
  <c r="Q898" i="4" s="1"/>
  <c r="R897" i="4"/>
  <c r="AL897" i="4"/>
  <c r="AM897" i="4" s="1"/>
  <c r="W897" i="4"/>
  <c r="AA897" i="4"/>
  <c r="AN897" i="4" l="1"/>
  <c r="AO897" i="4" s="1"/>
  <c r="T896" i="4"/>
  <c r="U896" i="4" s="1"/>
  <c r="V896" i="4" s="1"/>
  <c r="AC895" i="4"/>
  <c r="AB896" i="4"/>
  <c r="X897" i="4"/>
  <c r="Y896" i="4"/>
  <c r="S897" i="4"/>
  <c r="O899" i="4"/>
  <c r="Q899" i="4" s="1"/>
  <c r="R898" i="4"/>
  <c r="AL898" i="4"/>
  <c r="AM898" i="4" s="1"/>
  <c r="W898" i="4"/>
  <c r="AA898" i="4"/>
  <c r="AN898" i="4" l="1"/>
  <c r="AO898" i="4" s="1"/>
  <c r="T897" i="4"/>
  <c r="U897" i="4" s="1"/>
  <c r="V897" i="4" s="1"/>
  <c r="AC896" i="4"/>
  <c r="Y897" i="4"/>
  <c r="AB897" i="4"/>
  <c r="X898" i="4"/>
  <c r="S898" i="4"/>
  <c r="O900" i="4"/>
  <c r="Q900" i="4" s="1"/>
  <c r="R899" i="4"/>
  <c r="AL899" i="4"/>
  <c r="W899" i="4"/>
  <c r="AA899" i="4"/>
  <c r="AM899" i="4"/>
  <c r="AN899" i="4" l="1"/>
  <c r="AO899" i="4" s="1"/>
  <c r="T898" i="4"/>
  <c r="U898" i="4" s="1"/>
  <c r="V898" i="4" s="1"/>
  <c r="AC897" i="4"/>
  <c r="AB898" i="4"/>
  <c r="X899" i="4"/>
  <c r="Y898" i="4"/>
  <c r="S899" i="4"/>
  <c r="O901" i="4"/>
  <c r="Q901" i="4" s="1"/>
  <c r="R900" i="4"/>
  <c r="W900" i="4"/>
  <c r="AA900" i="4"/>
  <c r="AL900" i="4"/>
  <c r="AM900" i="4" s="1"/>
  <c r="AN900" i="4" l="1"/>
  <c r="AO900" i="4" s="1"/>
  <c r="T899" i="4"/>
  <c r="U899" i="4" s="1"/>
  <c r="V899" i="4" s="1"/>
  <c r="AC898" i="4"/>
  <c r="Y899" i="4"/>
  <c r="AB899" i="4"/>
  <c r="X900" i="4"/>
  <c r="S900" i="4"/>
  <c r="O902" i="4"/>
  <c r="Q902" i="4" s="1"/>
  <c r="R901" i="4"/>
  <c r="AL901" i="4"/>
  <c r="W901" i="4"/>
  <c r="AA901" i="4"/>
  <c r="AM901" i="4"/>
  <c r="AN901" i="4" l="1"/>
  <c r="AO901" i="4" s="1"/>
  <c r="T900" i="4"/>
  <c r="U900" i="4" s="1"/>
  <c r="V900" i="4" s="1"/>
  <c r="AC899" i="4"/>
  <c r="AB900" i="4"/>
  <c r="X901" i="4"/>
  <c r="Y900" i="4"/>
  <c r="S901" i="4"/>
  <c r="O903" i="4"/>
  <c r="Q903" i="4" s="1"/>
  <c r="R902" i="4"/>
  <c r="AL902" i="4"/>
  <c r="W902" i="4"/>
  <c r="AA902" i="4"/>
  <c r="AM902" i="4"/>
  <c r="AN902" i="4" l="1"/>
  <c r="AO902" i="4" s="1"/>
  <c r="T901" i="4"/>
  <c r="U901" i="4" s="1"/>
  <c r="V901" i="4" s="1"/>
  <c r="AC900" i="4"/>
  <c r="AB901" i="4"/>
  <c r="Y901" i="4"/>
  <c r="X902" i="4"/>
  <c r="S902" i="4"/>
  <c r="O904" i="4"/>
  <c r="Q904" i="4" s="1"/>
  <c r="R903" i="4"/>
  <c r="AL903" i="4"/>
  <c r="W903" i="4"/>
  <c r="AM903" i="4"/>
  <c r="AA903" i="4"/>
  <c r="AN903" i="4" l="1"/>
  <c r="AO903" i="4" s="1"/>
  <c r="T902" i="4"/>
  <c r="U902" i="4" s="1"/>
  <c r="V902" i="4" s="1"/>
  <c r="AC901" i="4"/>
  <c r="AB902" i="4"/>
  <c r="X903" i="4"/>
  <c r="Y902" i="4"/>
  <c r="S903" i="4"/>
  <c r="O905" i="4"/>
  <c r="Q905" i="4" s="1"/>
  <c r="R904" i="4"/>
  <c r="W904" i="4"/>
  <c r="AL904" i="4"/>
  <c r="AM904" i="4" s="1"/>
  <c r="AA904" i="4"/>
  <c r="AN904" i="4" l="1"/>
  <c r="AO904" i="4" s="1"/>
  <c r="T903" i="4"/>
  <c r="U903" i="4" s="1"/>
  <c r="V903" i="4" s="1"/>
  <c r="AC902" i="4"/>
  <c r="AB903" i="4"/>
  <c r="Y903" i="4"/>
  <c r="X904" i="4"/>
  <c r="S904" i="4"/>
  <c r="O906" i="4"/>
  <c r="Q906" i="4" s="1"/>
  <c r="R905" i="4"/>
  <c r="AL905" i="4"/>
  <c r="AM905" i="4"/>
  <c r="W905" i="4"/>
  <c r="AA905" i="4" s="1"/>
  <c r="AN905" i="4" l="1"/>
  <c r="AO905" i="4" s="1"/>
  <c r="T904" i="4"/>
  <c r="U904" i="4" s="1"/>
  <c r="V904" i="4" s="1"/>
  <c r="AC903" i="4"/>
  <c r="AB904" i="4"/>
  <c r="X905" i="4"/>
  <c r="Y904" i="4"/>
  <c r="S905" i="4"/>
  <c r="O907" i="4"/>
  <c r="Q907" i="4" s="1"/>
  <c r="R906" i="4"/>
  <c r="W906" i="4"/>
  <c r="AL906" i="4"/>
  <c r="AA906" i="4"/>
  <c r="AM906" i="4"/>
  <c r="AN906" i="4" l="1"/>
  <c r="AO906" i="4" s="1"/>
  <c r="T905" i="4"/>
  <c r="U905" i="4" s="1"/>
  <c r="V905" i="4" s="1"/>
  <c r="AC904" i="4"/>
  <c r="AB905" i="4"/>
  <c r="Y905" i="4"/>
  <c r="X906" i="4"/>
  <c r="S906" i="4"/>
  <c r="O908" i="4"/>
  <c r="Q908" i="4" s="1"/>
  <c r="R907" i="4"/>
  <c r="AL907" i="4"/>
  <c r="AM907" i="4"/>
  <c r="W907" i="4"/>
  <c r="AA907" i="4" s="1"/>
  <c r="AN907" i="4" l="1"/>
  <c r="AO907" i="4" s="1"/>
  <c r="T906" i="4"/>
  <c r="U906" i="4" s="1"/>
  <c r="V906" i="4" s="1"/>
  <c r="AC905" i="4"/>
  <c r="AB906" i="4"/>
  <c r="X907" i="4"/>
  <c r="Y906" i="4"/>
  <c r="S907" i="4"/>
  <c r="O909" i="4"/>
  <c r="Q909" i="4" s="1"/>
  <c r="R908" i="4"/>
  <c r="AL908" i="4"/>
  <c r="AM908" i="4"/>
  <c r="W908" i="4"/>
  <c r="AA908" i="4"/>
  <c r="AN908" i="4" l="1"/>
  <c r="AO908" i="4" s="1"/>
  <c r="T907" i="4"/>
  <c r="U907" i="4" s="1"/>
  <c r="V907" i="4" s="1"/>
  <c r="AC906" i="4"/>
  <c r="AB907" i="4"/>
  <c r="Y907" i="4"/>
  <c r="X908" i="4"/>
  <c r="S908" i="4"/>
  <c r="O910" i="4"/>
  <c r="Q910" i="4" s="1"/>
  <c r="R909" i="4"/>
  <c r="W909" i="4"/>
  <c r="AL909" i="4"/>
  <c r="AA909" i="4"/>
  <c r="AM909" i="4"/>
  <c r="AN909" i="4" l="1"/>
  <c r="AO909" i="4" s="1"/>
  <c r="T908" i="4"/>
  <c r="U908" i="4" s="1"/>
  <c r="V908" i="4" s="1"/>
  <c r="AC907" i="4"/>
  <c r="AB908" i="4"/>
  <c r="X909" i="4"/>
  <c r="Y908" i="4"/>
  <c r="S909" i="4"/>
  <c r="O911" i="4"/>
  <c r="Q911" i="4" s="1"/>
  <c r="R910" i="4"/>
  <c r="AL910" i="4"/>
  <c r="W910" i="4"/>
  <c r="AA910" i="4" s="1"/>
  <c r="AM910" i="4"/>
  <c r="AN910" i="4" l="1"/>
  <c r="AO910" i="4" s="1"/>
  <c r="T909" i="4"/>
  <c r="U909" i="4" s="1"/>
  <c r="V909" i="4" s="1"/>
  <c r="AC908" i="4"/>
  <c r="AB909" i="4"/>
  <c r="Y909" i="4"/>
  <c r="X910" i="4"/>
  <c r="S910" i="4"/>
  <c r="O912" i="4"/>
  <c r="Q912" i="4" s="1"/>
  <c r="R911" i="4"/>
  <c r="AL911" i="4"/>
  <c r="AM911" i="4"/>
  <c r="W911" i="4"/>
  <c r="AA911" i="4" s="1"/>
  <c r="AN911" i="4" l="1"/>
  <c r="AO911" i="4" s="1"/>
  <c r="T910" i="4"/>
  <c r="U910" i="4" s="1"/>
  <c r="V910" i="4" s="1"/>
  <c r="AC909" i="4"/>
  <c r="AB910" i="4"/>
  <c r="X911" i="4"/>
  <c r="Y910" i="4"/>
  <c r="S911" i="4"/>
  <c r="O913" i="4"/>
  <c r="Q913" i="4" s="1"/>
  <c r="R912" i="4"/>
  <c r="AL912" i="4"/>
  <c r="AM912" i="4"/>
  <c r="W912" i="4"/>
  <c r="AA912" i="4"/>
  <c r="AN912" i="4" l="1"/>
  <c r="AO912" i="4" s="1"/>
  <c r="T911" i="4"/>
  <c r="U911" i="4" s="1"/>
  <c r="V911" i="4" s="1"/>
  <c r="AC910" i="4"/>
  <c r="AB911" i="4"/>
  <c r="Y911" i="4"/>
  <c r="X912" i="4"/>
  <c r="S912" i="4"/>
  <c r="O914" i="4"/>
  <c r="Q914" i="4" s="1"/>
  <c r="R913" i="4"/>
  <c r="AL913" i="4"/>
  <c r="W913" i="4"/>
  <c r="AA913" i="4"/>
  <c r="AM913" i="4"/>
  <c r="AN913" i="4" l="1"/>
  <c r="AO913" i="4" s="1"/>
  <c r="T912" i="4"/>
  <c r="U912" i="4" s="1"/>
  <c r="V912" i="4" s="1"/>
  <c r="AC911" i="4"/>
  <c r="AB912" i="4"/>
  <c r="X913" i="4"/>
  <c r="Y912" i="4"/>
  <c r="S913" i="4"/>
  <c r="O915" i="4"/>
  <c r="Q915" i="4" s="1"/>
  <c r="R914" i="4"/>
  <c r="AL914" i="4"/>
  <c r="W914" i="4"/>
  <c r="AA914" i="4" s="1"/>
  <c r="AM914" i="4"/>
  <c r="AN914" i="4" l="1"/>
  <c r="AO914" i="4" s="1"/>
  <c r="T913" i="4"/>
  <c r="U913" i="4" s="1"/>
  <c r="V913" i="4" s="1"/>
  <c r="AC912" i="4"/>
  <c r="Y913" i="4"/>
  <c r="AB913" i="4"/>
  <c r="X914" i="4"/>
  <c r="S914" i="4"/>
  <c r="O916" i="4"/>
  <c r="Q916" i="4" s="1"/>
  <c r="R915" i="4"/>
  <c r="AL915" i="4"/>
  <c r="W915" i="4"/>
  <c r="AA915" i="4"/>
  <c r="AM915" i="4"/>
  <c r="AN915" i="4" l="1"/>
  <c r="AO915" i="4" s="1"/>
  <c r="T914" i="4"/>
  <c r="U914" i="4" s="1"/>
  <c r="V914" i="4" s="1"/>
  <c r="AC913" i="4"/>
  <c r="AB914" i="4"/>
  <c r="X915" i="4"/>
  <c r="Y914" i="4"/>
  <c r="S915" i="4"/>
  <c r="O917" i="4"/>
  <c r="Q917" i="4" s="1"/>
  <c r="R916" i="4"/>
  <c r="AL916" i="4"/>
  <c r="AM916" i="4"/>
  <c r="W916" i="4"/>
  <c r="AA916" i="4" s="1"/>
  <c r="AN916" i="4" l="1"/>
  <c r="AO916" i="4" s="1"/>
  <c r="T915" i="4"/>
  <c r="U915" i="4" s="1"/>
  <c r="V915" i="4" s="1"/>
  <c r="AC914" i="4"/>
  <c r="Y915" i="4"/>
  <c r="AB915" i="4"/>
  <c r="X916" i="4"/>
  <c r="S916" i="4"/>
  <c r="O918" i="4"/>
  <c r="Q918" i="4" s="1"/>
  <c r="R917" i="4"/>
  <c r="AL917" i="4"/>
  <c r="W917" i="4"/>
  <c r="AA917" i="4"/>
  <c r="AM917" i="4"/>
  <c r="AN917" i="4" l="1"/>
  <c r="AO917" i="4" s="1"/>
  <c r="T916" i="4"/>
  <c r="U916" i="4" s="1"/>
  <c r="V916" i="4" s="1"/>
  <c r="AC915" i="4"/>
  <c r="AB916" i="4"/>
  <c r="X917" i="4"/>
  <c r="Y916" i="4"/>
  <c r="S917" i="4"/>
  <c r="O919" i="4"/>
  <c r="Q919" i="4" s="1"/>
  <c r="R918" i="4"/>
  <c r="AL918" i="4"/>
  <c r="W918" i="4"/>
  <c r="AA918" i="4"/>
  <c r="AM918" i="4"/>
  <c r="AN918" i="4" l="1"/>
  <c r="AO918" i="4" s="1"/>
  <c r="T917" i="4"/>
  <c r="U917" i="4" s="1"/>
  <c r="V917" i="4" s="1"/>
  <c r="AC916" i="4"/>
  <c r="AB917" i="4"/>
  <c r="Y917" i="4"/>
  <c r="X918" i="4"/>
  <c r="S918" i="4"/>
  <c r="O920" i="4"/>
  <c r="Q920" i="4" s="1"/>
  <c r="R919" i="4"/>
  <c r="AL919" i="4"/>
  <c r="W919" i="4"/>
  <c r="AA919" i="4"/>
  <c r="AM919" i="4"/>
  <c r="AN919" i="4" l="1"/>
  <c r="AO919" i="4" s="1"/>
  <c r="T918" i="4"/>
  <c r="U918" i="4" s="1"/>
  <c r="V918" i="4" s="1"/>
  <c r="AC917" i="4"/>
  <c r="AB918" i="4"/>
  <c r="X919" i="4"/>
  <c r="Y918" i="4"/>
  <c r="S919" i="4"/>
  <c r="O921" i="4"/>
  <c r="Q921" i="4" s="1"/>
  <c r="R920" i="4"/>
  <c r="AL920" i="4"/>
  <c r="W920" i="4"/>
  <c r="AA920" i="4"/>
  <c r="AM920" i="4"/>
  <c r="AN920" i="4" l="1"/>
  <c r="AO920" i="4" s="1"/>
  <c r="T919" i="4"/>
  <c r="U919" i="4" s="1"/>
  <c r="V919" i="4" s="1"/>
  <c r="AC918" i="4"/>
  <c r="Y919" i="4"/>
  <c r="AB919" i="4"/>
  <c r="X920" i="4"/>
  <c r="S920" i="4"/>
  <c r="O922" i="4"/>
  <c r="Q922" i="4" s="1"/>
  <c r="R921" i="4"/>
  <c r="AL921" i="4"/>
  <c r="AM921" i="4"/>
  <c r="W921" i="4"/>
  <c r="AA921" i="4"/>
  <c r="AN921" i="4" l="1"/>
  <c r="AO921" i="4" s="1"/>
  <c r="T920" i="4"/>
  <c r="U920" i="4" s="1"/>
  <c r="V920" i="4" s="1"/>
  <c r="AC919" i="4"/>
  <c r="AB920" i="4"/>
  <c r="X921" i="4"/>
  <c r="Y920" i="4"/>
  <c r="S921" i="4"/>
  <c r="O923" i="4"/>
  <c r="Q923" i="4" s="1"/>
  <c r="R922" i="4"/>
  <c r="W922" i="4"/>
  <c r="AA922" i="4"/>
  <c r="AL922" i="4"/>
  <c r="AM922" i="4" s="1"/>
  <c r="AN922" i="4" l="1"/>
  <c r="AO922" i="4" s="1"/>
  <c r="T921" i="4"/>
  <c r="U921" i="4" s="1"/>
  <c r="V921" i="4" s="1"/>
  <c r="AC920" i="4"/>
  <c r="AB921" i="4"/>
  <c r="Y921" i="4"/>
  <c r="X922" i="4"/>
  <c r="S922" i="4"/>
  <c r="O924" i="4"/>
  <c r="Q924" i="4" s="1"/>
  <c r="R923" i="4"/>
  <c r="W923" i="4"/>
  <c r="AA923" i="4"/>
  <c r="AL923" i="4"/>
  <c r="AM923" i="4"/>
  <c r="AN923" i="4" l="1"/>
  <c r="AO923" i="4" s="1"/>
  <c r="T922" i="4"/>
  <c r="U922" i="4" s="1"/>
  <c r="V922" i="4" s="1"/>
  <c r="AC921" i="4"/>
  <c r="AB922" i="4"/>
  <c r="X923" i="4"/>
  <c r="Y922" i="4"/>
  <c r="S923" i="4"/>
  <c r="O925" i="4"/>
  <c r="Q925" i="4" s="1"/>
  <c r="R924" i="4"/>
  <c r="AL924" i="4"/>
  <c r="W924" i="4"/>
  <c r="AA924" i="4"/>
  <c r="AM924" i="4"/>
  <c r="AN924" i="4" l="1"/>
  <c r="AO924" i="4" s="1"/>
  <c r="T923" i="4"/>
  <c r="U923" i="4" s="1"/>
  <c r="V923" i="4" s="1"/>
  <c r="AC922" i="4"/>
  <c r="AB923" i="4"/>
  <c r="Y923" i="4"/>
  <c r="X924" i="4"/>
  <c r="S924" i="4"/>
  <c r="O926" i="4"/>
  <c r="Q926" i="4" s="1"/>
  <c r="R925" i="4"/>
  <c r="AL925" i="4"/>
  <c r="W925" i="4"/>
  <c r="AA925" i="4"/>
  <c r="AM925" i="4"/>
  <c r="AN925" i="4" l="1"/>
  <c r="AO925" i="4" s="1"/>
  <c r="T924" i="4"/>
  <c r="U924" i="4" s="1"/>
  <c r="V924" i="4" s="1"/>
  <c r="AC923" i="4"/>
  <c r="AB924" i="4"/>
  <c r="X925" i="4"/>
  <c r="Y924" i="4"/>
  <c r="S925" i="4"/>
  <c r="O927" i="4"/>
  <c r="Q927" i="4" s="1"/>
  <c r="R926" i="4"/>
  <c r="AL926" i="4"/>
  <c r="AM926" i="4"/>
  <c r="W926" i="4"/>
  <c r="AA926" i="4"/>
  <c r="AN926" i="4" l="1"/>
  <c r="AO926" i="4" s="1"/>
  <c r="T925" i="4"/>
  <c r="U925" i="4" s="1"/>
  <c r="V925" i="4" s="1"/>
  <c r="AC924" i="4"/>
  <c r="AB925" i="4"/>
  <c r="Y925" i="4"/>
  <c r="X926" i="4"/>
  <c r="S926" i="4"/>
  <c r="O928" i="4"/>
  <c r="Q928" i="4" s="1"/>
  <c r="R927" i="4"/>
  <c r="AL927" i="4"/>
  <c r="W927" i="4"/>
  <c r="AA927" i="4"/>
  <c r="AM927" i="4"/>
  <c r="AN927" i="4" l="1"/>
  <c r="AO927" i="4" s="1"/>
  <c r="T926" i="4"/>
  <c r="U926" i="4" s="1"/>
  <c r="V926" i="4" s="1"/>
  <c r="AC925" i="4"/>
  <c r="AB926" i="4"/>
  <c r="X927" i="4"/>
  <c r="Y926" i="4"/>
  <c r="S927" i="4"/>
  <c r="O929" i="4"/>
  <c r="Q929" i="4" s="1"/>
  <c r="R928" i="4"/>
  <c r="AL928" i="4"/>
  <c r="W928" i="4"/>
  <c r="AM928" i="4"/>
  <c r="AA928" i="4"/>
  <c r="AN928" i="4" l="1"/>
  <c r="AO928" i="4" s="1"/>
  <c r="T927" i="4"/>
  <c r="U927" i="4" s="1"/>
  <c r="V927" i="4" s="1"/>
  <c r="AC926" i="4"/>
  <c r="AB927" i="4"/>
  <c r="Y927" i="4"/>
  <c r="X928" i="4"/>
  <c r="S928" i="4"/>
  <c r="O930" i="4"/>
  <c r="Q930" i="4" s="1"/>
  <c r="R929" i="4"/>
  <c r="AL929" i="4"/>
  <c r="W929" i="4"/>
  <c r="AA929" i="4"/>
  <c r="AM929" i="4"/>
  <c r="AN929" i="4" l="1"/>
  <c r="AO929" i="4" s="1"/>
  <c r="T928" i="4"/>
  <c r="U928" i="4" s="1"/>
  <c r="V928" i="4" s="1"/>
  <c r="AC927" i="4"/>
  <c r="AB928" i="4"/>
  <c r="X929" i="4"/>
  <c r="Y928" i="4"/>
  <c r="S929" i="4"/>
  <c r="O931" i="4"/>
  <c r="R930" i="4"/>
  <c r="AL930" i="4"/>
  <c r="W930" i="4"/>
  <c r="AA930" i="4"/>
  <c r="T929" i="4" l="1"/>
  <c r="U929" i="4" s="1"/>
  <c r="V929" i="4" s="1"/>
  <c r="AC928" i="4"/>
  <c r="Q931" i="4"/>
  <c r="R931" i="4" s="1"/>
  <c r="AO931" i="4"/>
  <c r="AB929" i="4"/>
  <c r="Y929" i="4"/>
  <c r="X930" i="4"/>
  <c r="S930" i="4"/>
  <c r="O932" i="4"/>
  <c r="AM930" i="4"/>
  <c r="AL931" i="4"/>
  <c r="W931" i="4"/>
  <c r="AA931" i="4"/>
  <c r="AN930" i="4" l="1"/>
  <c r="T930" i="4"/>
  <c r="U930" i="4" s="1"/>
  <c r="V930" i="4" s="1"/>
  <c r="AC929" i="4"/>
  <c r="Q932" i="4"/>
  <c r="R932" i="4" s="1"/>
  <c r="AO932" i="4"/>
  <c r="B26" i="6" a="1"/>
  <c r="B26" i="6" s="1"/>
  <c r="B27" i="6" a="1"/>
  <c r="B27" i="6" s="1"/>
  <c r="AB930" i="4"/>
  <c r="X931" i="4"/>
  <c r="Y930" i="4"/>
  <c r="S931" i="4"/>
  <c r="O933" i="4"/>
  <c r="AL932" i="4"/>
  <c r="W932" i="4"/>
  <c r="AA932" i="4" s="1"/>
  <c r="AR774" i="4" l="1"/>
  <c r="AR589" i="4"/>
  <c r="AR956" i="4"/>
  <c r="AR682" i="4"/>
  <c r="AR706" i="4"/>
  <c r="AR883" i="4"/>
  <c r="AR640" i="4"/>
  <c r="AR913" i="4"/>
  <c r="AR1090" i="4"/>
  <c r="AR612" i="4"/>
  <c r="AR1045" i="4"/>
  <c r="AR910" i="4"/>
  <c r="AR843" i="4"/>
  <c r="AR805" i="4"/>
  <c r="AR984" i="4"/>
  <c r="AR602" i="4"/>
  <c r="AR715" i="4"/>
  <c r="AR677" i="4"/>
  <c r="AR726" i="4"/>
  <c r="AR823" i="4"/>
  <c r="AR965" i="4"/>
  <c r="AR719" i="4"/>
  <c r="AR654" i="4"/>
  <c r="AR871" i="4"/>
  <c r="AR1120" i="4"/>
  <c r="AR990" i="4"/>
  <c r="AR895" i="4"/>
  <c r="AR1032" i="4"/>
  <c r="AR1081" i="4"/>
  <c r="AR985" i="4"/>
  <c r="AR1098" i="4"/>
  <c r="AR661" i="4"/>
  <c r="AR646" i="4"/>
  <c r="AR855" i="4"/>
  <c r="AR1072" i="4"/>
  <c r="AR642" i="4"/>
  <c r="AR876" i="4"/>
  <c r="AR1058" i="4"/>
  <c r="AR1110" i="4"/>
  <c r="AR889" i="4"/>
  <c r="AR882" i="4"/>
  <c r="AR930" i="4"/>
  <c r="AR1107" i="4"/>
  <c r="AR885" i="4"/>
  <c r="AR750" i="4"/>
  <c r="AR1007" i="4"/>
  <c r="AR1055" i="4"/>
  <c r="AR835" i="4"/>
  <c r="AR613" i="4"/>
  <c r="AR782" i="4"/>
  <c r="AR1029" i="4"/>
  <c r="AR663" i="4"/>
  <c r="AR928" i="4"/>
  <c r="AR926" i="4"/>
  <c r="AR664" i="4"/>
  <c r="AR836" i="4"/>
  <c r="AR933" i="4"/>
  <c r="AR687" i="4"/>
  <c r="AR638" i="4"/>
  <c r="AR919" i="4"/>
  <c r="AR768" i="4"/>
  <c r="AR1052" i="4"/>
  <c r="AR1109" i="4"/>
  <c r="AR849" i="4"/>
  <c r="AR842" i="4"/>
  <c r="AR1083" i="4"/>
  <c r="AR981" i="4"/>
  <c r="AR966" i="4"/>
  <c r="AR1063" i="4"/>
  <c r="AR695" i="4"/>
  <c r="AR770" i="4"/>
  <c r="AR947" i="4"/>
  <c r="AR893" i="4"/>
  <c r="AR878" i="4"/>
  <c r="AR616" i="4"/>
  <c r="AR1073" i="4"/>
  <c r="AR1066" i="4"/>
  <c r="AR939" i="4"/>
  <c r="AR916" i="4"/>
  <c r="AR763" i="4"/>
  <c r="AR1119" i="4"/>
  <c r="AR793" i="4"/>
  <c r="AR906" i="4"/>
  <c r="AR812" i="4"/>
  <c r="AR925" i="4"/>
  <c r="AR790" i="4"/>
  <c r="AR665" i="4"/>
  <c r="AR778" i="4"/>
  <c r="AR817" i="4"/>
  <c r="AR810" i="4"/>
  <c r="AR950" i="4"/>
  <c r="AR624" i="4"/>
  <c r="AR961" i="4"/>
  <c r="AR834" i="4"/>
  <c r="AR738" i="4"/>
  <c r="AR915" i="4"/>
  <c r="AR725" i="4"/>
  <c r="AR995" i="4"/>
  <c r="AR957" i="4"/>
  <c r="AR647" i="4"/>
  <c r="AR680" i="4"/>
  <c r="AR833" i="4"/>
  <c r="AR737" i="4"/>
  <c r="AR914" i="4"/>
  <c r="AR854" i="4"/>
  <c r="AR1071" i="4"/>
  <c r="AR1121" i="4"/>
  <c r="AR659" i="4"/>
  <c r="AR636" i="4"/>
  <c r="AR949" i="4"/>
  <c r="AR597" i="4"/>
  <c r="AR607" i="4"/>
  <c r="AR884" i="4"/>
  <c r="AR1100" i="4"/>
  <c r="AR668" i="4"/>
  <c r="AR987" i="4"/>
  <c r="AR765" i="4"/>
  <c r="AR630" i="4"/>
  <c r="AR634" i="4"/>
  <c r="AR747" i="4"/>
  <c r="AR693" i="4"/>
  <c r="AR678" i="4"/>
  <c r="AR864" i="4"/>
  <c r="AR873" i="4"/>
  <c r="AR702" i="4"/>
  <c r="AR983" i="4"/>
  <c r="AR840" i="4"/>
  <c r="AR890" i="4"/>
  <c r="AR1003" i="4"/>
  <c r="AR760" i="4"/>
  <c r="AR1033" i="4"/>
  <c r="AR635" i="4"/>
  <c r="AR732" i="4"/>
  <c r="AR660" i="4"/>
  <c r="AR908" i="4"/>
  <c r="AR748" i="4"/>
  <c r="AR787" i="4"/>
  <c r="AR764" i="4"/>
  <c r="AR734" i="4"/>
  <c r="AR848" i="4"/>
  <c r="AR745" i="4"/>
  <c r="AR618" i="4"/>
  <c r="AR1064" i="4"/>
  <c r="AR827" i="4"/>
  <c r="AR709" i="4"/>
  <c r="AR758" i="4"/>
  <c r="AR1095" i="4"/>
  <c r="AR953" i="4"/>
  <c r="AR946" i="4"/>
  <c r="AR819" i="4"/>
  <c r="AR727" i="4"/>
  <c r="AR816" i="4"/>
  <c r="AR604" i="4"/>
  <c r="AR1037" i="4"/>
  <c r="AR1113" i="4"/>
  <c r="AR1104" i="4"/>
  <c r="AR628" i="4"/>
  <c r="AR877" i="4"/>
  <c r="AR599" i="4"/>
  <c r="AR1030" i="4"/>
  <c r="AR751" i="4"/>
  <c r="AR1059" i="4"/>
  <c r="AR1021" i="4"/>
  <c r="AR711" i="4"/>
  <c r="AR744" i="4"/>
  <c r="AR897" i="4"/>
  <c r="AR801" i="4"/>
  <c r="AR978" i="4"/>
  <c r="AR740" i="4"/>
  <c r="AR1022" i="4"/>
  <c r="AR671" i="4"/>
  <c r="AR832" i="4"/>
  <c r="AR1097" i="4"/>
  <c r="AR970" i="4"/>
  <c r="AR804" i="4"/>
  <c r="AR1115" i="4"/>
  <c r="AR705" i="4"/>
  <c r="AR762" i="4"/>
  <c r="AR875" i="4"/>
  <c r="AR972" i="4"/>
  <c r="AR892" i="4"/>
  <c r="AR829" i="4"/>
  <c r="AR672" i="4"/>
  <c r="AR1065" i="4"/>
  <c r="AR1040" i="4"/>
  <c r="AR841" i="4"/>
  <c r="AR1082" i="4"/>
  <c r="AR988" i="4"/>
  <c r="AR712" i="4"/>
  <c r="AR865" i="4"/>
  <c r="AR1042" i="4"/>
  <c r="AR954" i="4"/>
  <c r="AR1067" i="4"/>
  <c r="AR1013" i="4"/>
  <c r="AR1096" i="4"/>
  <c r="AR800" i="4"/>
  <c r="AR1044" i="4"/>
  <c r="AR867" i="4"/>
  <c r="AR724" i="4"/>
  <c r="AR1012" i="4"/>
  <c r="AR622" i="4"/>
  <c r="AR1023" i="4"/>
  <c r="AR851" i="4"/>
  <c r="AR629" i="4"/>
  <c r="AR798" i="4"/>
  <c r="AR976" i="4"/>
  <c r="AR809" i="4"/>
  <c r="AR1084" i="4"/>
  <c r="AR667" i="4"/>
  <c r="AR644" i="4"/>
  <c r="AR1046" i="4"/>
  <c r="AR1015" i="4"/>
  <c r="AR625" i="4"/>
  <c r="AR828" i="4"/>
  <c r="AR694" i="4"/>
  <c r="AR1031" i="4"/>
  <c r="AR938" i="4"/>
  <c r="AR739" i="4"/>
  <c r="AR701" i="4"/>
  <c r="AR806" i="4"/>
  <c r="AR1087" i="4"/>
  <c r="AR1048" i="4"/>
  <c r="AR856" i="4"/>
  <c r="AR658" i="4"/>
  <c r="AR697" i="4"/>
  <c r="AR690" i="4"/>
  <c r="AR766" i="4"/>
  <c r="AR912" i="4"/>
  <c r="AR777" i="4"/>
  <c r="AR650" i="4"/>
  <c r="AR815" i="4"/>
  <c r="AR795" i="4"/>
  <c r="AR605" i="4"/>
  <c r="AR590" i="4"/>
  <c r="AR773" i="4"/>
  <c r="AR942" i="4"/>
  <c r="AR896" i="4"/>
  <c r="AR649" i="4"/>
  <c r="AR1028" i="4"/>
  <c r="AR794" i="4"/>
  <c r="AR670" i="4"/>
  <c r="AR951" i="4"/>
  <c r="AR681" i="4"/>
  <c r="AR704" i="4"/>
  <c r="AR977" i="4"/>
  <c r="AR850" i="4"/>
  <c r="AR887" i="4"/>
  <c r="AR617" i="4"/>
  <c r="AR651" i="4"/>
  <c r="AR692" i="4"/>
  <c r="AR662" i="4"/>
  <c r="AR999" i="4"/>
  <c r="AR675" i="4"/>
  <c r="AR707" i="4"/>
  <c r="AR669" i="4"/>
  <c r="AR907" i="4"/>
  <c r="AR685" i="4"/>
  <c r="AR918" i="4"/>
  <c r="AR592" i="4"/>
  <c r="AR673" i="4"/>
  <c r="AR905" i="4"/>
  <c r="AR844" i="4"/>
  <c r="AR652" i="4"/>
  <c r="AR1085" i="4"/>
  <c r="AR775" i="4"/>
  <c r="AR633" i="4"/>
  <c r="AR626" i="4"/>
  <c r="AR820" i="4"/>
  <c r="AR839" i="4"/>
  <c r="AR731" i="4"/>
  <c r="AR708" i="4"/>
  <c r="AR614" i="4"/>
  <c r="AR1079" i="4"/>
  <c r="AR689" i="4"/>
  <c r="AR1060" i="4"/>
  <c r="AR723" i="4"/>
  <c r="AR621" i="4"/>
  <c r="AR796" i="4"/>
  <c r="AR1057" i="4"/>
  <c r="AR595" i="4"/>
  <c r="AR756" i="4"/>
  <c r="AR1038" i="4"/>
  <c r="AR639" i="4"/>
  <c r="AR958" i="4"/>
  <c r="AR696" i="4"/>
  <c r="AR788" i="4"/>
  <c r="AR917" i="4"/>
  <c r="AR929" i="4"/>
  <c r="AR1106" i="4"/>
  <c r="AR1099" i="4"/>
  <c r="AR757" i="4"/>
  <c r="AR874" i="4"/>
  <c r="AR830" i="4"/>
  <c r="AR997" i="4"/>
  <c r="AR631" i="4"/>
  <c r="AR720" i="4"/>
  <c r="AR837" i="4"/>
  <c r="AR591" i="4"/>
  <c r="AR1024" i="4"/>
  <c r="AR713" i="4"/>
  <c r="AR909" i="4"/>
  <c r="AR858" i="4"/>
  <c r="AR620" i="4"/>
  <c r="AR1053" i="4"/>
  <c r="AR743" i="4"/>
  <c r="AR822" i="4"/>
  <c r="AR1039" i="4"/>
  <c r="AR952" i="4"/>
  <c r="AR676" i="4"/>
  <c r="AR1080" i="4"/>
  <c r="AR969" i="4"/>
  <c r="AR1026" i="4"/>
  <c r="AR1020" i="4"/>
  <c r="AR1101" i="4"/>
  <c r="AR894" i="4"/>
  <c r="AR991" i="4"/>
  <c r="AR742" i="4"/>
  <c r="AR992" i="4"/>
  <c r="AR971" i="4"/>
  <c r="AR749" i="4"/>
  <c r="AR1070" i="4"/>
  <c r="AR656" i="4"/>
  <c r="AR735" i="4"/>
  <c r="AR1088" i="4"/>
  <c r="AR967" i="4"/>
  <c r="AR825" i="4"/>
  <c r="AR927" i="4"/>
  <c r="AR601" i="4"/>
  <c r="AR714" i="4"/>
  <c r="AR955" i="4"/>
  <c r="AR733" i="4"/>
  <c r="AR598" i="4"/>
  <c r="AR962" i="4"/>
  <c r="AR1123" i="4"/>
  <c r="AR901" i="4"/>
  <c r="AR655" i="4"/>
  <c r="AR808" i="4"/>
  <c r="AR852" i="4"/>
  <c r="AR1018" i="4"/>
  <c r="AR998" i="4"/>
  <c r="AR1041" i="4"/>
  <c r="AR1094" i="4"/>
  <c r="AR679" i="4"/>
  <c r="AR609" i="4"/>
  <c r="AR786" i="4"/>
  <c r="AR963" i="4"/>
  <c r="AR741" i="4"/>
  <c r="AR606" i="4"/>
  <c r="AR1006" i="4"/>
  <c r="AR911" i="4"/>
  <c r="AR818" i="4"/>
  <c r="AR811" i="4"/>
  <c r="AR868" i="4"/>
  <c r="AR686" i="4"/>
  <c r="AR903" i="4"/>
  <c r="AR752" i="4"/>
  <c r="AR1000" i="4"/>
  <c r="AR980" i="4"/>
  <c r="AR920" i="4"/>
  <c r="AR1092" i="4"/>
  <c r="AR683" i="4"/>
  <c r="AR1047" i="4"/>
  <c r="AR657" i="4"/>
  <c r="AR948" i="4"/>
  <c r="AR1011" i="4"/>
  <c r="AR611" i="4"/>
  <c r="AR684" i="4"/>
  <c r="AR1117" i="4"/>
  <c r="AR1112" i="4"/>
  <c r="AR886" i="4"/>
  <c r="AR1103" i="4"/>
  <c r="AR593" i="4"/>
  <c r="AR1010" i="4"/>
  <c r="AR931" i="4"/>
  <c r="AR936" i="4"/>
  <c r="AR1124" i="4"/>
  <c r="AR755" i="4"/>
  <c r="AR803" i="4"/>
  <c r="AR1086" i="4"/>
  <c r="AR1093" i="4"/>
  <c r="AR1089" i="4"/>
  <c r="AR627" i="4"/>
  <c r="AR772" i="4"/>
  <c r="AR1062" i="4"/>
  <c r="AR959" i="4"/>
  <c r="AR753" i="4"/>
  <c r="AR746" i="4"/>
  <c r="AR619" i="4"/>
  <c r="AR934" i="4"/>
  <c r="AR736" i="4"/>
  <c r="AR1050" i="4"/>
  <c r="AR1043" i="4"/>
  <c r="AR941" i="4"/>
  <c r="AR759" i="4"/>
  <c r="AR728" i="4"/>
  <c r="AR881" i="4"/>
  <c r="AR785" i="4"/>
  <c r="AR641" i="4"/>
  <c r="AR776" i="4"/>
  <c r="AR594" i="4"/>
  <c r="AR771" i="4"/>
  <c r="AR996" i="4"/>
  <c r="AR1061" i="4"/>
  <c r="AR847" i="4"/>
  <c r="AR1105" i="4"/>
  <c r="AR643" i="4"/>
  <c r="AR900" i="4"/>
  <c r="AR1118" i="4"/>
  <c r="AR975" i="4"/>
  <c r="AR769" i="4"/>
  <c r="AR826" i="4"/>
  <c r="AR699" i="4"/>
  <c r="AR603" i="4"/>
  <c r="AR700" i="4"/>
  <c r="AR1009" i="4"/>
  <c r="AR1002" i="4"/>
  <c r="AR1114" i="4"/>
  <c r="AR1116" i="4"/>
  <c r="AR1005" i="4"/>
  <c r="AR870" i="4"/>
  <c r="AR824" i="4"/>
  <c r="AR1056" i="4"/>
  <c r="AR1019" i="4"/>
  <c r="AR797" i="4"/>
  <c r="AR902" i="4"/>
  <c r="AR986" i="4"/>
  <c r="AR979" i="4"/>
  <c r="AR637" i="4"/>
  <c r="AR754" i="4"/>
  <c r="AR813" i="4"/>
  <c r="AR862" i="4"/>
  <c r="AR600" i="4"/>
  <c r="AR863" i="4"/>
  <c r="AR968" i="4"/>
  <c r="AR1049" i="4"/>
  <c r="AR780" i="4"/>
  <c r="AR1074" i="4"/>
  <c r="AR610" i="4"/>
  <c r="AR982" i="4"/>
  <c r="AR767" i="4"/>
  <c r="AR1016" i="4"/>
  <c r="AR994" i="4"/>
  <c r="AR1051" i="4"/>
  <c r="AR645" i="4"/>
  <c r="AR880" i="4"/>
  <c r="AR945" i="4"/>
  <c r="AR1111" i="4"/>
  <c r="AR721" i="4"/>
  <c r="AR898" i="4"/>
  <c r="AR1075" i="4"/>
  <c r="AR853" i="4"/>
  <c r="AR718" i="4"/>
  <c r="AR615" i="4"/>
  <c r="AR1027" i="4"/>
  <c r="AR989" i="4"/>
  <c r="AR729" i="4"/>
  <c r="AR722" i="4"/>
  <c r="AR899" i="4"/>
  <c r="AR861" i="4"/>
  <c r="AR846" i="4"/>
  <c r="AR943" i="4"/>
  <c r="AR814" i="4"/>
  <c r="AR1008" i="4"/>
  <c r="AR866" i="4"/>
  <c r="AR923" i="4"/>
  <c r="AR821" i="4"/>
  <c r="AR1102" i="4"/>
  <c r="AR608" i="4"/>
  <c r="AR761" i="4"/>
  <c r="AR922" i="4"/>
  <c r="AR1035" i="4"/>
  <c r="AR1122" i="4"/>
  <c r="AR924" i="4"/>
  <c r="AR1077" i="4"/>
  <c r="AR831" i="4"/>
  <c r="AR904" i="4"/>
  <c r="AR1017" i="4"/>
  <c r="AR921" i="4"/>
  <c r="AR1034" i="4"/>
  <c r="AR1054" i="4"/>
  <c r="AR960" i="4"/>
  <c r="AR666" i="4"/>
  <c r="AR779" i="4"/>
  <c r="AR1036" i="4"/>
  <c r="AR1069" i="4"/>
  <c r="AR717" i="4"/>
  <c r="AR791" i="4"/>
  <c r="AR698" i="4"/>
  <c r="AR691" i="4"/>
  <c r="AR596" i="4"/>
  <c r="AR1078" i="4"/>
  <c r="AR783" i="4"/>
  <c r="AR632" i="4"/>
  <c r="AR792" i="4"/>
  <c r="AR993" i="4"/>
  <c r="AR688" i="4"/>
  <c r="AR1025" i="4"/>
  <c r="AR1068" i="4"/>
  <c r="AR802" i="4"/>
  <c r="AR859" i="4"/>
  <c r="AR716" i="4"/>
  <c r="AR891" i="4"/>
  <c r="AR789" i="4"/>
  <c r="AR674" i="4"/>
  <c r="AR1091" i="4"/>
  <c r="AR869" i="4"/>
  <c r="AR623" i="4"/>
  <c r="AR944" i="4"/>
  <c r="AR857" i="4"/>
  <c r="AR730" i="4"/>
  <c r="AR703" i="4"/>
  <c r="AR888" i="4"/>
  <c r="AR940" i="4"/>
  <c r="AR860" i="4"/>
  <c r="AR974" i="4"/>
  <c r="AR879" i="4"/>
  <c r="AR872" i="4"/>
  <c r="AR1001" i="4"/>
  <c r="AR1014" i="4"/>
  <c r="AR799" i="4"/>
  <c r="AR845" i="4"/>
  <c r="AR710" i="4"/>
  <c r="AR1076" i="4"/>
  <c r="AR932" i="4"/>
  <c r="AR1108" i="4"/>
  <c r="AR935" i="4"/>
  <c r="AR838" i="4"/>
  <c r="AR937" i="4"/>
  <c r="AR653" i="4"/>
  <c r="AR648" i="4"/>
  <c r="AR1004" i="4"/>
  <c r="AR784" i="4"/>
  <c r="AR781" i="4"/>
  <c r="AR807" i="4"/>
  <c r="AR964" i="4"/>
  <c r="AR973" i="4"/>
  <c r="AR281" i="4"/>
  <c r="AR486" i="4"/>
  <c r="AR319" i="4"/>
  <c r="AR569" i="4"/>
  <c r="AR557" i="4"/>
  <c r="AR247" i="4"/>
  <c r="AR497" i="4"/>
  <c r="AR154" i="4"/>
  <c r="AR234" i="4"/>
  <c r="AR554" i="4"/>
  <c r="AR54" i="4"/>
  <c r="AR502" i="4"/>
  <c r="AR137" i="4"/>
  <c r="AR125" i="4"/>
  <c r="AR430" i="4"/>
  <c r="AR344" i="4"/>
  <c r="AR393" i="4"/>
  <c r="AR58" i="4"/>
  <c r="AR255" i="4"/>
  <c r="AR142" i="4"/>
  <c r="AR440" i="4"/>
  <c r="AR475" i="4"/>
  <c r="AR213" i="4"/>
  <c r="AR368" i="4"/>
  <c r="AR184" i="4"/>
  <c r="AR498" i="4"/>
  <c r="AR328" i="4"/>
  <c r="AR438" i="4"/>
  <c r="AR586" i="4"/>
  <c r="AR303" i="4"/>
  <c r="AR553" i="4"/>
  <c r="AR564" i="4"/>
  <c r="AR334" i="4"/>
  <c r="AR167" i="4"/>
  <c r="AR495" i="4"/>
  <c r="AR24" i="4"/>
  <c r="AR262" i="4"/>
  <c r="AR523" i="4"/>
  <c r="AR102" i="4"/>
  <c r="AR249" i="4"/>
  <c r="AR26" i="4"/>
  <c r="AR219" i="4"/>
  <c r="AR191" i="4"/>
  <c r="AR271" i="4"/>
  <c r="AR101" i="4"/>
  <c r="AR178" i="4"/>
  <c r="AR325" i="4"/>
  <c r="AR480" i="4"/>
  <c r="AR265" i="4"/>
  <c r="AR42" i="4"/>
  <c r="AR189" i="4"/>
  <c r="AR374" i="4"/>
  <c r="AR198" i="4"/>
  <c r="AR355" i="4"/>
  <c r="AR161" i="4"/>
  <c r="AR149" i="4"/>
  <c r="AR407" i="4"/>
  <c r="AR25" i="4"/>
  <c r="AR13" i="4"/>
  <c r="AR341" i="4"/>
  <c r="AR37" i="4"/>
  <c r="AR298" i="4"/>
  <c r="AR520" i="4"/>
  <c r="AR266" i="4"/>
  <c r="AR206" i="4"/>
  <c r="AR384" i="4"/>
  <c r="AR403" i="4"/>
  <c r="AR180" i="4"/>
  <c r="AR337" i="4"/>
  <c r="AR567" i="4"/>
  <c r="AR305" i="4"/>
  <c r="AR82" i="4"/>
  <c r="AR229" i="4"/>
  <c r="AR431" i="4"/>
  <c r="AR211" i="4"/>
  <c r="AR338" i="4"/>
  <c r="AR34" i="4"/>
  <c r="AR312" i="4"/>
  <c r="AR135" i="4"/>
  <c r="AR378" i="4"/>
  <c r="AR580" i="4"/>
  <c r="AR230" i="4"/>
  <c r="AR528" i="4"/>
  <c r="AR193" i="4"/>
  <c r="AR273" i="4"/>
  <c r="AR115" i="4"/>
  <c r="AR439" i="4"/>
  <c r="AR469" i="4"/>
  <c r="AR474" i="4"/>
  <c r="AR92" i="4"/>
  <c r="AR397" i="4"/>
  <c r="AR217" i="4"/>
  <c r="AR64" i="4"/>
  <c r="AR512" i="4"/>
  <c r="AR235" i="4"/>
  <c r="AR165" i="4"/>
  <c r="AR487" i="4"/>
  <c r="AR66" i="4"/>
  <c r="AR236" i="4"/>
  <c r="AR415" i="4"/>
  <c r="AR231" i="4"/>
  <c r="AR123" i="4"/>
  <c r="AR375" i="4"/>
  <c r="AR555" i="4"/>
  <c r="AR286" i="4"/>
  <c r="AR584" i="4"/>
  <c r="AR291" i="4"/>
  <c r="AR357" i="4"/>
  <c r="AR150" i="4"/>
  <c r="AR478" i="4"/>
  <c r="AR558" i="4"/>
  <c r="AR285" i="4"/>
  <c r="AR362" i="4"/>
  <c r="AR509" i="4"/>
  <c r="AR280" i="4"/>
  <c r="AR65" i="4"/>
  <c r="AR513" i="4"/>
  <c r="AR67" i="4"/>
  <c r="AR46" i="4"/>
  <c r="AR382" i="4"/>
  <c r="AR124" i="4"/>
  <c r="AR345" i="4"/>
  <c r="AR476" i="4"/>
  <c r="AR527" i="4"/>
  <c r="AR296" i="4"/>
  <c r="AR81" i="4"/>
  <c r="AR212" i="4"/>
  <c r="AR525" i="4"/>
  <c r="AR221" i="4"/>
  <c r="AR98" i="4"/>
  <c r="AR192" i="4"/>
  <c r="AR172" i="4"/>
  <c r="AR390" i="4"/>
  <c r="AR56" i="4"/>
  <c r="AR36" i="4"/>
  <c r="AR364" i="4"/>
  <c r="AR60" i="4"/>
  <c r="AR244" i="4"/>
  <c r="AR521" i="4"/>
  <c r="AR239" i="4"/>
  <c r="AR330" i="4"/>
  <c r="AR413" i="4"/>
  <c r="AR103" i="4"/>
  <c r="AR194" i="4"/>
  <c r="AR571" i="4"/>
  <c r="AR218" i="4"/>
  <c r="AR496" i="4"/>
  <c r="AR550" i="4"/>
  <c r="AR336" i="4"/>
  <c r="AR121" i="4"/>
  <c r="AR252" i="4"/>
  <c r="AR414" i="4"/>
  <c r="AR49" i="4"/>
  <c r="AR377" i="4"/>
  <c r="AR457" i="4"/>
  <c r="AR187" i="4"/>
  <c r="AR205" i="4"/>
  <c r="AR139" i="4"/>
  <c r="AR168" i="4"/>
  <c r="AR148" i="4"/>
  <c r="AR453" i="4"/>
  <c r="AR96" i="4"/>
  <c r="AR424" i="4"/>
  <c r="AR97" i="4"/>
  <c r="AR522" i="4"/>
  <c r="AR492" i="4"/>
  <c r="AR59" i="4"/>
  <c r="AR250" i="4"/>
  <c r="AR420" i="4"/>
  <c r="AR87" i="4"/>
  <c r="AR248" i="4"/>
  <c r="AR111" i="4"/>
  <c r="AR559" i="4"/>
  <c r="AR75" i="4"/>
  <c r="AR188" i="4"/>
  <c r="AR470" i="4"/>
  <c r="AR105" i="4"/>
  <c r="AR514" i="4"/>
  <c r="AR398" i="4"/>
  <c r="AR214" i="4"/>
  <c r="AR47" i="4"/>
  <c r="AR358" i="4"/>
  <c r="AR582" i="4"/>
  <c r="AR162" i="4"/>
  <c r="AR309" i="4"/>
  <c r="AR418" i="4"/>
  <c r="AR90" i="4"/>
  <c r="AR380" i="4"/>
  <c r="AR173" i="4"/>
  <c r="AR501" i="4"/>
  <c r="AR581" i="4"/>
  <c r="AR308" i="4"/>
  <c r="AR401" i="4"/>
  <c r="AR532" i="4"/>
  <c r="AR199" i="4"/>
  <c r="AR329" i="4"/>
  <c r="AR307" i="4"/>
  <c r="AR69" i="4"/>
  <c r="AR405" i="4"/>
  <c r="AR282" i="4"/>
  <c r="AR376" i="4"/>
  <c r="AR339" i="4"/>
  <c r="AR23" i="4"/>
  <c r="AR471" i="4"/>
  <c r="AR240" i="4"/>
  <c r="AR386" i="4"/>
  <c r="AR548" i="4"/>
  <c r="AR100" i="4"/>
  <c r="AR12" i="4"/>
  <c r="AR321" i="4"/>
  <c r="AR423" i="4"/>
  <c r="AR147" i="4"/>
  <c r="AR203" i="4"/>
  <c r="AR454" i="4"/>
  <c r="AR287" i="4"/>
  <c r="AR537" i="4"/>
  <c r="AR539" i="4"/>
  <c r="AR562" i="4"/>
  <c r="AR552" i="4"/>
  <c r="AR222" i="4"/>
  <c r="AR369" i="4"/>
  <c r="AR427" i="4"/>
  <c r="AR436" i="4"/>
  <c r="AR86" i="4"/>
  <c r="AR233" i="4"/>
  <c r="AR561" i="4"/>
  <c r="AR257" i="4"/>
  <c r="AR359" i="4"/>
  <c r="AR118" i="4"/>
  <c r="AR583" i="4"/>
  <c r="AR352" i="4"/>
  <c r="AR419" i="4"/>
  <c r="AR575" i="4"/>
  <c r="AR410" i="4"/>
  <c r="AR432" i="4"/>
  <c r="AR55" i="4"/>
  <c r="AR228" i="4"/>
  <c r="AR21" i="4"/>
  <c r="AR343" i="4"/>
  <c r="AR306" i="4"/>
  <c r="AR143" i="4"/>
  <c r="AR128" i="4"/>
  <c r="AR238" i="4"/>
  <c r="AR467" i="4"/>
  <c r="AR39" i="4"/>
  <c r="AR289" i="4"/>
  <c r="AR267" i="4"/>
  <c r="AR70" i="4"/>
  <c r="AR295" i="4"/>
  <c r="AR94" i="4"/>
  <c r="AR542" i="4"/>
  <c r="AR141" i="4"/>
  <c r="AR346" i="4"/>
  <c r="AR493" i="4"/>
  <c r="AR136" i="4"/>
  <c r="AR433" i="4"/>
  <c r="AR421" i="4"/>
  <c r="AR237" i="4"/>
  <c r="AR317" i="4"/>
  <c r="AR110" i="4"/>
  <c r="AR363" i="4"/>
  <c r="AR585" i="4"/>
  <c r="AR61" i="4"/>
  <c r="AR179" i="4"/>
  <c r="AR129" i="4"/>
  <c r="AR323" i="4"/>
  <c r="AR460" i="4"/>
  <c r="AR253" i="4"/>
  <c r="AR77" i="4"/>
  <c r="AR155" i="4"/>
  <c r="AR560" i="4"/>
  <c r="AR28" i="4"/>
  <c r="AR182" i="4"/>
  <c r="AR360" i="4"/>
  <c r="AR106" i="4"/>
  <c r="AR451" i="4"/>
  <c r="AR220" i="4"/>
  <c r="AR428" i="4"/>
  <c r="AR505" i="4"/>
  <c r="AR186" i="4"/>
  <c r="AR333" i="4"/>
  <c r="AR535" i="4"/>
  <c r="AR145" i="4"/>
  <c r="AR434" i="4"/>
  <c r="AR331" i="4"/>
  <c r="AR73" i="4"/>
  <c r="AR406" i="4"/>
  <c r="AR41" i="4"/>
  <c r="AR29" i="4"/>
  <c r="AR477" i="4"/>
  <c r="AR270" i="4"/>
  <c r="AR568" i="4"/>
  <c r="AR74" i="4"/>
  <c r="AR441" i="4"/>
  <c r="AR543" i="4"/>
  <c r="AR445" i="4"/>
  <c r="AR383" i="4"/>
  <c r="AR152" i="4"/>
  <c r="AR43" i="4"/>
  <c r="AR437" i="4"/>
  <c r="AR80" i="4"/>
  <c r="AR408" i="4"/>
  <c r="AR488" i="4"/>
  <c r="AR342" i="4"/>
  <c r="AR269" i="4"/>
  <c r="AR566" i="4"/>
  <c r="AR399" i="4"/>
  <c r="AR546" i="4"/>
  <c r="AR195" i="4"/>
  <c r="AR327" i="4"/>
  <c r="AR538" i="4"/>
  <c r="AR479" i="4"/>
  <c r="AR38" i="4"/>
  <c r="AR466" i="4"/>
  <c r="AR44" i="4"/>
  <c r="AR326" i="4"/>
  <c r="AR473" i="4"/>
  <c r="AR299" i="4"/>
  <c r="AR254" i="4"/>
  <c r="AR506" i="4"/>
  <c r="AR175" i="4"/>
  <c r="AR261" i="4"/>
  <c r="AR18" i="4"/>
  <c r="AR22" i="4"/>
  <c r="AR320" i="4"/>
  <c r="AR394" i="4"/>
  <c r="AR93" i="4"/>
  <c r="AR278" i="4"/>
  <c r="AR117" i="4"/>
  <c r="AR565" i="4"/>
  <c r="AR164" i="4"/>
  <c r="AR385" i="4"/>
  <c r="AR516" i="4"/>
  <c r="AR183" i="4"/>
  <c r="AR464" i="4"/>
  <c r="AR444" i="4"/>
  <c r="AR260" i="4"/>
  <c r="AR340" i="4"/>
  <c r="AR133" i="4"/>
  <c r="AR138" i="4"/>
  <c r="AR442" i="4"/>
  <c r="AR84" i="4"/>
  <c r="AR366" i="4"/>
  <c r="AR32" i="4"/>
  <c r="AR577" i="4"/>
  <c r="AR587" i="4"/>
  <c r="AR276" i="4"/>
  <c r="AR177" i="4"/>
  <c r="AR112" i="4"/>
  <c r="AR242" i="4"/>
  <c r="AR389" i="4"/>
  <c r="AR79" i="4"/>
  <c r="AR170" i="4"/>
  <c r="AR243" i="4"/>
  <c r="AR258" i="4"/>
  <c r="AR536" i="4"/>
  <c r="AR570" i="4"/>
  <c r="AR225" i="4"/>
  <c r="AR356" i="4"/>
  <c r="AR518" i="4"/>
  <c r="AR304" i="4"/>
  <c r="AR89" i="4"/>
  <c r="AR417" i="4"/>
  <c r="AR426" i="4"/>
  <c r="AR48" i="4"/>
  <c r="AR245" i="4"/>
  <c r="AR400" i="4"/>
  <c r="AR146" i="4"/>
  <c r="AR395" i="4"/>
  <c r="AR109" i="4"/>
  <c r="AR264" i="4"/>
  <c r="AR227" i="4"/>
  <c r="AR526" i="4"/>
  <c r="AR468" i="4"/>
  <c r="AR482" i="4"/>
  <c r="AR449" i="4"/>
  <c r="AR332" i="4"/>
  <c r="AR127" i="4"/>
  <c r="AR160" i="4"/>
  <c r="AR578" i="4"/>
  <c r="AR365" i="4"/>
  <c r="AR292" i="4"/>
  <c r="AR62" i="4"/>
  <c r="AR510" i="4"/>
  <c r="AR17" i="4"/>
  <c r="AR156" i="4"/>
  <c r="AR310" i="4"/>
  <c r="AR151" i="4"/>
  <c r="AR462" i="4"/>
  <c r="AR588" i="4"/>
  <c r="AR425" i="4"/>
  <c r="AR202" i="4"/>
  <c r="AR349" i="4"/>
  <c r="AR504" i="4"/>
  <c r="AR130" i="4"/>
  <c r="AR277" i="4"/>
  <c r="AR158" i="4"/>
  <c r="AR412" i="4"/>
  <c r="AR57" i="4"/>
  <c r="AR45" i="4"/>
  <c r="AR367" i="4"/>
  <c r="AR35" i="4"/>
  <c r="AR116" i="4"/>
  <c r="AR301" i="4"/>
  <c r="AR381" i="4"/>
  <c r="AR422" i="4"/>
  <c r="AR322" i="4"/>
  <c r="AR288" i="4"/>
  <c r="AR283" i="4"/>
  <c r="AR166" i="4"/>
  <c r="AR511" i="4"/>
  <c r="AR459" i="4"/>
  <c r="AR107" i="4"/>
  <c r="AR379" i="4"/>
  <c r="AR284" i="4"/>
  <c r="AR499" i="4"/>
  <c r="AR576" i="4"/>
  <c r="AR361" i="4"/>
  <c r="AR335" i="4"/>
  <c r="AR171" i="4"/>
  <c r="AR573" i="4"/>
  <c r="AR263" i="4"/>
  <c r="AR490" i="4"/>
  <c r="AR347" i="4"/>
  <c r="AR83" i="4"/>
  <c r="AR19" i="4"/>
  <c r="AR208" i="4"/>
  <c r="AR159" i="4"/>
  <c r="AR409" i="4"/>
  <c r="AR540" i="4"/>
  <c r="AR190" i="4"/>
  <c r="AR209" i="4"/>
  <c r="AR153" i="4"/>
  <c r="AR297" i="4"/>
  <c r="AR104" i="4"/>
  <c r="AR429" i="4"/>
  <c r="AR72" i="4"/>
  <c r="AR52" i="4"/>
  <c r="AR500" i="4"/>
  <c r="AR293" i="4"/>
  <c r="AR113" i="4"/>
  <c r="AR472" i="4"/>
  <c r="AR95" i="4"/>
  <c r="AR131" i="4"/>
  <c r="AR447" i="4"/>
  <c r="AR185" i="4"/>
  <c r="AR458" i="4"/>
  <c r="AR132" i="4"/>
  <c r="AR311" i="4"/>
  <c r="AR450" i="4"/>
  <c r="AR40" i="4"/>
  <c r="AR549" i="4"/>
  <c r="AR275" i="4"/>
  <c r="AR15" i="4"/>
  <c r="AR416" i="4"/>
  <c r="AR201" i="4"/>
  <c r="AR315" i="4"/>
  <c r="AR494" i="4"/>
  <c r="AR207" i="4"/>
  <c r="AR31" i="4"/>
  <c r="AR388" i="4"/>
  <c r="AR27" i="4"/>
  <c r="AR85" i="4"/>
  <c r="AR533" i="4"/>
  <c r="AR176" i="4"/>
  <c r="AR314" i="4"/>
  <c r="AR461" i="4"/>
  <c r="AR134" i="4"/>
  <c r="AR485" i="4"/>
  <c r="AR483" i="4"/>
  <c r="AR456" i="4"/>
  <c r="AR241" i="4"/>
  <c r="AR372" i="4"/>
  <c r="AR551" i="4"/>
  <c r="AR169" i="4"/>
  <c r="AR300" i="4"/>
  <c r="AR530" i="4"/>
  <c r="AR181" i="4"/>
  <c r="AR579" i="4"/>
  <c r="AR88" i="4"/>
  <c r="AR68" i="4"/>
  <c r="AR350" i="4"/>
  <c r="AR16" i="4"/>
  <c r="AR274" i="4"/>
  <c r="AR324" i="4"/>
  <c r="AR404" i="4"/>
  <c r="AR76" i="4"/>
  <c r="AR370" i="4"/>
  <c r="AR71" i="4"/>
  <c r="AR519" i="4"/>
  <c r="AR226" i="4"/>
  <c r="AR373" i="4"/>
  <c r="AR63" i="4"/>
  <c r="AR313" i="4"/>
  <c r="AR251" i="4"/>
  <c r="AR515" i="4"/>
  <c r="AR402" i="4"/>
  <c r="AR392" i="4"/>
  <c r="AR446" i="4"/>
  <c r="AR465" i="4"/>
  <c r="AR246" i="4"/>
  <c r="AR544" i="4"/>
  <c r="AR50" i="4"/>
  <c r="AR33" i="4"/>
  <c r="AR481" i="4"/>
  <c r="AR455" i="4"/>
  <c r="AR574" i="4"/>
  <c r="AR256" i="4"/>
  <c r="AR507" i="4"/>
  <c r="AR541" i="4"/>
  <c r="AR351" i="4"/>
  <c r="AR120" i="4"/>
  <c r="AR448" i="4"/>
  <c r="AR99" i="4"/>
  <c r="AR279" i="4"/>
  <c r="AR452" i="4"/>
  <c r="AR119" i="4"/>
  <c r="AR210" i="4"/>
  <c r="AR531" i="4"/>
  <c r="AR316" i="4"/>
  <c r="AR51" i="4"/>
  <c r="AR144" i="4"/>
  <c r="AR224" i="4"/>
  <c r="AR78" i="4"/>
  <c r="AR20" i="4"/>
  <c r="AR302" i="4"/>
  <c r="AR216" i="4"/>
  <c r="AR290" i="4"/>
  <c r="AR294" i="4"/>
  <c r="AR391" i="4"/>
  <c r="AR215" i="4"/>
  <c r="AR572" i="4"/>
  <c r="AR122" i="4"/>
  <c r="AR126" i="4"/>
  <c r="AR463" i="4"/>
  <c r="AR232" i="4"/>
  <c r="AR529" i="4"/>
  <c r="AR517" i="4"/>
  <c r="AR318" i="4"/>
  <c r="AR14" i="4"/>
  <c r="AR387" i="4"/>
  <c r="AR489" i="4"/>
  <c r="AR108" i="4"/>
  <c r="AR556" i="4"/>
  <c r="AR223" i="4"/>
  <c r="AR353" i="4"/>
  <c r="AR484" i="4"/>
  <c r="AR157" i="4"/>
  <c r="AR508" i="4"/>
  <c r="AR114" i="4"/>
  <c r="AR503" i="4"/>
  <c r="AR272" i="4"/>
  <c r="AR259" i="4"/>
  <c r="AR534" i="4"/>
  <c r="AR200" i="4"/>
  <c r="AR91" i="4"/>
  <c r="AR491" i="4"/>
  <c r="AR163" i="4"/>
  <c r="AR524" i="4"/>
  <c r="AR563" i="4"/>
  <c r="AR411" i="4"/>
  <c r="AR545" i="4"/>
  <c r="AR396" i="4"/>
  <c r="AR204" i="4"/>
  <c r="AR547" i="4"/>
  <c r="AR268" i="4"/>
  <c r="AR30" i="4"/>
  <c r="AR196" i="4"/>
  <c r="AR371" i="4"/>
  <c r="AR435" i="4"/>
  <c r="AR174" i="4"/>
  <c r="AR53" i="4"/>
  <c r="AR443" i="4"/>
  <c r="AR348" i="4"/>
  <c r="AR140" i="4"/>
  <c r="AR354" i="4"/>
  <c r="AR197" i="4"/>
  <c r="AR2" i="4"/>
  <c r="AR11" i="4"/>
  <c r="AR4" i="4"/>
  <c r="AR7" i="4"/>
  <c r="AR5" i="4"/>
  <c r="AR6" i="4"/>
  <c r="AR8" i="4"/>
  <c r="AR3" i="4"/>
  <c r="AR9" i="4"/>
  <c r="AR10" i="4"/>
  <c r="AO930" i="4"/>
  <c r="AC930" i="4"/>
  <c r="T931" i="4"/>
  <c r="U931" i="4" s="1"/>
  <c r="V931" i="4" s="1"/>
  <c r="Q933" i="4"/>
  <c r="R933" i="4" s="1"/>
  <c r="AO933" i="4"/>
  <c r="AB931" i="4"/>
  <c r="Y931" i="4"/>
  <c r="X932" i="4"/>
  <c r="S932" i="4"/>
  <c r="O934" i="4"/>
  <c r="AL933" i="4"/>
  <c r="W933" i="4"/>
  <c r="AA933" i="4" s="1"/>
  <c r="AC931" i="4" l="1"/>
  <c r="T932" i="4"/>
  <c r="U932" i="4" s="1"/>
  <c r="V932" i="4" s="1"/>
  <c r="Q934" i="4"/>
  <c r="R934" i="4" s="1"/>
  <c r="AO934" i="4"/>
  <c r="AB932" i="4"/>
  <c r="X933" i="4"/>
  <c r="Y932" i="4"/>
  <c r="S933" i="4"/>
  <c r="O935" i="4"/>
  <c r="AL934" i="4"/>
  <c r="W934" i="4"/>
  <c r="AA934" i="4" s="1"/>
  <c r="AC932" i="4" l="1"/>
  <c r="T933" i="4"/>
  <c r="U933" i="4" s="1"/>
  <c r="V933" i="4" s="1"/>
  <c r="Q935" i="4"/>
  <c r="R935" i="4" s="1"/>
  <c r="AO935" i="4"/>
  <c r="Y933" i="4"/>
  <c r="AB933" i="4"/>
  <c r="X934" i="4"/>
  <c r="S934" i="4"/>
  <c r="O936" i="4"/>
  <c r="AL935" i="4"/>
  <c r="W935" i="4"/>
  <c r="AA935" i="4" s="1"/>
  <c r="AC933" i="4" l="1"/>
  <c r="T934" i="4"/>
  <c r="U934" i="4" s="1"/>
  <c r="V934" i="4" s="1"/>
  <c r="Q936" i="4"/>
  <c r="R936" i="4" s="1"/>
  <c r="AO936" i="4"/>
  <c r="AB934" i="4"/>
  <c r="X935" i="4"/>
  <c r="Y934" i="4"/>
  <c r="S935" i="4"/>
  <c r="O937" i="4"/>
  <c r="W936" i="4"/>
  <c r="AA936" i="4" s="1"/>
  <c r="AL936" i="4"/>
  <c r="AC934" i="4" l="1"/>
  <c r="T935" i="4"/>
  <c r="U935" i="4" s="1"/>
  <c r="V935" i="4" s="1"/>
  <c r="Q937" i="4"/>
  <c r="R937" i="4" s="1"/>
  <c r="AO937" i="4"/>
  <c r="AB935" i="4"/>
  <c r="Y935" i="4"/>
  <c r="X936" i="4"/>
  <c r="S936" i="4"/>
  <c r="O938" i="4"/>
  <c r="W937" i="4"/>
  <c r="AA937" i="4" s="1"/>
  <c r="AL937" i="4"/>
  <c r="AC935" i="4" l="1"/>
  <c r="T936" i="4"/>
  <c r="U936" i="4" s="1"/>
  <c r="V936" i="4" s="1"/>
  <c r="Q938" i="4"/>
  <c r="R938" i="4" s="1"/>
  <c r="AO938" i="4"/>
  <c r="AB936" i="4"/>
  <c r="X937" i="4"/>
  <c r="Y936" i="4"/>
  <c r="S937" i="4"/>
  <c r="O939" i="4"/>
  <c r="W938" i="4"/>
  <c r="AA938" i="4" s="1"/>
  <c r="AL938" i="4"/>
  <c r="AC936" i="4" l="1"/>
  <c r="T937" i="4"/>
  <c r="U937" i="4" s="1"/>
  <c r="V937" i="4" s="1"/>
  <c r="Q939" i="4"/>
  <c r="R939" i="4" s="1"/>
  <c r="AO939" i="4"/>
  <c r="Y937" i="4"/>
  <c r="AB937" i="4"/>
  <c r="X938" i="4"/>
  <c r="S938" i="4"/>
  <c r="O940" i="4"/>
  <c r="W939" i="4"/>
  <c r="AA939" i="4" s="1"/>
  <c r="AL939" i="4"/>
  <c r="AC937" i="4" l="1"/>
  <c r="T938" i="4"/>
  <c r="U938" i="4" s="1"/>
  <c r="V938" i="4" s="1"/>
  <c r="Q940" i="4"/>
  <c r="R940" i="4" s="1"/>
  <c r="AO940" i="4"/>
  <c r="AB938" i="4"/>
  <c r="X939" i="4"/>
  <c r="Y938" i="4"/>
  <c r="S939" i="4"/>
  <c r="O941" i="4"/>
  <c r="W940" i="4"/>
  <c r="AA940" i="4" s="1"/>
  <c r="AL940" i="4"/>
  <c r="AC938" i="4" l="1"/>
  <c r="T939" i="4"/>
  <c r="U939" i="4" s="1"/>
  <c r="V939" i="4" s="1"/>
  <c r="Q941" i="4"/>
  <c r="R941" i="4" s="1"/>
  <c r="AO941" i="4"/>
  <c r="AB939" i="4"/>
  <c r="Y939" i="4"/>
  <c r="X940" i="4"/>
  <c r="S940" i="4"/>
  <c r="O942" i="4"/>
  <c r="W941" i="4"/>
  <c r="AA941" i="4" s="1"/>
  <c r="AL941" i="4"/>
  <c r="AC939" i="4" l="1"/>
  <c r="T940" i="4"/>
  <c r="U940" i="4" s="1"/>
  <c r="V940" i="4" s="1"/>
  <c r="Q942" i="4"/>
  <c r="R942" i="4" s="1"/>
  <c r="AO942" i="4"/>
  <c r="AB940" i="4"/>
  <c r="X941" i="4"/>
  <c r="Y940" i="4"/>
  <c r="S941" i="4"/>
  <c r="O943" i="4"/>
  <c r="AL942" i="4"/>
  <c r="W942" i="4"/>
  <c r="AA942" i="4" s="1"/>
  <c r="AC940" i="4" l="1"/>
  <c r="Q943" i="4"/>
  <c r="R943" i="4" s="1"/>
  <c r="AO943" i="4"/>
  <c r="AB941" i="4"/>
  <c r="Y941" i="4"/>
  <c r="X942" i="4"/>
  <c r="S942" i="4"/>
  <c r="O944" i="4"/>
  <c r="W943" i="4"/>
  <c r="AA943" i="4" s="1"/>
  <c r="AL943" i="4"/>
  <c r="AC941" i="4" l="1"/>
  <c r="Q944" i="4"/>
  <c r="R944" i="4" s="1"/>
  <c r="AO944" i="4"/>
  <c r="AB942" i="4"/>
  <c r="X943" i="4"/>
  <c r="Y942" i="4"/>
  <c r="S943" i="4"/>
  <c r="O945" i="4"/>
  <c r="AL944" i="4"/>
  <c r="W944" i="4"/>
  <c r="AA944" i="4" s="1"/>
  <c r="AC942" i="4" l="1"/>
  <c r="Q945" i="4"/>
  <c r="R945" i="4" s="1"/>
  <c r="AO945" i="4"/>
  <c r="AB943" i="4"/>
  <c r="Y943" i="4"/>
  <c r="X944" i="4"/>
  <c r="S944" i="4"/>
  <c r="O946" i="4"/>
  <c r="W945" i="4"/>
  <c r="AA945" i="4" s="1"/>
  <c r="AL945" i="4"/>
  <c r="AC943" i="4" l="1"/>
  <c r="Q946" i="4"/>
  <c r="R946" i="4" s="1"/>
  <c r="AO946" i="4"/>
  <c r="AB944" i="4"/>
  <c r="X945" i="4"/>
  <c r="Y944" i="4"/>
  <c r="S945" i="4"/>
  <c r="O947" i="4"/>
  <c r="AL946" i="4"/>
  <c r="W946" i="4"/>
  <c r="AA946" i="4" s="1"/>
  <c r="AC944" i="4" l="1"/>
  <c r="Q947" i="4"/>
  <c r="R947" i="4" s="1"/>
  <c r="AO947" i="4"/>
  <c r="AB945" i="4"/>
  <c r="Y945" i="4"/>
  <c r="X946" i="4"/>
  <c r="S946" i="4"/>
  <c r="O948" i="4"/>
  <c r="W947" i="4"/>
  <c r="AA947" i="4" s="1"/>
  <c r="AL947" i="4"/>
  <c r="AC945" i="4" l="1"/>
  <c r="Q948" i="4"/>
  <c r="R948" i="4" s="1"/>
  <c r="AO948" i="4"/>
  <c r="AB946" i="4"/>
  <c r="X947" i="4"/>
  <c r="Y946" i="4"/>
  <c r="S947" i="4"/>
  <c r="O949" i="4"/>
  <c r="AL948" i="4"/>
  <c r="W948" i="4"/>
  <c r="AA948" i="4" s="1"/>
  <c r="AC946" i="4" l="1"/>
  <c r="Q949" i="4"/>
  <c r="R949" i="4" s="1"/>
  <c r="AO949" i="4"/>
  <c r="AB947" i="4"/>
  <c r="Y947" i="4"/>
  <c r="X948" i="4"/>
  <c r="S948" i="4"/>
  <c r="O950" i="4"/>
  <c r="AL949" i="4"/>
  <c r="W949" i="4"/>
  <c r="AA949" i="4" s="1"/>
  <c r="AC947" i="4" l="1"/>
  <c r="Q950" i="4"/>
  <c r="R950" i="4" s="1"/>
  <c r="AO950" i="4"/>
  <c r="AB948" i="4"/>
  <c r="X949" i="4"/>
  <c r="Y948" i="4"/>
  <c r="S949" i="4"/>
  <c r="O951" i="4"/>
  <c r="AL950" i="4"/>
  <c r="W950" i="4"/>
  <c r="AA950" i="4" s="1"/>
  <c r="AC948" i="4" l="1"/>
  <c r="Q951" i="4"/>
  <c r="R951" i="4" s="1"/>
  <c r="AO951" i="4"/>
  <c r="AB949" i="4"/>
  <c r="Y949" i="4"/>
  <c r="X950" i="4"/>
  <c r="S950" i="4"/>
  <c r="O952" i="4"/>
  <c r="AL951" i="4"/>
  <c r="W951" i="4"/>
  <c r="AA951" i="4" s="1"/>
  <c r="AC949" i="4" l="1"/>
  <c r="Q952" i="4"/>
  <c r="R952" i="4" s="1"/>
  <c r="AO952" i="4"/>
  <c r="AB950" i="4"/>
  <c r="X951" i="4"/>
  <c r="Y950" i="4"/>
  <c r="S951" i="4"/>
  <c r="O953" i="4"/>
  <c r="W952" i="4"/>
  <c r="AA952" i="4" s="1"/>
  <c r="AL952" i="4"/>
  <c r="AC950" i="4" l="1"/>
  <c r="Q953" i="4"/>
  <c r="R953" i="4" s="1"/>
  <c r="AO953" i="4"/>
  <c r="AB951" i="4"/>
  <c r="Y951" i="4"/>
  <c r="X952" i="4"/>
  <c r="S952" i="4"/>
  <c r="O954" i="4"/>
  <c r="AL953" i="4"/>
  <c r="W953" i="4"/>
  <c r="AA953" i="4" s="1"/>
  <c r="AC951" i="4" l="1"/>
  <c r="Q954" i="4"/>
  <c r="R954" i="4" s="1"/>
  <c r="AO954" i="4"/>
  <c r="AB952" i="4"/>
  <c r="X953" i="4"/>
  <c r="Y952" i="4"/>
  <c r="S953" i="4"/>
  <c r="O955" i="4"/>
  <c r="W954" i="4"/>
  <c r="AA954" i="4" s="1"/>
  <c r="AL954" i="4"/>
  <c r="AC952" i="4" l="1"/>
  <c r="Q955" i="4"/>
  <c r="R955" i="4" s="1"/>
  <c r="AO955" i="4"/>
  <c r="AB953" i="4"/>
  <c r="Y953" i="4"/>
  <c r="X954" i="4"/>
  <c r="S954" i="4"/>
  <c r="O956" i="4"/>
  <c r="AL955" i="4"/>
  <c r="W955" i="4"/>
  <c r="AA955" i="4" s="1"/>
  <c r="AC953" i="4" l="1"/>
  <c r="Q956" i="4"/>
  <c r="R956" i="4" s="1"/>
  <c r="AO956" i="4"/>
  <c r="AB954" i="4"/>
  <c r="X955" i="4"/>
  <c r="Y954" i="4"/>
  <c r="S955" i="4"/>
  <c r="O957" i="4"/>
  <c r="W956" i="4"/>
  <c r="AA956" i="4" s="1"/>
  <c r="AL956" i="4"/>
  <c r="AC954" i="4" l="1"/>
  <c r="Q957" i="4"/>
  <c r="R957" i="4" s="1"/>
  <c r="AO957" i="4"/>
  <c r="Y955" i="4"/>
  <c r="AB955" i="4"/>
  <c r="X956" i="4"/>
  <c r="S956" i="4"/>
  <c r="O958" i="4"/>
  <c r="AL957" i="4"/>
  <c r="W957" i="4"/>
  <c r="AA957" i="4" s="1"/>
  <c r="AC955" i="4" l="1"/>
  <c r="Q958" i="4"/>
  <c r="R958" i="4" s="1"/>
  <c r="AO958" i="4"/>
  <c r="AB956" i="4"/>
  <c r="X957" i="4"/>
  <c r="Y956" i="4"/>
  <c r="S957" i="4"/>
  <c r="O959" i="4"/>
  <c r="W958" i="4"/>
  <c r="AA958" i="4" s="1"/>
  <c r="AL958" i="4"/>
  <c r="AC956" i="4" l="1"/>
  <c r="Q959" i="4"/>
  <c r="R959" i="4" s="1"/>
  <c r="AO959" i="4"/>
  <c r="Y957" i="4"/>
  <c r="AB957" i="4"/>
  <c r="X958" i="4"/>
  <c r="S958" i="4"/>
  <c r="O960" i="4"/>
  <c r="W959" i="4"/>
  <c r="AA959" i="4" s="1"/>
  <c r="AL959" i="4"/>
  <c r="AC957" i="4" l="1"/>
  <c r="Q960" i="4"/>
  <c r="R960" i="4" s="1"/>
  <c r="AO960" i="4"/>
  <c r="AB958" i="4"/>
  <c r="X959" i="4"/>
  <c r="Y958" i="4"/>
  <c r="S959" i="4"/>
  <c r="O961" i="4"/>
  <c r="W960" i="4"/>
  <c r="AA960" i="4" s="1"/>
  <c r="AL960" i="4"/>
  <c r="AC958" i="4" l="1"/>
  <c r="Q961" i="4"/>
  <c r="R961" i="4" s="1"/>
  <c r="AO961" i="4"/>
  <c r="AB959" i="4"/>
  <c r="Y959" i="4"/>
  <c r="X960" i="4"/>
  <c r="S960" i="4"/>
  <c r="O962" i="4"/>
  <c r="AL961" i="4"/>
  <c r="W961" i="4"/>
  <c r="AA961" i="4" s="1"/>
  <c r="AC959" i="4" l="1"/>
  <c r="Q962" i="4"/>
  <c r="R962" i="4" s="1"/>
  <c r="AO962" i="4"/>
  <c r="AB960" i="4"/>
  <c r="X961" i="4"/>
  <c r="Y960" i="4"/>
  <c r="S961" i="4"/>
  <c r="O963" i="4"/>
  <c r="W962" i="4"/>
  <c r="AA962" i="4" s="1"/>
  <c r="AL962" i="4"/>
  <c r="AC960" i="4" l="1"/>
  <c r="Q963" i="4"/>
  <c r="R963" i="4" s="1"/>
  <c r="AO963" i="4"/>
  <c r="AB961" i="4"/>
  <c r="Y961" i="4"/>
  <c r="X962" i="4"/>
  <c r="S962" i="4"/>
  <c r="O964" i="4"/>
  <c r="AL963" i="4"/>
  <c r="W963" i="4"/>
  <c r="AA963" i="4" s="1"/>
  <c r="AC961" i="4" l="1"/>
  <c r="Q964" i="4"/>
  <c r="R964" i="4" s="1"/>
  <c r="AO964" i="4"/>
  <c r="AB962" i="4"/>
  <c r="X963" i="4"/>
  <c r="Y962" i="4"/>
  <c r="S963" i="4"/>
  <c r="O965" i="4"/>
  <c r="W964" i="4"/>
  <c r="AA964" i="4" s="1"/>
  <c r="AL964" i="4"/>
  <c r="AC962" i="4" l="1"/>
  <c r="Q965" i="4"/>
  <c r="R965" i="4" s="1"/>
  <c r="AO965" i="4"/>
  <c r="AB963" i="4"/>
  <c r="Y963" i="4"/>
  <c r="X964" i="4"/>
  <c r="S964" i="4"/>
  <c r="O966" i="4"/>
  <c r="W965" i="4"/>
  <c r="AA965" i="4" s="1"/>
  <c r="AL965" i="4"/>
  <c r="AC963" i="4" l="1"/>
  <c r="Q966" i="4"/>
  <c r="R966" i="4" s="1"/>
  <c r="AO966" i="4"/>
  <c r="AB964" i="4"/>
  <c r="X965" i="4"/>
  <c r="Y964" i="4"/>
  <c r="S965" i="4"/>
  <c r="O967" i="4"/>
  <c r="W966" i="4"/>
  <c r="AA966" i="4" s="1"/>
  <c r="AL966" i="4"/>
  <c r="AC964" i="4" l="1"/>
  <c r="Q967" i="4"/>
  <c r="R967" i="4" s="1"/>
  <c r="AO967" i="4"/>
  <c r="Y965" i="4"/>
  <c r="AB965" i="4"/>
  <c r="X966" i="4"/>
  <c r="S966" i="4"/>
  <c r="O968" i="4"/>
  <c r="W967" i="4"/>
  <c r="AA967" i="4" s="1"/>
  <c r="AL967" i="4"/>
  <c r="AC965" i="4" l="1"/>
  <c r="Q968" i="4"/>
  <c r="R968" i="4" s="1"/>
  <c r="AO968" i="4"/>
  <c r="AB966" i="4"/>
  <c r="X967" i="4"/>
  <c r="Y966" i="4"/>
  <c r="S967" i="4"/>
  <c r="O969" i="4"/>
  <c r="AL968" i="4"/>
  <c r="W968" i="4"/>
  <c r="AA968" i="4" s="1"/>
  <c r="AC966" i="4" l="1"/>
  <c r="Q969" i="4"/>
  <c r="R969" i="4" s="1"/>
  <c r="AO969" i="4"/>
  <c r="Y967" i="4"/>
  <c r="AB967" i="4"/>
  <c r="X968" i="4"/>
  <c r="S968" i="4"/>
  <c r="O970" i="4"/>
  <c r="AL969" i="4"/>
  <c r="W969" i="4"/>
  <c r="AA969" i="4" s="1"/>
  <c r="AC967" i="4" l="1"/>
  <c r="Q970" i="4"/>
  <c r="R970" i="4" s="1"/>
  <c r="AO970" i="4"/>
  <c r="AB968" i="4"/>
  <c r="X969" i="4"/>
  <c r="Y968" i="4"/>
  <c r="S969" i="4"/>
  <c r="O971" i="4"/>
  <c r="AL970" i="4"/>
  <c r="W970" i="4"/>
  <c r="AA970" i="4" s="1"/>
  <c r="AC968" i="4" l="1"/>
  <c r="Q971" i="4"/>
  <c r="R971" i="4" s="1"/>
  <c r="AO971" i="4"/>
  <c r="AB969" i="4"/>
  <c r="Y969" i="4"/>
  <c r="X970" i="4"/>
  <c r="S970" i="4"/>
  <c r="O972" i="4"/>
  <c r="AL971" i="4"/>
  <c r="W971" i="4"/>
  <c r="AA971" i="4" s="1"/>
  <c r="AC969" i="4" l="1"/>
  <c r="Q972" i="4"/>
  <c r="R972" i="4" s="1"/>
  <c r="AO972" i="4"/>
  <c r="AB970" i="4"/>
  <c r="X971" i="4"/>
  <c r="Y970" i="4"/>
  <c r="S971" i="4"/>
  <c r="O973" i="4"/>
  <c r="AL972" i="4"/>
  <c r="W972" i="4"/>
  <c r="AA972" i="4" s="1"/>
  <c r="AC970" i="4" l="1"/>
  <c r="Q973" i="4"/>
  <c r="R973" i="4" s="1"/>
  <c r="AO973" i="4"/>
  <c r="AB971" i="4"/>
  <c r="Y971" i="4"/>
  <c r="X972" i="4"/>
  <c r="S972" i="4"/>
  <c r="O974" i="4"/>
  <c r="AL973" i="4"/>
  <c r="W973" i="4"/>
  <c r="AA973" i="4" s="1"/>
  <c r="AC971" i="4" l="1"/>
  <c r="Q974" i="4"/>
  <c r="R974" i="4" s="1"/>
  <c r="AO974" i="4"/>
  <c r="AB972" i="4"/>
  <c r="X973" i="4"/>
  <c r="Y972" i="4"/>
  <c r="S973" i="4"/>
  <c r="O975" i="4"/>
  <c r="W974" i="4"/>
  <c r="AA974" i="4" s="1"/>
  <c r="AL974" i="4"/>
  <c r="AC972" i="4" l="1"/>
  <c r="Q975" i="4"/>
  <c r="R975" i="4" s="1"/>
  <c r="AO975" i="4"/>
  <c r="AB973" i="4"/>
  <c r="Y973" i="4"/>
  <c r="X974" i="4"/>
  <c r="S974" i="4"/>
  <c r="O976" i="4"/>
  <c r="W975" i="4"/>
  <c r="AA975" i="4" s="1"/>
  <c r="AL975" i="4"/>
  <c r="AC973" i="4" l="1"/>
  <c r="Q976" i="4"/>
  <c r="R976" i="4" s="1"/>
  <c r="AO976" i="4"/>
  <c r="AB974" i="4"/>
  <c r="X975" i="4"/>
  <c r="Y974" i="4"/>
  <c r="S975" i="4"/>
  <c r="O977" i="4"/>
  <c r="AL976" i="4"/>
  <c r="W976" i="4"/>
  <c r="AA976" i="4" s="1"/>
  <c r="AC974" i="4" l="1"/>
  <c r="Q977" i="4"/>
  <c r="R977" i="4" s="1"/>
  <c r="AO977" i="4"/>
  <c r="AB975" i="4"/>
  <c r="Y975" i="4"/>
  <c r="X976" i="4"/>
  <c r="S976" i="4"/>
  <c r="O978" i="4"/>
  <c r="AL977" i="4"/>
  <c r="W977" i="4"/>
  <c r="AA977" i="4" s="1"/>
  <c r="AC975" i="4" l="1"/>
  <c r="Q978" i="4"/>
  <c r="R978" i="4" s="1"/>
  <c r="AO978" i="4"/>
  <c r="AB976" i="4"/>
  <c r="X977" i="4"/>
  <c r="Y976" i="4"/>
  <c r="S977" i="4"/>
  <c r="O979" i="4"/>
  <c r="W978" i="4"/>
  <c r="AA978" i="4" s="1"/>
  <c r="AL978" i="4"/>
  <c r="AC976" i="4" l="1"/>
  <c r="Q979" i="4"/>
  <c r="R979" i="4" s="1"/>
  <c r="AO979" i="4"/>
  <c r="AB977" i="4"/>
  <c r="Y977" i="4"/>
  <c r="X978" i="4"/>
  <c r="S978" i="4"/>
  <c r="O980" i="4"/>
  <c r="AL979" i="4"/>
  <c r="W979" i="4"/>
  <c r="AA979" i="4" s="1"/>
  <c r="AC977" i="4" l="1"/>
  <c r="Q980" i="4"/>
  <c r="R980" i="4" s="1"/>
  <c r="AO980" i="4"/>
  <c r="AB978" i="4"/>
  <c r="X979" i="4"/>
  <c r="Y978" i="4"/>
  <c r="S979" i="4"/>
  <c r="O981" i="4"/>
  <c r="W980" i="4"/>
  <c r="AA980" i="4" s="1"/>
  <c r="AL980" i="4"/>
  <c r="AC978" i="4" l="1"/>
  <c r="Q981" i="4"/>
  <c r="R981" i="4" s="1"/>
  <c r="AO981" i="4"/>
  <c r="Y979" i="4"/>
  <c r="AB979" i="4"/>
  <c r="X980" i="4"/>
  <c r="S980" i="4"/>
  <c r="O982" i="4"/>
  <c r="W981" i="4"/>
  <c r="AA981" i="4" s="1"/>
  <c r="AL981" i="4"/>
  <c r="AC979" i="4" l="1"/>
  <c r="Q982" i="4"/>
  <c r="R982" i="4" s="1"/>
  <c r="AO982" i="4"/>
  <c r="AB980" i="4"/>
  <c r="X981" i="4"/>
  <c r="Y980" i="4"/>
  <c r="S981" i="4"/>
  <c r="O983" i="4"/>
  <c r="W982" i="4"/>
  <c r="AA982" i="4" s="1"/>
  <c r="AL982" i="4"/>
  <c r="AC980" i="4" l="1"/>
  <c r="Q983" i="4"/>
  <c r="R983" i="4" s="1"/>
  <c r="AO983" i="4"/>
  <c r="AB981" i="4"/>
  <c r="Y981" i="4"/>
  <c r="X982" i="4"/>
  <c r="S982" i="4"/>
  <c r="O984" i="4"/>
  <c r="W983" i="4"/>
  <c r="AA983" i="4" s="1"/>
  <c r="AL983" i="4"/>
  <c r="AC981" i="4" l="1"/>
  <c r="Q984" i="4"/>
  <c r="R984" i="4" s="1"/>
  <c r="AO984" i="4"/>
  <c r="AB982" i="4"/>
  <c r="X983" i="4"/>
  <c r="Y982" i="4"/>
  <c r="S983" i="4"/>
  <c r="O985" i="4"/>
  <c r="AL984" i="4"/>
  <c r="W984" i="4"/>
  <c r="AA984" i="4" s="1"/>
  <c r="AC982" i="4" l="1"/>
  <c r="Q985" i="4"/>
  <c r="R985" i="4" s="1"/>
  <c r="AO985" i="4"/>
  <c r="Y983" i="4"/>
  <c r="AB983" i="4"/>
  <c r="X984" i="4"/>
  <c r="S984" i="4"/>
  <c r="O986" i="4"/>
  <c r="W985" i="4"/>
  <c r="AA985" i="4" s="1"/>
  <c r="AL985" i="4"/>
  <c r="AC983" i="4" l="1"/>
  <c r="Q986" i="4"/>
  <c r="R986" i="4" s="1"/>
  <c r="AO986" i="4"/>
  <c r="AB984" i="4"/>
  <c r="X985" i="4"/>
  <c r="Y984" i="4"/>
  <c r="S985" i="4"/>
  <c r="O987" i="4"/>
  <c r="W986" i="4"/>
  <c r="AA986" i="4" s="1"/>
  <c r="AL986" i="4"/>
  <c r="AC984" i="4" l="1"/>
  <c r="Q987" i="4"/>
  <c r="R987" i="4" s="1"/>
  <c r="AO987" i="4"/>
  <c r="AB985" i="4"/>
  <c r="Y985" i="4"/>
  <c r="X986" i="4"/>
  <c r="S986" i="4"/>
  <c r="O988" i="4"/>
  <c r="W987" i="4"/>
  <c r="AA987" i="4" s="1"/>
  <c r="AL987" i="4"/>
  <c r="AC985" i="4" l="1"/>
  <c r="Q988" i="4"/>
  <c r="R988" i="4" s="1"/>
  <c r="AO988" i="4"/>
  <c r="AB986" i="4"/>
  <c r="X987" i="4"/>
  <c r="Y986" i="4"/>
  <c r="S987" i="4"/>
  <c r="O989" i="4"/>
  <c r="AL988" i="4"/>
  <c r="W988" i="4"/>
  <c r="AA988" i="4" s="1"/>
  <c r="AC986" i="4" l="1"/>
  <c r="Q989" i="4"/>
  <c r="R989" i="4" s="1"/>
  <c r="AO989" i="4"/>
  <c r="AB987" i="4"/>
  <c r="Y987" i="4"/>
  <c r="X988" i="4"/>
  <c r="S988" i="4"/>
  <c r="O990" i="4"/>
  <c r="W989" i="4"/>
  <c r="AA989" i="4" s="1"/>
  <c r="AL989" i="4"/>
  <c r="AC987" i="4" l="1"/>
  <c r="Q990" i="4"/>
  <c r="R990" i="4" s="1"/>
  <c r="AO990" i="4"/>
  <c r="AB988" i="4"/>
  <c r="X989" i="4"/>
  <c r="Y988" i="4"/>
  <c r="S989" i="4"/>
  <c r="O991" i="4"/>
  <c r="W990" i="4"/>
  <c r="AA990" i="4" s="1"/>
  <c r="AL990" i="4"/>
  <c r="AC988" i="4" l="1"/>
  <c r="Q991" i="4"/>
  <c r="R991" i="4" s="1"/>
  <c r="AO991" i="4"/>
  <c r="AB989" i="4"/>
  <c r="Y989" i="4"/>
  <c r="X990" i="4"/>
  <c r="S990" i="4"/>
  <c r="O992" i="4"/>
  <c r="W991" i="4"/>
  <c r="AA991" i="4" s="1"/>
  <c r="AL991" i="4"/>
  <c r="AC989" i="4" l="1"/>
  <c r="Q992" i="4"/>
  <c r="R992" i="4" s="1"/>
  <c r="AO992" i="4"/>
  <c r="AB990" i="4"/>
  <c r="X991" i="4"/>
  <c r="Y990" i="4"/>
  <c r="S991" i="4"/>
  <c r="O993" i="4"/>
  <c r="AL992" i="4"/>
  <c r="W992" i="4"/>
  <c r="AA992" i="4" s="1"/>
  <c r="AC990" i="4" l="1"/>
  <c r="Q993" i="4"/>
  <c r="R993" i="4" s="1"/>
  <c r="AO993" i="4"/>
  <c r="AB991" i="4"/>
  <c r="Y991" i="4"/>
  <c r="X992" i="4"/>
  <c r="S992" i="4"/>
  <c r="O994" i="4"/>
  <c r="AL993" i="4"/>
  <c r="W993" i="4"/>
  <c r="AA993" i="4" s="1"/>
  <c r="AC991" i="4" l="1"/>
  <c r="Q994" i="4"/>
  <c r="R994" i="4" s="1"/>
  <c r="AO994" i="4"/>
  <c r="AB992" i="4"/>
  <c r="X993" i="4"/>
  <c r="Y992" i="4"/>
  <c r="S993" i="4"/>
  <c r="O995" i="4"/>
  <c r="AL994" i="4"/>
  <c r="W994" i="4"/>
  <c r="AA994" i="4" s="1"/>
  <c r="AC992" i="4" l="1"/>
  <c r="Q995" i="4"/>
  <c r="R995" i="4" s="1"/>
  <c r="AO995" i="4"/>
  <c r="Y993" i="4"/>
  <c r="AB993" i="4"/>
  <c r="X994" i="4"/>
  <c r="S994" i="4"/>
  <c r="O996" i="4"/>
  <c r="AL995" i="4"/>
  <c r="W995" i="4"/>
  <c r="AA995" i="4" s="1"/>
  <c r="AC993" i="4" l="1"/>
  <c r="Q996" i="4"/>
  <c r="R996" i="4" s="1"/>
  <c r="AO996" i="4"/>
  <c r="AB994" i="4"/>
  <c r="X995" i="4"/>
  <c r="Y994" i="4"/>
  <c r="S995" i="4"/>
  <c r="O997" i="4"/>
  <c r="AL996" i="4"/>
  <c r="W996" i="4"/>
  <c r="AA996" i="4" s="1"/>
  <c r="AC994" i="4" l="1"/>
  <c r="Q997" i="4"/>
  <c r="R997" i="4" s="1"/>
  <c r="AO997" i="4"/>
  <c r="AB995" i="4"/>
  <c r="Y995" i="4"/>
  <c r="X996" i="4"/>
  <c r="S996" i="4"/>
  <c r="O998" i="4"/>
  <c r="W997" i="4"/>
  <c r="AA997" i="4" s="1"/>
  <c r="AL997" i="4"/>
  <c r="AC995" i="4" l="1"/>
  <c r="Q998" i="4"/>
  <c r="R998" i="4" s="1"/>
  <c r="AO998" i="4"/>
  <c r="AB996" i="4"/>
  <c r="X997" i="4"/>
  <c r="Y996" i="4"/>
  <c r="S997" i="4"/>
  <c r="O999" i="4"/>
  <c r="W998" i="4"/>
  <c r="AA998" i="4" s="1"/>
  <c r="AL998" i="4"/>
  <c r="AC996" i="4" l="1"/>
  <c r="Q999" i="4"/>
  <c r="R999" i="4" s="1"/>
  <c r="AO999" i="4"/>
  <c r="Y997" i="4"/>
  <c r="AB997" i="4"/>
  <c r="X998" i="4"/>
  <c r="S998" i="4"/>
  <c r="O1000" i="4"/>
  <c r="AL999" i="4"/>
  <c r="W999" i="4"/>
  <c r="AA999" i="4" s="1"/>
  <c r="AC997" i="4" l="1"/>
  <c r="Q1000" i="4"/>
  <c r="R1000" i="4" s="1"/>
  <c r="AO1000" i="4"/>
  <c r="AB998" i="4"/>
  <c r="X999" i="4"/>
  <c r="Y998" i="4"/>
  <c r="S999" i="4"/>
  <c r="O1001" i="4"/>
  <c r="AL1000" i="4"/>
  <c r="W1000" i="4"/>
  <c r="AA1000" i="4" s="1"/>
  <c r="AC998" i="4" l="1"/>
  <c r="Q1001" i="4"/>
  <c r="R1001" i="4" s="1"/>
  <c r="AO1001" i="4"/>
  <c r="AB999" i="4"/>
  <c r="Y999" i="4"/>
  <c r="X1000" i="4"/>
  <c r="S1000" i="4"/>
  <c r="O1002" i="4"/>
  <c r="AL1001" i="4"/>
  <c r="W1001" i="4"/>
  <c r="AA1001" i="4" s="1"/>
  <c r="AC999" i="4" l="1"/>
  <c r="Q1002" i="4"/>
  <c r="R1002" i="4" s="1"/>
  <c r="AO1002" i="4"/>
  <c r="Y1000" i="4"/>
  <c r="AB1000" i="4"/>
  <c r="X1001" i="4"/>
  <c r="S1001" i="4"/>
  <c r="O1003" i="4"/>
  <c r="W1002" i="4"/>
  <c r="AA1002" i="4" s="1"/>
  <c r="AL1002" i="4"/>
  <c r="Q1003" i="4" l="1"/>
  <c r="R1003" i="4" s="1"/>
  <c r="AO1003" i="4"/>
  <c r="Y1001" i="4"/>
  <c r="AB1001" i="4"/>
  <c r="AC1000" i="4"/>
  <c r="X1002" i="4"/>
  <c r="S1002" i="4"/>
  <c r="O1004" i="4"/>
  <c r="W1003" i="4"/>
  <c r="AA1003" i="4" s="1"/>
  <c r="AL1003" i="4"/>
  <c r="Q1004" i="4" l="1"/>
  <c r="R1004" i="4" s="1"/>
  <c r="AO1004" i="4"/>
  <c r="AC1001" i="4"/>
  <c r="AB1002" i="4"/>
  <c r="X1003" i="4"/>
  <c r="Y1002" i="4"/>
  <c r="S1003" i="4"/>
  <c r="O1005" i="4"/>
  <c r="W1004" i="4"/>
  <c r="AA1004" i="4"/>
  <c r="AL1004" i="4"/>
  <c r="Q1005" i="4" l="1"/>
  <c r="R1005" i="4" s="1"/>
  <c r="AO1005" i="4"/>
  <c r="AC1002" i="4"/>
  <c r="AB1003" i="4"/>
  <c r="Y1003" i="4"/>
  <c r="X1004" i="4"/>
  <c r="S1004" i="4"/>
  <c r="O1006" i="4"/>
  <c r="W1005" i="4"/>
  <c r="AA1005" i="4"/>
  <c r="AL1005" i="4"/>
  <c r="Q1006" i="4" l="1"/>
  <c r="R1006" i="4" s="1"/>
  <c r="AO1006" i="4"/>
  <c r="AC1003" i="4"/>
  <c r="AB1004" i="4"/>
  <c r="X1005" i="4"/>
  <c r="Y1004" i="4"/>
  <c r="S1005" i="4"/>
  <c r="O1007" i="4"/>
  <c r="W1006" i="4"/>
  <c r="AA1006" i="4"/>
  <c r="AL1006" i="4"/>
  <c r="Q1007" i="4" l="1"/>
  <c r="R1007" i="4" s="1"/>
  <c r="AO1007" i="4"/>
  <c r="AC1004" i="4"/>
  <c r="AB1005" i="4"/>
  <c r="X1006" i="4"/>
  <c r="Y1005" i="4"/>
  <c r="S1006" i="4"/>
  <c r="O1008" i="4"/>
  <c r="W1007" i="4"/>
  <c r="AA1007" i="4"/>
  <c r="AL1007" i="4"/>
  <c r="Q1008" i="4" l="1"/>
  <c r="R1008" i="4" s="1"/>
  <c r="AO1008" i="4"/>
  <c r="AC1005" i="4"/>
  <c r="Y1006" i="4"/>
  <c r="AB1006" i="4"/>
  <c r="X1007" i="4"/>
  <c r="S1007" i="4"/>
  <c r="O1009" i="4"/>
  <c r="W1008" i="4"/>
  <c r="AA1008" i="4"/>
  <c r="AL1008" i="4"/>
  <c r="Q1009" i="4" l="1"/>
  <c r="R1009" i="4" s="1"/>
  <c r="AO1009" i="4"/>
  <c r="AC1006" i="4"/>
  <c r="AB1007" i="4"/>
  <c r="X1008" i="4"/>
  <c r="Y1007" i="4"/>
  <c r="S1008" i="4"/>
  <c r="O1010" i="4"/>
  <c r="W1009" i="4"/>
  <c r="AA1009" i="4"/>
  <c r="AL1009" i="4"/>
  <c r="Q1010" i="4" l="1"/>
  <c r="R1010" i="4" s="1"/>
  <c r="AO1010" i="4"/>
  <c r="AC1007" i="4"/>
  <c r="AB1008" i="4"/>
  <c r="Y1008" i="4"/>
  <c r="X1009" i="4"/>
  <c r="S1009" i="4"/>
  <c r="O1011" i="4"/>
  <c r="W1010" i="4"/>
  <c r="AA1010" i="4"/>
  <c r="AL1010" i="4"/>
  <c r="Q1011" i="4" l="1"/>
  <c r="R1011" i="4" s="1"/>
  <c r="AO1011" i="4"/>
  <c r="AC1008" i="4"/>
  <c r="AB1009" i="4"/>
  <c r="X1010" i="4"/>
  <c r="Y1009" i="4"/>
  <c r="S1010" i="4"/>
  <c r="O1012" i="4"/>
  <c r="W1011" i="4"/>
  <c r="AA1011" i="4"/>
  <c r="AL1011" i="4"/>
  <c r="Q1012" i="4" l="1"/>
  <c r="R1012" i="4" s="1"/>
  <c r="AO1012" i="4"/>
  <c r="AC1009" i="4"/>
  <c r="Y1010" i="4"/>
  <c r="AB1010" i="4"/>
  <c r="X1011" i="4"/>
  <c r="S1011" i="4"/>
  <c r="O1013" i="4"/>
  <c r="W1012" i="4"/>
  <c r="AA1012" i="4" s="1"/>
  <c r="AL1012" i="4"/>
  <c r="Q1013" i="4" l="1"/>
  <c r="R1013" i="4" s="1"/>
  <c r="AO1013" i="4"/>
  <c r="AC1010" i="4"/>
  <c r="AB1011" i="4"/>
  <c r="X1012" i="4"/>
  <c r="Y1011" i="4"/>
  <c r="S1012" i="4"/>
  <c r="O1014" i="4"/>
  <c r="W1013" i="4"/>
  <c r="AA1013" i="4"/>
  <c r="AL1013" i="4"/>
  <c r="Q1014" i="4" l="1"/>
  <c r="R1014" i="4" s="1"/>
  <c r="AO1014" i="4"/>
  <c r="AC1011" i="4"/>
  <c r="AB1012" i="4"/>
  <c r="Y1012" i="4"/>
  <c r="X1013" i="4"/>
  <c r="S1013" i="4"/>
  <c r="O1015" i="4"/>
  <c r="W1014" i="4"/>
  <c r="AA1014" i="4"/>
  <c r="AL1014" i="4"/>
  <c r="Q1015" i="4" l="1"/>
  <c r="R1015" i="4" s="1"/>
  <c r="AO1015" i="4"/>
  <c r="AC1012" i="4"/>
  <c r="AB1013" i="4"/>
  <c r="X1014" i="4"/>
  <c r="Y1013" i="4"/>
  <c r="S1014" i="4"/>
  <c r="O1016" i="4"/>
  <c r="W1015" i="4"/>
  <c r="AA1015" i="4"/>
  <c r="AL1015" i="4"/>
  <c r="Q1016" i="4" l="1"/>
  <c r="R1016" i="4" s="1"/>
  <c r="AO1016" i="4"/>
  <c r="AC1013" i="4"/>
  <c r="Y1014" i="4"/>
  <c r="AB1014" i="4"/>
  <c r="X1015" i="4"/>
  <c r="S1015" i="4"/>
  <c r="O1017" i="4"/>
  <c r="W1016" i="4"/>
  <c r="AA1016" i="4"/>
  <c r="AL1016" i="4"/>
  <c r="Q1017" i="4" l="1"/>
  <c r="R1017" i="4" s="1"/>
  <c r="AO1017" i="4"/>
  <c r="AC1014" i="4"/>
  <c r="AB1015" i="4"/>
  <c r="X1016" i="4"/>
  <c r="Y1015" i="4"/>
  <c r="S1016" i="4"/>
  <c r="O1018" i="4"/>
  <c r="W1017" i="4"/>
  <c r="AA1017" i="4"/>
  <c r="AL1017" i="4"/>
  <c r="Q1018" i="4" l="1"/>
  <c r="R1018" i="4" s="1"/>
  <c r="AO1018" i="4"/>
  <c r="AC1015" i="4"/>
  <c r="AB1016" i="4"/>
  <c r="Y1016" i="4"/>
  <c r="X1017" i="4"/>
  <c r="S1017" i="4"/>
  <c r="O1019" i="4"/>
  <c r="W1018" i="4"/>
  <c r="AA1018" i="4" s="1"/>
  <c r="AL1018" i="4"/>
  <c r="Q1019" i="4" l="1"/>
  <c r="R1019" i="4" s="1"/>
  <c r="AO1019" i="4"/>
  <c r="AC1016" i="4"/>
  <c r="AB1017" i="4"/>
  <c r="X1018" i="4"/>
  <c r="Y1017" i="4"/>
  <c r="S1018" i="4"/>
  <c r="O1020" i="4"/>
  <c r="W1019" i="4"/>
  <c r="AA1019" i="4"/>
  <c r="AL1019" i="4"/>
  <c r="Q1020" i="4" l="1"/>
  <c r="R1020" i="4" s="1"/>
  <c r="AO1020" i="4"/>
  <c r="AC1017" i="4"/>
  <c r="AB1018" i="4"/>
  <c r="Y1018" i="4"/>
  <c r="X1019" i="4"/>
  <c r="S1019" i="4"/>
  <c r="O1021" i="4"/>
  <c r="W1020" i="4"/>
  <c r="AA1020" i="4"/>
  <c r="AL1020" i="4"/>
  <c r="Q1021" i="4" l="1"/>
  <c r="R1021" i="4" s="1"/>
  <c r="AO1021" i="4"/>
  <c r="AC1018" i="4"/>
  <c r="AB1019" i="4"/>
  <c r="X1020" i="4"/>
  <c r="Y1019" i="4"/>
  <c r="S1020" i="4"/>
  <c r="O1022" i="4"/>
  <c r="W1021" i="4"/>
  <c r="AL1021" i="4"/>
  <c r="AA1021" i="4"/>
  <c r="Q1022" i="4" l="1"/>
  <c r="R1022" i="4" s="1"/>
  <c r="AO1022" i="4"/>
  <c r="AC1019" i="4"/>
  <c r="Y1020" i="4"/>
  <c r="AB1020" i="4"/>
  <c r="X1021" i="4"/>
  <c r="S1021" i="4"/>
  <c r="O1023" i="4"/>
  <c r="W1022" i="4"/>
  <c r="AA1022" i="4"/>
  <c r="AL1022" i="4"/>
  <c r="Q1023" i="4" l="1"/>
  <c r="R1023" i="4" s="1"/>
  <c r="AO1023" i="4"/>
  <c r="AC1020" i="4"/>
  <c r="AB1021" i="4"/>
  <c r="X1022" i="4"/>
  <c r="Y1021" i="4"/>
  <c r="S1022" i="4"/>
  <c r="O1024" i="4"/>
  <c r="W1023" i="4"/>
  <c r="AA1023" i="4"/>
  <c r="AL1023" i="4"/>
  <c r="Q1024" i="4" l="1"/>
  <c r="R1024" i="4" s="1"/>
  <c r="AO1024" i="4"/>
  <c r="AC1021" i="4"/>
  <c r="AB1022" i="4"/>
  <c r="Y1022" i="4"/>
  <c r="X1023" i="4"/>
  <c r="S1023" i="4"/>
  <c r="O1025" i="4"/>
  <c r="W1024" i="4"/>
  <c r="AA1024" i="4"/>
  <c r="AL1024" i="4"/>
  <c r="Q1025" i="4" l="1"/>
  <c r="R1025" i="4" s="1"/>
  <c r="AO1025" i="4"/>
  <c r="AC1022" i="4"/>
  <c r="AB1023" i="4"/>
  <c r="X1024" i="4"/>
  <c r="Y1023" i="4"/>
  <c r="S1024" i="4"/>
  <c r="O1026" i="4"/>
  <c r="W1025" i="4"/>
  <c r="AL1025" i="4"/>
  <c r="AA1025" i="4"/>
  <c r="Q1026" i="4" l="1"/>
  <c r="R1026" i="4" s="1"/>
  <c r="AO1026" i="4"/>
  <c r="AC1023" i="4"/>
  <c r="AB1024" i="4"/>
  <c r="Y1024" i="4"/>
  <c r="X1025" i="4"/>
  <c r="S1025" i="4"/>
  <c r="O1027" i="4"/>
  <c r="W1026" i="4"/>
  <c r="AA1026" i="4"/>
  <c r="AL1026" i="4"/>
  <c r="Q1027" i="4" l="1"/>
  <c r="R1027" i="4" s="1"/>
  <c r="AO1027" i="4"/>
  <c r="AC1024" i="4"/>
  <c r="AB1025" i="4"/>
  <c r="X1026" i="4"/>
  <c r="Y1025" i="4"/>
  <c r="S1026" i="4"/>
  <c r="O1028" i="4"/>
  <c r="W1027" i="4"/>
  <c r="AA1027" i="4"/>
  <c r="AL1027" i="4"/>
  <c r="Q1028" i="4" l="1"/>
  <c r="R1028" i="4" s="1"/>
  <c r="AO1028" i="4"/>
  <c r="AC1025" i="4"/>
  <c r="AB1026" i="4"/>
  <c r="Y1026" i="4"/>
  <c r="X1027" i="4"/>
  <c r="S1027" i="4"/>
  <c r="O1029" i="4"/>
  <c r="W1028" i="4"/>
  <c r="AA1028" i="4"/>
  <c r="AL1028" i="4"/>
  <c r="Q1029" i="4" l="1"/>
  <c r="R1029" i="4" s="1"/>
  <c r="AO1029" i="4"/>
  <c r="AC1026" i="4"/>
  <c r="AB1027" i="4"/>
  <c r="X1028" i="4"/>
  <c r="Y1027" i="4"/>
  <c r="S1028" i="4"/>
  <c r="O1030" i="4"/>
  <c r="W1029" i="4"/>
  <c r="AA1029" i="4"/>
  <c r="AL1029" i="4"/>
  <c r="Q1030" i="4" l="1"/>
  <c r="R1030" i="4" s="1"/>
  <c r="AO1030" i="4"/>
  <c r="AC1027" i="4"/>
  <c r="AB1028" i="4"/>
  <c r="Y1028" i="4"/>
  <c r="X1029" i="4"/>
  <c r="S1029" i="4"/>
  <c r="O1031" i="4"/>
  <c r="W1030" i="4"/>
  <c r="AA1030" i="4" s="1"/>
  <c r="AL1030" i="4"/>
  <c r="Q1031" i="4" l="1"/>
  <c r="R1031" i="4" s="1"/>
  <c r="AO1031" i="4"/>
  <c r="AC1028" i="4"/>
  <c r="AB1029" i="4"/>
  <c r="X1030" i="4"/>
  <c r="Y1029" i="4"/>
  <c r="S1030" i="4"/>
  <c r="O1032" i="4"/>
  <c r="W1031" i="4"/>
  <c r="AL1031" i="4"/>
  <c r="AA1031" i="4"/>
  <c r="Q1032" i="4" l="1"/>
  <c r="R1032" i="4" s="1"/>
  <c r="AO1032" i="4"/>
  <c r="AC1029" i="4"/>
  <c r="AB1030" i="4"/>
  <c r="Y1030" i="4"/>
  <c r="X1031" i="4"/>
  <c r="S1031" i="4"/>
  <c r="O1033" i="4"/>
  <c r="AL1032" i="4"/>
  <c r="W1032" i="4"/>
  <c r="AA1032" i="4"/>
  <c r="Q1033" i="4" l="1"/>
  <c r="R1033" i="4" s="1"/>
  <c r="AO1033" i="4"/>
  <c r="AC1030" i="4"/>
  <c r="AB1031" i="4"/>
  <c r="X1032" i="4"/>
  <c r="Y1031" i="4"/>
  <c r="S1032" i="4"/>
  <c r="O1034" i="4"/>
  <c r="AL1033" i="4"/>
  <c r="W1033" i="4"/>
  <c r="AA1033" i="4"/>
  <c r="Q1034" i="4" l="1"/>
  <c r="R1034" i="4" s="1"/>
  <c r="AO1034" i="4"/>
  <c r="AC1031" i="4"/>
  <c r="AB1032" i="4"/>
  <c r="Y1032" i="4"/>
  <c r="X1033" i="4"/>
  <c r="S1033" i="4"/>
  <c r="O1035" i="4"/>
  <c r="W1034" i="4"/>
  <c r="AA1034" i="4"/>
  <c r="AL1034" i="4"/>
  <c r="Q1035" i="4" l="1"/>
  <c r="R1035" i="4" s="1"/>
  <c r="AO1035" i="4"/>
  <c r="AC1032" i="4"/>
  <c r="AB1033" i="4"/>
  <c r="X1034" i="4"/>
  <c r="Y1033" i="4"/>
  <c r="S1034" i="4"/>
  <c r="O1036" i="4"/>
  <c r="W1035" i="4"/>
  <c r="AA1035" i="4"/>
  <c r="AL1035" i="4"/>
  <c r="Q1036" i="4" l="1"/>
  <c r="R1036" i="4" s="1"/>
  <c r="AO1036" i="4"/>
  <c r="AC1033" i="4"/>
  <c r="AB1034" i="4"/>
  <c r="Y1034" i="4"/>
  <c r="X1035" i="4"/>
  <c r="S1035" i="4"/>
  <c r="O1037" i="4"/>
  <c r="AL1036" i="4"/>
  <c r="W1036" i="4"/>
  <c r="AA1036" i="4"/>
  <c r="Q1037" i="4" l="1"/>
  <c r="R1037" i="4" s="1"/>
  <c r="AO1037" i="4"/>
  <c r="AC1034" i="4"/>
  <c r="AB1035" i="4"/>
  <c r="X1036" i="4"/>
  <c r="Y1035" i="4"/>
  <c r="S1036" i="4"/>
  <c r="O1038" i="4"/>
  <c r="AL1037" i="4"/>
  <c r="W1037" i="4"/>
  <c r="AA1037" i="4"/>
  <c r="Q1038" i="4" l="1"/>
  <c r="R1038" i="4" s="1"/>
  <c r="AO1038" i="4"/>
  <c r="AC1035" i="4"/>
  <c r="AB1036" i="4"/>
  <c r="Y1036" i="4"/>
  <c r="X1037" i="4"/>
  <c r="S1037" i="4"/>
  <c r="O1039" i="4"/>
  <c r="W1038" i="4"/>
  <c r="AA1038" i="4"/>
  <c r="AL1038" i="4"/>
  <c r="Q1039" i="4" l="1"/>
  <c r="R1039" i="4" s="1"/>
  <c r="AO1039" i="4"/>
  <c r="AC1036" i="4"/>
  <c r="AB1037" i="4"/>
  <c r="X1038" i="4"/>
  <c r="Y1037" i="4"/>
  <c r="S1038" i="4"/>
  <c r="O1040" i="4"/>
  <c r="W1039" i="4"/>
  <c r="AA1039" i="4" s="1"/>
  <c r="AL1039" i="4"/>
  <c r="Q1040" i="4" l="1"/>
  <c r="R1040" i="4" s="1"/>
  <c r="AO1040" i="4"/>
  <c r="AC1037" i="4"/>
  <c r="AB1038" i="4"/>
  <c r="Y1038" i="4"/>
  <c r="X1039" i="4"/>
  <c r="S1039" i="4"/>
  <c r="O1041" i="4"/>
  <c r="W1040" i="4"/>
  <c r="AL1040" i="4"/>
  <c r="AA1040" i="4"/>
  <c r="Q1041" i="4" l="1"/>
  <c r="R1041" i="4" s="1"/>
  <c r="AO1041" i="4"/>
  <c r="AC1038" i="4"/>
  <c r="AB1039" i="4"/>
  <c r="X1040" i="4"/>
  <c r="Y1039" i="4"/>
  <c r="S1040" i="4"/>
  <c r="O1042" i="4"/>
  <c r="AL1041" i="4"/>
  <c r="W1041" i="4"/>
  <c r="AA1041" i="4" s="1"/>
  <c r="Q1042" i="4" l="1"/>
  <c r="R1042" i="4" s="1"/>
  <c r="AO1042" i="4"/>
  <c r="AC1039" i="4"/>
  <c r="Y1040" i="4"/>
  <c r="AB1040" i="4"/>
  <c r="X1041" i="4"/>
  <c r="S1041" i="4"/>
  <c r="O1043" i="4"/>
  <c r="W1042" i="4"/>
  <c r="AA1042" i="4" s="1"/>
  <c r="AL1042" i="4"/>
  <c r="Q1043" i="4" l="1"/>
  <c r="R1043" i="4" s="1"/>
  <c r="AO1043" i="4"/>
  <c r="AC1040" i="4"/>
  <c r="AB1041" i="4"/>
  <c r="X1042" i="4"/>
  <c r="Y1041" i="4"/>
  <c r="S1042" i="4"/>
  <c r="O1044" i="4"/>
  <c r="W1043" i="4"/>
  <c r="AA1043" i="4"/>
  <c r="AL1043" i="4"/>
  <c r="Q1044" i="4" l="1"/>
  <c r="R1044" i="4" s="1"/>
  <c r="AO1044" i="4"/>
  <c r="AC1041" i="4"/>
  <c r="AB1042" i="4"/>
  <c r="Y1042" i="4"/>
  <c r="X1043" i="4"/>
  <c r="S1043" i="4"/>
  <c r="O1045" i="4"/>
  <c r="W1044" i="4"/>
  <c r="AA1044" i="4"/>
  <c r="AL1044" i="4"/>
  <c r="Q1045" i="4" l="1"/>
  <c r="R1045" i="4" s="1"/>
  <c r="AO1045" i="4"/>
  <c r="AC1042" i="4"/>
  <c r="AB1043" i="4"/>
  <c r="X1044" i="4"/>
  <c r="Y1043" i="4"/>
  <c r="S1044" i="4"/>
  <c r="O1046" i="4"/>
  <c r="W1045" i="4"/>
  <c r="AA1045" i="4"/>
  <c r="AL1045" i="4"/>
  <c r="Q1046" i="4" l="1"/>
  <c r="R1046" i="4" s="1"/>
  <c r="AO1046" i="4"/>
  <c r="AC1043" i="4"/>
  <c r="Y1044" i="4"/>
  <c r="AB1044" i="4"/>
  <c r="X1045" i="4"/>
  <c r="S1045" i="4"/>
  <c r="O1047" i="4"/>
  <c r="W1046" i="4"/>
  <c r="AL1046" i="4"/>
  <c r="AA1046" i="4"/>
  <c r="Q1047" i="4" l="1"/>
  <c r="R1047" i="4" s="1"/>
  <c r="AO1047" i="4"/>
  <c r="AC1044" i="4"/>
  <c r="AB1045" i="4"/>
  <c r="X1046" i="4"/>
  <c r="Y1045" i="4"/>
  <c r="S1046" i="4"/>
  <c r="O1048" i="4"/>
  <c r="W1047" i="4"/>
  <c r="AA1047" i="4" s="1"/>
  <c r="AL1047" i="4"/>
  <c r="Q1048" i="4" l="1"/>
  <c r="R1048" i="4" s="1"/>
  <c r="AO1048" i="4"/>
  <c r="AC1045" i="4"/>
  <c r="Y1046" i="4"/>
  <c r="AB1046" i="4"/>
  <c r="X1047" i="4"/>
  <c r="S1047" i="4"/>
  <c r="O1049" i="4"/>
  <c r="W1048" i="4"/>
  <c r="AA1048" i="4"/>
  <c r="AL1048" i="4"/>
  <c r="Q1049" i="4" l="1"/>
  <c r="R1049" i="4" s="1"/>
  <c r="AO1049" i="4"/>
  <c r="AC1046" i="4"/>
  <c r="AB1047" i="4"/>
  <c r="X1048" i="4"/>
  <c r="Y1047" i="4"/>
  <c r="S1048" i="4"/>
  <c r="O1050" i="4"/>
  <c r="W1049" i="4"/>
  <c r="AA1049" i="4"/>
  <c r="AL1049" i="4"/>
  <c r="Q1050" i="4" l="1"/>
  <c r="R1050" i="4" s="1"/>
  <c r="AO1050" i="4"/>
  <c r="AC1047" i="4"/>
  <c r="AB1048" i="4"/>
  <c r="Y1048" i="4"/>
  <c r="X1049" i="4"/>
  <c r="S1049" i="4"/>
  <c r="O1051" i="4"/>
  <c r="W1050" i="4"/>
  <c r="AA1050" i="4"/>
  <c r="AL1050" i="4"/>
  <c r="Q1051" i="4" l="1"/>
  <c r="R1051" i="4" s="1"/>
  <c r="AO1051" i="4"/>
  <c r="AC1048" i="4"/>
  <c r="AB1049" i="4"/>
  <c r="X1050" i="4"/>
  <c r="Y1049" i="4"/>
  <c r="S1050" i="4"/>
  <c r="O1052" i="4"/>
  <c r="AL1051" i="4"/>
  <c r="W1051" i="4"/>
  <c r="AA1051" i="4" s="1"/>
  <c r="Q1052" i="4" l="1"/>
  <c r="R1052" i="4" s="1"/>
  <c r="AO1052" i="4"/>
  <c r="AC1049" i="4"/>
  <c r="AB1050" i="4"/>
  <c r="Y1050" i="4"/>
  <c r="X1051" i="4"/>
  <c r="S1051" i="4"/>
  <c r="O1053" i="4"/>
  <c r="W1052" i="4"/>
  <c r="AA1052" i="4"/>
  <c r="AL1052" i="4"/>
  <c r="Q1053" i="4" l="1"/>
  <c r="R1053" i="4" s="1"/>
  <c r="AO1053" i="4"/>
  <c r="AC1050" i="4"/>
  <c r="AB1051" i="4"/>
  <c r="X1052" i="4"/>
  <c r="Y1051" i="4"/>
  <c r="S1052" i="4"/>
  <c r="O1054" i="4"/>
  <c r="W1053" i="4"/>
  <c r="AA1053" i="4"/>
  <c r="AL1053" i="4"/>
  <c r="Q1054" i="4" l="1"/>
  <c r="R1054" i="4" s="1"/>
  <c r="AO1054" i="4"/>
  <c r="AC1051" i="4"/>
  <c r="AB1052" i="4"/>
  <c r="Y1052" i="4"/>
  <c r="X1053" i="4"/>
  <c r="S1053" i="4"/>
  <c r="O1055" i="4"/>
  <c r="AL1054" i="4"/>
  <c r="W1054" i="4"/>
  <c r="AA1054" i="4" s="1"/>
  <c r="Q1055" i="4" l="1"/>
  <c r="R1055" i="4" s="1"/>
  <c r="AO1055" i="4"/>
  <c r="AC1052" i="4"/>
  <c r="AB1053" i="4"/>
  <c r="X1054" i="4"/>
  <c r="Y1053" i="4"/>
  <c r="S1054" i="4"/>
  <c r="O1056" i="4"/>
  <c r="W1055" i="4"/>
  <c r="AA1055" i="4"/>
  <c r="AL1055" i="4"/>
  <c r="Q1056" i="4" l="1"/>
  <c r="R1056" i="4" s="1"/>
  <c r="AO1056" i="4"/>
  <c r="AC1053" i="4"/>
  <c r="AB1054" i="4"/>
  <c r="Y1054" i="4"/>
  <c r="X1055" i="4"/>
  <c r="S1055" i="4"/>
  <c r="O1057" i="4"/>
  <c r="W1056" i="4"/>
  <c r="AA1056" i="4"/>
  <c r="AL1056" i="4"/>
  <c r="Q1057" i="4" l="1"/>
  <c r="R1057" i="4" s="1"/>
  <c r="AO1057" i="4"/>
  <c r="AC1054" i="4"/>
  <c r="AB1055" i="4"/>
  <c r="X1056" i="4"/>
  <c r="Y1055" i="4"/>
  <c r="S1056" i="4"/>
  <c r="O1058" i="4"/>
  <c r="W1057" i="4"/>
  <c r="AA1057" i="4"/>
  <c r="AL1057" i="4"/>
  <c r="Q1058" i="4" l="1"/>
  <c r="R1058" i="4" s="1"/>
  <c r="AO1058" i="4"/>
  <c r="AC1055" i="4"/>
  <c r="AB1056" i="4"/>
  <c r="Y1056" i="4"/>
  <c r="X1057" i="4"/>
  <c r="S1057" i="4"/>
  <c r="O1059" i="4"/>
  <c r="W1058" i="4"/>
  <c r="AA1058" i="4"/>
  <c r="AL1058" i="4"/>
  <c r="Q1059" i="4" l="1"/>
  <c r="R1059" i="4" s="1"/>
  <c r="AO1059" i="4"/>
  <c r="AC1056" i="4"/>
  <c r="AB1057" i="4"/>
  <c r="X1058" i="4"/>
  <c r="Y1057" i="4"/>
  <c r="S1058" i="4"/>
  <c r="O1060" i="4"/>
  <c r="W1059" i="4"/>
  <c r="AA1059" i="4"/>
  <c r="AL1059" i="4"/>
  <c r="Q1060" i="4" l="1"/>
  <c r="R1060" i="4" s="1"/>
  <c r="AO1060" i="4"/>
  <c r="AC1057" i="4"/>
  <c r="AB1058" i="4"/>
  <c r="Y1058" i="4"/>
  <c r="X1059" i="4"/>
  <c r="S1059" i="4"/>
  <c r="O1061" i="4"/>
  <c r="W1060" i="4"/>
  <c r="AA1060" i="4"/>
  <c r="AL1060" i="4"/>
  <c r="Q1061" i="4" l="1"/>
  <c r="R1061" i="4" s="1"/>
  <c r="AO1061" i="4"/>
  <c r="AC1058" i="4"/>
  <c r="AB1059" i="4"/>
  <c r="X1060" i="4"/>
  <c r="Y1059" i="4"/>
  <c r="S1060" i="4"/>
  <c r="O1062" i="4"/>
  <c r="W1061" i="4"/>
  <c r="AL1061" i="4"/>
  <c r="AA1061" i="4"/>
  <c r="Q1062" i="4" l="1"/>
  <c r="R1062" i="4" s="1"/>
  <c r="AO1062" i="4"/>
  <c r="AC1059" i="4"/>
  <c r="AB1060" i="4"/>
  <c r="Y1060" i="4"/>
  <c r="X1061" i="4"/>
  <c r="S1061" i="4"/>
  <c r="O1063" i="4"/>
  <c r="W1062" i="4"/>
  <c r="AA1062" i="4"/>
  <c r="AL1062" i="4"/>
  <c r="Q1063" i="4" l="1"/>
  <c r="R1063" i="4" s="1"/>
  <c r="AO1063" i="4"/>
  <c r="AC1060" i="4"/>
  <c r="AB1061" i="4"/>
  <c r="X1062" i="4"/>
  <c r="Y1061" i="4"/>
  <c r="S1062" i="4"/>
  <c r="O1064" i="4"/>
  <c r="W1063" i="4"/>
  <c r="AA1063" i="4"/>
  <c r="AL1063" i="4"/>
  <c r="Q1064" i="4" l="1"/>
  <c r="R1064" i="4" s="1"/>
  <c r="AO1064" i="4"/>
  <c r="AC1061" i="4"/>
  <c r="AB1062" i="4"/>
  <c r="Y1062" i="4"/>
  <c r="X1063" i="4"/>
  <c r="S1063" i="4"/>
  <c r="O1065" i="4"/>
  <c r="W1064" i="4"/>
  <c r="AA1064" i="4"/>
  <c r="AL1064" i="4"/>
  <c r="Q1065" i="4" l="1"/>
  <c r="R1065" i="4" s="1"/>
  <c r="AO1065" i="4"/>
  <c r="AC1062" i="4"/>
  <c r="AB1063" i="4"/>
  <c r="X1064" i="4"/>
  <c r="Y1063" i="4"/>
  <c r="S1064" i="4"/>
  <c r="O1066" i="4"/>
  <c r="W1065" i="4"/>
  <c r="AA1065" i="4"/>
  <c r="AL1065" i="4"/>
  <c r="Q1066" i="4" l="1"/>
  <c r="R1066" i="4" s="1"/>
  <c r="AO1066" i="4"/>
  <c r="AC1063" i="4"/>
  <c r="AB1064" i="4"/>
  <c r="Y1064" i="4"/>
  <c r="X1065" i="4"/>
  <c r="S1065" i="4"/>
  <c r="O1067" i="4"/>
  <c r="W1066" i="4"/>
  <c r="AA1066" i="4"/>
  <c r="AL1066" i="4"/>
  <c r="Q1067" i="4" l="1"/>
  <c r="R1067" i="4" s="1"/>
  <c r="AO1067" i="4"/>
  <c r="AC1064" i="4"/>
  <c r="AB1065" i="4"/>
  <c r="X1066" i="4"/>
  <c r="Y1065" i="4"/>
  <c r="S1066" i="4"/>
  <c r="O1068" i="4"/>
  <c r="W1067" i="4"/>
  <c r="AA1067" i="4"/>
  <c r="AL1067" i="4"/>
  <c r="Q1068" i="4" l="1"/>
  <c r="R1068" i="4" s="1"/>
  <c r="AO1068" i="4"/>
  <c r="AC1065" i="4"/>
  <c r="AB1066" i="4"/>
  <c r="Y1066" i="4"/>
  <c r="X1067" i="4"/>
  <c r="S1067" i="4"/>
  <c r="O1069" i="4"/>
  <c r="W1068" i="4"/>
  <c r="AA1068" i="4"/>
  <c r="AL1068" i="4"/>
  <c r="Q1069" i="4" l="1"/>
  <c r="R1069" i="4" s="1"/>
  <c r="AO1069" i="4"/>
  <c r="AC1066" i="4"/>
  <c r="AB1067" i="4"/>
  <c r="X1068" i="4"/>
  <c r="Y1067" i="4"/>
  <c r="S1068" i="4"/>
  <c r="O1070" i="4"/>
  <c r="W1069" i="4"/>
  <c r="AA1069" i="4"/>
  <c r="AL1069" i="4"/>
  <c r="Q1070" i="4" l="1"/>
  <c r="R1070" i="4" s="1"/>
  <c r="AO1070" i="4"/>
  <c r="AC1067" i="4"/>
  <c r="AB1068" i="4"/>
  <c r="Y1068" i="4"/>
  <c r="X1069" i="4"/>
  <c r="S1069" i="4"/>
  <c r="O1071" i="4"/>
  <c r="W1070" i="4"/>
  <c r="AA1070" i="4"/>
  <c r="AL1070" i="4"/>
  <c r="Q1071" i="4" l="1"/>
  <c r="R1071" i="4" s="1"/>
  <c r="AO1071" i="4"/>
  <c r="AC1068" i="4"/>
  <c r="AB1069" i="4"/>
  <c r="X1070" i="4"/>
  <c r="Y1069" i="4"/>
  <c r="S1070" i="4"/>
  <c r="O1072" i="4"/>
  <c r="W1071" i="4"/>
  <c r="AA1071" i="4"/>
  <c r="AL1071" i="4"/>
  <c r="Q1072" i="4" l="1"/>
  <c r="R1072" i="4" s="1"/>
  <c r="AO1072" i="4"/>
  <c r="AC1069" i="4"/>
  <c r="Y1070" i="4"/>
  <c r="AB1070" i="4"/>
  <c r="X1071" i="4"/>
  <c r="S1071" i="4"/>
  <c r="O1073" i="4"/>
  <c r="W1072" i="4"/>
  <c r="AL1072" i="4"/>
  <c r="AA1072" i="4"/>
  <c r="Q1073" i="4" l="1"/>
  <c r="R1073" i="4" s="1"/>
  <c r="AO1073" i="4"/>
  <c r="AC1070" i="4"/>
  <c r="AB1071" i="4"/>
  <c r="X1072" i="4"/>
  <c r="Y1071" i="4"/>
  <c r="S1072" i="4"/>
  <c r="O1074" i="4"/>
  <c r="W1073" i="4"/>
  <c r="AA1073" i="4"/>
  <c r="AL1073" i="4"/>
  <c r="Q1074" i="4" l="1"/>
  <c r="R1074" i="4" s="1"/>
  <c r="AO1074" i="4"/>
  <c r="AC1071" i="4"/>
  <c r="AB1072" i="4"/>
  <c r="Y1072" i="4"/>
  <c r="X1073" i="4"/>
  <c r="S1073" i="4"/>
  <c r="O1075" i="4"/>
  <c r="W1074" i="4"/>
  <c r="AA1074" i="4"/>
  <c r="AL1074" i="4"/>
  <c r="Q1075" i="4" l="1"/>
  <c r="R1075" i="4" s="1"/>
  <c r="AO1075" i="4"/>
  <c r="AC1072" i="4"/>
  <c r="AB1073" i="4"/>
  <c r="X1074" i="4"/>
  <c r="Y1073" i="4"/>
  <c r="S1074" i="4"/>
  <c r="O1076" i="4"/>
  <c r="W1075" i="4"/>
  <c r="AA1075" i="4"/>
  <c r="AL1075" i="4"/>
  <c r="Q1076" i="4" l="1"/>
  <c r="R1076" i="4" s="1"/>
  <c r="AO1076" i="4"/>
  <c r="AC1073" i="4"/>
  <c r="Y1074" i="4"/>
  <c r="AB1074" i="4"/>
  <c r="X1075" i="4"/>
  <c r="S1075" i="4"/>
  <c r="O1077" i="4"/>
  <c r="W1076" i="4"/>
  <c r="AA1076" i="4" s="1"/>
  <c r="AL1076" i="4"/>
  <c r="Q1077" i="4" l="1"/>
  <c r="R1077" i="4" s="1"/>
  <c r="AO1077" i="4"/>
  <c r="AC1074" i="4"/>
  <c r="AB1075" i="4"/>
  <c r="X1076" i="4"/>
  <c r="Y1075" i="4"/>
  <c r="S1076" i="4"/>
  <c r="O1078" i="4"/>
  <c r="W1077" i="4"/>
  <c r="AA1077" i="4"/>
  <c r="AL1077" i="4"/>
  <c r="Q1078" i="4" l="1"/>
  <c r="R1078" i="4" s="1"/>
  <c r="AO1078" i="4"/>
  <c r="AC1075" i="4"/>
  <c r="Y1076" i="4"/>
  <c r="AB1076" i="4"/>
  <c r="X1077" i="4"/>
  <c r="S1077" i="4"/>
  <c r="O1079" i="4"/>
  <c r="AL1078" i="4"/>
  <c r="W1078" i="4"/>
  <c r="AA1078" i="4"/>
  <c r="Q1079" i="4" l="1"/>
  <c r="R1079" i="4" s="1"/>
  <c r="AO1079" i="4"/>
  <c r="AC1076" i="4"/>
  <c r="AB1077" i="4"/>
  <c r="X1078" i="4"/>
  <c r="Y1077" i="4"/>
  <c r="S1078" i="4"/>
  <c r="O1080" i="4"/>
  <c r="W1079" i="4"/>
  <c r="AA1079" i="4"/>
  <c r="AL1079" i="4"/>
  <c r="Q1080" i="4" l="1"/>
  <c r="R1080" i="4" s="1"/>
  <c r="AO1080" i="4"/>
  <c r="AC1077" i="4"/>
  <c r="AB1078" i="4"/>
  <c r="Y1078" i="4"/>
  <c r="X1079" i="4"/>
  <c r="S1079" i="4"/>
  <c r="O1081" i="4"/>
  <c r="W1080" i="4"/>
  <c r="AL1080" i="4"/>
  <c r="AA1080" i="4"/>
  <c r="Q1081" i="4" l="1"/>
  <c r="R1081" i="4" s="1"/>
  <c r="AO1081" i="4"/>
  <c r="AC1078" i="4"/>
  <c r="AB1079" i="4"/>
  <c r="X1080" i="4"/>
  <c r="Y1079" i="4"/>
  <c r="S1080" i="4"/>
  <c r="O1082" i="4"/>
  <c r="W1081" i="4"/>
  <c r="AA1081" i="4"/>
  <c r="AL1081" i="4"/>
  <c r="Q1082" i="4" l="1"/>
  <c r="R1082" i="4" s="1"/>
  <c r="AO1082" i="4"/>
  <c r="AC1079" i="4"/>
  <c r="AB1080" i="4"/>
  <c r="Y1080" i="4"/>
  <c r="X1081" i="4"/>
  <c r="S1081" i="4"/>
  <c r="O1083" i="4"/>
  <c r="W1082" i="4"/>
  <c r="AA1082" i="4"/>
  <c r="AL1082" i="4"/>
  <c r="Q1083" i="4" l="1"/>
  <c r="R1083" i="4" s="1"/>
  <c r="AO1083" i="4"/>
  <c r="AC1080" i="4"/>
  <c r="AB1081" i="4"/>
  <c r="X1082" i="4"/>
  <c r="Y1081" i="4"/>
  <c r="S1082" i="4"/>
  <c r="O1084" i="4"/>
  <c r="AL1083" i="4"/>
  <c r="W1083" i="4"/>
  <c r="AA1083" i="4" s="1"/>
  <c r="Q1084" i="4" l="1"/>
  <c r="R1084" i="4" s="1"/>
  <c r="AO1084" i="4"/>
  <c r="AC1081" i="4"/>
  <c r="AB1082" i="4"/>
  <c r="Y1082" i="4"/>
  <c r="X1083" i="4"/>
  <c r="S1083" i="4"/>
  <c r="O1085" i="4"/>
  <c r="W1084" i="4"/>
  <c r="AA1084" i="4"/>
  <c r="AL1084" i="4"/>
  <c r="Q1085" i="4" l="1"/>
  <c r="R1085" i="4" s="1"/>
  <c r="AO1085" i="4"/>
  <c r="AC1082" i="4"/>
  <c r="AB1083" i="4"/>
  <c r="X1084" i="4"/>
  <c r="Y1083" i="4"/>
  <c r="S1084" i="4"/>
  <c r="O1086" i="4"/>
  <c r="W1085" i="4"/>
  <c r="AA1085" i="4"/>
  <c r="AL1085" i="4"/>
  <c r="Q1086" i="4" l="1"/>
  <c r="R1086" i="4" s="1"/>
  <c r="AO1086" i="4"/>
  <c r="AC1083" i="4"/>
  <c r="Y1084" i="4"/>
  <c r="AB1084" i="4"/>
  <c r="X1085" i="4"/>
  <c r="S1085" i="4"/>
  <c r="O1087" i="4"/>
  <c r="AL1086" i="4"/>
  <c r="W1086" i="4"/>
  <c r="AA1086" i="4" s="1"/>
  <c r="Q1087" i="4" l="1"/>
  <c r="R1087" i="4" s="1"/>
  <c r="AO1087" i="4"/>
  <c r="AC1084" i="4"/>
  <c r="AB1085" i="4"/>
  <c r="X1086" i="4"/>
  <c r="Y1085" i="4"/>
  <c r="S1086" i="4"/>
  <c r="O1088" i="4"/>
  <c r="W1087" i="4"/>
  <c r="AA1087" i="4"/>
  <c r="AL1087" i="4"/>
  <c r="Q1088" i="4" l="1"/>
  <c r="R1088" i="4" s="1"/>
  <c r="AO1088" i="4"/>
  <c r="AC1085" i="4"/>
  <c r="AB1086" i="4"/>
  <c r="Y1086" i="4"/>
  <c r="X1087" i="4"/>
  <c r="S1087" i="4"/>
  <c r="O1089" i="4"/>
  <c r="AL1088" i="4"/>
  <c r="W1088" i="4"/>
  <c r="AA1088" i="4" s="1"/>
  <c r="Q1089" i="4" l="1"/>
  <c r="R1089" i="4" s="1"/>
  <c r="AO1089" i="4"/>
  <c r="AC1086" i="4"/>
  <c r="AB1087" i="4"/>
  <c r="X1088" i="4"/>
  <c r="Y1087" i="4"/>
  <c r="S1088" i="4"/>
  <c r="O1090" i="4"/>
  <c r="W1089" i="4"/>
  <c r="AA1089" i="4" s="1"/>
  <c r="AL1089" i="4"/>
  <c r="Q1090" i="4" l="1"/>
  <c r="R1090" i="4" s="1"/>
  <c r="AO1090" i="4"/>
  <c r="AC1087" i="4"/>
  <c r="AB1088" i="4"/>
  <c r="Y1088" i="4"/>
  <c r="X1089" i="4"/>
  <c r="S1089" i="4"/>
  <c r="O1091" i="4"/>
  <c r="AL1090" i="4"/>
  <c r="W1090" i="4"/>
  <c r="AA1090" i="4" s="1"/>
  <c r="Q1091" i="4" l="1"/>
  <c r="R1091" i="4" s="1"/>
  <c r="AO1091" i="4"/>
  <c r="AC1088" i="4"/>
  <c r="AB1089" i="4"/>
  <c r="X1090" i="4"/>
  <c r="Y1089" i="4"/>
  <c r="S1090" i="4"/>
  <c r="O1092" i="4"/>
  <c r="AL1091" i="4"/>
  <c r="W1091" i="4"/>
  <c r="AA1091" i="4" s="1"/>
  <c r="Q1092" i="4" l="1"/>
  <c r="R1092" i="4" s="1"/>
  <c r="AO1092" i="4"/>
  <c r="AC1089" i="4"/>
  <c r="Y1090" i="4"/>
  <c r="AB1090" i="4"/>
  <c r="X1091" i="4"/>
  <c r="S1091" i="4"/>
  <c r="O1093" i="4"/>
  <c r="W1092" i="4"/>
  <c r="AA1092" i="4"/>
  <c r="AL1092" i="4"/>
  <c r="Q1093" i="4" l="1"/>
  <c r="R1093" i="4" s="1"/>
  <c r="AO1093" i="4"/>
  <c r="AC1090" i="4"/>
  <c r="AB1091" i="4"/>
  <c r="X1092" i="4"/>
  <c r="Y1091" i="4"/>
  <c r="S1092" i="4"/>
  <c r="O1094" i="4"/>
  <c r="W1093" i="4"/>
  <c r="AL1093" i="4"/>
  <c r="AA1093" i="4"/>
  <c r="Q1094" i="4" l="1"/>
  <c r="R1094" i="4" s="1"/>
  <c r="AO1094" i="4"/>
  <c r="AC1091" i="4"/>
  <c r="AB1092" i="4"/>
  <c r="Y1092" i="4"/>
  <c r="X1093" i="4"/>
  <c r="S1093" i="4"/>
  <c r="O1095" i="4"/>
  <c r="AL1094" i="4"/>
  <c r="W1094" i="4"/>
  <c r="AA1094" i="4"/>
  <c r="Q1095" i="4" l="1"/>
  <c r="R1095" i="4" s="1"/>
  <c r="AO1095" i="4"/>
  <c r="AC1092" i="4"/>
  <c r="AB1093" i="4"/>
  <c r="X1094" i="4"/>
  <c r="Y1093" i="4"/>
  <c r="S1094" i="4"/>
  <c r="O1096" i="4"/>
  <c r="AL1095" i="4"/>
  <c r="W1095" i="4"/>
  <c r="AA1095" i="4" s="1"/>
  <c r="Q1096" i="4" l="1"/>
  <c r="R1096" i="4" s="1"/>
  <c r="AO1096" i="4"/>
  <c r="AC1093" i="4"/>
  <c r="AB1094" i="4"/>
  <c r="Y1094" i="4"/>
  <c r="X1095" i="4"/>
  <c r="S1095" i="4"/>
  <c r="O1097" i="4"/>
  <c r="W1096" i="4"/>
  <c r="AA1096" i="4" s="1"/>
  <c r="AL1096" i="4"/>
  <c r="Q1097" i="4" l="1"/>
  <c r="R1097" i="4" s="1"/>
  <c r="AO1097" i="4"/>
  <c r="AC1094" i="4"/>
  <c r="AB1095" i="4"/>
  <c r="X1096" i="4"/>
  <c r="Y1095" i="4"/>
  <c r="S1096" i="4"/>
  <c r="O1098" i="4"/>
  <c r="W1097" i="4"/>
  <c r="AA1097" i="4"/>
  <c r="AL1097" i="4"/>
  <c r="Q1098" i="4" l="1"/>
  <c r="R1098" i="4" s="1"/>
  <c r="AO1098" i="4"/>
  <c r="AC1095" i="4"/>
  <c r="AB1096" i="4"/>
  <c r="Y1096" i="4"/>
  <c r="X1097" i="4"/>
  <c r="S1097" i="4"/>
  <c r="O1099" i="4"/>
  <c r="W1098" i="4"/>
  <c r="AA1098" i="4" s="1"/>
  <c r="AL1098" i="4"/>
  <c r="Q1099" i="4" l="1"/>
  <c r="R1099" i="4" s="1"/>
  <c r="AO1099" i="4"/>
  <c r="AC1096" i="4"/>
  <c r="AB1097" i="4"/>
  <c r="X1098" i="4"/>
  <c r="Y1097" i="4"/>
  <c r="S1098" i="4"/>
  <c r="O1100" i="4"/>
  <c r="AL1099" i="4"/>
  <c r="W1099" i="4"/>
  <c r="AA1099" i="4"/>
  <c r="Q1100" i="4" l="1"/>
  <c r="R1100" i="4" s="1"/>
  <c r="AO1100" i="4"/>
  <c r="AC1097" i="4"/>
  <c r="AB1098" i="4"/>
  <c r="Y1098" i="4"/>
  <c r="X1099" i="4"/>
  <c r="S1099" i="4"/>
  <c r="O1101" i="4"/>
  <c r="W1100" i="4"/>
  <c r="AL1100" i="4"/>
  <c r="AA1100" i="4"/>
  <c r="Q1101" i="4" l="1"/>
  <c r="R1101" i="4" s="1"/>
  <c r="AO1101" i="4"/>
  <c r="AC1098" i="4"/>
  <c r="AB1099" i="4"/>
  <c r="X1100" i="4"/>
  <c r="Y1099" i="4"/>
  <c r="S1100" i="4"/>
  <c r="O1102" i="4"/>
  <c r="AL1101" i="4"/>
  <c r="W1101" i="4"/>
  <c r="AA1101" i="4" s="1"/>
  <c r="Q1102" i="4" l="1"/>
  <c r="R1102" i="4" s="1"/>
  <c r="AO1102" i="4"/>
  <c r="AC1099" i="4"/>
  <c r="AB1100" i="4"/>
  <c r="Y1100" i="4"/>
  <c r="X1101" i="4"/>
  <c r="S1101" i="4"/>
  <c r="O1103" i="4"/>
  <c r="W1102" i="4"/>
  <c r="AA1102" i="4"/>
  <c r="AL1102" i="4"/>
  <c r="Q1103" i="4" l="1"/>
  <c r="R1103" i="4" s="1"/>
  <c r="AO1103" i="4"/>
  <c r="AC1100" i="4"/>
  <c r="AB1101" i="4"/>
  <c r="X1102" i="4"/>
  <c r="Y1101" i="4"/>
  <c r="S1102" i="4"/>
  <c r="O1104" i="4"/>
  <c r="W1103" i="4"/>
  <c r="AA1103" i="4" s="1"/>
  <c r="AL1103" i="4"/>
  <c r="Q1104" i="4" l="1"/>
  <c r="R1104" i="4" s="1"/>
  <c r="AO1104" i="4"/>
  <c r="AC1101" i="4"/>
  <c r="Y1102" i="4"/>
  <c r="AB1102" i="4"/>
  <c r="X1103" i="4"/>
  <c r="S1103" i="4"/>
  <c r="O1105" i="4"/>
  <c r="AL1104" i="4"/>
  <c r="W1104" i="4"/>
  <c r="AA1104" i="4"/>
  <c r="Q1105" i="4" l="1"/>
  <c r="R1105" i="4" s="1"/>
  <c r="AO1105" i="4"/>
  <c r="AC1102" i="4"/>
  <c r="AB1103" i="4"/>
  <c r="X1104" i="4"/>
  <c r="Y1103" i="4"/>
  <c r="S1104" i="4"/>
  <c r="O1106" i="4"/>
  <c r="W1105" i="4"/>
  <c r="AA1105" i="4"/>
  <c r="AL1105" i="4"/>
  <c r="Q1106" i="4" l="1"/>
  <c r="R1106" i="4" s="1"/>
  <c r="AO1106" i="4"/>
  <c r="AC1103" i="4"/>
  <c r="AB1104" i="4"/>
  <c r="Y1104" i="4"/>
  <c r="X1105" i="4"/>
  <c r="S1105" i="4"/>
  <c r="O1107" i="4"/>
  <c r="W1106" i="4"/>
  <c r="AL1106" i="4"/>
  <c r="Q1107" i="4" l="1"/>
  <c r="R1107" i="4" s="1"/>
  <c r="AO1107" i="4"/>
  <c r="AC1104" i="4"/>
  <c r="AB1105" i="4"/>
  <c r="X1106" i="4"/>
  <c r="Y1105" i="4"/>
  <c r="S1106" i="4"/>
  <c r="O1108" i="4"/>
  <c r="W1107" i="4"/>
  <c r="AA1106" i="4"/>
  <c r="AA1107" i="4"/>
  <c r="AL1107" i="4"/>
  <c r="Q1108" i="4" l="1"/>
  <c r="R1108" i="4" s="1"/>
  <c r="AO1108" i="4"/>
  <c r="AC1105" i="4"/>
  <c r="Y1106" i="4"/>
  <c r="AB1106" i="4"/>
  <c r="X1107" i="4"/>
  <c r="S1107" i="4"/>
  <c r="O1109" i="4"/>
  <c r="AL1108" i="4"/>
  <c r="W1108" i="4"/>
  <c r="AA1108" i="4"/>
  <c r="Q1109" i="4" l="1"/>
  <c r="R1109" i="4" s="1"/>
  <c r="AO1109" i="4"/>
  <c r="AC1106" i="4"/>
  <c r="AB1107" i="4"/>
  <c r="X1108" i="4"/>
  <c r="Y1107" i="4"/>
  <c r="S1108" i="4"/>
  <c r="O1110" i="4"/>
  <c r="AL1109" i="4"/>
  <c r="W1109" i="4"/>
  <c r="AA1109" i="4" s="1"/>
  <c r="Q1110" i="4" l="1"/>
  <c r="R1110" i="4" s="1"/>
  <c r="AO1110" i="4"/>
  <c r="AC1107" i="4"/>
  <c r="AB1108" i="4"/>
  <c r="Y1108" i="4"/>
  <c r="X1109" i="4"/>
  <c r="S1109" i="4"/>
  <c r="O1111" i="4"/>
  <c r="W1110" i="4"/>
  <c r="AL1110" i="4"/>
  <c r="AA1110" i="4"/>
  <c r="Q1111" i="4" l="1"/>
  <c r="R1111" i="4" s="1"/>
  <c r="AO1111" i="4"/>
  <c r="AC1108" i="4"/>
  <c r="AB1109" i="4"/>
  <c r="X1110" i="4"/>
  <c r="Y1109" i="4"/>
  <c r="S1110" i="4"/>
  <c r="O1112" i="4"/>
  <c r="AL1111" i="4"/>
  <c r="W1111" i="4"/>
  <c r="AA1111" i="4"/>
  <c r="Q1112" i="4" l="1"/>
  <c r="R1112" i="4" s="1"/>
  <c r="AO1112" i="4"/>
  <c r="AC1109" i="4"/>
  <c r="AB1110" i="4"/>
  <c r="Y1110" i="4"/>
  <c r="X1111" i="4"/>
  <c r="S1111" i="4"/>
  <c r="O1113" i="4"/>
  <c r="W1112" i="4"/>
  <c r="AA1112" i="4" s="1"/>
  <c r="AL1112" i="4"/>
  <c r="Q1113" i="4" l="1"/>
  <c r="R1113" i="4" s="1"/>
  <c r="AO1113" i="4"/>
  <c r="AC1110" i="4"/>
  <c r="AB1111" i="4"/>
  <c r="X1112" i="4"/>
  <c r="Y1111" i="4"/>
  <c r="S1112" i="4"/>
  <c r="O1114" i="4"/>
  <c r="AL1113" i="4"/>
  <c r="W1113" i="4"/>
  <c r="AA1113" i="4"/>
  <c r="Q1114" i="4" l="1"/>
  <c r="R1114" i="4" s="1"/>
  <c r="AO1114" i="4"/>
  <c r="AC1111" i="4"/>
  <c r="Y1112" i="4"/>
  <c r="AB1112" i="4"/>
  <c r="X1113" i="4"/>
  <c r="S1113" i="4"/>
  <c r="O1115" i="4"/>
  <c r="AL1114" i="4"/>
  <c r="W1114" i="4"/>
  <c r="AA1114" i="4"/>
  <c r="Q1115" i="4" l="1"/>
  <c r="R1115" i="4" s="1"/>
  <c r="AO1115" i="4"/>
  <c r="AC1112" i="4"/>
  <c r="AB1113" i="4"/>
  <c r="X1114" i="4"/>
  <c r="Y1113" i="4"/>
  <c r="S1114" i="4"/>
  <c r="O1116" i="4"/>
  <c r="W1115" i="4"/>
  <c r="AA1115" i="4"/>
  <c r="AL1115" i="4"/>
  <c r="Q1116" i="4" l="1"/>
  <c r="R1116" i="4" s="1"/>
  <c r="AO1116" i="4"/>
  <c r="AC1113" i="4"/>
  <c r="AB1114" i="4"/>
  <c r="Y1114" i="4"/>
  <c r="X1115" i="4"/>
  <c r="S1115" i="4"/>
  <c r="O1117" i="4"/>
  <c r="W1116" i="4"/>
  <c r="AA1116" i="4"/>
  <c r="AL1116" i="4"/>
  <c r="Q1117" i="4" l="1"/>
  <c r="R1117" i="4" s="1"/>
  <c r="AO1117" i="4"/>
  <c r="AB1115" i="4"/>
  <c r="AC1114" i="4"/>
  <c r="X1116" i="4"/>
  <c r="Y1115" i="4"/>
  <c r="S1116" i="4"/>
  <c r="O1118" i="4"/>
  <c r="W1117" i="4"/>
  <c r="AA1117" i="4" s="1"/>
  <c r="AL1117" i="4"/>
  <c r="Q1118" i="4" l="1"/>
  <c r="R1118" i="4" s="1"/>
  <c r="AO1118" i="4"/>
  <c r="AC1115" i="4"/>
  <c r="AB1116" i="4"/>
  <c r="Y1116" i="4"/>
  <c r="X1117" i="4"/>
  <c r="S1117" i="4"/>
  <c r="O1119" i="4"/>
  <c r="W1118" i="4"/>
  <c r="AA1118" i="4" s="1"/>
  <c r="AL1118" i="4"/>
  <c r="Q1119" i="4" l="1"/>
  <c r="R1119" i="4" s="1"/>
  <c r="AO1119" i="4"/>
  <c r="AC1116" i="4"/>
  <c r="AB1117" i="4"/>
  <c r="X1118" i="4"/>
  <c r="Y1117" i="4"/>
  <c r="S1118" i="4"/>
  <c r="O1120" i="4"/>
  <c r="W1119" i="4"/>
  <c r="AA1119" i="4" s="1"/>
  <c r="AL1119" i="4"/>
  <c r="Q1120" i="4" l="1"/>
  <c r="R1120" i="4" s="1"/>
  <c r="AO1120" i="4"/>
  <c r="AC1117" i="4"/>
  <c r="AB1118" i="4"/>
  <c r="Y1118" i="4"/>
  <c r="X1119" i="4"/>
  <c r="S1119" i="4"/>
  <c r="O1121" i="4"/>
  <c r="W1120" i="4"/>
  <c r="AA1120" i="4"/>
  <c r="AL1120" i="4"/>
  <c r="Q1121" i="4" l="1"/>
  <c r="R1121" i="4" s="1"/>
  <c r="AO1121" i="4"/>
  <c r="AC1118" i="4"/>
  <c r="AB1119" i="4"/>
  <c r="X1120" i="4"/>
  <c r="Y1119" i="4"/>
  <c r="S1120" i="4"/>
  <c r="O1122" i="4"/>
  <c r="B32" i="6" s="1" a="1"/>
  <c r="B32" i="6" s="1"/>
  <c r="AL1121" i="4"/>
  <c r="W1121" i="4"/>
  <c r="AA1121" i="4" s="1"/>
  <c r="Q1122" i="4" l="1"/>
  <c r="R1122" i="4" s="1"/>
  <c r="AO1122" i="4"/>
  <c r="AC1119" i="4"/>
  <c r="AB1120" i="4"/>
  <c r="Y1120" i="4"/>
  <c r="X1121" i="4"/>
  <c r="S1121" i="4"/>
  <c r="O1123" i="4"/>
  <c r="W1122" i="4"/>
  <c r="AA1122" i="4"/>
  <c r="AL1122" i="4"/>
  <c r="Q1123" i="4" l="1"/>
  <c r="R1123" i="4" s="1"/>
  <c r="AO1123" i="4"/>
  <c r="AC1120" i="4"/>
  <c r="AB1121" i="4"/>
  <c r="X1122" i="4"/>
  <c r="Y1121" i="4"/>
  <c r="S1122" i="4"/>
  <c r="O1124" i="4"/>
  <c r="W1123" i="4"/>
  <c r="AL1123" i="4"/>
  <c r="Q1124" i="4" l="1"/>
  <c r="R1124" i="4" s="1"/>
  <c r="AO1124" i="4"/>
  <c r="AC1121" i="4"/>
  <c r="AB1122" i="4"/>
  <c r="Y1122" i="4"/>
  <c r="X1123" i="4"/>
  <c r="S1123" i="4"/>
  <c r="AA1123" i="4"/>
  <c r="W1124" i="4"/>
  <c r="AL1124" i="4"/>
  <c r="AC1122" i="4" l="1"/>
  <c r="AB1123" i="4"/>
  <c r="X1124" i="4"/>
  <c r="Y1123" i="4"/>
  <c r="S1124" i="4"/>
  <c r="AA1124" i="4"/>
  <c r="AC1123" i="4" l="1"/>
  <c r="Y1124" i="4"/>
  <c r="AB1124" i="4"/>
  <c r="AC1124" i="4" l="1"/>
</calcChain>
</file>

<file path=xl/connections.xml><?xml version="1.0" encoding="utf-8"?>
<connections xmlns="http://schemas.openxmlformats.org/spreadsheetml/2006/main">
  <connection id="1" name="BagOut 220411_Flight2" type="6" refreshedVersion="6" background="1" saveData="1">
    <textPr codePage="850" sourceFile="C:\Users\maag\Documents\Maag\Studium\T3100\Analyse\Parrot\BagOut 220411_Flight2.txt" decimal="," thousands=".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<sst xmlns="http://schemas.openxmlformats.org/spreadsheetml/2006/main" count="85" uniqueCount="72">
  <si>
    <t>Index</t>
  </si>
  <si>
    <t>Time</t>
  </si>
  <si>
    <t>Δt</t>
  </si>
  <si>
    <t>Integral1_raw</t>
  </si>
  <si>
    <t>Integral2_raw</t>
  </si>
  <si>
    <t>Median</t>
  </si>
  <si>
    <t>Average(Median)</t>
  </si>
  <si>
    <t>Offset</t>
  </si>
  <si>
    <t>Value</t>
  </si>
  <si>
    <t>Value_raw</t>
  </si>
  <si>
    <t>Parameter</t>
  </si>
  <si>
    <t>Time_Offset</t>
  </si>
  <si>
    <t>ID</t>
  </si>
  <si>
    <t>ax</t>
  </si>
  <si>
    <t>ay</t>
  </si>
  <si>
    <t>az</t>
  </si>
  <si>
    <t>vx</t>
  </si>
  <si>
    <t>vy</t>
  </si>
  <si>
    <t>vz</t>
  </si>
  <si>
    <t>Input Bezug</t>
  </si>
  <si>
    <t>G</t>
  </si>
  <si>
    <t>Median_Count</t>
  </si>
  <si>
    <t>Average_Count</t>
  </si>
  <si>
    <t>Offset_Count</t>
  </si>
  <si>
    <t>Data_Offsetted</t>
  </si>
  <si>
    <t>Offset_Error</t>
  </si>
  <si>
    <t>Offset_Sum</t>
  </si>
  <si>
    <t>Integral_raw_Error</t>
  </si>
  <si>
    <t>Integral_filtered_Error</t>
  </si>
  <si>
    <t>Input_Filter</t>
  </si>
  <si>
    <t>q</t>
  </si>
  <si>
    <t>Scissor_low</t>
  </si>
  <si>
    <t>Scissor_high</t>
  </si>
  <si>
    <t>height Adapted</t>
  </si>
  <si>
    <t>Height_Offset</t>
  </si>
  <si>
    <t>Height_Factor</t>
  </si>
  <si>
    <t>Covarianz (Integral2_filtered; Height(t))</t>
  </si>
  <si>
    <t>Time_OffsetID</t>
  </si>
  <si>
    <t>Time_Touchdown</t>
  </si>
  <si>
    <t>Time_Takeoff</t>
  </si>
  <si>
    <t>Integral1_k_D</t>
  </si>
  <si>
    <t>Integral2_k_D</t>
  </si>
  <si>
    <t>Difference</t>
  </si>
  <si>
    <t>Variance Input Value</t>
  </si>
  <si>
    <t>Offset_Variance</t>
  </si>
  <si>
    <t>Integral_raw_Slope</t>
  </si>
  <si>
    <t>Offset_Begin</t>
  </si>
  <si>
    <t>Offset_End</t>
  </si>
  <si>
    <t>Offset_Time_Begin</t>
  </si>
  <si>
    <t>Offset_Time_End</t>
  </si>
  <si>
    <t>average(Δt)</t>
  </si>
  <si>
    <t>Δt/average(Δt)</t>
  </si>
  <si>
    <t>Variance(Value_raw)</t>
  </si>
  <si>
    <t>Variance_Border</t>
  </si>
  <si>
    <t>Variance_StartSlope</t>
  </si>
  <si>
    <t>Variance(Value_raw) /dt</t>
  </si>
  <si>
    <t>I(az)</t>
  </si>
  <si>
    <t>I(I(az))</t>
  </si>
  <si>
    <t>O(az)</t>
  </si>
  <si>
    <t>Flight_Expectation</t>
  </si>
  <si>
    <t>az /dt</t>
  </si>
  <si>
    <t>StatusID</t>
  </si>
  <si>
    <t>Height</t>
  </si>
  <si>
    <t>I2(O(az))</t>
  </si>
  <si>
    <t>I2(I2(O(az)))</t>
  </si>
  <si>
    <t>Variance(Diff, Flight)</t>
  </si>
  <si>
    <t>Stretch</t>
  </si>
  <si>
    <t>I2(I2(O(az)))*k+b</t>
  </si>
  <si>
    <t>Shift</t>
  </si>
  <si>
    <t>Flight_Status</t>
  </si>
  <si>
    <t>Stretch origin</t>
  </si>
  <si>
    <t>Shift 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</si>
</sst>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  <xf numFmtId="165" fontId="0" fillId="4" borderId="0" xfId="0" applyNumberFormat="1" applyFill="1"/>
  </cellXfs>
  <cellStyles count="1">
    <cellStyle name="Standard" xfId="0" builtinId="0"/>
  </cellStyles>
  <dxfs count="1">
    <dxf>
      <font>
        <strike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1"/>
          <c:tx>
            <c:strRef>
              <c:f>'Flight Input'!$O$1</c:f>
              <c:strCache>
                <c:ptCount val="1"/>
                <c:pt idx="0">
                  <c:v>ax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Input'!$M$2:$M$1124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'Flight Input'!$O$2:$O$1124</c:f>
              <c:numCache>
                <c:formatCode>General</c:formatCode>
                <c:ptCount val="1123"/>
                <c:pt idx="0">
                  <c:v>-4.9560120000000006E-2</c:v>
                </c:pt>
                <c:pt idx="1">
                  <c:v>2.0905110000000001E-2</c:v>
                </c:pt>
                <c:pt idx="2">
                  <c:v>-6.3097920000000002E-2</c:v>
                </c:pt>
                <c:pt idx="3">
                  <c:v>-3.7160280000000004E-2</c:v>
                </c:pt>
                <c:pt idx="4">
                  <c:v>-4.5361439999999996E-2</c:v>
                </c:pt>
                <c:pt idx="5">
                  <c:v>-4.907943E-2</c:v>
                </c:pt>
                <c:pt idx="6">
                  <c:v>-4.8804750000000008E-2</c:v>
                </c:pt>
                <c:pt idx="7">
                  <c:v>-4.907943E-2</c:v>
                </c:pt>
                <c:pt idx="8">
                  <c:v>-4.773546E-2</c:v>
                </c:pt>
                <c:pt idx="9">
                  <c:v>-4.8991140000000002E-2</c:v>
                </c:pt>
                <c:pt idx="10">
                  <c:v>-6.4216259999999997E-2</c:v>
                </c:pt>
                <c:pt idx="11">
                  <c:v>-0.13827195</c:v>
                </c:pt>
                <c:pt idx="12">
                  <c:v>-0.11635641000000001</c:v>
                </c:pt>
                <c:pt idx="13">
                  <c:v>-3.5031510000000002E-2</c:v>
                </c:pt>
                <c:pt idx="14">
                  <c:v>-5.2130340000000004E-2</c:v>
                </c:pt>
                <c:pt idx="15">
                  <c:v>-4.9108860000000004E-2</c:v>
                </c:pt>
                <c:pt idx="16">
                  <c:v>-4.6940850000000006E-2</c:v>
                </c:pt>
                <c:pt idx="17">
                  <c:v>-4.7794320000000001E-2</c:v>
                </c:pt>
                <c:pt idx="18">
                  <c:v>-6.705135000000001E-2</c:v>
                </c:pt>
                <c:pt idx="19">
                  <c:v>-3.5884979999999997E-2</c:v>
                </c:pt>
                <c:pt idx="20">
                  <c:v>-5.7192300000000001E-2</c:v>
                </c:pt>
                <c:pt idx="21">
                  <c:v>-4.7392110000000001E-2</c:v>
                </c:pt>
                <c:pt idx="22">
                  <c:v>-4.9383540000000004E-2</c:v>
                </c:pt>
                <c:pt idx="23">
                  <c:v>-0.11748456000000002</c:v>
                </c:pt>
                <c:pt idx="24">
                  <c:v>-0.11780829000000001</c:v>
                </c:pt>
                <c:pt idx="25">
                  <c:v>-0.12736322999999999</c:v>
                </c:pt>
                <c:pt idx="26">
                  <c:v>-0.11140236000000001</c:v>
                </c:pt>
                <c:pt idx="27">
                  <c:v>-9.8168670000000013E-2</c:v>
                </c:pt>
                <c:pt idx="28">
                  <c:v>-4.6881990000000005E-2</c:v>
                </c:pt>
                <c:pt idx="29">
                  <c:v>-5.6348640000000005E-2</c:v>
                </c:pt>
                <c:pt idx="30">
                  <c:v>-0.12979610999999999</c:v>
                </c:pt>
                <c:pt idx="31">
                  <c:v>-0.11015649</c:v>
                </c:pt>
                <c:pt idx="32">
                  <c:v>-3.5090370000000003E-2</c:v>
                </c:pt>
                <c:pt idx="33">
                  <c:v>-5.2199010000000004E-2</c:v>
                </c:pt>
                <c:pt idx="34">
                  <c:v>-4.9452210000000003E-2</c:v>
                </c:pt>
                <c:pt idx="35">
                  <c:v>-4.968765E-2</c:v>
                </c:pt>
                <c:pt idx="36">
                  <c:v>-4.7843370000000003E-2</c:v>
                </c:pt>
                <c:pt idx="37">
                  <c:v>3.7170090000000003E-2</c:v>
                </c:pt>
                <c:pt idx="38">
                  <c:v>3.4972650000000001E-2</c:v>
                </c:pt>
                <c:pt idx="39">
                  <c:v>-5.0080050000000001E-2</c:v>
                </c:pt>
                <c:pt idx="40">
                  <c:v>-5.4327780000000006E-2</c:v>
                </c:pt>
                <c:pt idx="41">
                  <c:v>-4.5008280000000005E-2</c:v>
                </c:pt>
                <c:pt idx="42">
                  <c:v>-5.0040809999999998E-2</c:v>
                </c:pt>
                <c:pt idx="43">
                  <c:v>-4.8530070000000002E-2</c:v>
                </c:pt>
                <c:pt idx="44">
                  <c:v>-4.7951279999999999E-2</c:v>
                </c:pt>
                <c:pt idx="45">
                  <c:v>-4.8873420000000008E-2</c:v>
                </c:pt>
                <c:pt idx="46">
                  <c:v>-4.6273769999999999E-2</c:v>
                </c:pt>
                <c:pt idx="47">
                  <c:v>-4.8912660000000004E-2</c:v>
                </c:pt>
                <c:pt idx="48">
                  <c:v>-4.9030379999999998E-2</c:v>
                </c:pt>
                <c:pt idx="49">
                  <c:v>-4.8127860000000001E-2</c:v>
                </c:pt>
                <c:pt idx="50">
                  <c:v>-4.8481020000000007E-2</c:v>
                </c:pt>
                <c:pt idx="51">
                  <c:v>-4.8549690000000006E-2</c:v>
                </c:pt>
                <c:pt idx="52">
                  <c:v>-4.7411729999999999E-2</c:v>
                </c:pt>
                <c:pt idx="53">
                  <c:v>-4.8216150000000006E-2</c:v>
                </c:pt>
                <c:pt idx="54">
                  <c:v>-4.9050000000000003E-2</c:v>
                </c:pt>
                <c:pt idx="55">
                  <c:v>-4.9942710000000001E-2</c:v>
                </c:pt>
                <c:pt idx="56">
                  <c:v>-4.8324060000000002E-2</c:v>
                </c:pt>
                <c:pt idx="57">
                  <c:v>-4.820634E-2</c:v>
                </c:pt>
                <c:pt idx="58">
                  <c:v>-4.9932900000000002E-2</c:v>
                </c:pt>
                <c:pt idx="59">
                  <c:v>3.3452099999999999E-3</c:v>
                </c:pt>
                <c:pt idx="60">
                  <c:v>-5.4082529999999997E-2</c:v>
                </c:pt>
                <c:pt idx="61">
                  <c:v>-5.2934759999999997E-2</c:v>
                </c:pt>
                <c:pt idx="62">
                  <c:v>-3.1048650000000001E-2</c:v>
                </c:pt>
                <c:pt idx="63">
                  <c:v>-4.2977610000000006E-2</c:v>
                </c:pt>
                <c:pt idx="64">
                  <c:v>-4.0456440000000003E-2</c:v>
                </c:pt>
                <c:pt idx="65">
                  <c:v>-4.7137050000000007E-2</c:v>
                </c:pt>
                <c:pt idx="66">
                  <c:v>-4.9736700000000002E-2</c:v>
                </c:pt>
                <c:pt idx="67">
                  <c:v>3.5149229999999997E-2</c:v>
                </c:pt>
                <c:pt idx="68">
                  <c:v>2.2376610000000002E-2</c:v>
                </c:pt>
                <c:pt idx="69">
                  <c:v>3.064644E-2</c:v>
                </c:pt>
                <c:pt idx="70">
                  <c:v>3.0322710000000003E-2</c:v>
                </c:pt>
                <c:pt idx="71">
                  <c:v>2.941038E-2</c:v>
                </c:pt>
                <c:pt idx="72">
                  <c:v>1.3253310000000001E-2</c:v>
                </c:pt>
                <c:pt idx="73">
                  <c:v>-6.0145110000000002E-2</c:v>
                </c:pt>
                <c:pt idx="74">
                  <c:v>-4.4409869999999997E-2</c:v>
                </c:pt>
                <c:pt idx="75">
                  <c:v>-4.9530690000000002E-2</c:v>
                </c:pt>
                <c:pt idx="76">
                  <c:v>-4.8255390000000002E-2</c:v>
                </c:pt>
                <c:pt idx="77">
                  <c:v>-4.8186720000000002E-2</c:v>
                </c:pt>
                <c:pt idx="78">
                  <c:v>-4.6577880000000002E-2</c:v>
                </c:pt>
                <c:pt idx="79">
                  <c:v>2.1866490000000002E-2</c:v>
                </c:pt>
                <c:pt idx="80">
                  <c:v>2.2945590000000002E-2</c:v>
                </c:pt>
                <c:pt idx="81">
                  <c:v>2.762496E-2</c:v>
                </c:pt>
                <c:pt idx="82">
                  <c:v>-3.6787500000000002E-3</c:v>
                </c:pt>
                <c:pt idx="83">
                  <c:v>-5.371956E-2</c:v>
                </c:pt>
                <c:pt idx="84">
                  <c:v>-4.485132E-2</c:v>
                </c:pt>
                <c:pt idx="85">
                  <c:v>-4.6352250000000005E-2</c:v>
                </c:pt>
                <c:pt idx="86">
                  <c:v>-4.8873420000000008E-2</c:v>
                </c:pt>
                <c:pt idx="87">
                  <c:v>-4.9275630000000001E-2</c:v>
                </c:pt>
                <c:pt idx="88">
                  <c:v>-4.8912660000000004E-2</c:v>
                </c:pt>
                <c:pt idx="89">
                  <c:v>-4.8706649999999997E-2</c:v>
                </c:pt>
                <c:pt idx="90">
                  <c:v>-4.7343060000000006E-2</c:v>
                </c:pt>
                <c:pt idx="91">
                  <c:v>-4.7509830000000003E-2</c:v>
                </c:pt>
                <c:pt idx="92">
                  <c:v>-4.9932900000000002E-2</c:v>
                </c:pt>
                <c:pt idx="93">
                  <c:v>-4.9991760000000003E-2</c:v>
                </c:pt>
                <c:pt idx="94">
                  <c:v>-9.8060759999999997E-2</c:v>
                </c:pt>
                <c:pt idx="95">
                  <c:v>-4.1692500000000007E-2</c:v>
                </c:pt>
                <c:pt idx="96">
                  <c:v>-5.5495169999999996E-2</c:v>
                </c:pt>
                <c:pt idx="97">
                  <c:v>-4.9511070000000004E-2</c:v>
                </c:pt>
                <c:pt idx="98">
                  <c:v>-4.7912040000000003E-2</c:v>
                </c:pt>
                <c:pt idx="99">
                  <c:v>-4.8520260000000003E-2</c:v>
                </c:pt>
                <c:pt idx="100">
                  <c:v>-4.8373109999999997E-2</c:v>
                </c:pt>
                <c:pt idx="101">
                  <c:v>-3.3716969999999999E-2</c:v>
                </c:pt>
                <c:pt idx="102">
                  <c:v>3.1293900000000001E-3</c:v>
                </c:pt>
                <c:pt idx="103">
                  <c:v>-4.4841510000000008E-2</c:v>
                </c:pt>
                <c:pt idx="104">
                  <c:v>-4.3399440000000004E-2</c:v>
                </c:pt>
                <c:pt idx="105">
                  <c:v>-1.2497940000000001E-2</c:v>
                </c:pt>
                <c:pt idx="106">
                  <c:v>-4.4135190000000005E-2</c:v>
                </c:pt>
                <c:pt idx="107">
                  <c:v>-4.3821269999999996E-2</c:v>
                </c:pt>
                <c:pt idx="108">
                  <c:v>1.7471610000000002E-2</c:v>
                </c:pt>
                <c:pt idx="109">
                  <c:v>-6.0655230000000004E-2</c:v>
                </c:pt>
                <c:pt idx="110">
                  <c:v>-4.7470590000000007E-2</c:v>
                </c:pt>
                <c:pt idx="111">
                  <c:v>-4.7647170000000003E-2</c:v>
                </c:pt>
                <c:pt idx="112">
                  <c:v>-4.813767E-2</c:v>
                </c:pt>
                <c:pt idx="113">
                  <c:v>-4.9452210000000003E-2</c:v>
                </c:pt>
                <c:pt idx="114">
                  <c:v>-4.7764890000000004E-2</c:v>
                </c:pt>
                <c:pt idx="115">
                  <c:v>-0.12199715999999999</c:v>
                </c:pt>
                <c:pt idx="116">
                  <c:v>-4.8726270000000002E-2</c:v>
                </c:pt>
                <c:pt idx="117">
                  <c:v>-4.5920610000000008E-2</c:v>
                </c:pt>
                <c:pt idx="118">
                  <c:v>-4.1574779999999999E-2</c:v>
                </c:pt>
                <c:pt idx="119">
                  <c:v>-1.2144780000000001E-2</c:v>
                </c:pt>
                <c:pt idx="120">
                  <c:v>-1.307673E-2</c:v>
                </c:pt>
                <c:pt idx="121">
                  <c:v>2.5005690000000001E-2</c:v>
                </c:pt>
                <c:pt idx="122">
                  <c:v>2.4632910000000004E-2</c:v>
                </c:pt>
                <c:pt idx="123">
                  <c:v>3.0872070000000001E-2</c:v>
                </c:pt>
                <c:pt idx="124">
                  <c:v>-5.6603700000000005E-3</c:v>
                </c:pt>
                <c:pt idx="125">
                  <c:v>-5.2679700000000003E-2</c:v>
                </c:pt>
                <c:pt idx="126">
                  <c:v>-3.4491960000000002E-2</c:v>
                </c:pt>
                <c:pt idx="127">
                  <c:v>1.9021590000000001E-2</c:v>
                </c:pt>
                <c:pt idx="128">
                  <c:v>-5.9939099999999999E-3</c:v>
                </c:pt>
                <c:pt idx="129">
                  <c:v>-5.0472450000000002E-2</c:v>
                </c:pt>
                <c:pt idx="130">
                  <c:v>-4.3762410000000002E-2</c:v>
                </c:pt>
                <c:pt idx="131">
                  <c:v>-4.652883E-2</c:v>
                </c:pt>
                <c:pt idx="132">
                  <c:v>-4.8039570000000004E-2</c:v>
                </c:pt>
                <c:pt idx="133">
                  <c:v>-4.9128480000000002E-2</c:v>
                </c:pt>
                <c:pt idx="134">
                  <c:v>-4.8569309999999997E-2</c:v>
                </c:pt>
                <c:pt idx="135">
                  <c:v>-4.8088620000000006E-2</c:v>
                </c:pt>
                <c:pt idx="136">
                  <c:v>-4.8167100000000004E-2</c:v>
                </c:pt>
                <c:pt idx="137">
                  <c:v>-4.8402540000000001E-2</c:v>
                </c:pt>
                <c:pt idx="138">
                  <c:v>-4.8726270000000002E-2</c:v>
                </c:pt>
                <c:pt idx="139">
                  <c:v>-1.512702E-2</c:v>
                </c:pt>
                <c:pt idx="140">
                  <c:v>-5.620149E-2</c:v>
                </c:pt>
                <c:pt idx="141">
                  <c:v>-4.8422160000000006E-2</c:v>
                </c:pt>
                <c:pt idx="142">
                  <c:v>-5.4327780000000006E-2</c:v>
                </c:pt>
                <c:pt idx="143">
                  <c:v>-4.9913279999999997E-2</c:v>
                </c:pt>
                <c:pt idx="144">
                  <c:v>-4.9628790000000006E-2</c:v>
                </c:pt>
                <c:pt idx="145">
                  <c:v>-4.8471210000000001E-2</c:v>
                </c:pt>
                <c:pt idx="146">
                  <c:v>-4.9707270000000005E-2</c:v>
                </c:pt>
                <c:pt idx="147">
                  <c:v>-5.1012000000000002E-2</c:v>
                </c:pt>
                <c:pt idx="148">
                  <c:v>-4.8530070000000002E-2</c:v>
                </c:pt>
                <c:pt idx="149">
                  <c:v>-4.7882609999999999E-2</c:v>
                </c:pt>
                <c:pt idx="150">
                  <c:v>-4.807881E-2</c:v>
                </c:pt>
                <c:pt idx="151">
                  <c:v>-4.7284199999999998E-2</c:v>
                </c:pt>
                <c:pt idx="152">
                  <c:v>-4.8471210000000001E-2</c:v>
                </c:pt>
                <c:pt idx="153">
                  <c:v>-4.8294630000000005E-2</c:v>
                </c:pt>
                <c:pt idx="154">
                  <c:v>-4.8294630000000005E-2</c:v>
                </c:pt>
                <c:pt idx="155">
                  <c:v>-4.9393350000000009E-2</c:v>
                </c:pt>
                <c:pt idx="156">
                  <c:v>-4.9383540000000004E-2</c:v>
                </c:pt>
                <c:pt idx="157">
                  <c:v>-4.8824369999999999E-2</c:v>
                </c:pt>
                <c:pt idx="158">
                  <c:v>-4.8019950000000006E-2</c:v>
                </c:pt>
                <c:pt idx="159">
                  <c:v>-4.7774700000000003E-2</c:v>
                </c:pt>
                <c:pt idx="160">
                  <c:v>-4.7450970000000002E-2</c:v>
                </c:pt>
                <c:pt idx="161">
                  <c:v>-4.8255390000000002E-2</c:v>
                </c:pt>
                <c:pt idx="162">
                  <c:v>-4.8687030000000006E-2</c:v>
                </c:pt>
                <c:pt idx="163">
                  <c:v>-4.9177530000000004E-2</c:v>
                </c:pt>
                <c:pt idx="164">
                  <c:v>1.9080449999999999E-2</c:v>
                </c:pt>
                <c:pt idx="165">
                  <c:v>-6.2990009999999999E-2</c:v>
                </c:pt>
                <c:pt idx="166">
                  <c:v>-4.6048140000000008E-2</c:v>
                </c:pt>
                <c:pt idx="167">
                  <c:v>-4.539087E-2</c:v>
                </c:pt>
                <c:pt idx="168">
                  <c:v>-4.6607310000000006E-2</c:v>
                </c:pt>
                <c:pt idx="169">
                  <c:v>-4.8657600000000002E-2</c:v>
                </c:pt>
                <c:pt idx="170">
                  <c:v>-4.8186720000000002E-2</c:v>
                </c:pt>
                <c:pt idx="171">
                  <c:v>-4.7970900000000004E-2</c:v>
                </c:pt>
                <c:pt idx="172">
                  <c:v>-4.9491449999999999E-2</c:v>
                </c:pt>
                <c:pt idx="173">
                  <c:v>-4.9569930000000005E-2</c:v>
                </c:pt>
                <c:pt idx="174">
                  <c:v>-4.8019950000000006E-2</c:v>
                </c:pt>
                <c:pt idx="175">
                  <c:v>-4.7362679999999997E-2</c:v>
                </c:pt>
                <c:pt idx="176">
                  <c:v>-4.7764890000000004E-2</c:v>
                </c:pt>
                <c:pt idx="177">
                  <c:v>-4.9177530000000004E-2</c:v>
                </c:pt>
                <c:pt idx="178">
                  <c:v>-4.8549690000000006E-2</c:v>
                </c:pt>
                <c:pt idx="179">
                  <c:v>-4.8863610000000002E-2</c:v>
                </c:pt>
                <c:pt idx="180">
                  <c:v>-4.8657600000000002E-2</c:v>
                </c:pt>
                <c:pt idx="181">
                  <c:v>-4.8647790000000003E-2</c:v>
                </c:pt>
                <c:pt idx="182">
                  <c:v>-0.12148704</c:v>
                </c:pt>
                <c:pt idx="183">
                  <c:v>-0.13728114</c:v>
                </c:pt>
                <c:pt idx="184">
                  <c:v>-7.9048979999999991E-2</c:v>
                </c:pt>
                <c:pt idx="185">
                  <c:v>-3.5345429999999997E-2</c:v>
                </c:pt>
                <c:pt idx="186">
                  <c:v>-4.3968420000000001E-2</c:v>
                </c:pt>
                <c:pt idx="187">
                  <c:v>-4.8000330000000001E-2</c:v>
                </c:pt>
                <c:pt idx="188">
                  <c:v>-6.244065E-2</c:v>
                </c:pt>
                <c:pt idx="189">
                  <c:v>-0.12928599000000002</c:v>
                </c:pt>
                <c:pt idx="190">
                  <c:v>-0.12339999</c:v>
                </c:pt>
                <c:pt idx="191">
                  <c:v>-6.758109000000001E-2</c:v>
                </c:pt>
                <c:pt idx="192">
                  <c:v>-0.10376037</c:v>
                </c:pt>
                <c:pt idx="193">
                  <c:v>-6.2627040000000009E-2</c:v>
                </c:pt>
                <c:pt idx="194">
                  <c:v>-5.3189819999999999E-2</c:v>
                </c:pt>
                <c:pt idx="195">
                  <c:v>-4.6989900000000001E-2</c:v>
                </c:pt>
                <c:pt idx="196">
                  <c:v>-4.7980710000000003E-2</c:v>
                </c:pt>
                <c:pt idx="197">
                  <c:v>-4.78728E-2</c:v>
                </c:pt>
                <c:pt idx="198">
                  <c:v>-4.8569309999999997E-2</c:v>
                </c:pt>
                <c:pt idx="199">
                  <c:v>-4.8530070000000002E-2</c:v>
                </c:pt>
                <c:pt idx="200">
                  <c:v>-4.8814560000000007E-2</c:v>
                </c:pt>
                <c:pt idx="201">
                  <c:v>-4.9069620000000008E-2</c:v>
                </c:pt>
                <c:pt idx="202">
                  <c:v>-4.8382920000000003E-2</c:v>
                </c:pt>
                <c:pt idx="203">
                  <c:v>-4.7460780000000008E-2</c:v>
                </c:pt>
                <c:pt idx="204">
                  <c:v>-4.8216150000000006E-2</c:v>
                </c:pt>
                <c:pt idx="205">
                  <c:v>-4.9236390000000005E-2</c:v>
                </c:pt>
                <c:pt idx="206">
                  <c:v>-4.801014E-2</c:v>
                </c:pt>
                <c:pt idx="207">
                  <c:v>-0.10177875000000002</c:v>
                </c:pt>
                <c:pt idx="208">
                  <c:v>-2.9361330000000001E-2</c:v>
                </c:pt>
                <c:pt idx="209">
                  <c:v>-5.3081910000000003E-2</c:v>
                </c:pt>
                <c:pt idx="210">
                  <c:v>-4.8412350000000007E-2</c:v>
                </c:pt>
                <c:pt idx="211">
                  <c:v>-8.1158130000000009E-2</c:v>
                </c:pt>
                <c:pt idx="212">
                  <c:v>-3.5443530000000001E-2</c:v>
                </c:pt>
                <c:pt idx="213">
                  <c:v>-4.4076329999999997E-2</c:v>
                </c:pt>
                <c:pt idx="214">
                  <c:v>-4.9530690000000002E-2</c:v>
                </c:pt>
                <c:pt idx="215">
                  <c:v>-4.7450970000000002E-2</c:v>
                </c:pt>
                <c:pt idx="216">
                  <c:v>-4.8039570000000004E-2</c:v>
                </c:pt>
                <c:pt idx="217">
                  <c:v>-6.3196020000000006E-2</c:v>
                </c:pt>
                <c:pt idx="218">
                  <c:v>-9.833544000000001E-2</c:v>
                </c:pt>
                <c:pt idx="219">
                  <c:v>-8.2541340000000005E-2</c:v>
                </c:pt>
                <c:pt idx="220">
                  <c:v>-6.1390979999999998E-2</c:v>
                </c:pt>
                <c:pt idx="221">
                  <c:v>-0.12807936</c:v>
                </c:pt>
                <c:pt idx="222">
                  <c:v>-9.8855369999999998E-2</c:v>
                </c:pt>
                <c:pt idx="223">
                  <c:v>-9.3312720000000002E-2</c:v>
                </c:pt>
                <c:pt idx="224">
                  <c:v>-5.9213160000000001E-2</c:v>
                </c:pt>
                <c:pt idx="225">
                  <c:v>-7.6831920000000012E-2</c:v>
                </c:pt>
                <c:pt idx="226">
                  <c:v>-0.12708854999999999</c:v>
                </c:pt>
                <c:pt idx="227">
                  <c:v>-0.12154590000000001</c:v>
                </c:pt>
                <c:pt idx="228">
                  <c:v>-0.12348828000000001</c:v>
                </c:pt>
                <c:pt idx="229">
                  <c:v>-9.3126330000000007E-2</c:v>
                </c:pt>
                <c:pt idx="230">
                  <c:v>-4.3831080000000001E-2</c:v>
                </c:pt>
                <c:pt idx="231">
                  <c:v>-4.3222860000000002E-2</c:v>
                </c:pt>
                <c:pt idx="232">
                  <c:v>-4.7235150000000004E-2</c:v>
                </c:pt>
                <c:pt idx="233">
                  <c:v>-4.928544E-2</c:v>
                </c:pt>
                <c:pt idx="234">
                  <c:v>-4.8245579999999996E-2</c:v>
                </c:pt>
                <c:pt idx="235">
                  <c:v>-4.8088620000000006E-2</c:v>
                </c:pt>
                <c:pt idx="236">
                  <c:v>-1.4224499999999999E-2</c:v>
                </c:pt>
                <c:pt idx="237">
                  <c:v>-4.2133950000000003E-2</c:v>
                </c:pt>
                <c:pt idx="238">
                  <c:v>-5.1443640000000006E-2</c:v>
                </c:pt>
                <c:pt idx="239">
                  <c:v>-4.6430730000000003E-2</c:v>
                </c:pt>
                <c:pt idx="240">
                  <c:v>-1.5902010000000001E-2</c:v>
                </c:pt>
                <c:pt idx="241">
                  <c:v>1.6677000000000003E-3</c:v>
                </c:pt>
                <c:pt idx="242">
                  <c:v>-4.9697460000000006E-2</c:v>
                </c:pt>
                <c:pt idx="243">
                  <c:v>-5.4612270000000004E-2</c:v>
                </c:pt>
                <c:pt idx="244">
                  <c:v>-3.1529340000000003E-2</c:v>
                </c:pt>
                <c:pt idx="245">
                  <c:v>4.1417820000000001E-2</c:v>
                </c:pt>
                <c:pt idx="246">
                  <c:v>2.598669E-2</c:v>
                </c:pt>
                <c:pt idx="247">
                  <c:v>-5.7977100000000011E-3</c:v>
                </c:pt>
                <c:pt idx="248">
                  <c:v>2.8998360000000001E-2</c:v>
                </c:pt>
                <c:pt idx="249">
                  <c:v>-2.7252180000000001E-2</c:v>
                </c:pt>
                <c:pt idx="250">
                  <c:v>-1.8638999999999999E-2</c:v>
                </c:pt>
                <c:pt idx="251">
                  <c:v>2.7232559999999999E-2</c:v>
                </c:pt>
                <c:pt idx="252">
                  <c:v>2.1738960000000002E-2</c:v>
                </c:pt>
                <c:pt idx="253">
                  <c:v>-1.6255170000000003E-2</c:v>
                </c:pt>
                <c:pt idx="254">
                  <c:v>-5.9664420000000003E-2</c:v>
                </c:pt>
                <c:pt idx="255">
                  <c:v>-5.1414210000000002E-2</c:v>
                </c:pt>
                <c:pt idx="256">
                  <c:v>-4.5989280000000007E-2</c:v>
                </c:pt>
                <c:pt idx="257">
                  <c:v>-5.1286680000000001E-2</c:v>
                </c:pt>
                <c:pt idx="258">
                  <c:v>-4.8559500000000005E-2</c:v>
                </c:pt>
                <c:pt idx="259">
                  <c:v>-4.9256010000000003E-2</c:v>
                </c:pt>
                <c:pt idx="260">
                  <c:v>-4.8647790000000003E-2</c:v>
                </c:pt>
                <c:pt idx="261">
                  <c:v>-4.8059190000000002E-2</c:v>
                </c:pt>
                <c:pt idx="262">
                  <c:v>-6.3608040000000005E-2</c:v>
                </c:pt>
                <c:pt idx="263">
                  <c:v>-0.13756563000000002</c:v>
                </c:pt>
                <c:pt idx="264">
                  <c:v>-9.1772550000000008E-2</c:v>
                </c:pt>
                <c:pt idx="265">
                  <c:v>-5.6191680000000001E-2</c:v>
                </c:pt>
                <c:pt idx="266">
                  <c:v>-4.7264580000000007E-2</c:v>
                </c:pt>
                <c:pt idx="267">
                  <c:v>-8.3689110000000011E-2</c:v>
                </c:pt>
                <c:pt idx="268">
                  <c:v>-8.6092560000000012E-2</c:v>
                </c:pt>
                <c:pt idx="269">
                  <c:v>-7.8215129999999994E-2</c:v>
                </c:pt>
                <c:pt idx="270">
                  <c:v>-5.7712230000000003E-2</c:v>
                </c:pt>
                <c:pt idx="271">
                  <c:v>-0.1240965</c:v>
                </c:pt>
                <c:pt idx="272">
                  <c:v>-0.13608432000000001</c:v>
                </c:pt>
                <c:pt idx="273">
                  <c:v>-8.9114040000000005E-2</c:v>
                </c:pt>
                <c:pt idx="274">
                  <c:v>-6.9817770000000001E-2</c:v>
                </c:pt>
                <c:pt idx="275">
                  <c:v>-0.13483845</c:v>
                </c:pt>
                <c:pt idx="276">
                  <c:v>-6.056694E-2</c:v>
                </c:pt>
                <c:pt idx="277">
                  <c:v>-6.9150690000000001E-2</c:v>
                </c:pt>
                <c:pt idx="278">
                  <c:v>-0.12527370000000002</c:v>
                </c:pt>
                <c:pt idx="279">
                  <c:v>-0.1307673</c:v>
                </c:pt>
                <c:pt idx="280">
                  <c:v>-0.12682368000000002</c:v>
                </c:pt>
                <c:pt idx="281">
                  <c:v>-0.12540123</c:v>
                </c:pt>
                <c:pt idx="282">
                  <c:v>-0.12852081000000001</c:v>
                </c:pt>
                <c:pt idx="283">
                  <c:v>-0.12823632000000001</c:v>
                </c:pt>
                <c:pt idx="284">
                  <c:v>-7.8705630000000013E-2</c:v>
                </c:pt>
                <c:pt idx="285">
                  <c:v>-0.13210146</c:v>
                </c:pt>
                <c:pt idx="286">
                  <c:v>-0.13183659</c:v>
                </c:pt>
                <c:pt idx="287">
                  <c:v>-0.12337056</c:v>
                </c:pt>
                <c:pt idx="288">
                  <c:v>-0.11157894000000002</c:v>
                </c:pt>
                <c:pt idx="289">
                  <c:v>-0.10462365</c:v>
                </c:pt>
                <c:pt idx="290">
                  <c:v>-0.11864214000000001</c:v>
                </c:pt>
                <c:pt idx="291">
                  <c:v>-9.9983520000000006E-2</c:v>
                </c:pt>
                <c:pt idx="292">
                  <c:v>-0.11924055</c:v>
                </c:pt>
                <c:pt idx="293">
                  <c:v>-0.12136932</c:v>
                </c:pt>
                <c:pt idx="294">
                  <c:v>-0.12824613000000001</c:v>
                </c:pt>
                <c:pt idx="295">
                  <c:v>-0.11280519000000001</c:v>
                </c:pt>
                <c:pt idx="296">
                  <c:v>-7.725375000000001E-2</c:v>
                </c:pt>
                <c:pt idx="297">
                  <c:v>-0.12545028000000003</c:v>
                </c:pt>
                <c:pt idx="298">
                  <c:v>-6.5481750000000005E-2</c:v>
                </c:pt>
                <c:pt idx="299">
                  <c:v>-5.4582840000000007E-2</c:v>
                </c:pt>
                <c:pt idx="300">
                  <c:v>-4.6764270000000004E-2</c:v>
                </c:pt>
                <c:pt idx="301">
                  <c:v>-4.6901609999999996E-2</c:v>
                </c:pt>
                <c:pt idx="302">
                  <c:v>-8.3414430000000012E-2</c:v>
                </c:pt>
                <c:pt idx="303">
                  <c:v>-0.13206222000000001</c:v>
                </c:pt>
                <c:pt idx="304">
                  <c:v>-0.12288987000000001</c:v>
                </c:pt>
                <c:pt idx="305">
                  <c:v>-9.1595969999999999E-2</c:v>
                </c:pt>
                <c:pt idx="306">
                  <c:v>-5.197338E-2</c:v>
                </c:pt>
                <c:pt idx="307">
                  <c:v>-0.14206842</c:v>
                </c:pt>
                <c:pt idx="308">
                  <c:v>-0.1248813</c:v>
                </c:pt>
                <c:pt idx="309">
                  <c:v>-0.12239937000000001</c:v>
                </c:pt>
                <c:pt idx="310">
                  <c:v>-0.12688253999999999</c:v>
                </c:pt>
                <c:pt idx="311">
                  <c:v>-0.12563667000000001</c:v>
                </c:pt>
                <c:pt idx="312">
                  <c:v>-0.10901853</c:v>
                </c:pt>
                <c:pt idx="313">
                  <c:v>-4.250673E-2</c:v>
                </c:pt>
                <c:pt idx="314">
                  <c:v>-4.4792459999999999E-2</c:v>
                </c:pt>
                <c:pt idx="315">
                  <c:v>-8.4532770000000007E-2</c:v>
                </c:pt>
                <c:pt idx="316">
                  <c:v>-4.1260859999999996E-2</c:v>
                </c:pt>
                <c:pt idx="317">
                  <c:v>-4.6077569999999998E-2</c:v>
                </c:pt>
                <c:pt idx="318">
                  <c:v>-5.2071480000000003E-2</c:v>
                </c:pt>
                <c:pt idx="319">
                  <c:v>-6.4216259999999997E-2</c:v>
                </c:pt>
                <c:pt idx="320">
                  <c:v>-0.13807575000000002</c:v>
                </c:pt>
                <c:pt idx="321">
                  <c:v>-0.12240918000000001</c:v>
                </c:pt>
                <c:pt idx="322">
                  <c:v>-4.0103279999999998E-2</c:v>
                </c:pt>
                <c:pt idx="323">
                  <c:v>-0.12363543</c:v>
                </c:pt>
                <c:pt idx="324">
                  <c:v>-0.12779487</c:v>
                </c:pt>
                <c:pt idx="325">
                  <c:v>-5.6073959999999999E-2</c:v>
                </c:pt>
                <c:pt idx="326">
                  <c:v>-4.4321580000000006E-2</c:v>
                </c:pt>
                <c:pt idx="327">
                  <c:v>-4.2595020000000004E-2</c:v>
                </c:pt>
                <c:pt idx="328">
                  <c:v>-0.15020091000000002</c:v>
                </c:pt>
                <c:pt idx="329">
                  <c:v>-0.17044875000000004</c:v>
                </c:pt>
                <c:pt idx="330">
                  <c:v>-0.11325645000000001</c:v>
                </c:pt>
                <c:pt idx="331">
                  <c:v>-8.8702020000000006E-2</c:v>
                </c:pt>
                <c:pt idx="332">
                  <c:v>-0.11631717</c:v>
                </c:pt>
                <c:pt idx="333">
                  <c:v>-6.2077680000000003E-2</c:v>
                </c:pt>
                <c:pt idx="334">
                  <c:v>-7.1102880000000007E-2</c:v>
                </c:pt>
                <c:pt idx="335">
                  <c:v>-0.13674159</c:v>
                </c:pt>
                <c:pt idx="336">
                  <c:v>-0.12204621000000002</c:v>
                </c:pt>
                <c:pt idx="337">
                  <c:v>-9.2930130000000014E-2</c:v>
                </c:pt>
                <c:pt idx="338">
                  <c:v>-4.2859889999999998E-2</c:v>
                </c:pt>
                <c:pt idx="339">
                  <c:v>-4.4292150000000002E-2</c:v>
                </c:pt>
                <c:pt idx="340">
                  <c:v>-5.0040809999999998E-2</c:v>
                </c:pt>
                <c:pt idx="341">
                  <c:v>-4.7637360000000004E-2</c:v>
                </c:pt>
                <c:pt idx="342">
                  <c:v>-6.365709E-2</c:v>
                </c:pt>
                <c:pt idx="343">
                  <c:v>-7.0700670000000007E-2</c:v>
                </c:pt>
                <c:pt idx="344">
                  <c:v>-5.250312E-2</c:v>
                </c:pt>
                <c:pt idx="345">
                  <c:v>-4.1869080000000003E-2</c:v>
                </c:pt>
                <c:pt idx="346">
                  <c:v>-5.1021810000000001E-2</c:v>
                </c:pt>
                <c:pt idx="347">
                  <c:v>-4.9462019999999995E-2</c:v>
                </c:pt>
                <c:pt idx="348">
                  <c:v>-0.14125419</c:v>
                </c:pt>
                <c:pt idx="349">
                  <c:v>-0.13405365</c:v>
                </c:pt>
                <c:pt idx="350">
                  <c:v>-0.12178134</c:v>
                </c:pt>
                <c:pt idx="351">
                  <c:v>-0.11794563000000001</c:v>
                </c:pt>
                <c:pt idx="352">
                  <c:v>-0.12869739000000002</c:v>
                </c:pt>
                <c:pt idx="353">
                  <c:v>-0.12626451000000002</c:v>
                </c:pt>
                <c:pt idx="354">
                  <c:v>-0.12631356000000002</c:v>
                </c:pt>
                <c:pt idx="355">
                  <c:v>-0.12594078</c:v>
                </c:pt>
                <c:pt idx="356">
                  <c:v>-0.12615660000000001</c:v>
                </c:pt>
                <c:pt idx="357">
                  <c:v>-0.12585249000000001</c:v>
                </c:pt>
                <c:pt idx="358">
                  <c:v>-4.1878890000000002E-2</c:v>
                </c:pt>
                <c:pt idx="359">
                  <c:v>-5.0080050000000001E-2</c:v>
                </c:pt>
                <c:pt idx="360">
                  <c:v>-6.7639950000000004E-2</c:v>
                </c:pt>
                <c:pt idx="361">
                  <c:v>-8.8044750000000005E-2</c:v>
                </c:pt>
                <c:pt idx="362">
                  <c:v>-3.8415960000000006E-2</c:v>
                </c:pt>
                <c:pt idx="363">
                  <c:v>-5.1669270000000003E-2</c:v>
                </c:pt>
                <c:pt idx="364">
                  <c:v>-4.9972139999999998E-2</c:v>
                </c:pt>
                <c:pt idx="365">
                  <c:v>-4.7519640000000002E-2</c:v>
                </c:pt>
                <c:pt idx="366">
                  <c:v>-4.9206960000000001E-2</c:v>
                </c:pt>
                <c:pt idx="367">
                  <c:v>-0.11655261</c:v>
                </c:pt>
                <c:pt idx="368">
                  <c:v>-0.15858846000000001</c:v>
                </c:pt>
                <c:pt idx="369">
                  <c:v>-0.21706587000000002</c:v>
                </c:pt>
                <c:pt idx="370">
                  <c:v>-0.12472434</c:v>
                </c:pt>
                <c:pt idx="371">
                  <c:v>-0.13325904000000002</c:v>
                </c:pt>
                <c:pt idx="372">
                  <c:v>-5.3739180000000004E-2</c:v>
                </c:pt>
                <c:pt idx="373">
                  <c:v>-4.2644070000000006E-2</c:v>
                </c:pt>
                <c:pt idx="374">
                  <c:v>-8.4660300000000008E-2</c:v>
                </c:pt>
                <c:pt idx="375">
                  <c:v>-0.13016889000000001</c:v>
                </c:pt>
                <c:pt idx="376">
                  <c:v>-0.12953124000000002</c:v>
                </c:pt>
                <c:pt idx="377">
                  <c:v>-0.12681387</c:v>
                </c:pt>
                <c:pt idx="378">
                  <c:v>-0.11072547000000001</c:v>
                </c:pt>
                <c:pt idx="379">
                  <c:v>-8.5494150000000005E-2</c:v>
                </c:pt>
                <c:pt idx="380">
                  <c:v>-0.14058711000000002</c:v>
                </c:pt>
                <c:pt idx="381">
                  <c:v>-0.12999231</c:v>
                </c:pt>
                <c:pt idx="382">
                  <c:v>-0.12304683000000001</c:v>
                </c:pt>
                <c:pt idx="383">
                  <c:v>-0.14597280000000001</c:v>
                </c:pt>
                <c:pt idx="384">
                  <c:v>-0.11968200000000001</c:v>
                </c:pt>
                <c:pt idx="385">
                  <c:v>-0.13449510000000001</c:v>
                </c:pt>
                <c:pt idx="386">
                  <c:v>-0.12438099</c:v>
                </c:pt>
                <c:pt idx="387">
                  <c:v>-0.12637242000000001</c:v>
                </c:pt>
                <c:pt idx="388">
                  <c:v>-0.12636261000000001</c:v>
                </c:pt>
                <c:pt idx="389">
                  <c:v>-0.12601925999999999</c:v>
                </c:pt>
                <c:pt idx="390">
                  <c:v>-0.12506769000000001</c:v>
                </c:pt>
                <c:pt idx="391">
                  <c:v>-0.12601925999999999</c:v>
                </c:pt>
                <c:pt idx="392">
                  <c:v>-0.12698064000000001</c:v>
                </c:pt>
                <c:pt idx="393">
                  <c:v>-9.2223810000000003E-2</c:v>
                </c:pt>
                <c:pt idx="394">
                  <c:v>-6.1959960000000008E-2</c:v>
                </c:pt>
                <c:pt idx="395">
                  <c:v>-3.7886220000000005E-2</c:v>
                </c:pt>
                <c:pt idx="396">
                  <c:v>-4.6764270000000004E-2</c:v>
                </c:pt>
                <c:pt idx="397">
                  <c:v>-0.13034547000000002</c:v>
                </c:pt>
                <c:pt idx="398">
                  <c:v>-0.11019573000000001</c:v>
                </c:pt>
                <c:pt idx="399">
                  <c:v>-3.5629920000000002E-2</c:v>
                </c:pt>
                <c:pt idx="400">
                  <c:v>-0.13477959</c:v>
                </c:pt>
                <c:pt idx="401">
                  <c:v>-0.15950079</c:v>
                </c:pt>
                <c:pt idx="402">
                  <c:v>-0.13065938999999999</c:v>
                </c:pt>
                <c:pt idx="403">
                  <c:v>-0.19837782000000001</c:v>
                </c:pt>
                <c:pt idx="404">
                  <c:v>-0.20350845000000001</c:v>
                </c:pt>
                <c:pt idx="405">
                  <c:v>-0.16815321</c:v>
                </c:pt>
                <c:pt idx="406">
                  <c:v>-0.11565990000000001</c:v>
                </c:pt>
                <c:pt idx="407">
                  <c:v>-0.18938205</c:v>
                </c:pt>
                <c:pt idx="408">
                  <c:v>-0.19258011</c:v>
                </c:pt>
                <c:pt idx="409">
                  <c:v>-0.11928960000000001</c:v>
                </c:pt>
                <c:pt idx="410">
                  <c:v>-0.12821670000000002</c:v>
                </c:pt>
                <c:pt idx="411">
                  <c:v>-0.11234412000000001</c:v>
                </c:pt>
                <c:pt idx="412">
                  <c:v>-9.5009849999999993E-2</c:v>
                </c:pt>
                <c:pt idx="413">
                  <c:v>-4.5557639999999996E-2</c:v>
                </c:pt>
                <c:pt idx="414">
                  <c:v>-5.4072720000000005E-2</c:v>
                </c:pt>
                <c:pt idx="415">
                  <c:v>-9.8561070000000015E-2</c:v>
                </c:pt>
                <c:pt idx="416">
                  <c:v>-9.1252620000000007E-2</c:v>
                </c:pt>
                <c:pt idx="417">
                  <c:v>-3.6169470000000002E-2</c:v>
                </c:pt>
                <c:pt idx="418">
                  <c:v>-4.5361439999999996E-2</c:v>
                </c:pt>
                <c:pt idx="419">
                  <c:v>-4.813767E-2</c:v>
                </c:pt>
                <c:pt idx="420">
                  <c:v>-8.2217609999999997E-2</c:v>
                </c:pt>
                <c:pt idx="421">
                  <c:v>-5.2807230000000004E-2</c:v>
                </c:pt>
                <c:pt idx="422">
                  <c:v>-0.13484826</c:v>
                </c:pt>
                <c:pt idx="423">
                  <c:v>-0.10833183000000002</c:v>
                </c:pt>
                <c:pt idx="424">
                  <c:v>-4.1368770000000006E-2</c:v>
                </c:pt>
                <c:pt idx="425">
                  <c:v>-5.814387E-2</c:v>
                </c:pt>
                <c:pt idx="426">
                  <c:v>-0.13294512</c:v>
                </c:pt>
                <c:pt idx="427">
                  <c:v>-0.12262500000000001</c:v>
                </c:pt>
                <c:pt idx="428">
                  <c:v>-0.12578382000000002</c:v>
                </c:pt>
                <c:pt idx="429">
                  <c:v>-0.12506769000000001</c:v>
                </c:pt>
                <c:pt idx="430">
                  <c:v>-9.2665259999999999E-2</c:v>
                </c:pt>
                <c:pt idx="431">
                  <c:v>-3.538467E-2</c:v>
                </c:pt>
                <c:pt idx="432">
                  <c:v>-7.6645530000000003E-2</c:v>
                </c:pt>
                <c:pt idx="433">
                  <c:v>-8.0765730000000008E-2</c:v>
                </c:pt>
                <c:pt idx="434">
                  <c:v>-0.12494997000000001</c:v>
                </c:pt>
                <c:pt idx="435">
                  <c:v>-0.11514978000000001</c:v>
                </c:pt>
                <c:pt idx="436">
                  <c:v>-0.12760848000000002</c:v>
                </c:pt>
                <c:pt idx="437">
                  <c:v>-0.12432213</c:v>
                </c:pt>
                <c:pt idx="438">
                  <c:v>-0.12676482</c:v>
                </c:pt>
                <c:pt idx="439">
                  <c:v>-0.10796886000000001</c:v>
                </c:pt>
                <c:pt idx="440">
                  <c:v>-9.9659789999999998E-2</c:v>
                </c:pt>
                <c:pt idx="441">
                  <c:v>-3.4697970000000002E-2</c:v>
                </c:pt>
                <c:pt idx="442">
                  <c:v>-6.0027390000000007E-2</c:v>
                </c:pt>
                <c:pt idx="443">
                  <c:v>-0.13938048</c:v>
                </c:pt>
                <c:pt idx="444">
                  <c:v>-0.12281139000000001</c:v>
                </c:pt>
                <c:pt idx="445">
                  <c:v>-0.12626451000000002</c:v>
                </c:pt>
                <c:pt idx="446">
                  <c:v>-9.2449440000000008E-2</c:v>
                </c:pt>
                <c:pt idx="447">
                  <c:v>-0.11184381</c:v>
                </c:pt>
                <c:pt idx="448">
                  <c:v>-0.1345932</c:v>
                </c:pt>
                <c:pt idx="449">
                  <c:v>-4.6469969999999999E-2</c:v>
                </c:pt>
                <c:pt idx="450">
                  <c:v>-5.3032860000000008E-2</c:v>
                </c:pt>
                <c:pt idx="451">
                  <c:v>-4.6803510000000006E-2</c:v>
                </c:pt>
                <c:pt idx="452">
                  <c:v>-4.928544E-2</c:v>
                </c:pt>
                <c:pt idx="453">
                  <c:v>-6.3529559999999999E-2</c:v>
                </c:pt>
                <c:pt idx="454">
                  <c:v>-0.12149685</c:v>
                </c:pt>
                <c:pt idx="455">
                  <c:v>-0.13803651</c:v>
                </c:pt>
                <c:pt idx="456">
                  <c:v>-0.12903093000000002</c:v>
                </c:pt>
                <c:pt idx="457">
                  <c:v>-0.10886157</c:v>
                </c:pt>
                <c:pt idx="458">
                  <c:v>-0.12200697000000001</c:v>
                </c:pt>
                <c:pt idx="459">
                  <c:v>-0.12780468</c:v>
                </c:pt>
                <c:pt idx="460">
                  <c:v>-0.12460662</c:v>
                </c:pt>
                <c:pt idx="461">
                  <c:v>-0.12718665000000001</c:v>
                </c:pt>
                <c:pt idx="462">
                  <c:v>-0.12685310999999999</c:v>
                </c:pt>
                <c:pt idx="463">
                  <c:v>-0.12561705000000001</c:v>
                </c:pt>
                <c:pt idx="464">
                  <c:v>-0.10974447000000001</c:v>
                </c:pt>
                <c:pt idx="465">
                  <c:v>-0.12006459</c:v>
                </c:pt>
                <c:pt idx="466">
                  <c:v>-0.11265804</c:v>
                </c:pt>
                <c:pt idx="467">
                  <c:v>-3.7778310000000002E-2</c:v>
                </c:pt>
                <c:pt idx="468">
                  <c:v>-5.2287300000000002E-2</c:v>
                </c:pt>
                <c:pt idx="469">
                  <c:v>-0.13239576</c:v>
                </c:pt>
                <c:pt idx="470">
                  <c:v>-5.7094199999999998E-2</c:v>
                </c:pt>
                <c:pt idx="471">
                  <c:v>-7.1730719999999998E-2</c:v>
                </c:pt>
                <c:pt idx="472">
                  <c:v>-0.13825233000000001</c:v>
                </c:pt>
                <c:pt idx="473">
                  <c:v>-0.10422144</c:v>
                </c:pt>
                <c:pt idx="474">
                  <c:v>-0.13235652000000001</c:v>
                </c:pt>
                <c:pt idx="475">
                  <c:v>-0.12852081000000001</c:v>
                </c:pt>
                <c:pt idx="476">
                  <c:v>-7.228008000000001E-2</c:v>
                </c:pt>
                <c:pt idx="477">
                  <c:v>-0.12274272000000001</c:v>
                </c:pt>
                <c:pt idx="478">
                  <c:v>-0.12153609000000001</c:v>
                </c:pt>
                <c:pt idx="479">
                  <c:v>-0.11095110000000001</c:v>
                </c:pt>
                <c:pt idx="480">
                  <c:v>-8.7681780000000001E-2</c:v>
                </c:pt>
                <c:pt idx="481">
                  <c:v>-5.122782E-2</c:v>
                </c:pt>
                <c:pt idx="482">
                  <c:v>-5.667237E-2</c:v>
                </c:pt>
                <c:pt idx="483">
                  <c:v>-8.124642E-2</c:v>
                </c:pt>
                <c:pt idx="484">
                  <c:v>-0.11639565000000002</c:v>
                </c:pt>
                <c:pt idx="485">
                  <c:v>-5.91543E-2</c:v>
                </c:pt>
                <c:pt idx="486">
                  <c:v>-8.3924550000000001E-2</c:v>
                </c:pt>
                <c:pt idx="487">
                  <c:v>-8.8888410000000001E-2</c:v>
                </c:pt>
                <c:pt idx="488">
                  <c:v>-5.1129719999999997E-2</c:v>
                </c:pt>
                <c:pt idx="489">
                  <c:v>2.29554E-3</c:v>
                </c:pt>
                <c:pt idx="490">
                  <c:v>-1.024164E-2</c:v>
                </c:pt>
                <c:pt idx="491">
                  <c:v>8.0687250000000002E-2</c:v>
                </c:pt>
                <c:pt idx="492">
                  <c:v>0.10082718000000002</c:v>
                </c:pt>
                <c:pt idx="493">
                  <c:v>0.18465363000000001</c:v>
                </c:pt>
                <c:pt idx="494">
                  <c:v>-7.5311370000000002E-2</c:v>
                </c:pt>
                <c:pt idx="495">
                  <c:v>-2.3112360000000002E-2</c:v>
                </c:pt>
                <c:pt idx="496">
                  <c:v>5.1728130000000004E-2</c:v>
                </c:pt>
                <c:pt idx="497">
                  <c:v>-6.879753000000001E-2</c:v>
                </c:pt>
                <c:pt idx="498">
                  <c:v>-3.5943840000000005E-2</c:v>
                </c:pt>
                <c:pt idx="499">
                  <c:v>-5.2905330000000007E-2</c:v>
                </c:pt>
                <c:pt idx="500">
                  <c:v>4.1986800000000005E-2</c:v>
                </c:pt>
                <c:pt idx="501">
                  <c:v>4.7333250000000007E-2</c:v>
                </c:pt>
                <c:pt idx="502">
                  <c:v>-3.0361950000000002E-2</c:v>
                </c:pt>
                <c:pt idx="503">
                  <c:v>3.3805260000000004E-2</c:v>
                </c:pt>
                <c:pt idx="504">
                  <c:v>5.7094199999999998E-2</c:v>
                </c:pt>
                <c:pt idx="505">
                  <c:v>-2.2867110000000003E-2</c:v>
                </c:pt>
                <c:pt idx="506">
                  <c:v>-6.2695710000000002E-2</c:v>
                </c:pt>
                <c:pt idx="507">
                  <c:v>-7.8578099999999998E-3</c:v>
                </c:pt>
                <c:pt idx="508">
                  <c:v>-5.1208200000000002E-2</c:v>
                </c:pt>
                <c:pt idx="509">
                  <c:v>-8.1050220000000006E-2</c:v>
                </c:pt>
                <c:pt idx="510">
                  <c:v>-6.203844E-2</c:v>
                </c:pt>
                <c:pt idx="511">
                  <c:v>2.7840779999999999E-2</c:v>
                </c:pt>
                <c:pt idx="512">
                  <c:v>-3.3991650000000005E-2</c:v>
                </c:pt>
                <c:pt idx="513">
                  <c:v>-4.1614020000000002E-2</c:v>
                </c:pt>
                <c:pt idx="514">
                  <c:v>-4.6558260000000004E-2</c:v>
                </c:pt>
                <c:pt idx="515">
                  <c:v>-9.0350100000000003E-2</c:v>
                </c:pt>
                <c:pt idx="516">
                  <c:v>-7.2083880000000003E-2</c:v>
                </c:pt>
                <c:pt idx="517">
                  <c:v>-0.12098673000000001</c:v>
                </c:pt>
                <c:pt idx="518">
                  <c:v>-6.8336460000000002E-2</c:v>
                </c:pt>
                <c:pt idx="519">
                  <c:v>-9.588294E-2</c:v>
                </c:pt>
                <c:pt idx="520">
                  <c:v>-8.0677440000000003E-2</c:v>
                </c:pt>
                <c:pt idx="521">
                  <c:v>2.7026550000000003E-2</c:v>
                </c:pt>
                <c:pt idx="522">
                  <c:v>-0.10257336</c:v>
                </c:pt>
                <c:pt idx="523">
                  <c:v>-6.6050730000000002E-2</c:v>
                </c:pt>
                <c:pt idx="524">
                  <c:v>-8.9604539999999996E-2</c:v>
                </c:pt>
                <c:pt idx="525">
                  <c:v>-5.6083769999999998E-2</c:v>
                </c:pt>
                <c:pt idx="526">
                  <c:v>-2.044404E-2</c:v>
                </c:pt>
                <c:pt idx="527">
                  <c:v>-5.1502500000000007E-2</c:v>
                </c:pt>
                <c:pt idx="528">
                  <c:v>-5.9625180000000007E-2</c:v>
                </c:pt>
                <c:pt idx="529">
                  <c:v>3.3314760000000006E-2</c:v>
                </c:pt>
                <c:pt idx="530">
                  <c:v>0.13474035000000001</c:v>
                </c:pt>
                <c:pt idx="531">
                  <c:v>-0.10376037</c:v>
                </c:pt>
                <c:pt idx="532">
                  <c:v>-0.17275410000000002</c:v>
                </c:pt>
                <c:pt idx="533">
                  <c:v>2.2700340000000003E-2</c:v>
                </c:pt>
                <c:pt idx="534">
                  <c:v>1.05948E-3</c:v>
                </c:pt>
                <c:pt idx="535">
                  <c:v>-0.18838143000000002</c:v>
                </c:pt>
                <c:pt idx="536">
                  <c:v>-8.7122610000000003E-2</c:v>
                </c:pt>
                <c:pt idx="537">
                  <c:v>1.8776339999999999E-2</c:v>
                </c:pt>
                <c:pt idx="538">
                  <c:v>-0.15767613000000003</c:v>
                </c:pt>
                <c:pt idx="539">
                  <c:v>-0.14734620000000001</c:v>
                </c:pt>
                <c:pt idx="540">
                  <c:v>-2.561391E-2</c:v>
                </c:pt>
                <c:pt idx="541">
                  <c:v>3.6414720000000005E-2</c:v>
                </c:pt>
                <c:pt idx="542">
                  <c:v>-0.11679786</c:v>
                </c:pt>
                <c:pt idx="543">
                  <c:v>-0.19259973000000002</c:v>
                </c:pt>
                <c:pt idx="544">
                  <c:v>2.2513950000000001E-2</c:v>
                </c:pt>
                <c:pt idx="545">
                  <c:v>0.12583287000000001</c:v>
                </c:pt>
                <c:pt idx="546">
                  <c:v>-0.12247785</c:v>
                </c:pt>
                <c:pt idx="547">
                  <c:v>-0.16169823000000003</c:v>
                </c:pt>
                <c:pt idx="548">
                  <c:v>0.12496959000000001</c:v>
                </c:pt>
                <c:pt idx="549">
                  <c:v>4.666617E-2</c:v>
                </c:pt>
                <c:pt idx="550">
                  <c:v>-0.25106733000000003</c:v>
                </c:pt>
                <c:pt idx="551">
                  <c:v>-8.416980000000001E-3</c:v>
                </c:pt>
                <c:pt idx="552">
                  <c:v>-3.9053610000000002E-2</c:v>
                </c:pt>
                <c:pt idx="553">
                  <c:v>4.5018090000000004E-2</c:v>
                </c:pt>
                <c:pt idx="554">
                  <c:v>2.4731009999999998E-2</c:v>
                </c:pt>
                <c:pt idx="555">
                  <c:v>-0.13259196000000001</c:v>
                </c:pt>
                <c:pt idx="556">
                  <c:v>-7.2554759999999996E-2</c:v>
                </c:pt>
                <c:pt idx="557">
                  <c:v>-0.16658360999999999</c:v>
                </c:pt>
                <c:pt idx="558">
                  <c:v>1.8217170000000001E-2</c:v>
                </c:pt>
                <c:pt idx="559">
                  <c:v>0.12636261000000001</c:v>
                </c:pt>
                <c:pt idx="560">
                  <c:v>-0.13592736</c:v>
                </c:pt>
                <c:pt idx="561">
                  <c:v>-4.5626310000000003E-2</c:v>
                </c:pt>
                <c:pt idx="562">
                  <c:v>-0.23440014000000001</c:v>
                </c:pt>
                <c:pt idx="563">
                  <c:v>-8.321822999999999E-2</c:v>
                </c:pt>
                <c:pt idx="564">
                  <c:v>0.21566304</c:v>
                </c:pt>
                <c:pt idx="565">
                  <c:v>-0.14624748000000001</c:v>
                </c:pt>
                <c:pt idx="566">
                  <c:v>-0.10992105000000001</c:v>
                </c:pt>
                <c:pt idx="567">
                  <c:v>-0.21330863999999999</c:v>
                </c:pt>
                <c:pt idx="568">
                  <c:v>-0.15329106000000001</c:v>
                </c:pt>
                <c:pt idx="569">
                  <c:v>-3.7493820000000004E-2</c:v>
                </c:pt>
                <c:pt idx="570">
                  <c:v>-0.13929219000000001</c:v>
                </c:pt>
                <c:pt idx="571">
                  <c:v>-4.6617120000000005E-2</c:v>
                </c:pt>
                <c:pt idx="572">
                  <c:v>3.618909E-2</c:v>
                </c:pt>
                <c:pt idx="573">
                  <c:v>-6.7924440000000003E-2</c:v>
                </c:pt>
                <c:pt idx="574">
                  <c:v>-0.16611273000000001</c:v>
                </c:pt>
                <c:pt idx="575">
                  <c:v>-3.5482770000000004E-2</c:v>
                </c:pt>
                <c:pt idx="576">
                  <c:v>-0.13161096000000003</c:v>
                </c:pt>
                <c:pt idx="577">
                  <c:v>-0.22286358000000001</c:v>
                </c:pt>
                <c:pt idx="578">
                  <c:v>-0.19574874</c:v>
                </c:pt>
                <c:pt idx="579">
                  <c:v>-5.639769E-2</c:v>
                </c:pt>
                <c:pt idx="580">
                  <c:v>-0.21332826000000002</c:v>
                </c:pt>
                <c:pt idx="581">
                  <c:v>-0.25173441000000002</c:v>
                </c:pt>
                <c:pt idx="582">
                  <c:v>0.22232403000000001</c:v>
                </c:pt>
                <c:pt idx="583">
                  <c:v>5.4396449999999999E-2</c:v>
                </c:pt>
                <c:pt idx="584">
                  <c:v>-0.18048438000000003</c:v>
                </c:pt>
                <c:pt idx="585">
                  <c:v>-0.10173951000000001</c:v>
                </c:pt>
                <c:pt idx="586">
                  <c:v>-0.14016528</c:v>
                </c:pt>
                <c:pt idx="587">
                  <c:v>-0.14840568000000001</c:v>
                </c:pt>
                <c:pt idx="588">
                  <c:v>1.5401700000000001E-2</c:v>
                </c:pt>
                <c:pt idx="589">
                  <c:v>-0.28861020000000004</c:v>
                </c:pt>
                <c:pt idx="590">
                  <c:v>-0.17565786</c:v>
                </c:pt>
                <c:pt idx="591">
                  <c:v>1.102644E-2</c:v>
                </c:pt>
                <c:pt idx="592">
                  <c:v>-0.24862464000000001</c:v>
                </c:pt>
                <c:pt idx="593">
                  <c:v>2.7703440000000003E-2</c:v>
                </c:pt>
                <c:pt idx="594">
                  <c:v>-0.13838966999999999</c:v>
                </c:pt>
                <c:pt idx="595">
                  <c:v>-0.57776976000000002</c:v>
                </c:pt>
                <c:pt idx="596">
                  <c:v>-6.5697569999999997E-2</c:v>
                </c:pt>
                <c:pt idx="597">
                  <c:v>-0.43339599000000006</c:v>
                </c:pt>
                <c:pt idx="598">
                  <c:v>-0.54035442</c:v>
                </c:pt>
                <c:pt idx="599">
                  <c:v>-0.48272067000000002</c:v>
                </c:pt>
                <c:pt idx="600">
                  <c:v>-0.42778467000000003</c:v>
                </c:pt>
                <c:pt idx="601">
                  <c:v>-0.43003116000000002</c:v>
                </c:pt>
                <c:pt idx="602">
                  <c:v>-0.49691573999999999</c:v>
                </c:pt>
                <c:pt idx="603">
                  <c:v>-0.45549792000000006</c:v>
                </c:pt>
                <c:pt idx="604">
                  <c:v>-0.58966929000000001</c:v>
                </c:pt>
                <c:pt idx="605">
                  <c:v>-0.73239498000000003</c:v>
                </c:pt>
                <c:pt idx="606">
                  <c:v>-0.69814827000000002</c:v>
                </c:pt>
                <c:pt idx="607">
                  <c:v>-0.56365317000000004</c:v>
                </c:pt>
                <c:pt idx="608">
                  <c:v>-0.42093729000000008</c:v>
                </c:pt>
                <c:pt idx="609">
                  <c:v>-0.21634974000000001</c:v>
                </c:pt>
                <c:pt idx="610">
                  <c:v>-2.6065170000000002E-2</c:v>
                </c:pt>
                <c:pt idx="611">
                  <c:v>-4.9442399999999999E-3</c:v>
                </c:pt>
                <c:pt idx="612">
                  <c:v>-3.9338100000000003E-3</c:v>
                </c:pt>
                <c:pt idx="613">
                  <c:v>-4.7186100000000002E-2</c:v>
                </c:pt>
                <c:pt idx="614">
                  <c:v>-4.3281720000000003E-2</c:v>
                </c:pt>
                <c:pt idx="615">
                  <c:v>-5.9821380000000007E-2</c:v>
                </c:pt>
                <c:pt idx="616">
                  <c:v>-0.10274994000000001</c:v>
                </c:pt>
                <c:pt idx="617">
                  <c:v>9.1233000000000009E-3</c:v>
                </c:pt>
                <c:pt idx="618">
                  <c:v>-9.1841220000000015E-2</c:v>
                </c:pt>
                <c:pt idx="619">
                  <c:v>-0.28649124000000004</c:v>
                </c:pt>
                <c:pt idx="620">
                  <c:v>-0.15131925000000002</c:v>
                </c:pt>
                <c:pt idx="621">
                  <c:v>-0.12609774000000001</c:v>
                </c:pt>
                <c:pt idx="622">
                  <c:v>-0.25020405000000001</c:v>
                </c:pt>
                <c:pt idx="623">
                  <c:v>-0.17073324000000001</c:v>
                </c:pt>
                <c:pt idx="624">
                  <c:v>-1.88352E-2</c:v>
                </c:pt>
                <c:pt idx="625">
                  <c:v>-7.5105359999999996E-2</c:v>
                </c:pt>
                <c:pt idx="626">
                  <c:v>-0.20889414000000001</c:v>
                </c:pt>
                <c:pt idx="627">
                  <c:v>-3.6964080000000003E-2</c:v>
                </c:pt>
                <c:pt idx="628">
                  <c:v>-6.2097300000000001E-3</c:v>
                </c:pt>
                <c:pt idx="629">
                  <c:v>-0.11627793000000002</c:v>
                </c:pt>
                <c:pt idx="630">
                  <c:v>-0.28183149000000002</c:v>
                </c:pt>
                <c:pt idx="631">
                  <c:v>-4.8824369999999999E-2</c:v>
                </c:pt>
                <c:pt idx="632">
                  <c:v>3.6787500000000001E-2</c:v>
                </c:pt>
                <c:pt idx="633">
                  <c:v>-5.5446120000000002E-2</c:v>
                </c:pt>
                <c:pt idx="634">
                  <c:v>-0.20031039</c:v>
                </c:pt>
                <c:pt idx="635">
                  <c:v>3.6503010000000002E-2</c:v>
                </c:pt>
                <c:pt idx="636">
                  <c:v>-2.32497E-3</c:v>
                </c:pt>
                <c:pt idx="637">
                  <c:v>-0.16362098999999999</c:v>
                </c:pt>
                <c:pt idx="638">
                  <c:v>0.11776905</c:v>
                </c:pt>
                <c:pt idx="639">
                  <c:v>-9.4882320000000006E-2</c:v>
                </c:pt>
                <c:pt idx="640">
                  <c:v>-0.20567646000000001</c:v>
                </c:pt>
                <c:pt idx="641">
                  <c:v>-6.9229170000000007E-2</c:v>
                </c:pt>
                <c:pt idx="642">
                  <c:v>-0.10106262000000001</c:v>
                </c:pt>
                <c:pt idx="643">
                  <c:v>-0.17763947999999999</c:v>
                </c:pt>
                <c:pt idx="644">
                  <c:v>2.0434230000000005E-2</c:v>
                </c:pt>
                <c:pt idx="645">
                  <c:v>0.12792239999999999</c:v>
                </c:pt>
                <c:pt idx="646">
                  <c:v>0.2124846</c:v>
                </c:pt>
                <c:pt idx="647">
                  <c:v>5.7937860000000001E-2</c:v>
                </c:pt>
                <c:pt idx="648">
                  <c:v>-4.0417200000000007E-2</c:v>
                </c:pt>
                <c:pt idx="649">
                  <c:v>6.4618469999999997E-2</c:v>
                </c:pt>
                <c:pt idx="650">
                  <c:v>-1.487196E-2</c:v>
                </c:pt>
                <c:pt idx="651">
                  <c:v>2.7634770000000003E-2</c:v>
                </c:pt>
                <c:pt idx="652">
                  <c:v>-0.19294308000000002</c:v>
                </c:pt>
                <c:pt idx="653">
                  <c:v>-0.1890387</c:v>
                </c:pt>
                <c:pt idx="654">
                  <c:v>3.927924E-2</c:v>
                </c:pt>
                <c:pt idx="655">
                  <c:v>8.2462860000000013E-2</c:v>
                </c:pt>
                <c:pt idx="656">
                  <c:v>-2.2798440000000003E-2</c:v>
                </c:pt>
                <c:pt idx="657">
                  <c:v>-0.11071565999999999</c:v>
                </c:pt>
                <c:pt idx="658">
                  <c:v>-5.0325300000000003E-3</c:v>
                </c:pt>
                <c:pt idx="659">
                  <c:v>-8.9663400000000004E-2</c:v>
                </c:pt>
                <c:pt idx="660">
                  <c:v>-0.45516438000000004</c:v>
                </c:pt>
                <c:pt idx="661">
                  <c:v>-5.4950420700000002</c:v>
                </c:pt>
                <c:pt idx="662">
                  <c:v>-11.52813321</c:v>
                </c:pt>
                <c:pt idx="663">
                  <c:v>-10.7838387</c:v>
                </c:pt>
                <c:pt idx="664">
                  <c:v>-5.2537749299999996</c:v>
                </c:pt>
                <c:pt idx="665">
                  <c:v>-3.8074964400000004</c:v>
                </c:pt>
                <c:pt idx="666">
                  <c:v>-3.6412758000000003</c:v>
                </c:pt>
                <c:pt idx="667">
                  <c:v>-1.00162062</c:v>
                </c:pt>
                <c:pt idx="668">
                  <c:v>0.36086085000000001</c:v>
                </c:pt>
                <c:pt idx="669">
                  <c:v>0.23331123000000001</c:v>
                </c:pt>
                <c:pt idx="670">
                  <c:v>0.15364422</c:v>
                </c:pt>
                <c:pt idx="671">
                  <c:v>0.42393915000000004</c:v>
                </c:pt>
                <c:pt idx="672">
                  <c:v>0.33537447000000004</c:v>
                </c:pt>
                <c:pt idx="673">
                  <c:v>0.42904035000000007</c:v>
                </c:pt>
                <c:pt idx="674">
                  <c:v>0.41195133000000006</c:v>
                </c:pt>
                <c:pt idx="675">
                  <c:v>0.39490154999999999</c:v>
                </c:pt>
                <c:pt idx="676">
                  <c:v>0.35680932000000004</c:v>
                </c:pt>
                <c:pt idx="677">
                  <c:v>0.32125788</c:v>
                </c:pt>
                <c:pt idx="678">
                  <c:v>0.40105242000000002</c:v>
                </c:pt>
                <c:pt idx="679">
                  <c:v>0.39480345000000006</c:v>
                </c:pt>
                <c:pt idx="680">
                  <c:v>0.36133173000000002</c:v>
                </c:pt>
                <c:pt idx="681">
                  <c:v>0.30471821999999998</c:v>
                </c:pt>
                <c:pt idx="682">
                  <c:v>0.15757803000000001</c:v>
                </c:pt>
                <c:pt idx="683">
                  <c:v>0.29627181000000002</c:v>
                </c:pt>
                <c:pt idx="684">
                  <c:v>0.19486584000000001</c:v>
                </c:pt>
                <c:pt idx="685">
                  <c:v>0.23056443000000001</c:v>
                </c:pt>
                <c:pt idx="686">
                  <c:v>0.44225441999999998</c:v>
                </c:pt>
                <c:pt idx="687">
                  <c:v>0.31878575999999997</c:v>
                </c:pt>
                <c:pt idx="688">
                  <c:v>-2.5653150000000003E-2</c:v>
                </c:pt>
                <c:pt idx="689">
                  <c:v>0.27032436000000004</c:v>
                </c:pt>
                <c:pt idx="690">
                  <c:v>0.21678138</c:v>
                </c:pt>
                <c:pt idx="691">
                  <c:v>0.16458237000000001</c:v>
                </c:pt>
                <c:pt idx="692">
                  <c:v>0.22685625000000001</c:v>
                </c:pt>
                <c:pt idx="693">
                  <c:v>0.22056804000000002</c:v>
                </c:pt>
                <c:pt idx="694">
                  <c:v>0.18328023000000002</c:v>
                </c:pt>
                <c:pt idx="695">
                  <c:v>0.19545444000000001</c:v>
                </c:pt>
                <c:pt idx="696">
                  <c:v>0.20215467000000001</c:v>
                </c:pt>
                <c:pt idx="697">
                  <c:v>0.16776081000000004</c:v>
                </c:pt>
                <c:pt idx="698">
                  <c:v>0.15720525000000002</c:v>
                </c:pt>
                <c:pt idx="699">
                  <c:v>8.6367239999999998E-2</c:v>
                </c:pt>
                <c:pt idx="700">
                  <c:v>0.10338759</c:v>
                </c:pt>
                <c:pt idx="701">
                  <c:v>0.20563722000000004</c:v>
                </c:pt>
                <c:pt idx="702">
                  <c:v>0.16980129000000002</c:v>
                </c:pt>
                <c:pt idx="703">
                  <c:v>0.18559539</c:v>
                </c:pt>
                <c:pt idx="704">
                  <c:v>0.29472183000000002</c:v>
                </c:pt>
                <c:pt idx="705">
                  <c:v>9.6471540000000008E-2</c:v>
                </c:pt>
                <c:pt idx="706">
                  <c:v>0.42090786000000002</c:v>
                </c:pt>
                <c:pt idx="707">
                  <c:v>0.33938676000000001</c:v>
                </c:pt>
                <c:pt idx="708">
                  <c:v>0.14050863000000002</c:v>
                </c:pt>
                <c:pt idx="709">
                  <c:v>0.12220317</c:v>
                </c:pt>
                <c:pt idx="710">
                  <c:v>0.31687281000000006</c:v>
                </c:pt>
                <c:pt idx="711">
                  <c:v>0.12604868999999999</c:v>
                </c:pt>
                <c:pt idx="712">
                  <c:v>0.13484826</c:v>
                </c:pt>
                <c:pt idx="713">
                  <c:v>0.15303600000000001</c:v>
                </c:pt>
                <c:pt idx="714">
                  <c:v>0.21222954000000002</c:v>
                </c:pt>
                <c:pt idx="715">
                  <c:v>0.12801069000000001</c:v>
                </c:pt>
                <c:pt idx="716">
                  <c:v>0.18210303</c:v>
                </c:pt>
                <c:pt idx="717">
                  <c:v>-2.6634150000000002E-2</c:v>
                </c:pt>
                <c:pt idx="718">
                  <c:v>6.4441890000000002E-2</c:v>
                </c:pt>
                <c:pt idx="719">
                  <c:v>4.3732980000000005E-2</c:v>
                </c:pt>
                <c:pt idx="720">
                  <c:v>0.22128417000000003</c:v>
                </c:pt>
                <c:pt idx="721">
                  <c:v>0.27792710999999998</c:v>
                </c:pt>
                <c:pt idx="722">
                  <c:v>4.4341199999999997E-2</c:v>
                </c:pt>
                <c:pt idx="723">
                  <c:v>3.6395100000000003E-3</c:v>
                </c:pt>
                <c:pt idx="724">
                  <c:v>-1.2499705800000001</c:v>
                </c:pt>
                <c:pt idx="725">
                  <c:v>-1.74700404</c:v>
                </c:pt>
                <c:pt idx="726">
                  <c:v>-2.1753871200000003</c:v>
                </c:pt>
                <c:pt idx="727">
                  <c:v>-1.9222596900000002</c:v>
                </c:pt>
                <c:pt idx="728">
                  <c:v>-1.0736260200000001</c:v>
                </c:pt>
                <c:pt idx="729">
                  <c:v>-4.2043501800000005</c:v>
                </c:pt>
                <c:pt idx="730">
                  <c:v>-9.7367977800000016</c:v>
                </c:pt>
                <c:pt idx="731">
                  <c:v>-6.9586155900000009</c:v>
                </c:pt>
                <c:pt idx="732">
                  <c:v>-3.3662034000000003</c:v>
                </c:pt>
                <c:pt idx="733">
                  <c:v>-0.50563683000000004</c:v>
                </c:pt>
                <c:pt idx="734">
                  <c:v>4.0247683200000006</c:v>
                </c:pt>
                <c:pt idx="735">
                  <c:v>8.506378530000001</c:v>
                </c:pt>
                <c:pt idx="736">
                  <c:v>8.0764749000000009</c:v>
                </c:pt>
                <c:pt idx="737">
                  <c:v>2.2283905499999999</c:v>
                </c:pt>
                <c:pt idx="738">
                  <c:v>0.12634299000000002</c:v>
                </c:pt>
                <c:pt idx="739">
                  <c:v>0.20205657000000002</c:v>
                </c:pt>
                <c:pt idx="740">
                  <c:v>8.9114040000000005E-2</c:v>
                </c:pt>
                <c:pt idx="741">
                  <c:v>5.7731850000000001E-2</c:v>
                </c:pt>
                <c:pt idx="742">
                  <c:v>0.16905572999999999</c:v>
                </c:pt>
                <c:pt idx="743">
                  <c:v>2.7369900000000003E-2</c:v>
                </c:pt>
                <c:pt idx="744">
                  <c:v>5.2199010000000004E-2</c:v>
                </c:pt>
                <c:pt idx="745">
                  <c:v>6.2627040000000009E-2</c:v>
                </c:pt>
                <c:pt idx="746">
                  <c:v>-2.1091500000000003E-2</c:v>
                </c:pt>
                <c:pt idx="747">
                  <c:v>-1.0889100000000002E-2</c:v>
                </c:pt>
                <c:pt idx="748">
                  <c:v>8.0343899999999996E-2</c:v>
                </c:pt>
                <c:pt idx="749">
                  <c:v>-0.10537902</c:v>
                </c:pt>
                <c:pt idx="750">
                  <c:v>-5.2954380000000002E-2</c:v>
                </c:pt>
                <c:pt idx="751">
                  <c:v>-4.0113089999999997E-2</c:v>
                </c:pt>
                <c:pt idx="752">
                  <c:v>0.12086901000000001</c:v>
                </c:pt>
                <c:pt idx="753">
                  <c:v>4.0515300000000004E-2</c:v>
                </c:pt>
                <c:pt idx="754">
                  <c:v>8.9271000000000003E-3</c:v>
                </c:pt>
                <c:pt idx="755">
                  <c:v>-0.54435690000000003</c:v>
                </c:pt>
                <c:pt idx="756">
                  <c:v>-4.5191923200000002</c:v>
                </c:pt>
                <c:pt idx="757">
                  <c:v>-6.2997171300000003</c:v>
                </c:pt>
                <c:pt idx="758">
                  <c:v>-3.4222871699999997</c:v>
                </c:pt>
                <c:pt idx="759">
                  <c:v>-0.36719811000000002</c:v>
                </c:pt>
                <c:pt idx="760">
                  <c:v>0.42419421000000002</c:v>
                </c:pt>
                <c:pt idx="761">
                  <c:v>0.38916269999999997</c:v>
                </c:pt>
                <c:pt idx="762">
                  <c:v>0.35054073000000002</c:v>
                </c:pt>
                <c:pt idx="763">
                  <c:v>6.6727620000000001E-2</c:v>
                </c:pt>
                <c:pt idx="764">
                  <c:v>0.19052981999999999</c:v>
                </c:pt>
                <c:pt idx="765">
                  <c:v>0.46698543000000003</c:v>
                </c:pt>
                <c:pt idx="766">
                  <c:v>0.35908523999999997</c:v>
                </c:pt>
                <c:pt idx="767">
                  <c:v>0.18271124999999999</c:v>
                </c:pt>
                <c:pt idx="768">
                  <c:v>0.23320332000000002</c:v>
                </c:pt>
                <c:pt idx="769">
                  <c:v>8.0520480000000005E-2</c:v>
                </c:pt>
                <c:pt idx="770">
                  <c:v>-1.9727910000000001E-2</c:v>
                </c:pt>
                <c:pt idx="771">
                  <c:v>0.11940732000000001</c:v>
                </c:pt>
                <c:pt idx="772">
                  <c:v>0.29856735000000001</c:v>
                </c:pt>
                <c:pt idx="773">
                  <c:v>0.24784965</c:v>
                </c:pt>
                <c:pt idx="774">
                  <c:v>0.40037553000000004</c:v>
                </c:pt>
                <c:pt idx="775">
                  <c:v>0.40169007000000001</c:v>
                </c:pt>
                <c:pt idx="776">
                  <c:v>0.35472959999999998</c:v>
                </c:pt>
                <c:pt idx="777">
                  <c:v>-0.18274067999999999</c:v>
                </c:pt>
                <c:pt idx="778">
                  <c:v>-1.1448956700000001</c:v>
                </c:pt>
                <c:pt idx="779">
                  <c:v>-0.42305624999999997</c:v>
                </c:pt>
                <c:pt idx="780">
                  <c:v>-0.41511996000000001</c:v>
                </c:pt>
                <c:pt idx="781">
                  <c:v>-2.61069606</c:v>
                </c:pt>
                <c:pt idx="782">
                  <c:v>-4.3951350600000003</c:v>
                </c:pt>
                <c:pt idx="783">
                  <c:v>-2.0954552400000002</c:v>
                </c:pt>
                <c:pt idx="784">
                  <c:v>-0.10162179</c:v>
                </c:pt>
                <c:pt idx="785">
                  <c:v>-0.27245312999999999</c:v>
                </c:pt>
                <c:pt idx="786">
                  <c:v>-0.73581867000000012</c:v>
                </c:pt>
                <c:pt idx="787">
                  <c:v>-1.1379600000000001</c:v>
                </c:pt>
                <c:pt idx="788">
                  <c:v>-0.7950416400000001</c:v>
                </c:pt>
                <c:pt idx="789">
                  <c:v>-0.33767982000000002</c:v>
                </c:pt>
                <c:pt idx="790">
                  <c:v>-0.34843158000000002</c:v>
                </c:pt>
                <c:pt idx="791">
                  <c:v>-0.6574662</c:v>
                </c:pt>
                <c:pt idx="792">
                  <c:v>-0.92183588999999999</c:v>
                </c:pt>
                <c:pt idx="793">
                  <c:v>-1.1323388700000001</c:v>
                </c:pt>
                <c:pt idx="794">
                  <c:v>-0.94741056000000001</c:v>
                </c:pt>
                <c:pt idx="795">
                  <c:v>-0.82569788999999993</c:v>
                </c:pt>
                <c:pt idx="796">
                  <c:v>-0.79690554000000002</c:v>
                </c:pt>
                <c:pt idx="797">
                  <c:v>-1.15678539</c:v>
                </c:pt>
                <c:pt idx="798">
                  <c:v>-2.29654062</c:v>
                </c:pt>
                <c:pt idx="799">
                  <c:v>-2.90610459</c:v>
                </c:pt>
                <c:pt idx="800">
                  <c:v>-1.6373184300000001</c:v>
                </c:pt>
                <c:pt idx="801">
                  <c:v>-0.91461572999999996</c:v>
                </c:pt>
                <c:pt idx="802">
                  <c:v>-0.73201239000000007</c:v>
                </c:pt>
                <c:pt idx="803">
                  <c:v>-0.51455412</c:v>
                </c:pt>
                <c:pt idx="804">
                  <c:v>-1.6476189299999999</c:v>
                </c:pt>
                <c:pt idx="805">
                  <c:v>-1.86814773</c:v>
                </c:pt>
                <c:pt idx="806">
                  <c:v>-1.42439238</c:v>
                </c:pt>
                <c:pt idx="807">
                  <c:v>-1.44052983</c:v>
                </c:pt>
                <c:pt idx="808">
                  <c:v>-1.5657544800000001</c:v>
                </c:pt>
                <c:pt idx="809">
                  <c:v>-1.70205462</c:v>
                </c:pt>
                <c:pt idx="810">
                  <c:v>-1.45130121</c:v>
                </c:pt>
                <c:pt idx="811">
                  <c:v>-1.4822027100000001</c:v>
                </c:pt>
                <c:pt idx="812">
                  <c:v>-1.7961913800000002</c:v>
                </c:pt>
                <c:pt idx="813">
                  <c:v>-1.6183949400000002</c:v>
                </c:pt>
                <c:pt idx="814">
                  <c:v>-1.2704048100000001</c:v>
                </c:pt>
                <c:pt idx="815">
                  <c:v>-1.15773696</c:v>
                </c:pt>
                <c:pt idx="816">
                  <c:v>-1.7752666500000001</c:v>
                </c:pt>
                <c:pt idx="817">
                  <c:v>-1.7207034300000001</c:v>
                </c:pt>
                <c:pt idx="818">
                  <c:v>-1.0177482600000001</c:v>
                </c:pt>
                <c:pt idx="819">
                  <c:v>-0.88146774000000006</c:v>
                </c:pt>
                <c:pt idx="820">
                  <c:v>-1.28744478</c:v>
                </c:pt>
                <c:pt idx="821">
                  <c:v>-1.22893794</c:v>
                </c:pt>
                <c:pt idx="822">
                  <c:v>-0.99584253000000011</c:v>
                </c:pt>
                <c:pt idx="823">
                  <c:v>-0.69189929999999999</c:v>
                </c:pt>
                <c:pt idx="824">
                  <c:v>-0.89219988000000006</c:v>
                </c:pt>
                <c:pt idx="825">
                  <c:v>-0.77468588999999999</c:v>
                </c:pt>
                <c:pt idx="826">
                  <c:v>-0.57639636000000005</c:v>
                </c:pt>
                <c:pt idx="827">
                  <c:v>-0.50044734000000002</c:v>
                </c:pt>
                <c:pt idx="828">
                  <c:v>-0.52610049000000003</c:v>
                </c:pt>
                <c:pt idx="829">
                  <c:v>-0.50558778000000004</c:v>
                </c:pt>
                <c:pt idx="830">
                  <c:v>-0.24528923999999999</c:v>
                </c:pt>
                <c:pt idx="831">
                  <c:v>-0.29879297999999999</c:v>
                </c:pt>
                <c:pt idx="832">
                  <c:v>-0.15354612000000001</c:v>
                </c:pt>
                <c:pt idx="833">
                  <c:v>-7.2613620000000004E-2</c:v>
                </c:pt>
                <c:pt idx="834">
                  <c:v>1.5195690000000001E-2</c:v>
                </c:pt>
                <c:pt idx="835">
                  <c:v>7.7106600000000003E-3</c:v>
                </c:pt>
                <c:pt idx="836">
                  <c:v>-4.1770979999999999E-2</c:v>
                </c:pt>
                <c:pt idx="837">
                  <c:v>6.0822000000000003E-3</c:v>
                </c:pt>
                <c:pt idx="838">
                  <c:v>0.11587572</c:v>
                </c:pt>
                <c:pt idx="839">
                  <c:v>5.1669270000000003E-2</c:v>
                </c:pt>
                <c:pt idx="840">
                  <c:v>5.7722040000000009E-2</c:v>
                </c:pt>
                <c:pt idx="841">
                  <c:v>6.6776669999999996E-2</c:v>
                </c:pt>
                <c:pt idx="842">
                  <c:v>-4.8167100000000004E-2</c:v>
                </c:pt>
                <c:pt idx="843">
                  <c:v>4.9530690000000002E-2</c:v>
                </c:pt>
                <c:pt idx="844">
                  <c:v>0.2092473</c:v>
                </c:pt>
                <c:pt idx="845">
                  <c:v>0.48698802000000002</c:v>
                </c:pt>
                <c:pt idx="846">
                  <c:v>0.77267484000000008</c:v>
                </c:pt>
                <c:pt idx="847">
                  <c:v>0.75690036000000005</c:v>
                </c:pt>
                <c:pt idx="848">
                  <c:v>0.83902968000000011</c:v>
                </c:pt>
                <c:pt idx="849">
                  <c:v>-0.18242676000000002</c:v>
                </c:pt>
                <c:pt idx="850">
                  <c:v>-0.10937168999999999</c:v>
                </c:pt>
                <c:pt idx="851">
                  <c:v>1.6873200000000001E-2</c:v>
                </c:pt>
                <c:pt idx="852">
                  <c:v>-6.1538130000000003E-2</c:v>
                </c:pt>
                <c:pt idx="853">
                  <c:v>-0.16959528000000001</c:v>
                </c:pt>
                <c:pt idx="854">
                  <c:v>-4.2065280000000004E-2</c:v>
                </c:pt>
                <c:pt idx="855">
                  <c:v>-1.4008680000000001E-2</c:v>
                </c:pt>
                <c:pt idx="856">
                  <c:v>-0.10786095</c:v>
                </c:pt>
                <c:pt idx="857">
                  <c:v>5.0864850000000003E-2</c:v>
                </c:pt>
                <c:pt idx="858">
                  <c:v>5.1110100000000006E-2</c:v>
                </c:pt>
                <c:pt idx="859">
                  <c:v>0.13998869999999999</c:v>
                </c:pt>
                <c:pt idx="860">
                  <c:v>0.34124085000000004</c:v>
                </c:pt>
                <c:pt idx="861">
                  <c:v>0.42564608999999998</c:v>
                </c:pt>
                <c:pt idx="862">
                  <c:v>0.56997081000000005</c:v>
                </c:pt>
                <c:pt idx="863">
                  <c:v>0.11875005</c:v>
                </c:pt>
                <c:pt idx="864">
                  <c:v>0.17871858000000002</c:v>
                </c:pt>
                <c:pt idx="865">
                  <c:v>0.14755221000000002</c:v>
                </c:pt>
                <c:pt idx="866">
                  <c:v>1.4459940000000001E-2</c:v>
                </c:pt>
                <c:pt idx="867">
                  <c:v>-4.0534920000000002E-2</c:v>
                </c:pt>
                <c:pt idx="868">
                  <c:v>4.6106999999999997E-3</c:v>
                </c:pt>
                <c:pt idx="869">
                  <c:v>0.14690475</c:v>
                </c:pt>
                <c:pt idx="870">
                  <c:v>0.31867785000000004</c:v>
                </c:pt>
                <c:pt idx="871">
                  <c:v>0.25323534000000003</c:v>
                </c:pt>
                <c:pt idx="872">
                  <c:v>2.1375990000000001E-2</c:v>
                </c:pt>
                <c:pt idx="873">
                  <c:v>4.6852560000000001E-2</c:v>
                </c:pt>
                <c:pt idx="874">
                  <c:v>0.33355962</c:v>
                </c:pt>
                <c:pt idx="875">
                  <c:v>0.24165954000000001</c:v>
                </c:pt>
                <c:pt idx="876">
                  <c:v>0.31837373999999996</c:v>
                </c:pt>
                <c:pt idx="877">
                  <c:v>0.13599603000000002</c:v>
                </c:pt>
                <c:pt idx="878">
                  <c:v>0.11570895</c:v>
                </c:pt>
                <c:pt idx="879">
                  <c:v>0.28242009000000001</c:v>
                </c:pt>
                <c:pt idx="880">
                  <c:v>0.19076526000000002</c:v>
                </c:pt>
                <c:pt idx="881">
                  <c:v>0.32061042000000006</c:v>
                </c:pt>
                <c:pt idx="882">
                  <c:v>0.43166943000000002</c:v>
                </c:pt>
                <c:pt idx="883">
                  <c:v>0.39520566000000007</c:v>
                </c:pt>
                <c:pt idx="884">
                  <c:v>0.34298703000000003</c:v>
                </c:pt>
                <c:pt idx="885">
                  <c:v>0.28781559000000001</c:v>
                </c:pt>
                <c:pt idx="886">
                  <c:v>0.17000730000000003</c:v>
                </c:pt>
                <c:pt idx="887">
                  <c:v>0.22723884000000003</c:v>
                </c:pt>
                <c:pt idx="888">
                  <c:v>0.21416211000000002</c:v>
                </c:pt>
                <c:pt idx="889">
                  <c:v>-7.0647597900000001</c:v>
                </c:pt>
                <c:pt idx="890">
                  <c:v>0.76632777000000007</c:v>
                </c:pt>
                <c:pt idx="891">
                  <c:v>0.10975428000000001</c:v>
                </c:pt>
                <c:pt idx="892">
                  <c:v>0.11356056</c:v>
                </c:pt>
                <c:pt idx="893">
                  <c:v>-2.437785E-2</c:v>
                </c:pt>
                <c:pt idx="894">
                  <c:v>-9.6088950000000006E-2</c:v>
                </c:pt>
                <c:pt idx="895">
                  <c:v>-3.6758070000000004E-2</c:v>
                </c:pt>
                <c:pt idx="896">
                  <c:v>0.35645616000000002</c:v>
                </c:pt>
                <c:pt idx="897">
                  <c:v>0.29030733000000003</c:v>
                </c:pt>
                <c:pt idx="898">
                  <c:v>0.26979461999999999</c:v>
                </c:pt>
                <c:pt idx="899">
                  <c:v>0.13637862000000001</c:v>
                </c:pt>
                <c:pt idx="900">
                  <c:v>-3.5355240000000003E-2</c:v>
                </c:pt>
                <c:pt idx="901">
                  <c:v>5.3955000000000008E-4</c:v>
                </c:pt>
                <c:pt idx="902">
                  <c:v>-6.2303310000000001E-2</c:v>
                </c:pt>
                <c:pt idx="903">
                  <c:v>4.0220999999999998E-3</c:v>
                </c:pt>
                <c:pt idx="904">
                  <c:v>1.1418840000000001E-2</c:v>
                </c:pt>
                <c:pt idx="905">
                  <c:v>0.33512922000000001</c:v>
                </c:pt>
                <c:pt idx="906">
                  <c:v>0.18760643999999999</c:v>
                </c:pt>
                <c:pt idx="907">
                  <c:v>0.22640499</c:v>
                </c:pt>
                <c:pt idx="908">
                  <c:v>0.1799154</c:v>
                </c:pt>
                <c:pt idx="909">
                  <c:v>0.36303867000000001</c:v>
                </c:pt>
                <c:pt idx="910">
                  <c:v>0.35823177</c:v>
                </c:pt>
                <c:pt idx="911">
                  <c:v>-0.19684746</c:v>
                </c:pt>
                <c:pt idx="912">
                  <c:v>9.7119000000000011E-2</c:v>
                </c:pt>
                <c:pt idx="913">
                  <c:v>0.26307477000000001</c:v>
                </c:pt>
                <c:pt idx="914">
                  <c:v>0.15783309000000001</c:v>
                </c:pt>
                <c:pt idx="915">
                  <c:v>-0.33653205000000003</c:v>
                </c:pt>
                <c:pt idx="916">
                  <c:v>-0.43680006000000005</c:v>
                </c:pt>
                <c:pt idx="917">
                  <c:v>-0.38815227000000002</c:v>
                </c:pt>
                <c:pt idx="918">
                  <c:v>-6.2924675399999996</c:v>
                </c:pt>
                <c:pt idx="919">
                  <c:v>-3.1090538700000003</c:v>
                </c:pt>
                <c:pt idx="920">
                  <c:v>-2.2403685600000003</c:v>
                </c:pt>
                <c:pt idx="921">
                  <c:v>-3.4541009999999997E-2</c:v>
                </c:pt>
                <c:pt idx="922">
                  <c:v>1.3253310000000001E-2</c:v>
                </c:pt>
                <c:pt idx="923">
                  <c:v>0.13853682</c:v>
                </c:pt>
                <c:pt idx="924">
                  <c:v>-1.9423800000000001E-2</c:v>
                </c:pt>
                <c:pt idx="925">
                  <c:v>0.13961592</c:v>
                </c:pt>
                <c:pt idx="926">
                  <c:v>0.18510489000000002</c:v>
                </c:pt>
                <c:pt idx="927">
                  <c:v>0.37645875000000001</c:v>
                </c:pt>
                <c:pt idx="928">
                  <c:v>0.16930097999999999</c:v>
                </c:pt>
                <c:pt idx="929">
                  <c:v>0.20328282000000003</c:v>
                </c:pt>
                <c:pt idx="930">
                  <c:v>4.921677E-2</c:v>
                </c:pt>
                <c:pt idx="931">
                  <c:v>1.7010540000000001E-2</c:v>
                </c:pt>
                <c:pt idx="932">
                  <c:v>8.7495390000000006E-2</c:v>
                </c:pt>
                <c:pt idx="933">
                  <c:v>0.10405467</c:v>
                </c:pt>
                <c:pt idx="934">
                  <c:v>0.10232811</c:v>
                </c:pt>
                <c:pt idx="935">
                  <c:v>4.2222240000000001E-2</c:v>
                </c:pt>
                <c:pt idx="936">
                  <c:v>1.0516320000000001E-2</c:v>
                </c:pt>
                <c:pt idx="937">
                  <c:v>-0.49024494000000002</c:v>
                </c:pt>
                <c:pt idx="938">
                  <c:v>-0.69164424000000002</c:v>
                </c:pt>
                <c:pt idx="939">
                  <c:v>0.82977884999999996</c:v>
                </c:pt>
                <c:pt idx="940">
                  <c:v>0.96882579000000002</c:v>
                </c:pt>
                <c:pt idx="941">
                  <c:v>6.6256739999999995E-2</c:v>
                </c:pt>
                <c:pt idx="942">
                  <c:v>-9.3087089999999997E-2</c:v>
                </c:pt>
                <c:pt idx="943">
                  <c:v>-8.410113000000001E-2</c:v>
                </c:pt>
                <c:pt idx="944">
                  <c:v>-0.10585971000000001</c:v>
                </c:pt>
                <c:pt idx="945">
                  <c:v>-0.12359619000000001</c:v>
                </c:pt>
                <c:pt idx="946">
                  <c:v>-2.8360710000000001E-2</c:v>
                </c:pt>
                <c:pt idx="947">
                  <c:v>-7.5801870000000007E-2</c:v>
                </c:pt>
                <c:pt idx="948">
                  <c:v>-0.10531035</c:v>
                </c:pt>
                <c:pt idx="949">
                  <c:v>-0.12934485000000001</c:v>
                </c:pt>
                <c:pt idx="950">
                  <c:v>-0.12995307</c:v>
                </c:pt>
                <c:pt idx="951">
                  <c:v>-0.12211488000000001</c:v>
                </c:pt>
                <c:pt idx="952">
                  <c:v>-0.12465567</c:v>
                </c:pt>
                <c:pt idx="953">
                  <c:v>-0.1264509</c:v>
                </c:pt>
                <c:pt idx="954">
                  <c:v>-0.12670596000000001</c:v>
                </c:pt>
                <c:pt idx="955">
                  <c:v>-0.1264509</c:v>
                </c:pt>
                <c:pt idx="956">
                  <c:v>-0.12609774000000001</c:v>
                </c:pt>
                <c:pt idx="957">
                  <c:v>-0.13960611000000001</c:v>
                </c:pt>
                <c:pt idx="958">
                  <c:v>-0.14738544000000001</c:v>
                </c:pt>
                <c:pt idx="959">
                  <c:v>-0.13360238999999999</c:v>
                </c:pt>
                <c:pt idx="960">
                  <c:v>-9.0350100000000003E-2</c:v>
                </c:pt>
                <c:pt idx="961">
                  <c:v>-0.12932523000000001</c:v>
                </c:pt>
                <c:pt idx="962">
                  <c:v>-0.12683348999999999</c:v>
                </c:pt>
                <c:pt idx="963">
                  <c:v>-0.12537180000000001</c:v>
                </c:pt>
                <c:pt idx="964">
                  <c:v>-0.12632336999999999</c:v>
                </c:pt>
                <c:pt idx="965">
                  <c:v>-0.12740247000000002</c:v>
                </c:pt>
                <c:pt idx="966">
                  <c:v>-0.1264509</c:v>
                </c:pt>
                <c:pt idx="967">
                  <c:v>-0.12689235000000001</c:v>
                </c:pt>
                <c:pt idx="968">
                  <c:v>-0.12722589000000001</c:v>
                </c:pt>
                <c:pt idx="969">
                  <c:v>-0.12617622000000001</c:v>
                </c:pt>
                <c:pt idx="970">
                  <c:v>-0.14074407</c:v>
                </c:pt>
                <c:pt idx="971">
                  <c:v>-0.20317491000000001</c:v>
                </c:pt>
                <c:pt idx="972">
                  <c:v>-0.20113443</c:v>
                </c:pt>
                <c:pt idx="973">
                  <c:v>-0.20454831000000004</c:v>
                </c:pt>
                <c:pt idx="974">
                  <c:v>-0.18920546999999999</c:v>
                </c:pt>
                <c:pt idx="975">
                  <c:v>-0.19515033000000001</c:v>
                </c:pt>
                <c:pt idx="976">
                  <c:v>-0.11384505000000002</c:v>
                </c:pt>
                <c:pt idx="977">
                  <c:v>-0.12392973</c:v>
                </c:pt>
                <c:pt idx="978">
                  <c:v>-0.15921630000000003</c:v>
                </c:pt>
                <c:pt idx="979">
                  <c:v>-0.21644784</c:v>
                </c:pt>
                <c:pt idx="980">
                  <c:v>-0.15340877999999999</c:v>
                </c:pt>
                <c:pt idx="981">
                  <c:v>-0.20423439000000002</c:v>
                </c:pt>
                <c:pt idx="982">
                  <c:v>-0.12494016000000001</c:v>
                </c:pt>
                <c:pt idx="983">
                  <c:v>-0.1653966</c:v>
                </c:pt>
                <c:pt idx="984">
                  <c:v>-0.1262547</c:v>
                </c:pt>
                <c:pt idx="985">
                  <c:v>-0.12642147000000001</c:v>
                </c:pt>
                <c:pt idx="986">
                  <c:v>-0.12718665000000001</c:v>
                </c:pt>
                <c:pt idx="987">
                  <c:v>-0.19670031000000002</c:v>
                </c:pt>
                <c:pt idx="988">
                  <c:v>-0.12104558999999999</c:v>
                </c:pt>
                <c:pt idx="989">
                  <c:v>-0.12514617</c:v>
                </c:pt>
                <c:pt idx="990">
                  <c:v>-0.21399534000000001</c:v>
                </c:pt>
                <c:pt idx="991">
                  <c:v>-0.17182215000000001</c:v>
                </c:pt>
                <c:pt idx="992">
                  <c:v>-0.1229193</c:v>
                </c:pt>
                <c:pt idx="993">
                  <c:v>-0.12060414</c:v>
                </c:pt>
                <c:pt idx="994">
                  <c:v>-0.12542085</c:v>
                </c:pt>
                <c:pt idx="995">
                  <c:v>-0.12678444</c:v>
                </c:pt>
                <c:pt idx="996">
                  <c:v>-0.12565629</c:v>
                </c:pt>
                <c:pt idx="997">
                  <c:v>-0.12704931000000003</c:v>
                </c:pt>
                <c:pt idx="998">
                  <c:v>-0.12615660000000001</c:v>
                </c:pt>
                <c:pt idx="999">
                  <c:v>-0.19336491</c:v>
                </c:pt>
                <c:pt idx="1000">
                  <c:v>-0.19548387</c:v>
                </c:pt>
                <c:pt idx="1001">
                  <c:v>-0.20395971000000002</c:v>
                </c:pt>
                <c:pt idx="1002">
                  <c:v>-0.15502743000000002</c:v>
                </c:pt>
                <c:pt idx="1003">
                  <c:v>-0.12759867</c:v>
                </c:pt>
                <c:pt idx="1004">
                  <c:v>-0.12445947000000002</c:v>
                </c:pt>
                <c:pt idx="1005">
                  <c:v>-0.12831480000000001</c:v>
                </c:pt>
                <c:pt idx="1006">
                  <c:v>-0.12583287000000001</c:v>
                </c:pt>
                <c:pt idx="1007">
                  <c:v>-0.14148963000000001</c:v>
                </c:pt>
                <c:pt idx="1008">
                  <c:v>-0.21631050000000002</c:v>
                </c:pt>
                <c:pt idx="1009">
                  <c:v>-0.16742726999999999</c:v>
                </c:pt>
                <c:pt idx="1010">
                  <c:v>-0.12147723000000001</c:v>
                </c:pt>
                <c:pt idx="1011">
                  <c:v>-0.13659444000000001</c:v>
                </c:pt>
                <c:pt idx="1012">
                  <c:v>-0.17752176000000003</c:v>
                </c:pt>
                <c:pt idx="1013">
                  <c:v>-0.13004136000000002</c:v>
                </c:pt>
                <c:pt idx="1014">
                  <c:v>-0.12581325000000002</c:v>
                </c:pt>
                <c:pt idx="1015">
                  <c:v>-0.12558762000000001</c:v>
                </c:pt>
                <c:pt idx="1016">
                  <c:v>-0.12619584</c:v>
                </c:pt>
                <c:pt idx="1017">
                  <c:v>-0.12667653000000001</c:v>
                </c:pt>
                <c:pt idx="1018">
                  <c:v>-0.12670596000000001</c:v>
                </c:pt>
                <c:pt idx="1019">
                  <c:v>-0.21035583000000002</c:v>
                </c:pt>
                <c:pt idx="1020">
                  <c:v>-0.20241954000000001</c:v>
                </c:pt>
                <c:pt idx="1021">
                  <c:v>-0.17037027000000002</c:v>
                </c:pt>
                <c:pt idx="1022">
                  <c:v>-0.12239937000000001</c:v>
                </c:pt>
                <c:pt idx="1023">
                  <c:v>-0.12531294000000001</c:v>
                </c:pt>
                <c:pt idx="1024">
                  <c:v>-0.12569553</c:v>
                </c:pt>
                <c:pt idx="1025">
                  <c:v>-0.12714741000000002</c:v>
                </c:pt>
                <c:pt idx="1026">
                  <c:v>-0.12540123</c:v>
                </c:pt>
                <c:pt idx="1027">
                  <c:v>-0.17694297</c:v>
                </c:pt>
                <c:pt idx="1028">
                  <c:v>-0.11976048</c:v>
                </c:pt>
                <c:pt idx="1029">
                  <c:v>-0.13132647</c:v>
                </c:pt>
                <c:pt idx="1030">
                  <c:v>-0.12809898</c:v>
                </c:pt>
                <c:pt idx="1031">
                  <c:v>-0.12633318000000002</c:v>
                </c:pt>
                <c:pt idx="1032">
                  <c:v>-0.12642147000000001</c:v>
                </c:pt>
                <c:pt idx="1033">
                  <c:v>-0.12675501</c:v>
                </c:pt>
                <c:pt idx="1034">
                  <c:v>-0.12612717000000001</c:v>
                </c:pt>
                <c:pt idx="1035">
                  <c:v>-0.12641166000000001</c:v>
                </c:pt>
                <c:pt idx="1036">
                  <c:v>-0.12701988</c:v>
                </c:pt>
                <c:pt idx="1037">
                  <c:v>-0.12630374999999999</c:v>
                </c:pt>
                <c:pt idx="1038">
                  <c:v>-0.14154849000000003</c:v>
                </c:pt>
                <c:pt idx="1039">
                  <c:v>-0.13239576</c:v>
                </c:pt>
                <c:pt idx="1040">
                  <c:v>-0.1240965</c:v>
                </c:pt>
                <c:pt idx="1041">
                  <c:v>-0.12803031000000001</c:v>
                </c:pt>
                <c:pt idx="1042">
                  <c:v>-0.12601925999999999</c:v>
                </c:pt>
                <c:pt idx="1043">
                  <c:v>-0.14211747</c:v>
                </c:pt>
                <c:pt idx="1044">
                  <c:v>-0.13328847000000002</c:v>
                </c:pt>
                <c:pt idx="1045">
                  <c:v>-0.12399840000000001</c:v>
                </c:pt>
                <c:pt idx="1046">
                  <c:v>-0.12893283</c:v>
                </c:pt>
                <c:pt idx="1047">
                  <c:v>-0.12819707999999999</c:v>
                </c:pt>
                <c:pt idx="1048">
                  <c:v>-0.12696102000000001</c:v>
                </c:pt>
                <c:pt idx="1049">
                  <c:v>-0.14165640000000002</c:v>
                </c:pt>
                <c:pt idx="1050">
                  <c:v>-0.12021174</c:v>
                </c:pt>
                <c:pt idx="1051">
                  <c:v>-0.13468149000000001</c:v>
                </c:pt>
                <c:pt idx="1052">
                  <c:v>-0.15860807999999998</c:v>
                </c:pt>
                <c:pt idx="1053">
                  <c:v>-0.17693316000000001</c:v>
                </c:pt>
                <c:pt idx="1054">
                  <c:v>-0.12553856999999999</c:v>
                </c:pt>
                <c:pt idx="1055">
                  <c:v>-0.12033927000000001</c:v>
                </c:pt>
                <c:pt idx="1056">
                  <c:v>-0.17863029</c:v>
                </c:pt>
                <c:pt idx="1057">
                  <c:v>-0.11915226000000001</c:v>
                </c:pt>
                <c:pt idx="1058">
                  <c:v>-0.12048642</c:v>
                </c:pt>
                <c:pt idx="1059">
                  <c:v>-0.12817745999999999</c:v>
                </c:pt>
                <c:pt idx="1060">
                  <c:v>-0.12610755000000001</c:v>
                </c:pt>
                <c:pt idx="1061">
                  <c:v>-0.12668634000000001</c:v>
                </c:pt>
                <c:pt idx="1062">
                  <c:v>-0.12742209000000002</c:v>
                </c:pt>
                <c:pt idx="1063">
                  <c:v>-0.12714741000000002</c:v>
                </c:pt>
                <c:pt idx="1064">
                  <c:v>-0.12664710000000001</c:v>
                </c:pt>
                <c:pt idx="1065">
                  <c:v>-0.1598049</c:v>
                </c:pt>
                <c:pt idx="1066">
                  <c:v>-0.12874644000000002</c:v>
                </c:pt>
                <c:pt idx="1067">
                  <c:v>-0.18545805000000001</c:v>
                </c:pt>
                <c:pt idx="1068">
                  <c:v>-0.11979972000000001</c:v>
                </c:pt>
                <c:pt idx="1069">
                  <c:v>-0.16696620000000001</c:v>
                </c:pt>
                <c:pt idx="1070">
                  <c:v>-0.13678083000000002</c:v>
                </c:pt>
                <c:pt idx="1071">
                  <c:v>-0.14112666000000001</c:v>
                </c:pt>
                <c:pt idx="1072">
                  <c:v>-0.14929839</c:v>
                </c:pt>
                <c:pt idx="1073">
                  <c:v>-0.15004395000000001</c:v>
                </c:pt>
                <c:pt idx="1074">
                  <c:v>-0.12089844000000001</c:v>
                </c:pt>
                <c:pt idx="1075">
                  <c:v>-0.13583907000000001</c:v>
                </c:pt>
                <c:pt idx="1076">
                  <c:v>-0.21018906000000001</c:v>
                </c:pt>
                <c:pt idx="1077">
                  <c:v>-0.13494636000000002</c:v>
                </c:pt>
                <c:pt idx="1078">
                  <c:v>-0.12697083000000001</c:v>
                </c:pt>
                <c:pt idx="1079">
                  <c:v>-0.12858948000000001</c:v>
                </c:pt>
                <c:pt idx="1080">
                  <c:v>-0.12795183000000002</c:v>
                </c:pt>
                <c:pt idx="1081">
                  <c:v>-0.12678444</c:v>
                </c:pt>
                <c:pt idx="1082">
                  <c:v>-0.12731418</c:v>
                </c:pt>
                <c:pt idx="1083">
                  <c:v>-0.12667653000000001</c:v>
                </c:pt>
                <c:pt idx="1084">
                  <c:v>-0.12485187000000002</c:v>
                </c:pt>
                <c:pt idx="1085">
                  <c:v>-0.12505788000000001</c:v>
                </c:pt>
                <c:pt idx="1086">
                  <c:v>-0.12629393999999999</c:v>
                </c:pt>
                <c:pt idx="1087">
                  <c:v>-0.12569553</c:v>
                </c:pt>
                <c:pt idx="1088">
                  <c:v>-0.12650976</c:v>
                </c:pt>
                <c:pt idx="1089">
                  <c:v>-0.16095267000000002</c:v>
                </c:pt>
                <c:pt idx="1090">
                  <c:v>-0.11334474</c:v>
                </c:pt>
                <c:pt idx="1091">
                  <c:v>-0.12304683000000001</c:v>
                </c:pt>
                <c:pt idx="1092">
                  <c:v>-0.14446206</c:v>
                </c:pt>
                <c:pt idx="1093">
                  <c:v>-0.21531969000000001</c:v>
                </c:pt>
                <c:pt idx="1094">
                  <c:v>-0.19911356999999999</c:v>
                </c:pt>
                <c:pt idx="1095">
                  <c:v>-0.13532895</c:v>
                </c:pt>
                <c:pt idx="1096">
                  <c:v>-0.13467168000000002</c:v>
                </c:pt>
                <c:pt idx="1097">
                  <c:v>-0.14261778</c:v>
                </c:pt>
                <c:pt idx="1098">
                  <c:v>-0.13145400000000002</c:v>
                </c:pt>
                <c:pt idx="1099">
                  <c:v>-0.12252689999999999</c:v>
                </c:pt>
                <c:pt idx="1100">
                  <c:v>-0.12714741000000002</c:v>
                </c:pt>
                <c:pt idx="1101">
                  <c:v>-0.12644109000000001</c:v>
                </c:pt>
                <c:pt idx="1102">
                  <c:v>-0.12565629</c:v>
                </c:pt>
                <c:pt idx="1103">
                  <c:v>-0.12539142</c:v>
                </c:pt>
                <c:pt idx="1104">
                  <c:v>-0.12572496</c:v>
                </c:pt>
                <c:pt idx="1105">
                  <c:v>-0.1251756</c:v>
                </c:pt>
                <c:pt idx="1106">
                  <c:v>-0.19473831000000003</c:v>
                </c:pt>
                <c:pt idx="1107">
                  <c:v>-0.14702247000000002</c:v>
                </c:pt>
                <c:pt idx="1108">
                  <c:v>-0.11632698000000001</c:v>
                </c:pt>
                <c:pt idx="1109">
                  <c:v>-0.15811758000000001</c:v>
                </c:pt>
                <c:pt idx="1110">
                  <c:v>-0.21054222</c:v>
                </c:pt>
                <c:pt idx="1111">
                  <c:v>-0.20117367000000003</c:v>
                </c:pt>
                <c:pt idx="1112">
                  <c:v>-0.13800708</c:v>
                </c:pt>
                <c:pt idx="1113">
                  <c:v>-0.12082977</c:v>
                </c:pt>
                <c:pt idx="1114">
                  <c:v>-0.17027217000000003</c:v>
                </c:pt>
                <c:pt idx="1115">
                  <c:v>-0.20840364</c:v>
                </c:pt>
                <c:pt idx="1116">
                  <c:v>-0.15798024000000002</c:v>
                </c:pt>
                <c:pt idx="1117">
                  <c:v>-0.12425346000000001</c:v>
                </c:pt>
                <c:pt idx="1118">
                  <c:v>-0.12075129000000001</c:v>
                </c:pt>
                <c:pt idx="1119">
                  <c:v>-0.12889359</c:v>
                </c:pt>
                <c:pt idx="1120">
                  <c:v>-0.12658824000000002</c:v>
                </c:pt>
                <c:pt idx="1121">
                  <c:v>-0.12603888000000002</c:v>
                </c:pt>
                <c:pt idx="1122">
                  <c:v>-0.10845936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240-436D-BC0F-32F7774B87F2}"/>
            </c:ext>
          </c:extLst>
        </c:ser>
        <c:ser>
          <c:idx val="3"/>
          <c:order val="2"/>
          <c:tx>
            <c:strRef>
              <c:f>'Flight Input'!$P$1</c:f>
              <c:strCache>
                <c:ptCount val="1"/>
                <c:pt idx="0">
                  <c:v>ay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Input'!$M$2:$M$1124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'Flight Input'!$P$2:$P$1124</c:f>
              <c:numCache>
                <c:formatCode>General</c:formatCode>
                <c:ptCount val="1123"/>
                <c:pt idx="0">
                  <c:v>0.12050604000000001</c:v>
                </c:pt>
                <c:pt idx="1">
                  <c:v>0.12126141000000001</c:v>
                </c:pt>
                <c:pt idx="2">
                  <c:v>0.12113388</c:v>
                </c:pt>
                <c:pt idx="3">
                  <c:v>0.12077091000000001</c:v>
                </c:pt>
                <c:pt idx="4">
                  <c:v>0.10371132000000001</c:v>
                </c:pt>
                <c:pt idx="5">
                  <c:v>0.11431593000000001</c:v>
                </c:pt>
                <c:pt idx="6">
                  <c:v>0.12453795000000001</c:v>
                </c:pt>
                <c:pt idx="7">
                  <c:v>0.11811240000000001</c:v>
                </c:pt>
                <c:pt idx="8">
                  <c:v>0.12043737</c:v>
                </c:pt>
                <c:pt idx="9">
                  <c:v>0.12013326000000001</c:v>
                </c:pt>
                <c:pt idx="10">
                  <c:v>5.318001E-2</c:v>
                </c:pt>
                <c:pt idx="11">
                  <c:v>5.04234E-2</c:v>
                </c:pt>
                <c:pt idx="12">
                  <c:v>4.4743410000000004E-2</c:v>
                </c:pt>
                <c:pt idx="13">
                  <c:v>5.8291020000000006E-2</c:v>
                </c:pt>
                <c:pt idx="14">
                  <c:v>9.8845559999999999E-2</c:v>
                </c:pt>
                <c:pt idx="15">
                  <c:v>5.8830569999999999E-2</c:v>
                </c:pt>
                <c:pt idx="16">
                  <c:v>7.4791440000000001E-2</c:v>
                </c:pt>
                <c:pt idx="17">
                  <c:v>0.11689596000000001</c:v>
                </c:pt>
                <c:pt idx="18">
                  <c:v>0.12056490000000002</c:v>
                </c:pt>
                <c:pt idx="19">
                  <c:v>0.12082977</c:v>
                </c:pt>
                <c:pt idx="20">
                  <c:v>0.12000573000000002</c:v>
                </c:pt>
                <c:pt idx="21">
                  <c:v>0.12165381000000001</c:v>
                </c:pt>
                <c:pt idx="22">
                  <c:v>5.2650270000000006E-2</c:v>
                </c:pt>
                <c:pt idx="23">
                  <c:v>5.1168960000000006E-2</c:v>
                </c:pt>
                <c:pt idx="24">
                  <c:v>0.11070585000000001</c:v>
                </c:pt>
                <c:pt idx="25">
                  <c:v>0.11127483000000001</c:v>
                </c:pt>
                <c:pt idx="26">
                  <c:v>0.12318417000000001</c:v>
                </c:pt>
                <c:pt idx="27">
                  <c:v>0.12274272000000001</c:v>
                </c:pt>
                <c:pt idx="28">
                  <c:v>0.11989782</c:v>
                </c:pt>
                <c:pt idx="29">
                  <c:v>0.12177153000000002</c:v>
                </c:pt>
                <c:pt idx="30">
                  <c:v>0.11933865</c:v>
                </c:pt>
                <c:pt idx="31">
                  <c:v>0.11929941000000001</c:v>
                </c:pt>
                <c:pt idx="32">
                  <c:v>0.12048642</c:v>
                </c:pt>
                <c:pt idx="33">
                  <c:v>0.12108483</c:v>
                </c:pt>
                <c:pt idx="34">
                  <c:v>0.12121236000000002</c:v>
                </c:pt>
                <c:pt idx="35">
                  <c:v>0.12134970000000002</c:v>
                </c:pt>
                <c:pt idx="36">
                  <c:v>0.1204668</c:v>
                </c:pt>
                <c:pt idx="37">
                  <c:v>0.12113388</c:v>
                </c:pt>
                <c:pt idx="38">
                  <c:v>0.12102597000000001</c:v>
                </c:pt>
                <c:pt idx="39">
                  <c:v>0.11490453</c:v>
                </c:pt>
                <c:pt idx="40">
                  <c:v>0.12274272000000001</c:v>
                </c:pt>
                <c:pt idx="41">
                  <c:v>0.11956428</c:v>
                </c:pt>
                <c:pt idx="42">
                  <c:v>0.12089844000000001</c:v>
                </c:pt>
                <c:pt idx="43">
                  <c:v>0.12032946000000001</c:v>
                </c:pt>
                <c:pt idx="44">
                  <c:v>0.12149685</c:v>
                </c:pt>
                <c:pt idx="45">
                  <c:v>0.12144780000000001</c:v>
                </c:pt>
                <c:pt idx="46">
                  <c:v>0.11821050000000001</c:v>
                </c:pt>
                <c:pt idx="47">
                  <c:v>0.12066300000000001</c:v>
                </c:pt>
                <c:pt idx="48">
                  <c:v>0.12152628</c:v>
                </c:pt>
                <c:pt idx="49">
                  <c:v>0.12100635000000001</c:v>
                </c:pt>
                <c:pt idx="50">
                  <c:v>0.12047661000000001</c:v>
                </c:pt>
                <c:pt idx="51">
                  <c:v>0.12041775</c:v>
                </c:pt>
                <c:pt idx="52">
                  <c:v>0.12021174</c:v>
                </c:pt>
                <c:pt idx="53">
                  <c:v>0.12139875000000001</c:v>
                </c:pt>
                <c:pt idx="54">
                  <c:v>0.12020193000000001</c:v>
                </c:pt>
                <c:pt idx="55">
                  <c:v>0.12047661000000001</c:v>
                </c:pt>
                <c:pt idx="56">
                  <c:v>0.12061395000000001</c:v>
                </c:pt>
                <c:pt idx="57">
                  <c:v>0.12184020000000001</c:v>
                </c:pt>
                <c:pt idx="58">
                  <c:v>0.12146742000000001</c:v>
                </c:pt>
                <c:pt idx="59">
                  <c:v>0.12126141000000001</c:v>
                </c:pt>
                <c:pt idx="60">
                  <c:v>0.11913264000000001</c:v>
                </c:pt>
                <c:pt idx="61">
                  <c:v>0.11999592000000001</c:v>
                </c:pt>
                <c:pt idx="62">
                  <c:v>0.12124179</c:v>
                </c:pt>
                <c:pt idx="63">
                  <c:v>0.12087882</c:v>
                </c:pt>
                <c:pt idx="64">
                  <c:v>0.12053547000000001</c:v>
                </c:pt>
                <c:pt idx="65">
                  <c:v>0.12078072000000001</c:v>
                </c:pt>
                <c:pt idx="66">
                  <c:v>0.11979972000000001</c:v>
                </c:pt>
                <c:pt idx="67">
                  <c:v>0.12071205</c:v>
                </c:pt>
                <c:pt idx="68">
                  <c:v>0.12146742000000001</c:v>
                </c:pt>
                <c:pt idx="69">
                  <c:v>0.12106521000000001</c:v>
                </c:pt>
                <c:pt idx="70">
                  <c:v>0.12053547000000001</c:v>
                </c:pt>
                <c:pt idx="71">
                  <c:v>0.12020193000000001</c:v>
                </c:pt>
                <c:pt idx="72">
                  <c:v>0.10539864</c:v>
                </c:pt>
                <c:pt idx="73">
                  <c:v>0.11464947</c:v>
                </c:pt>
                <c:pt idx="74">
                  <c:v>0.12218355000000002</c:v>
                </c:pt>
                <c:pt idx="75">
                  <c:v>0.12087882</c:v>
                </c:pt>
                <c:pt idx="76">
                  <c:v>0.12062376</c:v>
                </c:pt>
                <c:pt idx="77">
                  <c:v>0.12116331000000001</c:v>
                </c:pt>
                <c:pt idx="78">
                  <c:v>0.11971143000000001</c:v>
                </c:pt>
                <c:pt idx="79">
                  <c:v>0.12025098000000001</c:v>
                </c:pt>
                <c:pt idx="80">
                  <c:v>0.11949561000000002</c:v>
                </c:pt>
                <c:pt idx="81">
                  <c:v>0.12116331000000001</c:v>
                </c:pt>
                <c:pt idx="82">
                  <c:v>0.12081015000000001</c:v>
                </c:pt>
                <c:pt idx="83">
                  <c:v>0.12061395000000001</c:v>
                </c:pt>
                <c:pt idx="84">
                  <c:v>0.12070224000000002</c:v>
                </c:pt>
                <c:pt idx="85">
                  <c:v>0.12090824999999999</c:v>
                </c:pt>
                <c:pt idx="86">
                  <c:v>0.12147723000000001</c:v>
                </c:pt>
                <c:pt idx="87">
                  <c:v>0.12113388</c:v>
                </c:pt>
                <c:pt idx="88">
                  <c:v>0.11996649000000001</c:v>
                </c:pt>
                <c:pt idx="89">
                  <c:v>5.3955000000000003E-2</c:v>
                </c:pt>
                <c:pt idx="90">
                  <c:v>4.4272529999999997E-2</c:v>
                </c:pt>
                <c:pt idx="91">
                  <c:v>4.2065280000000004E-2</c:v>
                </c:pt>
                <c:pt idx="92">
                  <c:v>7.6282559999999999E-2</c:v>
                </c:pt>
                <c:pt idx="93">
                  <c:v>0.12705912</c:v>
                </c:pt>
                <c:pt idx="94">
                  <c:v>0.12580344000000002</c:v>
                </c:pt>
                <c:pt idx="95">
                  <c:v>0.11862252000000001</c:v>
                </c:pt>
                <c:pt idx="96">
                  <c:v>0.12052566000000001</c:v>
                </c:pt>
                <c:pt idx="97">
                  <c:v>0.12090824999999999</c:v>
                </c:pt>
                <c:pt idx="98">
                  <c:v>0.12001554</c:v>
                </c:pt>
                <c:pt idx="99">
                  <c:v>0.12073167000000001</c:v>
                </c:pt>
                <c:pt idx="100">
                  <c:v>0.12062376</c:v>
                </c:pt>
                <c:pt idx="101">
                  <c:v>0.12124179</c:v>
                </c:pt>
                <c:pt idx="102">
                  <c:v>0.12106521000000001</c:v>
                </c:pt>
                <c:pt idx="103">
                  <c:v>0.11898549</c:v>
                </c:pt>
                <c:pt idx="104">
                  <c:v>0.12039812999999999</c:v>
                </c:pt>
                <c:pt idx="105">
                  <c:v>0.12156552000000001</c:v>
                </c:pt>
                <c:pt idx="106">
                  <c:v>7.0376939999999999E-2</c:v>
                </c:pt>
                <c:pt idx="107">
                  <c:v>0.12753</c:v>
                </c:pt>
                <c:pt idx="108">
                  <c:v>0.11661147000000001</c:v>
                </c:pt>
                <c:pt idx="109">
                  <c:v>0.11964276000000001</c:v>
                </c:pt>
                <c:pt idx="110">
                  <c:v>0.12119274000000001</c:v>
                </c:pt>
                <c:pt idx="111">
                  <c:v>0.12030984000000002</c:v>
                </c:pt>
                <c:pt idx="112">
                  <c:v>0.12106521000000001</c:v>
                </c:pt>
                <c:pt idx="113">
                  <c:v>0.12127122</c:v>
                </c:pt>
                <c:pt idx="114">
                  <c:v>0.12110445</c:v>
                </c:pt>
                <c:pt idx="115">
                  <c:v>8.5876740000000007E-2</c:v>
                </c:pt>
                <c:pt idx="116">
                  <c:v>0.10532016000000001</c:v>
                </c:pt>
                <c:pt idx="117">
                  <c:v>0.12979610999999999</c:v>
                </c:pt>
                <c:pt idx="118">
                  <c:v>0.12627432</c:v>
                </c:pt>
                <c:pt idx="119">
                  <c:v>6.919974000000001E-2</c:v>
                </c:pt>
                <c:pt idx="120">
                  <c:v>7.1299080000000001E-2</c:v>
                </c:pt>
                <c:pt idx="121">
                  <c:v>0.1296882</c:v>
                </c:pt>
                <c:pt idx="122">
                  <c:v>0.11748456000000002</c:v>
                </c:pt>
                <c:pt idx="123">
                  <c:v>0.12077091000000001</c:v>
                </c:pt>
                <c:pt idx="124">
                  <c:v>0.12065318999999999</c:v>
                </c:pt>
                <c:pt idx="125">
                  <c:v>0.12129084000000001</c:v>
                </c:pt>
                <c:pt idx="126">
                  <c:v>0.12031965</c:v>
                </c:pt>
                <c:pt idx="127">
                  <c:v>0.12086901000000001</c:v>
                </c:pt>
                <c:pt idx="128">
                  <c:v>0.12131046000000001</c:v>
                </c:pt>
                <c:pt idx="129">
                  <c:v>0.12067281000000001</c:v>
                </c:pt>
                <c:pt idx="130">
                  <c:v>0.12024117000000001</c:v>
                </c:pt>
                <c:pt idx="131">
                  <c:v>0.12058452000000001</c:v>
                </c:pt>
                <c:pt idx="132">
                  <c:v>0.12172248000000001</c:v>
                </c:pt>
                <c:pt idx="133">
                  <c:v>0.12128103000000001</c:v>
                </c:pt>
                <c:pt idx="134">
                  <c:v>0.12000573000000002</c:v>
                </c:pt>
                <c:pt idx="135">
                  <c:v>0.11945637000000001</c:v>
                </c:pt>
                <c:pt idx="136">
                  <c:v>0.12099654</c:v>
                </c:pt>
                <c:pt idx="137">
                  <c:v>0.12134970000000002</c:v>
                </c:pt>
                <c:pt idx="138">
                  <c:v>0.12063357000000001</c:v>
                </c:pt>
                <c:pt idx="139">
                  <c:v>0.12088863000000001</c:v>
                </c:pt>
                <c:pt idx="140">
                  <c:v>0.12124179</c:v>
                </c:pt>
                <c:pt idx="141">
                  <c:v>0.12092787000000001</c:v>
                </c:pt>
                <c:pt idx="142">
                  <c:v>0.12012345000000001</c:v>
                </c:pt>
                <c:pt idx="143">
                  <c:v>0.12016269</c:v>
                </c:pt>
                <c:pt idx="144">
                  <c:v>0.12104558999999999</c:v>
                </c:pt>
                <c:pt idx="145">
                  <c:v>0.12059433000000001</c:v>
                </c:pt>
                <c:pt idx="146">
                  <c:v>0.12214431000000001</c:v>
                </c:pt>
                <c:pt idx="147">
                  <c:v>0.12147723000000001</c:v>
                </c:pt>
                <c:pt idx="148">
                  <c:v>0.12078072000000001</c:v>
                </c:pt>
                <c:pt idx="149">
                  <c:v>0.12072186</c:v>
                </c:pt>
                <c:pt idx="150">
                  <c:v>0.11997630000000001</c:v>
                </c:pt>
                <c:pt idx="151">
                  <c:v>0.12033927000000001</c:v>
                </c:pt>
                <c:pt idx="152">
                  <c:v>0.12036870000000001</c:v>
                </c:pt>
                <c:pt idx="153">
                  <c:v>0.11970161999999999</c:v>
                </c:pt>
                <c:pt idx="154">
                  <c:v>0.12112407000000001</c:v>
                </c:pt>
                <c:pt idx="155">
                  <c:v>0.12156552000000001</c:v>
                </c:pt>
                <c:pt idx="156">
                  <c:v>0.12191868</c:v>
                </c:pt>
                <c:pt idx="157">
                  <c:v>0.12019212000000001</c:v>
                </c:pt>
                <c:pt idx="158">
                  <c:v>0.12115350000000001</c:v>
                </c:pt>
                <c:pt idx="159">
                  <c:v>0.12063357000000001</c:v>
                </c:pt>
                <c:pt idx="160">
                  <c:v>0.1200744</c:v>
                </c:pt>
                <c:pt idx="161">
                  <c:v>0.1208592</c:v>
                </c:pt>
                <c:pt idx="162">
                  <c:v>0.12050604000000001</c:v>
                </c:pt>
                <c:pt idx="163">
                  <c:v>0.12058452000000001</c:v>
                </c:pt>
                <c:pt idx="164">
                  <c:v>0.12058452000000001</c:v>
                </c:pt>
                <c:pt idx="165">
                  <c:v>0.1200744</c:v>
                </c:pt>
                <c:pt idx="166">
                  <c:v>0.12134970000000002</c:v>
                </c:pt>
                <c:pt idx="167">
                  <c:v>0.10415277000000001</c:v>
                </c:pt>
                <c:pt idx="168">
                  <c:v>0.12666672000000001</c:v>
                </c:pt>
                <c:pt idx="169">
                  <c:v>0.12321360000000001</c:v>
                </c:pt>
                <c:pt idx="170">
                  <c:v>0.12259557</c:v>
                </c:pt>
                <c:pt idx="171">
                  <c:v>0.12155571</c:v>
                </c:pt>
                <c:pt idx="172">
                  <c:v>0.12082977</c:v>
                </c:pt>
                <c:pt idx="173">
                  <c:v>0.12069243</c:v>
                </c:pt>
                <c:pt idx="174">
                  <c:v>0.12075129000000001</c:v>
                </c:pt>
                <c:pt idx="175">
                  <c:v>0.1204668</c:v>
                </c:pt>
                <c:pt idx="176">
                  <c:v>0.12002535</c:v>
                </c:pt>
                <c:pt idx="177">
                  <c:v>0.12133008000000001</c:v>
                </c:pt>
                <c:pt idx="178">
                  <c:v>0.12115350000000001</c:v>
                </c:pt>
                <c:pt idx="179">
                  <c:v>0.12047661000000001</c:v>
                </c:pt>
                <c:pt idx="180">
                  <c:v>0.10443726</c:v>
                </c:pt>
                <c:pt idx="181">
                  <c:v>0.1329255</c:v>
                </c:pt>
                <c:pt idx="182">
                  <c:v>0.12245823</c:v>
                </c:pt>
                <c:pt idx="183">
                  <c:v>0.11767095000000001</c:v>
                </c:pt>
                <c:pt idx="184">
                  <c:v>0.12185001000000001</c:v>
                </c:pt>
                <c:pt idx="185">
                  <c:v>0.12117312000000001</c:v>
                </c:pt>
                <c:pt idx="186">
                  <c:v>0.10435878</c:v>
                </c:pt>
                <c:pt idx="187">
                  <c:v>6.5834909999999996E-2</c:v>
                </c:pt>
                <c:pt idx="188">
                  <c:v>0.10577142</c:v>
                </c:pt>
                <c:pt idx="189">
                  <c:v>0.11358018</c:v>
                </c:pt>
                <c:pt idx="190">
                  <c:v>0.12496959000000001</c:v>
                </c:pt>
                <c:pt idx="191">
                  <c:v>0.12198735000000001</c:v>
                </c:pt>
                <c:pt idx="192">
                  <c:v>0.12019212000000001</c:v>
                </c:pt>
                <c:pt idx="193">
                  <c:v>0.11991744000000001</c:v>
                </c:pt>
                <c:pt idx="194">
                  <c:v>0.12015288</c:v>
                </c:pt>
                <c:pt idx="195">
                  <c:v>0.12093768000000001</c:v>
                </c:pt>
                <c:pt idx="196">
                  <c:v>0.12029022</c:v>
                </c:pt>
                <c:pt idx="197">
                  <c:v>0.12023136</c:v>
                </c:pt>
                <c:pt idx="198">
                  <c:v>0.12078072000000001</c:v>
                </c:pt>
                <c:pt idx="199">
                  <c:v>8.70147E-2</c:v>
                </c:pt>
                <c:pt idx="200">
                  <c:v>0.12781449</c:v>
                </c:pt>
                <c:pt idx="201">
                  <c:v>0.12339018000000002</c:v>
                </c:pt>
                <c:pt idx="202">
                  <c:v>0.12226203000000001</c:v>
                </c:pt>
                <c:pt idx="203">
                  <c:v>0.11989782</c:v>
                </c:pt>
                <c:pt idx="204">
                  <c:v>0.12082977</c:v>
                </c:pt>
                <c:pt idx="205">
                  <c:v>0.12154590000000001</c:v>
                </c:pt>
                <c:pt idx="206">
                  <c:v>0.12149685</c:v>
                </c:pt>
                <c:pt idx="207">
                  <c:v>0.11889720000000001</c:v>
                </c:pt>
                <c:pt idx="208">
                  <c:v>0.12114369000000001</c:v>
                </c:pt>
                <c:pt idx="209">
                  <c:v>0.12171267000000001</c:v>
                </c:pt>
                <c:pt idx="210">
                  <c:v>0.11926998000000001</c:v>
                </c:pt>
                <c:pt idx="211">
                  <c:v>8.526852E-2</c:v>
                </c:pt>
                <c:pt idx="212">
                  <c:v>0.13312170000000001</c:v>
                </c:pt>
                <c:pt idx="213">
                  <c:v>0.12418479</c:v>
                </c:pt>
                <c:pt idx="214">
                  <c:v>0.11905415999999999</c:v>
                </c:pt>
                <c:pt idx="215">
                  <c:v>0.12223260000000001</c:v>
                </c:pt>
                <c:pt idx="216">
                  <c:v>0.12006459</c:v>
                </c:pt>
                <c:pt idx="217">
                  <c:v>0.11963295</c:v>
                </c:pt>
                <c:pt idx="218">
                  <c:v>0.12069243</c:v>
                </c:pt>
                <c:pt idx="219">
                  <c:v>0.12147723000000001</c:v>
                </c:pt>
                <c:pt idx="220">
                  <c:v>0.11839689</c:v>
                </c:pt>
                <c:pt idx="221">
                  <c:v>0.11907378</c:v>
                </c:pt>
                <c:pt idx="222">
                  <c:v>0.12225222000000001</c:v>
                </c:pt>
                <c:pt idx="223">
                  <c:v>0.12058452000000001</c:v>
                </c:pt>
                <c:pt idx="224">
                  <c:v>0.11931903000000001</c:v>
                </c:pt>
                <c:pt idx="225">
                  <c:v>0.12066300000000001</c:v>
                </c:pt>
                <c:pt idx="226">
                  <c:v>0.12145761000000001</c:v>
                </c:pt>
                <c:pt idx="227">
                  <c:v>5.318001E-2</c:v>
                </c:pt>
                <c:pt idx="228">
                  <c:v>4.3850699999999999E-2</c:v>
                </c:pt>
                <c:pt idx="229">
                  <c:v>0.10917549</c:v>
                </c:pt>
                <c:pt idx="230">
                  <c:v>0.11263842</c:v>
                </c:pt>
                <c:pt idx="231">
                  <c:v>0.10724292000000002</c:v>
                </c:pt>
                <c:pt idx="232">
                  <c:v>3.8680830000000006E-2</c:v>
                </c:pt>
                <c:pt idx="233">
                  <c:v>6.1999200000000004E-2</c:v>
                </c:pt>
                <c:pt idx="234">
                  <c:v>0.12781449</c:v>
                </c:pt>
                <c:pt idx="235">
                  <c:v>0.11776905</c:v>
                </c:pt>
                <c:pt idx="236">
                  <c:v>0.12011364000000001</c:v>
                </c:pt>
                <c:pt idx="237">
                  <c:v>0.10578123</c:v>
                </c:pt>
                <c:pt idx="238">
                  <c:v>0.11509092</c:v>
                </c:pt>
                <c:pt idx="239">
                  <c:v>0.11498301000000001</c:v>
                </c:pt>
                <c:pt idx="240">
                  <c:v>9.0585539999999992E-2</c:v>
                </c:pt>
                <c:pt idx="241">
                  <c:v>0.10805715</c:v>
                </c:pt>
                <c:pt idx="242">
                  <c:v>5.7084390000000006E-2</c:v>
                </c:pt>
                <c:pt idx="243">
                  <c:v>0.13003155</c:v>
                </c:pt>
                <c:pt idx="244">
                  <c:v>0.12608793000000001</c:v>
                </c:pt>
                <c:pt idx="245">
                  <c:v>0.12005478000000001</c:v>
                </c:pt>
                <c:pt idx="246">
                  <c:v>0.12173229000000001</c:v>
                </c:pt>
                <c:pt idx="247">
                  <c:v>0.12083958000000002</c:v>
                </c:pt>
                <c:pt idx="248">
                  <c:v>0.12148704</c:v>
                </c:pt>
                <c:pt idx="249">
                  <c:v>0.12067281000000001</c:v>
                </c:pt>
                <c:pt idx="250">
                  <c:v>0.12087882</c:v>
                </c:pt>
                <c:pt idx="251">
                  <c:v>0.12065318999999999</c:v>
                </c:pt>
                <c:pt idx="252">
                  <c:v>0.12104558999999999</c:v>
                </c:pt>
                <c:pt idx="253">
                  <c:v>0.12188925</c:v>
                </c:pt>
                <c:pt idx="254">
                  <c:v>0.12026079000000002</c:v>
                </c:pt>
                <c:pt idx="255">
                  <c:v>0.12012345000000001</c:v>
                </c:pt>
                <c:pt idx="256">
                  <c:v>0.12118292999999999</c:v>
                </c:pt>
                <c:pt idx="257">
                  <c:v>0.12206583</c:v>
                </c:pt>
                <c:pt idx="258">
                  <c:v>0.12074148</c:v>
                </c:pt>
                <c:pt idx="259">
                  <c:v>0.12086901000000001</c:v>
                </c:pt>
                <c:pt idx="260">
                  <c:v>0.12083958000000002</c:v>
                </c:pt>
                <c:pt idx="261">
                  <c:v>0.12041775</c:v>
                </c:pt>
                <c:pt idx="262">
                  <c:v>0.12122217</c:v>
                </c:pt>
                <c:pt idx="263">
                  <c:v>0.11970161999999999</c:v>
                </c:pt>
                <c:pt idx="264">
                  <c:v>0.11953485</c:v>
                </c:pt>
                <c:pt idx="265">
                  <c:v>0.12042756000000002</c:v>
                </c:pt>
                <c:pt idx="266">
                  <c:v>5.3425260000000009E-2</c:v>
                </c:pt>
                <c:pt idx="267">
                  <c:v>3.840615E-2</c:v>
                </c:pt>
                <c:pt idx="268">
                  <c:v>0.12663729000000001</c:v>
                </c:pt>
                <c:pt idx="269">
                  <c:v>0.11764152</c:v>
                </c:pt>
                <c:pt idx="270">
                  <c:v>0.12138894</c:v>
                </c:pt>
                <c:pt idx="271">
                  <c:v>0.12038832000000001</c:v>
                </c:pt>
                <c:pt idx="272">
                  <c:v>0.1200744</c:v>
                </c:pt>
                <c:pt idx="273">
                  <c:v>0.12039812999999999</c:v>
                </c:pt>
                <c:pt idx="274">
                  <c:v>0.12108483</c:v>
                </c:pt>
                <c:pt idx="275">
                  <c:v>0.12051585000000001</c:v>
                </c:pt>
                <c:pt idx="276">
                  <c:v>0.12081996000000002</c:v>
                </c:pt>
                <c:pt idx="277">
                  <c:v>0.12042756000000002</c:v>
                </c:pt>
                <c:pt idx="278">
                  <c:v>0.12096711</c:v>
                </c:pt>
                <c:pt idx="279">
                  <c:v>0.12120255000000001</c:v>
                </c:pt>
                <c:pt idx="280">
                  <c:v>0.12081996000000002</c:v>
                </c:pt>
                <c:pt idx="281">
                  <c:v>8.7387480000000003E-2</c:v>
                </c:pt>
                <c:pt idx="282">
                  <c:v>3.8386530000000002E-2</c:v>
                </c:pt>
                <c:pt idx="283">
                  <c:v>5.1208200000000002E-2</c:v>
                </c:pt>
                <c:pt idx="284">
                  <c:v>0.12740247000000002</c:v>
                </c:pt>
                <c:pt idx="285">
                  <c:v>0.11620926000000001</c:v>
                </c:pt>
                <c:pt idx="286">
                  <c:v>0.12102597000000001</c:v>
                </c:pt>
                <c:pt idx="287">
                  <c:v>0.11963295</c:v>
                </c:pt>
                <c:pt idx="288">
                  <c:v>0.12044718000000001</c:v>
                </c:pt>
                <c:pt idx="289">
                  <c:v>0.12043737</c:v>
                </c:pt>
                <c:pt idx="290">
                  <c:v>0.12099654</c:v>
                </c:pt>
                <c:pt idx="291">
                  <c:v>0.12069243</c:v>
                </c:pt>
                <c:pt idx="292">
                  <c:v>0.11923074</c:v>
                </c:pt>
                <c:pt idx="293">
                  <c:v>0.12034908</c:v>
                </c:pt>
                <c:pt idx="294">
                  <c:v>0.12140856</c:v>
                </c:pt>
                <c:pt idx="295">
                  <c:v>0.12040794</c:v>
                </c:pt>
                <c:pt idx="296">
                  <c:v>0.12058452000000001</c:v>
                </c:pt>
                <c:pt idx="297">
                  <c:v>0.11972124000000001</c:v>
                </c:pt>
                <c:pt idx="298">
                  <c:v>0.12033927000000001</c:v>
                </c:pt>
                <c:pt idx="299">
                  <c:v>0.12071205</c:v>
                </c:pt>
                <c:pt idx="300">
                  <c:v>0.12159495000000001</c:v>
                </c:pt>
                <c:pt idx="301">
                  <c:v>0.12086901000000001</c:v>
                </c:pt>
                <c:pt idx="302">
                  <c:v>0.11939751</c:v>
                </c:pt>
                <c:pt idx="303">
                  <c:v>0.11967219</c:v>
                </c:pt>
                <c:pt idx="304">
                  <c:v>0.12045699</c:v>
                </c:pt>
                <c:pt idx="305">
                  <c:v>0.12139875000000001</c:v>
                </c:pt>
                <c:pt idx="306">
                  <c:v>0.12107502000000001</c:v>
                </c:pt>
                <c:pt idx="307">
                  <c:v>8.5386240000000002E-2</c:v>
                </c:pt>
                <c:pt idx="308">
                  <c:v>8.0392949999999991E-2</c:v>
                </c:pt>
                <c:pt idx="309">
                  <c:v>0.14417757</c:v>
                </c:pt>
                <c:pt idx="310">
                  <c:v>0.11572857</c:v>
                </c:pt>
                <c:pt idx="311">
                  <c:v>0.11947599000000002</c:v>
                </c:pt>
                <c:pt idx="312">
                  <c:v>0.11927979</c:v>
                </c:pt>
                <c:pt idx="313">
                  <c:v>0.12019212000000001</c:v>
                </c:pt>
                <c:pt idx="314">
                  <c:v>0.12103578000000001</c:v>
                </c:pt>
                <c:pt idx="315">
                  <c:v>0.12061395000000001</c:v>
                </c:pt>
                <c:pt idx="316">
                  <c:v>0.12025098000000001</c:v>
                </c:pt>
                <c:pt idx="317">
                  <c:v>0.12067281000000001</c:v>
                </c:pt>
                <c:pt idx="318">
                  <c:v>0.12115350000000001</c:v>
                </c:pt>
                <c:pt idx="319">
                  <c:v>0.11962314</c:v>
                </c:pt>
                <c:pt idx="320">
                  <c:v>0.11985858000000001</c:v>
                </c:pt>
                <c:pt idx="321">
                  <c:v>0.12143799</c:v>
                </c:pt>
                <c:pt idx="322">
                  <c:v>0.12058452000000001</c:v>
                </c:pt>
                <c:pt idx="323">
                  <c:v>0.12017250000000002</c:v>
                </c:pt>
                <c:pt idx="324">
                  <c:v>0.12134970000000002</c:v>
                </c:pt>
                <c:pt idx="325">
                  <c:v>0.12084939</c:v>
                </c:pt>
                <c:pt idx="326">
                  <c:v>0.12082977</c:v>
                </c:pt>
                <c:pt idx="327">
                  <c:v>0.12037851000000001</c:v>
                </c:pt>
                <c:pt idx="328">
                  <c:v>0.11978991</c:v>
                </c:pt>
                <c:pt idx="329">
                  <c:v>0.11968200000000001</c:v>
                </c:pt>
                <c:pt idx="330">
                  <c:v>0.12045699</c:v>
                </c:pt>
                <c:pt idx="331">
                  <c:v>0.12081015000000001</c:v>
                </c:pt>
                <c:pt idx="332">
                  <c:v>0.11999592000000001</c:v>
                </c:pt>
                <c:pt idx="333">
                  <c:v>0.12159495000000001</c:v>
                </c:pt>
                <c:pt idx="334">
                  <c:v>0.12028041</c:v>
                </c:pt>
                <c:pt idx="335">
                  <c:v>0.11912283</c:v>
                </c:pt>
                <c:pt idx="336">
                  <c:v>0.12154590000000001</c:v>
                </c:pt>
                <c:pt idx="337">
                  <c:v>0.12020193000000001</c:v>
                </c:pt>
                <c:pt idx="338">
                  <c:v>6.8503229999999998E-2</c:v>
                </c:pt>
                <c:pt idx="339">
                  <c:v>0.13950800999999999</c:v>
                </c:pt>
                <c:pt idx="340">
                  <c:v>0.11539503</c:v>
                </c:pt>
                <c:pt idx="341">
                  <c:v>0.12018231</c:v>
                </c:pt>
                <c:pt idx="342">
                  <c:v>0.12188925</c:v>
                </c:pt>
                <c:pt idx="343">
                  <c:v>0.12036870000000001</c:v>
                </c:pt>
                <c:pt idx="344">
                  <c:v>0.12077091000000001</c:v>
                </c:pt>
                <c:pt idx="345">
                  <c:v>0.12066300000000001</c:v>
                </c:pt>
                <c:pt idx="346">
                  <c:v>0.12137913000000002</c:v>
                </c:pt>
                <c:pt idx="347">
                  <c:v>0.12208545</c:v>
                </c:pt>
                <c:pt idx="348">
                  <c:v>0.12077091000000001</c:v>
                </c:pt>
                <c:pt idx="349">
                  <c:v>0.12050604000000001</c:v>
                </c:pt>
                <c:pt idx="350">
                  <c:v>0.10557522000000001</c:v>
                </c:pt>
                <c:pt idx="351">
                  <c:v>3.847482E-2</c:v>
                </c:pt>
                <c:pt idx="352">
                  <c:v>3.814128E-2</c:v>
                </c:pt>
                <c:pt idx="353">
                  <c:v>6.0027390000000007E-2</c:v>
                </c:pt>
                <c:pt idx="354">
                  <c:v>0.12665691000000001</c:v>
                </c:pt>
                <c:pt idx="355">
                  <c:v>0.11677824000000001</c:v>
                </c:pt>
                <c:pt idx="356">
                  <c:v>0.11971143000000001</c:v>
                </c:pt>
                <c:pt idx="357">
                  <c:v>0.12110445</c:v>
                </c:pt>
                <c:pt idx="358">
                  <c:v>0.12121236000000002</c:v>
                </c:pt>
                <c:pt idx="359">
                  <c:v>0.12070224000000002</c:v>
                </c:pt>
                <c:pt idx="360">
                  <c:v>0.12162438</c:v>
                </c:pt>
                <c:pt idx="361">
                  <c:v>0.12212469000000001</c:v>
                </c:pt>
                <c:pt idx="362">
                  <c:v>0.12107502000000001</c:v>
                </c:pt>
                <c:pt idx="363">
                  <c:v>0.12106521000000001</c:v>
                </c:pt>
                <c:pt idx="364">
                  <c:v>0.12032946000000001</c:v>
                </c:pt>
                <c:pt idx="365">
                  <c:v>0.12114369000000001</c:v>
                </c:pt>
                <c:pt idx="366">
                  <c:v>0.12025098000000001</c:v>
                </c:pt>
                <c:pt idx="367">
                  <c:v>0.12028041</c:v>
                </c:pt>
                <c:pt idx="368">
                  <c:v>3.0891689999999999E-2</c:v>
                </c:pt>
                <c:pt idx="369">
                  <c:v>5.8781520000000004E-2</c:v>
                </c:pt>
                <c:pt idx="370">
                  <c:v>0.12578382000000002</c:v>
                </c:pt>
                <c:pt idx="371">
                  <c:v>0.11642508</c:v>
                </c:pt>
                <c:pt idx="372">
                  <c:v>0.11981934</c:v>
                </c:pt>
                <c:pt idx="373">
                  <c:v>0.12216393000000002</c:v>
                </c:pt>
                <c:pt idx="374">
                  <c:v>0.12058452000000001</c:v>
                </c:pt>
                <c:pt idx="375">
                  <c:v>0.12070224000000002</c:v>
                </c:pt>
                <c:pt idx="376">
                  <c:v>0.11983895999999999</c:v>
                </c:pt>
                <c:pt idx="377">
                  <c:v>5.3758800000000002E-2</c:v>
                </c:pt>
                <c:pt idx="378">
                  <c:v>5.103162E-2</c:v>
                </c:pt>
                <c:pt idx="379">
                  <c:v>5.7908430000000004E-2</c:v>
                </c:pt>
                <c:pt idx="380">
                  <c:v>0.13047300000000001</c:v>
                </c:pt>
                <c:pt idx="381">
                  <c:v>0.11700387000000001</c:v>
                </c:pt>
                <c:pt idx="382">
                  <c:v>0.12022155000000001</c:v>
                </c:pt>
                <c:pt idx="383">
                  <c:v>8.5651110000000003E-2</c:v>
                </c:pt>
                <c:pt idx="384">
                  <c:v>3.8445389999999996E-2</c:v>
                </c:pt>
                <c:pt idx="385">
                  <c:v>0.10583028000000001</c:v>
                </c:pt>
                <c:pt idx="386">
                  <c:v>0.11410011000000002</c:v>
                </c:pt>
                <c:pt idx="387">
                  <c:v>0.12087882</c:v>
                </c:pt>
                <c:pt idx="388">
                  <c:v>0.12154590000000001</c:v>
                </c:pt>
                <c:pt idx="389">
                  <c:v>0.11940732000000001</c:v>
                </c:pt>
                <c:pt idx="390">
                  <c:v>0.10455498000000002</c:v>
                </c:pt>
                <c:pt idx="391">
                  <c:v>9.9669600000000011E-2</c:v>
                </c:pt>
                <c:pt idx="392">
                  <c:v>0.12472434</c:v>
                </c:pt>
                <c:pt idx="393">
                  <c:v>0.11729817000000001</c:v>
                </c:pt>
                <c:pt idx="394">
                  <c:v>0.11950542</c:v>
                </c:pt>
                <c:pt idx="395">
                  <c:v>0.12099654</c:v>
                </c:pt>
                <c:pt idx="396">
                  <c:v>0.12081996000000002</c:v>
                </c:pt>
                <c:pt idx="397">
                  <c:v>0.12058452000000001</c:v>
                </c:pt>
                <c:pt idx="398">
                  <c:v>3.7091610000000004E-2</c:v>
                </c:pt>
                <c:pt idx="399">
                  <c:v>9.4156380000000012E-2</c:v>
                </c:pt>
                <c:pt idx="400">
                  <c:v>8.728938E-2</c:v>
                </c:pt>
                <c:pt idx="401">
                  <c:v>4.5096570000000009E-2</c:v>
                </c:pt>
                <c:pt idx="402">
                  <c:v>0.12785373</c:v>
                </c:pt>
                <c:pt idx="403">
                  <c:v>0.12010383000000001</c:v>
                </c:pt>
                <c:pt idx="404">
                  <c:v>0.11956428</c:v>
                </c:pt>
                <c:pt idx="405">
                  <c:v>5.1541740000000003E-2</c:v>
                </c:pt>
                <c:pt idx="406">
                  <c:v>3.7896030000000004E-2</c:v>
                </c:pt>
                <c:pt idx="407">
                  <c:v>0.13057110000000002</c:v>
                </c:pt>
                <c:pt idx="408">
                  <c:v>0.11995668</c:v>
                </c:pt>
                <c:pt idx="409">
                  <c:v>0.11917188000000001</c:v>
                </c:pt>
                <c:pt idx="410">
                  <c:v>0.12098673000000001</c:v>
                </c:pt>
                <c:pt idx="411">
                  <c:v>0.12002535</c:v>
                </c:pt>
                <c:pt idx="412">
                  <c:v>0.11981934</c:v>
                </c:pt>
                <c:pt idx="413">
                  <c:v>0.12182058000000001</c:v>
                </c:pt>
                <c:pt idx="414">
                  <c:v>0.12145761000000001</c:v>
                </c:pt>
                <c:pt idx="415">
                  <c:v>0.11895606</c:v>
                </c:pt>
                <c:pt idx="416">
                  <c:v>0.12069243</c:v>
                </c:pt>
                <c:pt idx="417">
                  <c:v>0.12207564000000001</c:v>
                </c:pt>
                <c:pt idx="418">
                  <c:v>6.7149450000000013E-2</c:v>
                </c:pt>
                <c:pt idx="419">
                  <c:v>0.10638945000000001</c:v>
                </c:pt>
                <c:pt idx="420">
                  <c:v>0.11682729</c:v>
                </c:pt>
                <c:pt idx="421">
                  <c:v>0.11408049000000001</c:v>
                </c:pt>
                <c:pt idx="422">
                  <c:v>0.12035889000000001</c:v>
                </c:pt>
                <c:pt idx="423">
                  <c:v>0.12234051</c:v>
                </c:pt>
                <c:pt idx="424">
                  <c:v>0.12147723000000001</c:v>
                </c:pt>
                <c:pt idx="425">
                  <c:v>0.12008421000000001</c:v>
                </c:pt>
                <c:pt idx="426">
                  <c:v>0.12008421000000001</c:v>
                </c:pt>
                <c:pt idx="427">
                  <c:v>0.11954466000000001</c:v>
                </c:pt>
                <c:pt idx="428">
                  <c:v>0.11983895999999999</c:v>
                </c:pt>
                <c:pt idx="429">
                  <c:v>8.6396670000000009E-2</c:v>
                </c:pt>
                <c:pt idx="430">
                  <c:v>7.2927539999999999E-2</c:v>
                </c:pt>
                <c:pt idx="431">
                  <c:v>0.13632957000000001</c:v>
                </c:pt>
                <c:pt idx="432">
                  <c:v>0.12585249000000001</c:v>
                </c:pt>
                <c:pt idx="433">
                  <c:v>0.11906397000000001</c:v>
                </c:pt>
                <c:pt idx="434">
                  <c:v>0.12042756000000002</c:v>
                </c:pt>
                <c:pt idx="435">
                  <c:v>0.11995668</c:v>
                </c:pt>
                <c:pt idx="436">
                  <c:v>0.12056490000000002</c:v>
                </c:pt>
                <c:pt idx="437">
                  <c:v>0.12051585000000001</c:v>
                </c:pt>
                <c:pt idx="438">
                  <c:v>0.11978991</c:v>
                </c:pt>
                <c:pt idx="439">
                  <c:v>0.11988801</c:v>
                </c:pt>
                <c:pt idx="440">
                  <c:v>0.1208592</c:v>
                </c:pt>
                <c:pt idx="441">
                  <c:v>8.7210900000000008E-2</c:v>
                </c:pt>
                <c:pt idx="442">
                  <c:v>0.10273032000000001</c:v>
                </c:pt>
                <c:pt idx="443">
                  <c:v>0.12124179</c:v>
                </c:pt>
                <c:pt idx="444">
                  <c:v>0.11224602000000002</c:v>
                </c:pt>
                <c:pt idx="445">
                  <c:v>8.9133660000000003E-2</c:v>
                </c:pt>
                <c:pt idx="446">
                  <c:v>7.1406990000000004E-2</c:v>
                </c:pt>
                <c:pt idx="447">
                  <c:v>0.12039812999999999</c:v>
                </c:pt>
                <c:pt idx="448">
                  <c:v>8.329671000000001E-2</c:v>
                </c:pt>
                <c:pt idx="449">
                  <c:v>3.9024179999999999E-2</c:v>
                </c:pt>
                <c:pt idx="450">
                  <c:v>7.577244000000001E-2</c:v>
                </c:pt>
                <c:pt idx="451">
                  <c:v>0.12747114000000001</c:v>
                </c:pt>
                <c:pt idx="452">
                  <c:v>7.4242080000000002E-2</c:v>
                </c:pt>
                <c:pt idx="453">
                  <c:v>0.10358379000000001</c:v>
                </c:pt>
                <c:pt idx="454">
                  <c:v>0.11642508</c:v>
                </c:pt>
                <c:pt idx="455">
                  <c:v>0.12675501</c:v>
                </c:pt>
                <c:pt idx="456">
                  <c:v>8.9133660000000003E-2</c:v>
                </c:pt>
                <c:pt idx="457">
                  <c:v>3.2480910000000002E-2</c:v>
                </c:pt>
                <c:pt idx="458">
                  <c:v>4.6852560000000001E-2</c:v>
                </c:pt>
                <c:pt idx="459">
                  <c:v>0.12695121000000001</c:v>
                </c:pt>
                <c:pt idx="460">
                  <c:v>0.11928960000000001</c:v>
                </c:pt>
                <c:pt idx="461">
                  <c:v>0.11630736000000001</c:v>
                </c:pt>
                <c:pt idx="462">
                  <c:v>0.12083958000000002</c:v>
                </c:pt>
                <c:pt idx="463">
                  <c:v>0.12124179</c:v>
                </c:pt>
                <c:pt idx="464">
                  <c:v>0.11985858000000001</c:v>
                </c:pt>
                <c:pt idx="465">
                  <c:v>0.12045699</c:v>
                </c:pt>
                <c:pt idx="466">
                  <c:v>0.1198782</c:v>
                </c:pt>
                <c:pt idx="467">
                  <c:v>0.12042756000000002</c:v>
                </c:pt>
                <c:pt idx="468">
                  <c:v>0.10295595000000002</c:v>
                </c:pt>
                <c:pt idx="469">
                  <c:v>0.11191248000000001</c:v>
                </c:pt>
                <c:pt idx="470">
                  <c:v>2.3220270000000005E-2</c:v>
                </c:pt>
                <c:pt idx="471">
                  <c:v>8.275716000000001E-2</c:v>
                </c:pt>
                <c:pt idx="472">
                  <c:v>3.0675870000000001E-2</c:v>
                </c:pt>
                <c:pt idx="473">
                  <c:v>5.6427120000000004E-2</c:v>
                </c:pt>
                <c:pt idx="474">
                  <c:v>7.0700670000000007E-2</c:v>
                </c:pt>
                <c:pt idx="475">
                  <c:v>6.1547940000000002E-2</c:v>
                </c:pt>
                <c:pt idx="476">
                  <c:v>0.13281759000000001</c:v>
                </c:pt>
                <c:pt idx="477">
                  <c:v>0.12487149000000002</c:v>
                </c:pt>
                <c:pt idx="478">
                  <c:v>0.11823012000000001</c:v>
                </c:pt>
                <c:pt idx="479">
                  <c:v>0.11963295</c:v>
                </c:pt>
                <c:pt idx="480">
                  <c:v>0.12108483</c:v>
                </c:pt>
                <c:pt idx="481">
                  <c:v>0.12064338000000001</c:v>
                </c:pt>
                <c:pt idx="482">
                  <c:v>0.12122217</c:v>
                </c:pt>
                <c:pt idx="483">
                  <c:v>0.12165381000000001</c:v>
                </c:pt>
                <c:pt idx="484">
                  <c:v>0.11895606</c:v>
                </c:pt>
                <c:pt idx="485">
                  <c:v>0.10171008000000001</c:v>
                </c:pt>
                <c:pt idx="486">
                  <c:v>0.13376916000000003</c:v>
                </c:pt>
                <c:pt idx="487">
                  <c:v>0.1121283</c:v>
                </c:pt>
                <c:pt idx="488">
                  <c:v>0.10303443000000001</c:v>
                </c:pt>
                <c:pt idx="489">
                  <c:v>3.1931550000000003E-2</c:v>
                </c:pt>
                <c:pt idx="490">
                  <c:v>0.15028920000000001</c:v>
                </c:pt>
                <c:pt idx="491">
                  <c:v>0.12104558999999999</c:v>
                </c:pt>
                <c:pt idx="492">
                  <c:v>6.4834290000000003E-2</c:v>
                </c:pt>
                <c:pt idx="493">
                  <c:v>9.7285770000000008E-2</c:v>
                </c:pt>
                <c:pt idx="494">
                  <c:v>0.16816302000000002</c:v>
                </c:pt>
                <c:pt idx="495">
                  <c:v>7.0416180000000009E-2</c:v>
                </c:pt>
                <c:pt idx="496">
                  <c:v>1.392039E-2</c:v>
                </c:pt>
                <c:pt idx="497">
                  <c:v>3.5590680000000006E-2</c:v>
                </c:pt>
                <c:pt idx="498">
                  <c:v>0.14307885000000001</c:v>
                </c:pt>
                <c:pt idx="499">
                  <c:v>8.8064370000000017E-2</c:v>
                </c:pt>
                <c:pt idx="500">
                  <c:v>0.13998869999999999</c:v>
                </c:pt>
                <c:pt idx="501">
                  <c:v>0.10621287</c:v>
                </c:pt>
                <c:pt idx="502">
                  <c:v>0.13942953</c:v>
                </c:pt>
                <c:pt idx="503">
                  <c:v>0.10036611000000001</c:v>
                </c:pt>
                <c:pt idx="504">
                  <c:v>3.7935270000000007E-2</c:v>
                </c:pt>
                <c:pt idx="505">
                  <c:v>0.12222279</c:v>
                </c:pt>
                <c:pt idx="506">
                  <c:v>0.18300555000000002</c:v>
                </c:pt>
                <c:pt idx="507">
                  <c:v>3.0891689999999999E-2</c:v>
                </c:pt>
                <c:pt idx="508">
                  <c:v>0.11452194</c:v>
                </c:pt>
                <c:pt idx="509">
                  <c:v>9.0752310000000017E-2</c:v>
                </c:pt>
                <c:pt idx="510">
                  <c:v>7.1014590000000002E-2</c:v>
                </c:pt>
                <c:pt idx="511">
                  <c:v>3.9995370000000002E-2</c:v>
                </c:pt>
                <c:pt idx="512">
                  <c:v>0.12221298000000001</c:v>
                </c:pt>
                <c:pt idx="513">
                  <c:v>9.2871270000000006E-2</c:v>
                </c:pt>
                <c:pt idx="514">
                  <c:v>4.0564349999999999E-2</c:v>
                </c:pt>
                <c:pt idx="515">
                  <c:v>6.8611140000000001E-2</c:v>
                </c:pt>
                <c:pt idx="516">
                  <c:v>9.5176620000000003E-2</c:v>
                </c:pt>
                <c:pt idx="517">
                  <c:v>6.9366510000000006E-2</c:v>
                </c:pt>
                <c:pt idx="518">
                  <c:v>0.11106882000000001</c:v>
                </c:pt>
                <c:pt idx="519">
                  <c:v>9.588294E-2</c:v>
                </c:pt>
                <c:pt idx="520">
                  <c:v>8.8976700000000006E-2</c:v>
                </c:pt>
                <c:pt idx="521">
                  <c:v>0.34552782000000004</c:v>
                </c:pt>
                <c:pt idx="522">
                  <c:v>0.12312531</c:v>
                </c:pt>
                <c:pt idx="523">
                  <c:v>-0.20137968000000003</c:v>
                </c:pt>
                <c:pt idx="524">
                  <c:v>7.2329130000000005E-2</c:v>
                </c:pt>
                <c:pt idx="525">
                  <c:v>0.32133636000000004</c:v>
                </c:pt>
                <c:pt idx="526">
                  <c:v>3.1323330000000003E-2</c:v>
                </c:pt>
                <c:pt idx="527">
                  <c:v>-8.325747E-2</c:v>
                </c:pt>
                <c:pt idx="528">
                  <c:v>0.37634103000000002</c:v>
                </c:pt>
                <c:pt idx="529">
                  <c:v>1.8099450000000003E-2</c:v>
                </c:pt>
                <c:pt idx="530">
                  <c:v>-2.6133840000000002E-2</c:v>
                </c:pt>
                <c:pt idx="531">
                  <c:v>0.237402</c:v>
                </c:pt>
                <c:pt idx="532">
                  <c:v>0.32172876</c:v>
                </c:pt>
                <c:pt idx="533">
                  <c:v>0.20996343000000001</c:v>
                </c:pt>
                <c:pt idx="534">
                  <c:v>-6.210711E-2</c:v>
                </c:pt>
                <c:pt idx="535">
                  <c:v>-2.5898400000000002E-2</c:v>
                </c:pt>
                <c:pt idx="536">
                  <c:v>0.27107973000000002</c:v>
                </c:pt>
                <c:pt idx="537">
                  <c:v>0.21085614</c:v>
                </c:pt>
                <c:pt idx="538">
                  <c:v>-7.6930020000000002E-2</c:v>
                </c:pt>
                <c:pt idx="539">
                  <c:v>0.28135080000000001</c:v>
                </c:pt>
                <c:pt idx="540">
                  <c:v>-7.7548050000000007E-2</c:v>
                </c:pt>
                <c:pt idx="541">
                  <c:v>-3.6071370000000005E-2</c:v>
                </c:pt>
                <c:pt idx="542">
                  <c:v>-3.3805260000000004E-2</c:v>
                </c:pt>
                <c:pt idx="543">
                  <c:v>0.18940167000000002</c:v>
                </c:pt>
                <c:pt idx="544">
                  <c:v>0.24239528999999999</c:v>
                </c:pt>
                <c:pt idx="545">
                  <c:v>-5.4867329999999999E-2</c:v>
                </c:pt>
                <c:pt idx="546">
                  <c:v>-6.1959960000000008E-2</c:v>
                </c:pt>
                <c:pt idx="547">
                  <c:v>0.23196726000000001</c:v>
                </c:pt>
                <c:pt idx="548">
                  <c:v>7.3418040000000004E-2</c:v>
                </c:pt>
                <c:pt idx="549">
                  <c:v>-3.2078700000000002E-2</c:v>
                </c:pt>
                <c:pt idx="550">
                  <c:v>0.19176588</c:v>
                </c:pt>
                <c:pt idx="551">
                  <c:v>0.19792656</c:v>
                </c:pt>
                <c:pt idx="552">
                  <c:v>0.11228526</c:v>
                </c:pt>
                <c:pt idx="553">
                  <c:v>6.221502000000001E-2</c:v>
                </c:pt>
                <c:pt idx="554">
                  <c:v>9.594179999999999E-3</c:v>
                </c:pt>
                <c:pt idx="555">
                  <c:v>1.584315E-2</c:v>
                </c:pt>
                <c:pt idx="556">
                  <c:v>0.20004552</c:v>
                </c:pt>
                <c:pt idx="557">
                  <c:v>0.13530933000000001</c:v>
                </c:pt>
                <c:pt idx="558">
                  <c:v>0.16270866</c:v>
                </c:pt>
                <c:pt idx="559">
                  <c:v>-2.5319609999999999E-2</c:v>
                </c:pt>
                <c:pt idx="560">
                  <c:v>1.6088400000000001E-3</c:v>
                </c:pt>
                <c:pt idx="561">
                  <c:v>0.30684699000000004</c:v>
                </c:pt>
                <c:pt idx="562">
                  <c:v>-8.9663399999999997E-3</c:v>
                </c:pt>
                <c:pt idx="563">
                  <c:v>-3.599289E-2</c:v>
                </c:pt>
                <c:pt idx="564">
                  <c:v>0.28885545000000001</c:v>
                </c:pt>
                <c:pt idx="565">
                  <c:v>6.0615990000000002E-2</c:v>
                </c:pt>
                <c:pt idx="566">
                  <c:v>0.10721348999999999</c:v>
                </c:pt>
                <c:pt idx="567">
                  <c:v>4.1398200000000007E-3</c:v>
                </c:pt>
                <c:pt idx="568">
                  <c:v>-0.12657842999999999</c:v>
                </c:pt>
                <c:pt idx="569">
                  <c:v>8.0412570000000003E-2</c:v>
                </c:pt>
                <c:pt idx="570">
                  <c:v>0.20817801000000002</c:v>
                </c:pt>
                <c:pt idx="571">
                  <c:v>2.5996500000000002E-3</c:v>
                </c:pt>
                <c:pt idx="572">
                  <c:v>9.726615000000001E-2</c:v>
                </c:pt>
                <c:pt idx="573">
                  <c:v>0.16896744</c:v>
                </c:pt>
                <c:pt idx="574">
                  <c:v>0.17027217000000003</c:v>
                </c:pt>
                <c:pt idx="575">
                  <c:v>0.31307634000000001</c:v>
                </c:pt>
                <c:pt idx="576">
                  <c:v>0.10178856</c:v>
                </c:pt>
                <c:pt idx="577">
                  <c:v>3.4756830000000002E-2</c:v>
                </c:pt>
                <c:pt idx="578">
                  <c:v>9.269469000000001E-2</c:v>
                </c:pt>
                <c:pt idx="579">
                  <c:v>0.21545703000000002</c:v>
                </c:pt>
                <c:pt idx="580">
                  <c:v>-9.5461110000000002E-2</c:v>
                </c:pt>
                <c:pt idx="581">
                  <c:v>0.24232662000000002</c:v>
                </c:pt>
                <c:pt idx="582">
                  <c:v>0.26824464000000003</c:v>
                </c:pt>
                <c:pt idx="583">
                  <c:v>-6.8846580000000004E-2</c:v>
                </c:pt>
                <c:pt idx="584">
                  <c:v>0.11868138</c:v>
                </c:pt>
                <c:pt idx="585">
                  <c:v>-1.5990299999999999E-2</c:v>
                </c:pt>
                <c:pt idx="586">
                  <c:v>0.15635178000000002</c:v>
                </c:pt>
                <c:pt idx="587">
                  <c:v>0.1204668</c:v>
                </c:pt>
                <c:pt idx="588">
                  <c:v>9.0958320000000009E-2</c:v>
                </c:pt>
                <c:pt idx="589">
                  <c:v>0.10597743000000001</c:v>
                </c:pt>
                <c:pt idx="590">
                  <c:v>8.705394000000001E-2</c:v>
                </c:pt>
                <c:pt idx="591">
                  <c:v>-5.1404400000000005E-3</c:v>
                </c:pt>
                <c:pt idx="592">
                  <c:v>0.15428187000000002</c:v>
                </c:pt>
                <c:pt idx="593">
                  <c:v>-9.6883559999999994E-2</c:v>
                </c:pt>
                <c:pt idx="594">
                  <c:v>-4.6430730000000003E-2</c:v>
                </c:pt>
                <c:pt idx="595">
                  <c:v>4.3389629999999998E-2</c:v>
                </c:pt>
                <c:pt idx="596">
                  <c:v>-6.0920100000000001E-3</c:v>
                </c:pt>
                <c:pt idx="597">
                  <c:v>-6.879753000000001E-2</c:v>
                </c:pt>
                <c:pt idx="598">
                  <c:v>-9.0036180000000007E-2</c:v>
                </c:pt>
                <c:pt idx="599">
                  <c:v>-1.4224499999999999E-2</c:v>
                </c:pt>
                <c:pt idx="600">
                  <c:v>9.7275959999999995E-2</c:v>
                </c:pt>
                <c:pt idx="601">
                  <c:v>0.14265702</c:v>
                </c:pt>
                <c:pt idx="602">
                  <c:v>-0.20465622</c:v>
                </c:pt>
                <c:pt idx="603">
                  <c:v>-8.4326760000000001E-2</c:v>
                </c:pt>
                <c:pt idx="604">
                  <c:v>-7.4448090000000008E-2</c:v>
                </c:pt>
                <c:pt idx="605">
                  <c:v>-1.437165E-2</c:v>
                </c:pt>
                <c:pt idx="606">
                  <c:v>3.2490720000000001E-2</c:v>
                </c:pt>
                <c:pt idx="607">
                  <c:v>0.12561705000000001</c:v>
                </c:pt>
                <c:pt idx="608">
                  <c:v>0.25286256000000001</c:v>
                </c:pt>
                <c:pt idx="609">
                  <c:v>0.10583028000000001</c:v>
                </c:pt>
                <c:pt idx="610">
                  <c:v>7.5703770000000004E-2</c:v>
                </c:pt>
                <c:pt idx="611">
                  <c:v>0.13013946000000001</c:v>
                </c:pt>
                <c:pt idx="612">
                  <c:v>0.31443992999999998</c:v>
                </c:pt>
                <c:pt idx="613">
                  <c:v>0.42116292</c:v>
                </c:pt>
                <c:pt idx="614">
                  <c:v>0.27202149000000003</c:v>
                </c:pt>
                <c:pt idx="615">
                  <c:v>0.28832571000000001</c:v>
                </c:pt>
                <c:pt idx="616">
                  <c:v>0.34489017000000005</c:v>
                </c:pt>
                <c:pt idx="617">
                  <c:v>0.16119791999999999</c:v>
                </c:pt>
                <c:pt idx="618">
                  <c:v>0.13265082</c:v>
                </c:pt>
                <c:pt idx="619">
                  <c:v>0.28528460999999999</c:v>
                </c:pt>
                <c:pt idx="620">
                  <c:v>0.28610865000000002</c:v>
                </c:pt>
                <c:pt idx="621">
                  <c:v>1.1134349999999999E-2</c:v>
                </c:pt>
                <c:pt idx="622">
                  <c:v>0.15602805</c:v>
                </c:pt>
                <c:pt idx="623">
                  <c:v>0.3185307</c:v>
                </c:pt>
                <c:pt idx="624">
                  <c:v>0.25420652999999999</c:v>
                </c:pt>
                <c:pt idx="625">
                  <c:v>0.10908720000000001</c:v>
                </c:pt>
                <c:pt idx="626">
                  <c:v>0.18970578000000002</c:v>
                </c:pt>
                <c:pt idx="627">
                  <c:v>0.28101726000000005</c:v>
                </c:pt>
                <c:pt idx="628">
                  <c:v>0.13505427</c:v>
                </c:pt>
                <c:pt idx="629">
                  <c:v>0.13462263000000002</c:v>
                </c:pt>
                <c:pt idx="630">
                  <c:v>0.22201010999999998</c:v>
                </c:pt>
                <c:pt idx="631">
                  <c:v>0.34561610999999998</c:v>
                </c:pt>
                <c:pt idx="632">
                  <c:v>0.25095942000000004</c:v>
                </c:pt>
                <c:pt idx="633">
                  <c:v>0.20508786000000001</c:v>
                </c:pt>
                <c:pt idx="634">
                  <c:v>0.23141790000000001</c:v>
                </c:pt>
                <c:pt idx="635">
                  <c:v>0.24155162999999999</c:v>
                </c:pt>
                <c:pt idx="636">
                  <c:v>7.5232889999999997E-2</c:v>
                </c:pt>
                <c:pt idx="637">
                  <c:v>9.6363630000000006E-2</c:v>
                </c:pt>
                <c:pt idx="638">
                  <c:v>0.17356833000000002</c:v>
                </c:pt>
                <c:pt idx="639">
                  <c:v>-2.2219650000000001E-2</c:v>
                </c:pt>
                <c:pt idx="640">
                  <c:v>8.7779880000000005E-2</c:v>
                </c:pt>
                <c:pt idx="641">
                  <c:v>0.31270356000000005</c:v>
                </c:pt>
                <c:pt idx="642">
                  <c:v>8.0981549999999999E-2</c:v>
                </c:pt>
                <c:pt idx="643">
                  <c:v>6.7522230000000003E-2</c:v>
                </c:pt>
                <c:pt idx="644">
                  <c:v>0.25691409000000004</c:v>
                </c:pt>
                <c:pt idx="645">
                  <c:v>0.22271643000000002</c:v>
                </c:pt>
                <c:pt idx="646">
                  <c:v>9.0526680000000012E-2</c:v>
                </c:pt>
                <c:pt idx="647">
                  <c:v>9.0173520000000007E-2</c:v>
                </c:pt>
                <c:pt idx="648">
                  <c:v>0.23264415000000002</c:v>
                </c:pt>
                <c:pt idx="649">
                  <c:v>0.12595059</c:v>
                </c:pt>
                <c:pt idx="650">
                  <c:v>2.7085410000000001E-2</c:v>
                </c:pt>
                <c:pt idx="651">
                  <c:v>0.14610033</c:v>
                </c:pt>
                <c:pt idx="652">
                  <c:v>9.0673829999999997E-2</c:v>
                </c:pt>
                <c:pt idx="653">
                  <c:v>0.18195587999999999</c:v>
                </c:pt>
                <c:pt idx="654">
                  <c:v>0.34935371999999998</c:v>
                </c:pt>
                <c:pt idx="655">
                  <c:v>0.16366023000000002</c:v>
                </c:pt>
                <c:pt idx="656">
                  <c:v>5.5132200000000001E-3</c:v>
                </c:pt>
                <c:pt idx="657">
                  <c:v>-7.1544330000000003E-2</c:v>
                </c:pt>
                <c:pt idx="658">
                  <c:v>0.21329882999999999</c:v>
                </c:pt>
                <c:pt idx="659">
                  <c:v>-3.0460050000000002E-2</c:v>
                </c:pt>
                <c:pt idx="660">
                  <c:v>0.16275771000000003</c:v>
                </c:pt>
                <c:pt idx="661">
                  <c:v>-2.5201890000000001E-2</c:v>
                </c:pt>
                <c:pt idx="662">
                  <c:v>-1.80070398</c:v>
                </c:pt>
                <c:pt idx="663">
                  <c:v>-2.2543576200000004</c:v>
                </c:pt>
                <c:pt idx="664">
                  <c:v>-0.54982107000000002</c:v>
                </c:pt>
                <c:pt idx="665">
                  <c:v>1.1660166000000001</c:v>
                </c:pt>
                <c:pt idx="666">
                  <c:v>1.1697051599999999</c:v>
                </c:pt>
                <c:pt idx="667">
                  <c:v>0.26694972</c:v>
                </c:pt>
                <c:pt idx="668">
                  <c:v>-0.14615919000000002</c:v>
                </c:pt>
                <c:pt idx="669">
                  <c:v>-1.762857E-2</c:v>
                </c:pt>
                <c:pt idx="670">
                  <c:v>-5.4455310000000007E-2</c:v>
                </c:pt>
                <c:pt idx="671">
                  <c:v>-0.18855801</c:v>
                </c:pt>
                <c:pt idx="672">
                  <c:v>-5.9644800000000005E-2</c:v>
                </c:pt>
                <c:pt idx="673">
                  <c:v>7.614522E-2</c:v>
                </c:pt>
                <c:pt idx="674">
                  <c:v>0.21281814000000002</c:v>
                </c:pt>
                <c:pt idx="675">
                  <c:v>0.19118709</c:v>
                </c:pt>
                <c:pt idx="676">
                  <c:v>0.19166778000000001</c:v>
                </c:pt>
                <c:pt idx="677">
                  <c:v>0.10681128000000001</c:v>
                </c:pt>
                <c:pt idx="678">
                  <c:v>0.10531035</c:v>
                </c:pt>
                <c:pt idx="679">
                  <c:v>0.18541881000000002</c:v>
                </c:pt>
                <c:pt idx="680">
                  <c:v>2.7418950000000004E-2</c:v>
                </c:pt>
                <c:pt idx="681">
                  <c:v>-2.0208600000000002E-3</c:v>
                </c:pt>
                <c:pt idx="682">
                  <c:v>0.22881825</c:v>
                </c:pt>
                <c:pt idx="683">
                  <c:v>0.24635853000000002</c:v>
                </c:pt>
                <c:pt idx="684">
                  <c:v>5.6407499999999999E-3</c:v>
                </c:pt>
                <c:pt idx="685">
                  <c:v>0.29295603000000003</c:v>
                </c:pt>
                <c:pt idx="686">
                  <c:v>0.27087372000000004</c:v>
                </c:pt>
                <c:pt idx="687">
                  <c:v>6.5246310000000002E-2</c:v>
                </c:pt>
                <c:pt idx="688">
                  <c:v>0.21605543999999999</c:v>
                </c:pt>
                <c:pt idx="689">
                  <c:v>0.27394425</c:v>
                </c:pt>
                <c:pt idx="690">
                  <c:v>-9.9767699999999994E-3</c:v>
                </c:pt>
                <c:pt idx="691">
                  <c:v>-6.9621570000000008E-2</c:v>
                </c:pt>
                <c:pt idx="692">
                  <c:v>-6.8532660000000009E-2</c:v>
                </c:pt>
                <c:pt idx="693">
                  <c:v>1.4440320000000001E-2</c:v>
                </c:pt>
                <c:pt idx="694">
                  <c:v>4.2487110000000002E-2</c:v>
                </c:pt>
                <c:pt idx="695">
                  <c:v>8.6465340000000016E-2</c:v>
                </c:pt>
                <c:pt idx="696">
                  <c:v>-0.11022516</c:v>
                </c:pt>
                <c:pt idx="697">
                  <c:v>-0.18223055999999999</c:v>
                </c:pt>
                <c:pt idx="698">
                  <c:v>-8.6857740000000017E-2</c:v>
                </c:pt>
                <c:pt idx="699">
                  <c:v>-9.7638929999999999E-2</c:v>
                </c:pt>
                <c:pt idx="700">
                  <c:v>0.27861381000000002</c:v>
                </c:pt>
                <c:pt idx="701">
                  <c:v>0.28164509999999998</c:v>
                </c:pt>
                <c:pt idx="702">
                  <c:v>7.5056310000000001E-2</c:v>
                </c:pt>
                <c:pt idx="703">
                  <c:v>-7.4752200000000005E-2</c:v>
                </c:pt>
                <c:pt idx="704">
                  <c:v>-1.8746910000000002E-2</c:v>
                </c:pt>
                <c:pt idx="705">
                  <c:v>0.14741487</c:v>
                </c:pt>
                <c:pt idx="706">
                  <c:v>0.22446261000000001</c:v>
                </c:pt>
                <c:pt idx="707">
                  <c:v>-4.4390250000000006E-2</c:v>
                </c:pt>
                <c:pt idx="708">
                  <c:v>5.7064770000000001E-2</c:v>
                </c:pt>
                <c:pt idx="709">
                  <c:v>0.29895975000000002</c:v>
                </c:pt>
                <c:pt idx="710">
                  <c:v>5.4729989999999999E-2</c:v>
                </c:pt>
                <c:pt idx="711">
                  <c:v>8.4366000000000007E-3</c:v>
                </c:pt>
                <c:pt idx="712">
                  <c:v>0.12518541</c:v>
                </c:pt>
                <c:pt idx="713">
                  <c:v>0.14426586000000002</c:v>
                </c:pt>
                <c:pt idx="714">
                  <c:v>0.1136979</c:v>
                </c:pt>
                <c:pt idx="715">
                  <c:v>2.3818680000000002E-2</c:v>
                </c:pt>
                <c:pt idx="716">
                  <c:v>-1.2752999999999999E-4</c:v>
                </c:pt>
                <c:pt idx="717">
                  <c:v>-8.07363E-3</c:v>
                </c:pt>
                <c:pt idx="718">
                  <c:v>8.1678060000000011E-2</c:v>
                </c:pt>
                <c:pt idx="719">
                  <c:v>-5.4376830000000008E-2</c:v>
                </c:pt>
                <c:pt idx="720">
                  <c:v>0.16800605999999998</c:v>
                </c:pt>
                <c:pt idx="721">
                  <c:v>0.17117468999999999</c:v>
                </c:pt>
                <c:pt idx="722">
                  <c:v>6.4618469999999997E-2</c:v>
                </c:pt>
                <c:pt idx="723">
                  <c:v>0.27874134</c:v>
                </c:pt>
                <c:pt idx="724">
                  <c:v>0.48776301000000005</c:v>
                </c:pt>
                <c:pt idx="725">
                  <c:v>1.0106262000000001</c:v>
                </c:pt>
                <c:pt idx="726">
                  <c:v>1.3082812200000002</c:v>
                </c:pt>
                <c:pt idx="727">
                  <c:v>0.97058178000000006</c:v>
                </c:pt>
                <c:pt idx="728">
                  <c:v>0.75848958</c:v>
                </c:pt>
                <c:pt idx="729">
                  <c:v>3.0499191899999998</c:v>
                </c:pt>
                <c:pt idx="730">
                  <c:v>5.9396116500000007</c:v>
                </c:pt>
                <c:pt idx="731">
                  <c:v>2.5000000200000003</c:v>
                </c:pt>
                <c:pt idx="732">
                  <c:v>0.57982005000000003</c:v>
                </c:pt>
                <c:pt idx="733">
                  <c:v>0.36694305000000005</c:v>
                </c:pt>
                <c:pt idx="734">
                  <c:v>7.3960533000000002</c:v>
                </c:pt>
                <c:pt idx="735">
                  <c:v>13.778390250000001</c:v>
                </c:pt>
                <c:pt idx="736">
                  <c:v>12.683280330000001</c:v>
                </c:pt>
                <c:pt idx="737">
                  <c:v>3.1490492400000001</c:v>
                </c:pt>
                <c:pt idx="738">
                  <c:v>-0.98478666000000004</c:v>
                </c:pt>
                <c:pt idx="739">
                  <c:v>-0.51047315999999998</c:v>
                </c:pt>
                <c:pt idx="740">
                  <c:v>-0.73995849000000002</c:v>
                </c:pt>
                <c:pt idx="741">
                  <c:v>-0.75997088999999995</c:v>
                </c:pt>
                <c:pt idx="742">
                  <c:v>-0.56902905000000004</c:v>
                </c:pt>
                <c:pt idx="743">
                  <c:v>-0.51602562000000007</c:v>
                </c:pt>
                <c:pt idx="744">
                  <c:v>-0.43117893000000002</c:v>
                </c:pt>
                <c:pt idx="745">
                  <c:v>-0.49377653999999999</c:v>
                </c:pt>
                <c:pt idx="746">
                  <c:v>-0.50659821000000005</c:v>
                </c:pt>
                <c:pt idx="747">
                  <c:v>-0.265851</c:v>
                </c:pt>
                <c:pt idx="748">
                  <c:v>-0.25705143000000003</c:v>
                </c:pt>
                <c:pt idx="749">
                  <c:v>-0.40847859000000003</c:v>
                </c:pt>
                <c:pt idx="750">
                  <c:v>-0.29734110000000002</c:v>
                </c:pt>
                <c:pt idx="751">
                  <c:v>-0.19314909000000002</c:v>
                </c:pt>
                <c:pt idx="752">
                  <c:v>-0.31783419000000002</c:v>
                </c:pt>
                <c:pt idx="753">
                  <c:v>-0.44382401999999999</c:v>
                </c:pt>
                <c:pt idx="754">
                  <c:v>-0.53129979000000005</c:v>
                </c:pt>
                <c:pt idx="755">
                  <c:v>-0.88090857000000011</c:v>
                </c:pt>
                <c:pt idx="756">
                  <c:v>-3.1494514500000004</c:v>
                </c:pt>
                <c:pt idx="757">
                  <c:v>-2.7422677800000002</c:v>
                </c:pt>
                <c:pt idx="758">
                  <c:v>-1.2075815700000001</c:v>
                </c:pt>
                <c:pt idx="759">
                  <c:v>-0.87162831000000007</c:v>
                </c:pt>
                <c:pt idx="760">
                  <c:v>-0.59613408000000001</c:v>
                </c:pt>
                <c:pt idx="761">
                  <c:v>-0.74092968000000003</c:v>
                </c:pt>
                <c:pt idx="762">
                  <c:v>-0.49295250000000007</c:v>
                </c:pt>
                <c:pt idx="763">
                  <c:v>-0.31952151000000006</c:v>
                </c:pt>
                <c:pt idx="764">
                  <c:v>-0.13793841000000001</c:v>
                </c:pt>
                <c:pt idx="765">
                  <c:v>-0.32971410000000001</c:v>
                </c:pt>
                <c:pt idx="766">
                  <c:v>-0.28866906000000003</c:v>
                </c:pt>
                <c:pt idx="767">
                  <c:v>-6.7482990000000007E-2</c:v>
                </c:pt>
                <c:pt idx="768">
                  <c:v>-0.18520299000000001</c:v>
                </c:pt>
                <c:pt idx="769">
                  <c:v>-5.5563840000000003E-2</c:v>
                </c:pt>
                <c:pt idx="770">
                  <c:v>-0.21091499999999999</c:v>
                </c:pt>
                <c:pt idx="771">
                  <c:v>-0.51984171000000001</c:v>
                </c:pt>
                <c:pt idx="772">
                  <c:v>-0.43549533000000001</c:v>
                </c:pt>
                <c:pt idx="773">
                  <c:v>-0.41931864000000002</c:v>
                </c:pt>
                <c:pt idx="774">
                  <c:v>-0.36421587</c:v>
                </c:pt>
                <c:pt idx="775">
                  <c:v>-0.34688160000000007</c:v>
                </c:pt>
                <c:pt idx="776">
                  <c:v>-0.26366337000000001</c:v>
                </c:pt>
                <c:pt idx="777">
                  <c:v>-9.3548159999999991E-2</c:v>
                </c:pt>
                <c:pt idx="778">
                  <c:v>0.10227906</c:v>
                </c:pt>
                <c:pt idx="779">
                  <c:v>2.762496E-2</c:v>
                </c:pt>
                <c:pt idx="780">
                  <c:v>2.7811349999999999E-2</c:v>
                </c:pt>
                <c:pt idx="781">
                  <c:v>2.1819794400000001</c:v>
                </c:pt>
                <c:pt idx="782">
                  <c:v>9.6437597400000001</c:v>
                </c:pt>
                <c:pt idx="783">
                  <c:v>9.7439590800000015</c:v>
                </c:pt>
                <c:pt idx="784">
                  <c:v>1.6904493900000002</c:v>
                </c:pt>
                <c:pt idx="785">
                  <c:v>-0.8090503200000001</c:v>
                </c:pt>
                <c:pt idx="786">
                  <c:v>-0.63333360000000005</c:v>
                </c:pt>
                <c:pt idx="787">
                  <c:v>-1.4683019400000001</c:v>
                </c:pt>
                <c:pt idx="788">
                  <c:v>-1.00733004</c:v>
                </c:pt>
                <c:pt idx="789">
                  <c:v>-0.22928913000000004</c:v>
                </c:pt>
                <c:pt idx="790">
                  <c:v>-0.32197401000000003</c:v>
                </c:pt>
                <c:pt idx="791">
                  <c:v>-0.60380549999999999</c:v>
                </c:pt>
                <c:pt idx="792">
                  <c:v>-1.6529850000000002E-2</c:v>
                </c:pt>
                <c:pt idx="793">
                  <c:v>-0.15777423000000002</c:v>
                </c:pt>
                <c:pt idx="794">
                  <c:v>-0.16314029999999999</c:v>
                </c:pt>
                <c:pt idx="795">
                  <c:v>-4.0868460000000009E-2</c:v>
                </c:pt>
                <c:pt idx="796">
                  <c:v>-1.64808E-2</c:v>
                </c:pt>
                <c:pt idx="797">
                  <c:v>-0.27934956000000005</c:v>
                </c:pt>
                <c:pt idx="798">
                  <c:v>5.2287300000000009E-3</c:v>
                </c:pt>
                <c:pt idx="799">
                  <c:v>0.70776207000000002</c:v>
                </c:pt>
                <c:pt idx="800">
                  <c:v>0.52140150000000007</c:v>
                </c:pt>
                <c:pt idx="801">
                  <c:v>0.37527174000000008</c:v>
                </c:pt>
                <c:pt idx="802">
                  <c:v>0.13407327000000002</c:v>
                </c:pt>
                <c:pt idx="803">
                  <c:v>-0.45728334000000004</c:v>
                </c:pt>
                <c:pt idx="804">
                  <c:v>1.1379600000000001E-3</c:v>
                </c:pt>
                <c:pt idx="805">
                  <c:v>-0.24827148000000002</c:v>
                </c:pt>
                <c:pt idx="806">
                  <c:v>-5.9625180000000007E-2</c:v>
                </c:pt>
                <c:pt idx="807">
                  <c:v>3.0705300000000001E-2</c:v>
                </c:pt>
                <c:pt idx="808">
                  <c:v>9.5088330000000013E-2</c:v>
                </c:pt>
                <c:pt idx="809">
                  <c:v>1.1644470000000001E-2</c:v>
                </c:pt>
                <c:pt idx="810">
                  <c:v>-0.22779801</c:v>
                </c:pt>
                <c:pt idx="811">
                  <c:v>-0.33461910000000006</c:v>
                </c:pt>
                <c:pt idx="812">
                  <c:v>6.5040299999999995E-2</c:v>
                </c:pt>
                <c:pt idx="813">
                  <c:v>0.19679841000000001</c:v>
                </c:pt>
                <c:pt idx="814">
                  <c:v>2.9822400000000002E-3</c:v>
                </c:pt>
                <c:pt idx="815">
                  <c:v>-0.20656917</c:v>
                </c:pt>
                <c:pt idx="816">
                  <c:v>-0.1145808</c:v>
                </c:pt>
                <c:pt idx="817">
                  <c:v>0.14536457999999999</c:v>
                </c:pt>
                <c:pt idx="818">
                  <c:v>-8.205084E-2</c:v>
                </c:pt>
                <c:pt idx="819">
                  <c:v>-0.30664098000000001</c:v>
                </c:pt>
                <c:pt idx="820">
                  <c:v>-0.11156913</c:v>
                </c:pt>
                <c:pt idx="821">
                  <c:v>0.13719285000000001</c:v>
                </c:pt>
                <c:pt idx="822">
                  <c:v>1.087929E-2</c:v>
                </c:pt>
                <c:pt idx="823">
                  <c:v>-0.14159754000000002</c:v>
                </c:pt>
                <c:pt idx="824">
                  <c:v>-0.26757756000000005</c:v>
                </c:pt>
                <c:pt idx="825">
                  <c:v>-9.6618690000000007E-2</c:v>
                </c:pt>
                <c:pt idx="826">
                  <c:v>-0.12190887000000002</c:v>
                </c:pt>
                <c:pt idx="827">
                  <c:v>-0.16103115000000001</c:v>
                </c:pt>
                <c:pt idx="828">
                  <c:v>-0.27061866000000001</c:v>
                </c:pt>
                <c:pt idx="829">
                  <c:v>-0.27491544000000001</c:v>
                </c:pt>
                <c:pt idx="830">
                  <c:v>-0.47958147000000001</c:v>
                </c:pt>
                <c:pt idx="831">
                  <c:v>-0.24235605000000002</c:v>
                </c:pt>
                <c:pt idx="832">
                  <c:v>-4.8186720000000002E-2</c:v>
                </c:pt>
                <c:pt idx="833">
                  <c:v>-0.25841502</c:v>
                </c:pt>
                <c:pt idx="834">
                  <c:v>-0.21403458000000003</c:v>
                </c:pt>
                <c:pt idx="835">
                  <c:v>-3.155877E-2</c:v>
                </c:pt>
                <c:pt idx="836">
                  <c:v>-7.3398420000000006E-2</c:v>
                </c:pt>
                <c:pt idx="837">
                  <c:v>-0.11833803000000001</c:v>
                </c:pt>
                <c:pt idx="838">
                  <c:v>-0.15758783999999998</c:v>
                </c:pt>
                <c:pt idx="839">
                  <c:v>-0.14367726</c:v>
                </c:pt>
                <c:pt idx="840">
                  <c:v>-0.11127483000000001</c:v>
                </c:pt>
                <c:pt idx="841">
                  <c:v>-0.10148445</c:v>
                </c:pt>
                <c:pt idx="842">
                  <c:v>-9.7374060000000012E-2</c:v>
                </c:pt>
                <c:pt idx="843">
                  <c:v>6.2391599999999997E-3</c:v>
                </c:pt>
                <c:pt idx="844">
                  <c:v>0.35766279000000001</c:v>
                </c:pt>
                <c:pt idx="845">
                  <c:v>1.6025616</c:v>
                </c:pt>
                <c:pt idx="846">
                  <c:v>2.9623355099999999</c:v>
                </c:pt>
                <c:pt idx="847">
                  <c:v>3.3668999099999999</c:v>
                </c:pt>
                <c:pt idx="848">
                  <c:v>3.6770626800000001</c:v>
                </c:pt>
                <c:pt idx="849">
                  <c:v>-0.37381005</c:v>
                </c:pt>
                <c:pt idx="850">
                  <c:v>-0.16389566999999999</c:v>
                </c:pt>
                <c:pt idx="851">
                  <c:v>-4.8118049999999996E-2</c:v>
                </c:pt>
                <c:pt idx="852">
                  <c:v>-0.20278251</c:v>
                </c:pt>
                <c:pt idx="853">
                  <c:v>-6.8002920000000008E-2</c:v>
                </c:pt>
                <c:pt idx="854">
                  <c:v>-2.1915540000000001E-2</c:v>
                </c:pt>
                <c:pt idx="855">
                  <c:v>3.6836550000000003E-2</c:v>
                </c:pt>
                <c:pt idx="856">
                  <c:v>-5.3631270000000002E-2</c:v>
                </c:pt>
                <c:pt idx="857">
                  <c:v>-0.11295234</c:v>
                </c:pt>
                <c:pt idx="858">
                  <c:v>-0.21402477</c:v>
                </c:pt>
                <c:pt idx="859">
                  <c:v>-1.1860290000000001E-2</c:v>
                </c:pt>
                <c:pt idx="860">
                  <c:v>0.29575188000000002</c:v>
                </c:pt>
                <c:pt idx="861">
                  <c:v>0.36490257000000004</c:v>
                </c:pt>
                <c:pt idx="862">
                  <c:v>0.80923670999999997</c:v>
                </c:pt>
                <c:pt idx="863">
                  <c:v>4.7019330000000005E-2</c:v>
                </c:pt>
                <c:pt idx="864">
                  <c:v>0.17100792000000001</c:v>
                </c:pt>
                <c:pt idx="865">
                  <c:v>0.20279232</c:v>
                </c:pt>
                <c:pt idx="866">
                  <c:v>9.333234E-2</c:v>
                </c:pt>
                <c:pt idx="867">
                  <c:v>-0.10492776000000001</c:v>
                </c:pt>
                <c:pt idx="868">
                  <c:v>-0.13648652999999999</c:v>
                </c:pt>
                <c:pt idx="869">
                  <c:v>-0.25887609</c:v>
                </c:pt>
                <c:pt idx="870">
                  <c:v>-0.34182945000000003</c:v>
                </c:pt>
                <c:pt idx="871">
                  <c:v>-0.28493145000000003</c:v>
                </c:pt>
                <c:pt idx="872">
                  <c:v>0.10764513000000001</c:v>
                </c:pt>
                <c:pt idx="873">
                  <c:v>0.11131407</c:v>
                </c:pt>
                <c:pt idx="874">
                  <c:v>-0.10872423000000002</c:v>
                </c:pt>
                <c:pt idx="875">
                  <c:v>-0.30033314999999999</c:v>
                </c:pt>
                <c:pt idx="876">
                  <c:v>-0.15982452000000003</c:v>
                </c:pt>
                <c:pt idx="877">
                  <c:v>-3.1764779999999999E-2</c:v>
                </c:pt>
                <c:pt idx="878">
                  <c:v>-2.3750010000000002E-2</c:v>
                </c:pt>
                <c:pt idx="879">
                  <c:v>1.5990300000000002E-3</c:v>
                </c:pt>
                <c:pt idx="880">
                  <c:v>0.15790176</c:v>
                </c:pt>
                <c:pt idx="881">
                  <c:v>0.19883888999999999</c:v>
                </c:pt>
                <c:pt idx="882">
                  <c:v>0.11924055</c:v>
                </c:pt>
                <c:pt idx="883">
                  <c:v>1.9796579999999998E-2</c:v>
                </c:pt>
                <c:pt idx="884">
                  <c:v>-0.23758839000000001</c:v>
                </c:pt>
                <c:pt idx="885">
                  <c:v>-0.34397783999999998</c:v>
                </c:pt>
                <c:pt idx="886">
                  <c:v>-0.32949828000000003</c:v>
                </c:pt>
                <c:pt idx="887">
                  <c:v>-0.36169470000000004</c:v>
                </c:pt>
                <c:pt idx="888">
                  <c:v>-0.18324099000000002</c:v>
                </c:pt>
                <c:pt idx="889">
                  <c:v>-0.89450523000000004</c:v>
                </c:pt>
                <c:pt idx="890">
                  <c:v>0.49571892000000001</c:v>
                </c:pt>
                <c:pt idx="891">
                  <c:v>-5.0246819999999998E-2</c:v>
                </c:pt>
                <c:pt idx="892">
                  <c:v>0.18459477000000002</c:v>
                </c:pt>
                <c:pt idx="893">
                  <c:v>0.55326438</c:v>
                </c:pt>
                <c:pt idx="894">
                  <c:v>0.40853745000000002</c:v>
                </c:pt>
                <c:pt idx="895">
                  <c:v>0.47918907000000005</c:v>
                </c:pt>
                <c:pt idx="896">
                  <c:v>1.1713140000000002</c:v>
                </c:pt>
                <c:pt idx="897">
                  <c:v>0.95478768000000003</c:v>
                </c:pt>
                <c:pt idx="898">
                  <c:v>0.66911067000000002</c:v>
                </c:pt>
                <c:pt idx="899">
                  <c:v>0.11521845000000001</c:v>
                </c:pt>
                <c:pt idx="900">
                  <c:v>-4.9736700000000002E-2</c:v>
                </c:pt>
                <c:pt idx="901">
                  <c:v>3.8052990000000002E-2</c:v>
                </c:pt>
                <c:pt idx="902">
                  <c:v>0.14537439000000002</c:v>
                </c:pt>
                <c:pt idx="903">
                  <c:v>0.17976825000000002</c:v>
                </c:pt>
                <c:pt idx="904">
                  <c:v>0.22212783</c:v>
                </c:pt>
                <c:pt idx="905">
                  <c:v>-0.28970891999999998</c:v>
                </c:pt>
                <c:pt idx="906">
                  <c:v>-0.34065224999999999</c:v>
                </c:pt>
                <c:pt idx="907">
                  <c:v>0.43825194000000001</c:v>
                </c:pt>
                <c:pt idx="908">
                  <c:v>0.27528822000000003</c:v>
                </c:pt>
                <c:pt idx="909">
                  <c:v>-8.4660300000000008E-2</c:v>
                </c:pt>
                <c:pt idx="910">
                  <c:v>-0.41813163000000003</c:v>
                </c:pt>
                <c:pt idx="911">
                  <c:v>2.3853701700000003</c:v>
                </c:pt>
                <c:pt idx="912">
                  <c:v>-6.0419790000000008E-2</c:v>
                </c:pt>
                <c:pt idx="913">
                  <c:v>-0.15570432000000001</c:v>
                </c:pt>
                <c:pt idx="914">
                  <c:v>0.22085252999999999</c:v>
                </c:pt>
                <c:pt idx="915">
                  <c:v>0.51373988999999998</c:v>
                </c:pt>
                <c:pt idx="916">
                  <c:v>1.0381236300000001</c:v>
                </c:pt>
                <c:pt idx="917">
                  <c:v>0.79567929000000004</c:v>
                </c:pt>
                <c:pt idx="918">
                  <c:v>-0.11389410000000001</c:v>
                </c:pt>
                <c:pt idx="919">
                  <c:v>2.1177729900000002</c:v>
                </c:pt>
                <c:pt idx="920">
                  <c:v>1.90008909</c:v>
                </c:pt>
                <c:pt idx="921">
                  <c:v>-0.15311448000000003</c:v>
                </c:pt>
                <c:pt idx="922">
                  <c:v>1.9423800000000001E-2</c:v>
                </c:pt>
                <c:pt idx="923">
                  <c:v>-0.34319304</c:v>
                </c:pt>
                <c:pt idx="924">
                  <c:v>-0.40916529000000007</c:v>
                </c:pt>
                <c:pt idx="925">
                  <c:v>-0.33573744</c:v>
                </c:pt>
                <c:pt idx="926">
                  <c:v>-0.16296371999999998</c:v>
                </c:pt>
                <c:pt idx="927">
                  <c:v>-0.26945127000000002</c:v>
                </c:pt>
                <c:pt idx="928">
                  <c:v>-0.51849774000000004</c:v>
                </c:pt>
                <c:pt idx="929">
                  <c:v>-0.37855809000000001</c:v>
                </c:pt>
                <c:pt idx="930">
                  <c:v>-0.31596048000000004</c:v>
                </c:pt>
                <c:pt idx="931">
                  <c:v>-0.55763963999999999</c:v>
                </c:pt>
                <c:pt idx="932">
                  <c:v>-0.44155791000000005</c:v>
                </c:pt>
                <c:pt idx="933">
                  <c:v>-0.44686512000000006</c:v>
                </c:pt>
                <c:pt idx="934">
                  <c:v>-0.22924008000000001</c:v>
                </c:pt>
                <c:pt idx="935">
                  <c:v>-0.20102652000000001</c:v>
                </c:pt>
                <c:pt idx="936">
                  <c:v>-0.10549674000000001</c:v>
                </c:pt>
                <c:pt idx="937">
                  <c:v>0.61057439999999996</c:v>
                </c:pt>
                <c:pt idx="938">
                  <c:v>0.61059402000000007</c:v>
                </c:pt>
                <c:pt idx="939">
                  <c:v>-1.1595812400000001</c:v>
                </c:pt>
                <c:pt idx="940">
                  <c:v>-0.7327971900000001</c:v>
                </c:pt>
                <c:pt idx="941">
                  <c:v>-1.15309683</c:v>
                </c:pt>
                <c:pt idx="942">
                  <c:v>6.1636230000000007E-2</c:v>
                </c:pt>
                <c:pt idx="943">
                  <c:v>7.6321800000000006E-3</c:v>
                </c:pt>
                <c:pt idx="944">
                  <c:v>3.8690639999999998E-2</c:v>
                </c:pt>
                <c:pt idx="945">
                  <c:v>-4.9344300000000001E-3</c:v>
                </c:pt>
                <c:pt idx="946">
                  <c:v>1.7167500000000002E-3</c:v>
                </c:pt>
                <c:pt idx="947">
                  <c:v>2.6320230000000003E-2</c:v>
                </c:pt>
                <c:pt idx="948">
                  <c:v>2.8949310000000002E-2</c:v>
                </c:pt>
                <c:pt idx="949">
                  <c:v>-1.5166260000000001E-2</c:v>
                </c:pt>
                <c:pt idx="950">
                  <c:v>5.1688890000000008E-2</c:v>
                </c:pt>
                <c:pt idx="951">
                  <c:v>-1.2164400000000001E-3</c:v>
                </c:pt>
                <c:pt idx="952">
                  <c:v>-2.4750630000000003E-2</c:v>
                </c:pt>
                <c:pt idx="953">
                  <c:v>-4.2889320000000002E-2</c:v>
                </c:pt>
                <c:pt idx="954">
                  <c:v>3.968145E-2</c:v>
                </c:pt>
                <c:pt idx="955">
                  <c:v>4.5312390000000001E-2</c:v>
                </c:pt>
                <c:pt idx="956">
                  <c:v>2.833128E-2</c:v>
                </c:pt>
                <c:pt idx="957">
                  <c:v>-2.4358230000000002E-2</c:v>
                </c:pt>
                <c:pt idx="958">
                  <c:v>-4.0505489999999998E-2</c:v>
                </c:pt>
                <c:pt idx="959">
                  <c:v>-4.5861750000000007E-2</c:v>
                </c:pt>
                <c:pt idx="960">
                  <c:v>4.820634E-2</c:v>
                </c:pt>
                <c:pt idx="961">
                  <c:v>4.384089E-2</c:v>
                </c:pt>
                <c:pt idx="962">
                  <c:v>4.2595020000000004E-2</c:v>
                </c:pt>
                <c:pt idx="963">
                  <c:v>3.3726780000000005E-2</c:v>
                </c:pt>
                <c:pt idx="964">
                  <c:v>4.3801650000000004E-2</c:v>
                </c:pt>
                <c:pt idx="965">
                  <c:v>-8.7014700000000011E-3</c:v>
                </c:pt>
                <c:pt idx="966">
                  <c:v>4.9844609999999998E-2</c:v>
                </c:pt>
                <c:pt idx="967">
                  <c:v>4.5175050000000001E-2</c:v>
                </c:pt>
                <c:pt idx="968">
                  <c:v>4.1574779999999999E-2</c:v>
                </c:pt>
                <c:pt idx="969">
                  <c:v>4.2957990000000001E-2</c:v>
                </c:pt>
                <c:pt idx="970">
                  <c:v>4.3693740000000002E-2</c:v>
                </c:pt>
                <c:pt idx="971">
                  <c:v>4.3114949999999999E-2</c:v>
                </c:pt>
                <c:pt idx="972">
                  <c:v>4.3026660000000001E-2</c:v>
                </c:pt>
                <c:pt idx="973">
                  <c:v>-2.4946830000000003E-2</c:v>
                </c:pt>
                <c:pt idx="974">
                  <c:v>5.6819520000000005E-2</c:v>
                </c:pt>
                <c:pt idx="975">
                  <c:v>3.0028410000000002E-2</c:v>
                </c:pt>
                <c:pt idx="976">
                  <c:v>3.8209949999999999E-2</c:v>
                </c:pt>
                <c:pt idx="977">
                  <c:v>8.07363E-3</c:v>
                </c:pt>
                <c:pt idx="978">
                  <c:v>-3.2608440000000002E-2</c:v>
                </c:pt>
                <c:pt idx="979">
                  <c:v>-1.14777E-3</c:v>
                </c:pt>
                <c:pt idx="980">
                  <c:v>-1.126188E-2</c:v>
                </c:pt>
                <c:pt idx="981">
                  <c:v>4.2133950000000003E-2</c:v>
                </c:pt>
                <c:pt idx="982">
                  <c:v>4.3164000000000008E-2</c:v>
                </c:pt>
                <c:pt idx="983">
                  <c:v>4.2104519999999999E-2</c:v>
                </c:pt>
                <c:pt idx="984">
                  <c:v>4.3634880000000001E-2</c:v>
                </c:pt>
                <c:pt idx="985">
                  <c:v>4.3654499999999999E-2</c:v>
                </c:pt>
                <c:pt idx="986">
                  <c:v>4.3409250000000003E-2</c:v>
                </c:pt>
                <c:pt idx="987">
                  <c:v>4.2977610000000006E-2</c:v>
                </c:pt>
                <c:pt idx="988">
                  <c:v>4.2026040000000001E-2</c:v>
                </c:pt>
                <c:pt idx="989">
                  <c:v>4.2771600000000007E-2</c:v>
                </c:pt>
                <c:pt idx="990">
                  <c:v>4.2016230000000009E-2</c:v>
                </c:pt>
                <c:pt idx="991">
                  <c:v>-4.5881369999999998E-2</c:v>
                </c:pt>
                <c:pt idx="992">
                  <c:v>-3.0881880000000004E-2</c:v>
                </c:pt>
                <c:pt idx="993">
                  <c:v>-1.9109880000000003E-2</c:v>
                </c:pt>
                <c:pt idx="994">
                  <c:v>4.8706649999999997E-2</c:v>
                </c:pt>
                <c:pt idx="995">
                  <c:v>4.807881E-2</c:v>
                </c:pt>
                <c:pt idx="996">
                  <c:v>4.0642830000000005E-2</c:v>
                </c:pt>
                <c:pt idx="997">
                  <c:v>4.3458299999999998E-2</c:v>
                </c:pt>
                <c:pt idx="998">
                  <c:v>4.4154810000000003E-2</c:v>
                </c:pt>
                <c:pt idx="999">
                  <c:v>4.1525729999999997E-2</c:v>
                </c:pt>
                <c:pt idx="1000">
                  <c:v>4.1643449999999999E-2</c:v>
                </c:pt>
                <c:pt idx="1001">
                  <c:v>4.2781410000000006E-2</c:v>
                </c:pt>
                <c:pt idx="1002">
                  <c:v>4.331115E-2</c:v>
                </c:pt>
                <c:pt idx="1003">
                  <c:v>4.2398820000000004E-2</c:v>
                </c:pt>
                <c:pt idx="1004">
                  <c:v>4.3046280000000006E-2</c:v>
                </c:pt>
                <c:pt idx="1005">
                  <c:v>4.4488350000000003E-2</c:v>
                </c:pt>
                <c:pt idx="1006">
                  <c:v>4.4184240000000007E-2</c:v>
                </c:pt>
                <c:pt idx="1007">
                  <c:v>-2.5682580000000003E-2</c:v>
                </c:pt>
                <c:pt idx="1008">
                  <c:v>5.5838520000000003E-2</c:v>
                </c:pt>
                <c:pt idx="1009">
                  <c:v>4.0966559999999999E-2</c:v>
                </c:pt>
                <c:pt idx="1010">
                  <c:v>4.2457680000000005E-2</c:v>
                </c:pt>
                <c:pt idx="1011">
                  <c:v>2.3926590000000005E-2</c:v>
                </c:pt>
                <c:pt idx="1012">
                  <c:v>5.0717699999999998E-3</c:v>
                </c:pt>
                <c:pt idx="1013">
                  <c:v>-3.4079940000000003E-2</c:v>
                </c:pt>
                <c:pt idx="1014">
                  <c:v>1.5695999999999999E-4</c:v>
                </c:pt>
                <c:pt idx="1015">
                  <c:v>4.6607310000000006E-2</c:v>
                </c:pt>
                <c:pt idx="1016">
                  <c:v>4.0731120000000003E-2</c:v>
                </c:pt>
                <c:pt idx="1017">
                  <c:v>-4.7382300000000002E-2</c:v>
                </c:pt>
                <c:pt idx="1018">
                  <c:v>-3.0204990000000004E-2</c:v>
                </c:pt>
                <c:pt idx="1019">
                  <c:v>4.921677E-2</c:v>
                </c:pt>
                <c:pt idx="1020">
                  <c:v>2.2769010000000003E-2</c:v>
                </c:pt>
                <c:pt idx="1021">
                  <c:v>4.5420299999999999E-3</c:v>
                </c:pt>
                <c:pt idx="1022">
                  <c:v>3.2539770000000003E-2</c:v>
                </c:pt>
                <c:pt idx="1023">
                  <c:v>4.1849459999999998E-2</c:v>
                </c:pt>
                <c:pt idx="1024">
                  <c:v>4.0583970000000004E-2</c:v>
                </c:pt>
                <c:pt idx="1025">
                  <c:v>4.4419680000000003E-2</c:v>
                </c:pt>
                <c:pt idx="1026">
                  <c:v>4.3379819999999999E-2</c:v>
                </c:pt>
                <c:pt idx="1027">
                  <c:v>4.3379819999999999E-2</c:v>
                </c:pt>
                <c:pt idx="1028">
                  <c:v>4.4282340000000003E-2</c:v>
                </c:pt>
                <c:pt idx="1029">
                  <c:v>4.2801029999999997E-2</c:v>
                </c:pt>
                <c:pt idx="1030">
                  <c:v>4.203585E-2</c:v>
                </c:pt>
                <c:pt idx="1031">
                  <c:v>4.3850699999999999E-2</c:v>
                </c:pt>
                <c:pt idx="1032">
                  <c:v>4.3389629999999998E-2</c:v>
                </c:pt>
                <c:pt idx="1033">
                  <c:v>-4.0446630000000004E-2</c:v>
                </c:pt>
                <c:pt idx="1034">
                  <c:v>7.2986400000000003E-3</c:v>
                </c:pt>
                <c:pt idx="1035">
                  <c:v>4.7892420000000005E-2</c:v>
                </c:pt>
                <c:pt idx="1036">
                  <c:v>4.6607310000000006E-2</c:v>
                </c:pt>
                <c:pt idx="1037">
                  <c:v>4.1761170000000007E-2</c:v>
                </c:pt>
                <c:pt idx="1038">
                  <c:v>2.8419569999999998E-2</c:v>
                </c:pt>
                <c:pt idx="1039">
                  <c:v>-4.5577260000000001E-2</c:v>
                </c:pt>
                <c:pt idx="1040">
                  <c:v>-3.0224610000000002E-2</c:v>
                </c:pt>
                <c:pt idx="1041">
                  <c:v>4.9834800000000005E-2</c:v>
                </c:pt>
                <c:pt idx="1042">
                  <c:v>4.263426E-2</c:v>
                </c:pt>
                <c:pt idx="1043">
                  <c:v>4.1614020000000002E-2</c:v>
                </c:pt>
                <c:pt idx="1044">
                  <c:v>-4.0397580000000002E-2</c:v>
                </c:pt>
                <c:pt idx="1045">
                  <c:v>-3.1323330000000003E-2</c:v>
                </c:pt>
                <c:pt idx="1046">
                  <c:v>-3.4570440000000001E-2</c:v>
                </c:pt>
                <c:pt idx="1047">
                  <c:v>-3.3275520000000003E-2</c:v>
                </c:pt>
                <c:pt idx="1048">
                  <c:v>7.2594000000000001E-4</c:v>
                </c:pt>
                <c:pt idx="1049">
                  <c:v>-3.612042E-2</c:v>
                </c:pt>
                <c:pt idx="1050">
                  <c:v>-2.9537910000000001E-2</c:v>
                </c:pt>
                <c:pt idx="1051">
                  <c:v>5.103162E-2</c:v>
                </c:pt>
                <c:pt idx="1052">
                  <c:v>4.196718E-2</c:v>
                </c:pt>
                <c:pt idx="1053">
                  <c:v>4.2045659999999999E-2</c:v>
                </c:pt>
                <c:pt idx="1054">
                  <c:v>-4.0966559999999999E-2</c:v>
                </c:pt>
                <c:pt idx="1055">
                  <c:v>-3.196098E-2</c:v>
                </c:pt>
                <c:pt idx="1056">
                  <c:v>1.6323839999999999E-2</c:v>
                </c:pt>
                <c:pt idx="1057">
                  <c:v>4.1927940000000004E-2</c:v>
                </c:pt>
                <c:pt idx="1058">
                  <c:v>3.5620110000000003E-2</c:v>
                </c:pt>
                <c:pt idx="1059">
                  <c:v>4.6793700000000001E-2</c:v>
                </c:pt>
                <c:pt idx="1060">
                  <c:v>4.2261480000000004E-2</c:v>
                </c:pt>
                <c:pt idx="1061">
                  <c:v>2.7683820000000001E-2</c:v>
                </c:pt>
                <c:pt idx="1062">
                  <c:v>2.2965210000000003E-2</c:v>
                </c:pt>
                <c:pt idx="1063">
                  <c:v>-3.8033369999999997E-2</c:v>
                </c:pt>
                <c:pt idx="1064">
                  <c:v>1.5097590000000001E-2</c:v>
                </c:pt>
                <c:pt idx="1065">
                  <c:v>5.2405020000000004E-2</c:v>
                </c:pt>
                <c:pt idx="1066">
                  <c:v>4.7313630000000002E-2</c:v>
                </c:pt>
                <c:pt idx="1067">
                  <c:v>4.095675E-2</c:v>
                </c:pt>
                <c:pt idx="1068">
                  <c:v>-2.390697E-2</c:v>
                </c:pt>
                <c:pt idx="1069">
                  <c:v>-2.6487000000000004E-2</c:v>
                </c:pt>
                <c:pt idx="1070">
                  <c:v>-3.7856790000000001E-2</c:v>
                </c:pt>
                <c:pt idx="1071">
                  <c:v>-3.2932170000000004E-2</c:v>
                </c:pt>
                <c:pt idx="1072">
                  <c:v>5.0040809999999998E-2</c:v>
                </c:pt>
                <c:pt idx="1073">
                  <c:v>1.0202399999999999E-3</c:v>
                </c:pt>
                <c:pt idx="1074">
                  <c:v>3.7866600000000003E-3</c:v>
                </c:pt>
                <c:pt idx="1075">
                  <c:v>2.6467379999999999E-2</c:v>
                </c:pt>
                <c:pt idx="1076">
                  <c:v>3.5237520000000001E-2</c:v>
                </c:pt>
                <c:pt idx="1077">
                  <c:v>1.2429269999999999E-2</c:v>
                </c:pt>
                <c:pt idx="1078">
                  <c:v>6.2784000000000006E-2</c:v>
                </c:pt>
                <c:pt idx="1079">
                  <c:v>3.8082420000000006E-2</c:v>
                </c:pt>
                <c:pt idx="1080">
                  <c:v>4.3634880000000001E-2</c:v>
                </c:pt>
                <c:pt idx="1081">
                  <c:v>-4.5204480000000005E-2</c:v>
                </c:pt>
                <c:pt idx="1082">
                  <c:v>-2.9910690000000004E-2</c:v>
                </c:pt>
                <c:pt idx="1083">
                  <c:v>-3.2343570000000002E-2</c:v>
                </c:pt>
                <c:pt idx="1084">
                  <c:v>-3.3824880000000002E-2</c:v>
                </c:pt>
                <c:pt idx="1085">
                  <c:v>-3.5188469999999999E-2</c:v>
                </c:pt>
                <c:pt idx="1086">
                  <c:v>-1.1183400000000002E-3</c:v>
                </c:pt>
                <c:pt idx="1087">
                  <c:v>4.8471210000000001E-2</c:v>
                </c:pt>
                <c:pt idx="1088">
                  <c:v>4.7813939999999999E-2</c:v>
                </c:pt>
                <c:pt idx="1089">
                  <c:v>4.1927940000000004E-2</c:v>
                </c:pt>
                <c:pt idx="1090">
                  <c:v>2.5299990000000001E-2</c:v>
                </c:pt>
                <c:pt idx="1091">
                  <c:v>4.8971520000000004E-2</c:v>
                </c:pt>
                <c:pt idx="1092">
                  <c:v>3.5266950000000005E-2</c:v>
                </c:pt>
                <c:pt idx="1093">
                  <c:v>4.5488969999999997E-2</c:v>
                </c:pt>
                <c:pt idx="1094">
                  <c:v>4.1378580000000005E-2</c:v>
                </c:pt>
                <c:pt idx="1095">
                  <c:v>2.739933E-2</c:v>
                </c:pt>
                <c:pt idx="1096">
                  <c:v>2.1326940000000003E-2</c:v>
                </c:pt>
                <c:pt idx="1097">
                  <c:v>-5.1600600000000003E-2</c:v>
                </c:pt>
                <c:pt idx="1098">
                  <c:v>-2.9528100000000002E-2</c:v>
                </c:pt>
                <c:pt idx="1099">
                  <c:v>4.9275630000000001E-2</c:v>
                </c:pt>
                <c:pt idx="1100">
                  <c:v>4.0770359999999999E-2</c:v>
                </c:pt>
                <c:pt idx="1101">
                  <c:v>4.0809600000000001E-2</c:v>
                </c:pt>
                <c:pt idx="1102">
                  <c:v>4.3487730000000002E-2</c:v>
                </c:pt>
                <c:pt idx="1103">
                  <c:v>4.3880130000000003E-2</c:v>
                </c:pt>
                <c:pt idx="1104">
                  <c:v>-6.8375700000000003E-3</c:v>
                </c:pt>
                <c:pt idx="1105">
                  <c:v>2.1199410000000002E-2</c:v>
                </c:pt>
                <c:pt idx="1106">
                  <c:v>2.3544000000000001E-4</c:v>
                </c:pt>
                <c:pt idx="1107">
                  <c:v>-3.6453960000000001E-2</c:v>
                </c:pt>
                <c:pt idx="1108">
                  <c:v>-3.8759309999999998E-2</c:v>
                </c:pt>
                <c:pt idx="1109">
                  <c:v>3.5266950000000005E-2</c:v>
                </c:pt>
                <c:pt idx="1110">
                  <c:v>3.5414100000000004E-2</c:v>
                </c:pt>
                <c:pt idx="1111">
                  <c:v>3.9063420000000001E-2</c:v>
                </c:pt>
                <c:pt idx="1112">
                  <c:v>-4.5449730000000001E-2</c:v>
                </c:pt>
                <c:pt idx="1113">
                  <c:v>5.2081290000000009E-2</c:v>
                </c:pt>
                <c:pt idx="1114">
                  <c:v>4.3036470000000007E-2</c:v>
                </c:pt>
                <c:pt idx="1115">
                  <c:v>2.7065790000000003E-2</c:v>
                </c:pt>
                <c:pt idx="1116">
                  <c:v>-4.001499E-2</c:v>
                </c:pt>
                <c:pt idx="1117">
                  <c:v>-1.9678859999999999E-2</c:v>
                </c:pt>
                <c:pt idx="1118">
                  <c:v>2.2415850000000001E-2</c:v>
                </c:pt>
                <c:pt idx="1119">
                  <c:v>5.3268300000000005E-2</c:v>
                </c:pt>
                <c:pt idx="1120">
                  <c:v>9.8688600000000001E-3</c:v>
                </c:pt>
                <c:pt idx="1121">
                  <c:v>-2.3073119999999999E-2</c:v>
                </c:pt>
                <c:pt idx="1122">
                  <c:v>5.4357210000000003E-2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240-436D-BC0F-32F7774B8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17160"/>
        <c:axId val="4421155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'Flight Input'!$N$1</c15:sqref>
                        </c15:formulaRef>
                      </c:ext>
                    </c:extLst>
                    <c:strCache>
                      <c:ptCount val="1"/>
                      <c:pt idx="0">
                        <c:v>StatusID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'Flight Input'!$N$2:$N$1124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2</c:v>
                      </c:pt>
                      <c:pt idx="17">
                        <c:v>2</c:v>
                      </c:pt>
                      <c:pt idx="18">
                        <c:v>2</c:v>
                      </c:pt>
                      <c:pt idx="19">
                        <c:v>2</c:v>
                      </c:pt>
                      <c:pt idx="20">
                        <c:v>2</c:v>
                      </c:pt>
                      <c:pt idx="21">
                        <c:v>2</c:v>
                      </c:pt>
                      <c:pt idx="22">
                        <c:v>2</c:v>
                      </c:pt>
                      <c:pt idx="23">
                        <c:v>2</c:v>
                      </c:pt>
                      <c:pt idx="24">
                        <c:v>2</c:v>
                      </c:pt>
                      <c:pt idx="25">
                        <c:v>2</c:v>
                      </c:pt>
                      <c:pt idx="26">
                        <c:v>2</c:v>
                      </c:pt>
                      <c:pt idx="27">
                        <c:v>2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2</c:v>
                      </c:pt>
                      <c:pt idx="36">
                        <c:v>2</c:v>
                      </c:pt>
                      <c:pt idx="37">
                        <c:v>2</c:v>
                      </c:pt>
                      <c:pt idx="38">
                        <c:v>2</c:v>
                      </c:pt>
                      <c:pt idx="39">
                        <c:v>2</c:v>
                      </c:pt>
                      <c:pt idx="40">
                        <c:v>2</c:v>
                      </c:pt>
                      <c:pt idx="41">
                        <c:v>2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2</c:v>
                      </c:pt>
                      <c:pt idx="47">
                        <c:v>2</c:v>
                      </c:pt>
                      <c:pt idx="48">
                        <c:v>2</c:v>
                      </c:pt>
                      <c:pt idx="49">
                        <c:v>2</c:v>
                      </c:pt>
                      <c:pt idx="50">
                        <c:v>2</c:v>
                      </c:pt>
                      <c:pt idx="51">
                        <c:v>2</c:v>
                      </c:pt>
                      <c:pt idx="52">
                        <c:v>2</c:v>
                      </c:pt>
                      <c:pt idx="53">
                        <c:v>2</c:v>
                      </c:pt>
                      <c:pt idx="54">
                        <c:v>2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2</c:v>
                      </c:pt>
                      <c:pt idx="58">
                        <c:v>2</c:v>
                      </c:pt>
                      <c:pt idx="59">
                        <c:v>2</c:v>
                      </c:pt>
                      <c:pt idx="60">
                        <c:v>2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2</c:v>
                      </c:pt>
                      <c:pt idx="69">
                        <c:v>2</c:v>
                      </c:pt>
                      <c:pt idx="70">
                        <c:v>2</c:v>
                      </c:pt>
                      <c:pt idx="71">
                        <c:v>2</c:v>
                      </c:pt>
                      <c:pt idx="72">
                        <c:v>2</c:v>
                      </c:pt>
                      <c:pt idx="73">
                        <c:v>2</c:v>
                      </c:pt>
                      <c:pt idx="74">
                        <c:v>2</c:v>
                      </c:pt>
                      <c:pt idx="75">
                        <c:v>2</c:v>
                      </c:pt>
                      <c:pt idx="76">
                        <c:v>2</c:v>
                      </c:pt>
                      <c:pt idx="77">
                        <c:v>2</c:v>
                      </c:pt>
                      <c:pt idx="78">
                        <c:v>2</c:v>
                      </c:pt>
                      <c:pt idx="79">
                        <c:v>2</c:v>
                      </c:pt>
                      <c:pt idx="80">
                        <c:v>2</c:v>
                      </c:pt>
                      <c:pt idx="81">
                        <c:v>2</c:v>
                      </c:pt>
                      <c:pt idx="82">
                        <c:v>2</c:v>
                      </c:pt>
                      <c:pt idx="83">
                        <c:v>2</c:v>
                      </c:pt>
                      <c:pt idx="84">
                        <c:v>2</c:v>
                      </c:pt>
                      <c:pt idx="85">
                        <c:v>2</c:v>
                      </c:pt>
                      <c:pt idx="86">
                        <c:v>2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</c:v>
                      </c:pt>
                      <c:pt idx="93">
                        <c:v>2</c:v>
                      </c:pt>
                      <c:pt idx="94">
                        <c:v>2</c:v>
                      </c:pt>
                      <c:pt idx="95">
                        <c:v>2</c:v>
                      </c:pt>
                      <c:pt idx="96">
                        <c:v>2</c:v>
                      </c:pt>
                      <c:pt idx="97">
                        <c:v>2</c:v>
                      </c:pt>
                      <c:pt idx="98">
                        <c:v>2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2</c:v>
                      </c:pt>
                      <c:pt idx="102">
                        <c:v>2</c:v>
                      </c:pt>
                      <c:pt idx="103">
                        <c:v>2</c:v>
                      </c:pt>
                      <c:pt idx="104">
                        <c:v>2</c:v>
                      </c:pt>
                      <c:pt idx="105">
                        <c:v>2</c:v>
                      </c:pt>
                      <c:pt idx="106">
                        <c:v>2</c:v>
                      </c:pt>
                      <c:pt idx="107">
                        <c:v>2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2</c:v>
                      </c:pt>
                      <c:pt idx="111">
                        <c:v>2</c:v>
                      </c:pt>
                      <c:pt idx="112">
                        <c:v>2</c:v>
                      </c:pt>
                      <c:pt idx="113">
                        <c:v>2</c:v>
                      </c:pt>
                      <c:pt idx="114">
                        <c:v>2</c:v>
                      </c:pt>
                      <c:pt idx="115">
                        <c:v>2</c:v>
                      </c:pt>
                      <c:pt idx="116">
                        <c:v>2</c:v>
                      </c:pt>
                      <c:pt idx="117">
                        <c:v>2</c:v>
                      </c:pt>
                      <c:pt idx="118">
                        <c:v>2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2</c:v>
                      </c:pt>
                      <c:pt idx="180">
                        <c:v>2</c:v>
                      </c:pt>
                      <c:pt idx="181">
                        <c:v>2</c:v>
                      </c:pt>
                      <c:pt idx="182">
                        <c:v>2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2</c:v>
                      </c:pt>
                      <c:pt idx="186">
                        <c:v>2</c:v>
                      </c:pt>
                      <c:pt idx="187">
                        <c:v>2</c:v>
                      </c:pt>
                      <c:pt idx="188">
                        <c:v>2</c:v>
                      </c:pt>
                      <c:pt idx="189">
                        <c:v>2</c:v>
                      </c:pt>
                      <c:pt idx="190">
                        <c:v>2</c:v>
                      </c:pt>
                      <c:pt idx="191">
                        <c:v>2</c:v>
                      </c:pt>
                      <c:pt idx="192">
                        <c:v>2</c:v>
                      </c:pt>
                      <c:pt idx="193">
                        <c:v>2</c:v>
                      </c:pt>
                      <c:pt idx="194">
                        <c:v>2</c:v>
                      </c:pt>
                      <c:pt idx="195">
                        <c:v>2</c:v>
                      </c:pt>
                      <c:pt idx="196">
                        <c:v>2</c:v>
                      </c:pt>
                      <c:pt idx="197">
                        <c:v>2</c:v>
                      </c:pt>
                      <c:pt idx="198">
                        <c:v>2</c:v>
                      </c:pt>
                      <c:pt idx="199">
                        <c:v>2</c:v>
                      </c:pt>
                      <c:pt idx="200">
                        <c:v>2</c:v>
                      </c:pt>
                      <c:pt idx="201">
                        <c:v>2</c:v>
                      </c:pt>
                      <c:pt idx="202">
                        <c:v>2</c:v>
                      </c:pt>
                      <c:pt idx="203">
                        <c:v>2</c:v>
                      </c:pt>
                      <c:pt idx="204">
                        <c:v>2</c:v>
                      </c:pt>
                      <c:pt idx="205">
                        <c:v>2</c:v>
                      </c:pt>
                      <c:pt idx="206">
                        <c:v>2</c:v>
                      </c:pt>
                      <c:pt idx="207">
                        <c:v>2</c:v>
                      </c:pt>
                      <c:pt idx="208">
                        <c:v>2</c:v>
                      </c:pt>
                      <c:pt idx="209">
                        <c:v>2</c:v>
                      </c:pt>
                      <c:pt idx="210">
                        <c:v>2</c:v>
                      </c:pt>
                      <c:pt idx="211">
                        <c:v>2</c:v>
                      </c:pt>
                      <c:pt idx="212">
                        <c:v>2</c:v>
                      </c:pt>
                      <c:pt idx="213">
                        <c:v>2</c:v>
                      </c:pt>
                      <c:pt idx="214">
                        <c:v>2</c:v>
                      </c:pt>
                      <c:pt idx="215">
                        <c:v>2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2</c:v>
                      </c:pt>
                      <c:pt idx="220">
                        <c:v>2</c:v>
                      </c:pt>
                      <c:pt idx="221">
                        <c:v>2</c:v>
                      </c:pt>
                      <c:pt idx="222">
                        <c:v>2</c:v>
                      </c:pt>
                      <c:pt idx="223">
                        <c:v>2</c:v>
                      </c:pt>
                      <c:pt idx="224">
                        <c:v>2</c:v>
                      </c:pt>
                      <c:pt idx="225">
                        <c:v>2</c:v>
                      </c:pt>
                      <c:pt idx="226">
                        <c:v>2</c:v>
                      </c:pt>
                      <c:pt idx="227">
                        <c:v>2</c:v>
                      </c:pt>
                      <c:pt idx="228">
                        <c:v>2</c:v>
                      </c:pt>
                      <c:pt idx="229">
                        <c:v>2</c:v>
                      </c:pt>
                      <c:pt idx="230">
                        <c:v>2</c:v>
                      </c:pt>
                      <c:pt idx="231">
                        <c:v>2</c:v>
                      </c:pt>
                      <c:pt idx="232">
                        <c:v>2</c:v>
                      </c:pt>
                      <c:pt idx="233">
                        <c:v>2</c:v>
                      </c:pt>
                      <c:pt idx="234">
                        <c:v>2</c:v>
                      </c:pt>
                      <c:pt idx="235">
                        <c:v>2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2</c:v>
                      </c:pt>
                      <c:pt idx="242">
                        <c:v>2</c:v>
                      </c:pt>
                      <c:pt idx="243">
                        <c:v>2</c:v>
                      </c:pt>
                      <c:pt idx="244">
                        <c:v>2</c:v>
                      </c:pt>
                      <c:pt idx="245">
                        <c:v>2</c:v>
                      </c:pt>
                      <c:pt idx="246">
                        <c:v>2</c:v>
                      </c:pt>
                      <c:pt idx="247">
                        <c:v>2</c:v>
                      </c:pt>
                      <c:pt idx="248">
                        <c:v>2</c:v>
                      </c:pt>
                      <c:pt idx="249">
                        <c:v>2</c:v>
                      </c:pt>
                      <c:pt idx="250">
                        <c:v>2</c:v>
                      </c:pt>
                      <c:pt idx="251">
                        <c:v>2</c:v>
                      </c:pt>
                      <c:pt idx="252">
                        <c:v>2</c:v>
                      </c:pt>
                      <c:pt idx="253">
                        <c:v>2</c:v>
                      </c:pt>
                      <c:pt idx="254">
                        <c:v>2</c:v>
                      </c:pt>
                      <c:pt idx="255">
                        <c:v>2</c:v>
                      </c:pt>
                      <c:pt idx="256">
                        <c:v>2</c:v>
                      </c:pt>
                      <c:pt idx="257">
                        <c:v>2</c:v>
                      </c:pt>
                      <c:pt idx="258">
                        <c:v>2</c:v>
                      </c:pt>
                      <c:pt idx="259">
                        <c:v>2</c:v>
                      </c:pt>
                      <c:pt idx="260">
                        <c:v>2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2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2</c:v>
                      </c:pt>
                      <c:pt idx="268">
                        <c:v>2</c:v>
                      </c:pt>
                      <c:pt idx="269">
                        <c:v>2</c:v>
                      </c:pt>
                      <c:pt idx="270">
                        <c:v>2</c:v>
                      </c:pt>
                      <c:pt idx="271">
                        <c:v>2</c:v>
                      </c:pt>
                      <c:pt idx="272">
                        <c:v>2</c:v>
                      </c:pt>
                      <c:pt idx="273">
                        <c:v>2</c:v>
                      </c:pt>
                      <c:pt idx="274">
                        <c:v>2</c:v>
                      </c:pt>
                      <c:pt idx="275">
                        <c:v>2</c:v>
                      </c:pt>
                      <c:pt idx="276">
                        <c:v>2</c:v>
                      </c:pt>
                      <c:pt idx="277">
                        <c:v>2</c:v>
                      </c:pt>
                      <c:pt idx="278">
                        <c:v>2</c:v>
                      </c:pt>
                      <c:pt idx="279">
                        <c:v>2</c:v>
                      </c:pt>
                      <c:pt idx="280">
                        <c:v>2</c:v>
                      </c:pt>
                      <c:pt idx="281">
                        <c:v>2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2</c:v>
                      </c:pt>
                      <c:pt idx="285">
                        <c:v>2</c:v>
                      </c:pt>
                      <c:pt idx="286">
                        <c:v>2</c:v>
                      </c:pt>
                      <c:pt idx="287">
                        <c:v>2</c:v>
                      </c:pt>
                      <c:pt idx="288">
                        <c:v>2</c:v>
                      </c:pt>
                      <c:pt idx="289">
                        <c:v>2</c:v>
                      </c:pt>
                      <c:pt idx="290">
                        <c:v>2</c:v>
                      </c:pt>
                      <c:pt idx="291">
                        <c:v>2</c:v>
                      </c:pt>
                      <c:pt idx="292">
                        <c:v>2</c:v>
                      </c:pt>
                      <c:pt idx="293">
                        <c:v>2</c:v>
                      </c:pt>
                      <c:pt idx="294">
                        <c:v>2</c:v>
                      </c:pt>
                      <c:pt idx="295">
                        <c:v>2</c:v>
                      </c:pt>
                      <c:pt idx="296">
                        <c:v>2</c:v>
                      </c:pt>
                      <c:pt idx="297">
                        <c:v>2</c:v>
                      </c:pt>
                      <c:pt idx="298">
                        <c:v>2</c:v>
                      </c:pt>
                      <c:pt idx="299">
                        <c:v>2</c:v>
                      </c:pt>
                      <c:pt idx="300">
                        <c:v>2</c:v>
                      </c:pt>
                      <c:pt idx="301">
                        <c:v>2</c:v>
                      </c:pt>
                      <c:pt idx="302">
                        <c:v>2</c:v>
                      </c:pt>
                      <c:pt idx="303">
                        <c:v>2</c:v>
                      </c:pt>
                      <c:pt idx="304">
                        <c:v>2</c:v>
                      </c:pt>
                      <c:pt idx="305">
                        <c:v>2</c:v>
                      </c:pt>
                      <c:pt idx="306">
                        <c:v>2</c:v>
                      </c:pt>
                      <c:pt idx="307">
                        <c:v>2</c:v>
                      </c:pt>
                      <c:pt idx="308">
                        <c:v>2</c:v>
                      </c:pt>
                      <c:pt idx="309">
                        <c:v>2</c:v>
                      </c:pt>
                      <c:pt idx="310">
                        <c:v>2</c:v>
                      </c:pt>
                      <c:pt idx="311">
                        <c:v>2</c:v>
                      </c:pt>
                      <c:pt idx="312">
                        <c:v>2</c:v>
                      </c:pt>
                      <c:pt idx="313">
                        <c:v>2</c:v>
                      </c:pt>
                      <c:pt idx="314">
                        <c:v>2</c:v>
                      </c:pt>
                      <c:pt idx="315">
                        <c:v>2</c:v>
                      </c:pt>
                      <c:pt idx="316">
                        <c:v>2</c:v>
                      </c:pt>
                      <c:pt idx="317">
                        <c:v>2</c:v>
                      </c:pt>
                      <c:pt idx="318">
                        <c:v>2</c:v>
                      </c:pt>
                      <c:pt idx="319">
                        <c:v>2</c:v>
                      </c:pt>
                      <c:pt idx="320">
                        <c:v>2</c:v>
                      </c:pt>
                      <c:pt idx="321">
                        <c:v>2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2</c:v>
                      </c:pt>
                      <c:pt idx="325">
                        <c:v>2</c:v>
                      </c:pt>
                      <c:pt idx="326">
                        <c:v>2</c:v>
                      </c:pt>
                      <c:pt idx="327">
                        <c:v>2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2</c:v>
                      </c:pt>
                      <c:pt idx="331">
                        <c:v>2</c:v>
                      </c:pt>
                      <c:pt idx="332">
                        <c:v>2</c:v>
                      </c:pt>
                      <c:pt idx="333">
                        <c:v>2</c:v>
                      </c:pt>
                      <c:pt idx="334">
                        <c:v>2</c:v>
                      </c:pt>
                      <c:pt idx="335">
                        <c:v>2</c:v>
                      </c:pt>
                      <c:pt idx="336">
                        <c:v>2</c:v>
                      </c:pt>
                      <c:pt idx="337">
                        <c:v>2</c:v>
                      </c:pt>
                      <c:pt idx="338">
                        <c:v>2</c:v>
                      </c:pt>
                      <c:pt idx="339">
                        <c:v>2</c:v>
                      </c:pt>
                      <c:pt idx="340">
                        <c:v>2</c:v>
                      </c:pt>
                      <c:pt idx="341">
                        <c:v>2</c:v>
                      </c:pt>
                      <c:pt idx="342">
                        <c:v>2</c:v>
                      </c:pt>
                      <c:pt idx="343">
                        <c:v>2</c:v>
                      </c:pt>
                      <c:pt idx="344">
                        <c:v>2</c:v>
                      </c:pt>
                      <c:pt idx="345">
                        <c:v>2</c:v>
                      </c:pt>
                      <c:pt idx="346">
                        <c:v>2</c:v>
                      </c:pt>
                      <c:pt idx="347">
                        <c:v>2</c:v>
                      </c:pt>
                      <c:pt idx="348">
                        <c:v>2</c:v>
                      </c:pt>
                      <c:pt idx="349">
                        <c:v>2</c:v>
                      </c:pt>
                      <c:pt idx="350">
                        <c:v>2</c:v>
                      </c:pt>
                      <c:pt idx="351">
                        <c:v>2</c:v>
                      </c:pt>
                      <c:pt idx="352">
                        <c:v>2</c:v>
                      </c:pt>
                      <c:pt idx="353">
                        <c:v>2</c:v>
                      </c:pt>
                      <c:pt idx="354">
                        <c:v>2</c:v>
                      </c:pt>
                      <c:pt idx="355">
                        <c:v>2</c:v>
                      </c:pt>
                      <c:pt idx="356">
                        <c:v>2</c:v>
                      </c:pt>
                      <c:pt idx="357">
                        <c:v>2</c:v>
                      </c:pt>
                      <c:pt idx="358">
                        <c:v>2</c:v>
                      </c:pt>
                      <c:pt idx="359">
                        <c:v>2</c:v>
                      </c:pt>
                      <c:pt idx="360">
                        <c:v>2</c:v>
                      </c:pt>
                      <c:pt idx="361">
                        <c:v>2</c:v>
                      </c:pt>
                      <c:pt idx="362">
                        <c:v>2</c:v>
                      </c:pt>
                      <c:pt idx="363">
                        <c:v>2</c:v>
                      </c:pt>
                      <c:pt idx="364">
                        <c:v>2</c:v>
                      </c:pt>
                      <c:pt idx="365">
                        <c:v>2</c:v>
                      </c:pt>
                      <c:pt idx="366">
                        <c:v>2</c:v>
                      </c:pt>
                      <c:pt idx="367">
                        <c:v>2</c:v>
                      </c:pt>
                      <c:pt idx="368">
                        <c:v>2</c:v>
                      </c:pt>
                      <c:pt idx="369">
                        <c:v>2</c:v>
                      </c:pt>
                      <c:pt idx="370">
                        <c:v>2</c:v>
                      </c:pt>
                      <c:pt idx="371">
                        <c:v>2</c:v>
                      </c:pt>
                      <c:pt idx="372">
                        <c:v>2</c:v>
                      </c:pt>
                      <c:pt idx="373">
                        <c:v>2</c:v>
                      </c:pt>
                      <c:pt idx="374">
                        <c:v>2</c:v>
                      </c:pt>
                      <c:pt idx="375">
                        <c:v>2</c:v>
                      </c:pt>
                      <c:pt idx="376">
                        <c:v>2</c:v>
                      </c:pt>
                      <c:pt idx="377">
                        <c:v>2</c:v>
                      </c:pt>
                      <c:pt idx="378">
                        <c:v>2</c:v>
                      </c:pt>
                      <c:pt idx="379">
                        <c:v>2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2</c:v>
                      </c:pt>
                      <c:pt idx="384">
                        <c:v>2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2</c:v>
                      </c:pt>
                      <c:pt idx="388">
                        <c:v>2</c:v>
                      </c:pt>
                      <c:pt idx="389">
                        <c:v>2</c:v>
                      </c:pt>
                      <c:pt idx="390">
                        <c:v>2</c:v>
                      </c:pt>
                      <c:pt idx="391">
                        <c:v>2</c:v>
                      </c:pt>
                      <c:pt idx="392">
                        <c:v>2</c:v>
                      </c:pt>
                      <c:pt idx="393">
                        <c:v>2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2</c:v>
                      </c:pt>
                      <c:pt idx="397">
                        <c:v>2</c:v>
                      </c:pt>
                      <c:pt idx="398">
                        <c:v>2</c:v>
                      </c:pt>
                      <c:pt idx="399">
                        <c:v>2</c:v>
                      </c:pt>
                      <c:pt idx="400">
                        <c:v>2</c:v>
                      </c:pt>
                      <c:pt idx="401">
                        <c:v>2</c:v>
                      </c:pt>
                      <c:pt idx="402">
                        <c:v>2</c:v>
                      </c:pt>
                      <c:pt idx="403">
                        <c:v>2</c:v>
                      </c:pt>
                      <c:pt idx="404">
                        <c:v>2</c:v>
                      </c:pt>
                      <c:pt idx="405">
                        <c:v>2</c:v>
                      </c:pt>
                      <c:pt idx="406">
                        <c:v>2</c:v>
                      </c:pt>
                      <c:pt idx="407">
                        <c:v>2</c:v>
                      </c:pt>
                      <c:pt idx="408">
                        <c:v>2</c:v>
                      </c:pt>
                      <c:pt idx="409">
                        <c:v>2</c:v>
                      </c:pt>
                      <c:pt idx="410">
                        <c:v>2</c:v>
                      </c:pt>
                      <c:pt idx="411">
                        <c:v>2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2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2</c:v>
                      </c:pt>
                      <c:pt idx="459">
                        <c:v>2</c:v>
                      </c:pt>
                      <c:pt idx="460">
                        <c:v>2</c:v>
                      </c:pt>
                      <c:pt idx="461">
                        <c:v>2</c:v>
                      </c:pt>
                      <c:pt idx="462">
                        <c:v>7</c:v>
                      </c:pt>
                      <c:pt idx="463">
                        <c:v>7</c:v>
                      </c:pt>
                      <c:pt idx="464">
                        <c:v>7</c:v>
                      </c:pt>
                      <c:pt idx="465">
                        <c:v>7</c:v>
                      </c:pt>
                      <c:pt idx="466">
                        <c:v>7</c:v>
                      </c:pt>
                      <c:pt idx="467">
                        <c:v>7</c:v>
                      </c:pt>
                      <c:pt idx="468">
                        <c:v>7</c:v>
                      </c:pt>
                      <c:pt idx="469">
                        <c:v>7</c:v>
                      </c:pt>
                      <c:pt idx="470">
                        <c:v>7</c:v>
                      </c:pt>
                      <c:pt idx="471">
                        <c:v>7</c:v>
                      </c:pt>
                      <c:pt idx="472">
                        <c:v>7</c:v>
                      </c:pt>
                      <c:pt idx="473">
                        <c:v>7</c:v>
                      </c:pt>
                      <c:pt idx="474">
                        <c:v>7</c:v>
                      </c:pt>
                      <c:pt idx="475">
                        <c:v>7</c:v>
                      </c:pt>
                      <c:pt idx="476">
                        <c:v>7</c:v>
                      </c:pt>
                      <c:pt idx="477">
                        <c:v>7</c:v>
                      </c:pt>
                      <c:pt idx="478">
                        <c:v>7</c:v>
                      </c:pt>
                      <c:pt idx="479">
                        <c:v>7</c:v>
                      </c:pt>
                      <c:pt idx="480">
                        <c:v>7</c:v>
                      </c:pt>
                      <c:pt idx="481">
                        <c:v>7</c:v>
                      </c:pt>
                      <c:pt idx="482">
                        <c:v>7</c:v>
                      </c:pt>
                      <c:pt idx="483">
                        <c:v>7</c:v>
                      </c:pt>
                      <c:pt idx="484">
                        <c:v>7</c:v>
                      </c:pt>
                      <c:pt idx="485">
                        <c:v>7</c:v>
                      </c:pt>
                      <c:pt idx="486">
                        <c:v>7</c:v>
                      </c:pt>
                      <c:pt idx="487">
                        <c:v>7</c:v>
                      </c:pt>
                      <c:pt idx="488">
                        <c:v>7</c:v>
                      </c:pt>
                      <c:pt idx="489">
                        <c:v>7</c:v>
                      </c:pt>
                      <c:pt idx="490">
                        <c:v>7</c:v>
                      </c:pt>
                      <c:pt idx="491">
                        <c:v>7</c:v>
                      </c:pt>
                      <c:pt idx="492">
                        <c:v>7</c:v>
                      </c:pt>
                      <c:pt idx="493">
                        <c:v>7</c:v>
                      </c:pt>
                      <c:pt idx="494">
                        <c:v>7</c:v>
                      </c:pt>
                      <c:pt idx="495">
                        <c:v>7</c:v>
                      </c:pt>
                      <c:pt idx="496">
                        <c:v>7</c:v>
                      </c:pt>
                      <c:pt idx="497">
                        <c:v>7</c:v>
                      </c:pt>
                      <c:pt idx="498">
                        <c:v>7</c:v>
                      </c:pt>
                      <c:pt idx="499">
                        <c:v>7</c:v>
                      </c:pt>
                      <c:pt idx="500">
                        <c:v>7</c:v>
                      </c:pt>
                      <c:pt idx="501">
                        <c:v>7</c:v>
                      </c:pt>
                      <c:pt idx="502">
                        <c:v>7</c:v>
                      </c:pt>
                      <c:pt idx="503">
                        <c:v>7</c:v>
                      </c:pt>
                      <c:pt idx="504">
                        <c:v>7</c:v>
                      </c:pt>
                      <c:pt idx="505">
                        <c:v>7</c:v>
                      </c:pt>
                      <c:pt idx="506">
                        <c:v>7</c:v>
                      </c:pt>
                      <c:pt idx="507">
                        <c:v>7</c:v>
                      </c:pt>
                      <c:pt idx="508">
                        <c:v>7</c:v>
                      </c:pt>
                      <c:pt idx="509">
                        <c:v>7</c:v>
                      </c:pt>
                      <c:pt idx="510">
                        <c:v>7</c:v>
                      </c:pt>
                      <c:pt idx="511">
                        <c:v>7</c:v>
                      </c:pt>
                      <c:pt idx="512">
                        <c:v>7</c:v>
                      </c:pt>
                      <c:pt idx="513">
                        <c:v>7</c:v>
                      </c:pt>
                      <c:pt idx="514">
                        <c:v>7</c:v>
                      </c:pt>
                      <c:pt idx="515">
                        <c:v>7</c:v>
                      </c:pt>
                      <c:pt idx="516">
                        <c:v>7</c:v>
                      </c:pt>
                      <c:pt idx="517">
                        <c:v>7</c:v>
                      </c:pt>
                      <c:pt idx="518">
                        <c:v>7</c:v>
                      </c:pt>
                      <c:pt idx="519">
                        <c:v>7</c:v>
                      </c:pt>
                      <c:pt idx="520">
                        <c:v>7</c:v>
                      </c:pt>
                      <c:pt idx="521">
                        <c:v>7</c:v>
                      </c:pt>
                      <c:pt idx="522">
                        <c:v>7</c:v>
                      </c:pt>
                      <c:pt idx="523">
                        <c:v>7</c:v>
                      </c:pt>
                      <c:pt idx="524">
                        <c:v>7</c:v>
                      </c:pt>
                      <c:pt idx="525">
                        <c:v>7</c:v>
                      </c:pt>
                      <c:pt idx="526">
                        <c:v>7</c:v>
                      </c:pt>
                      <c:pt idx="527">
                        <c:v>7</c:v>
                      </c:pt>
                      <c:pt idx="528">
                        <c:v>7</c:v>
                      </c:pt>
                      <c:pt idx="529">
                        <c:v>7</c:v>
                      </c:pt>
                      <c:pt idx="530">
                        <c:v>7</c:v>
                      </c:pt>
                      <c:pt idx="531">
                        <c:v>7</c:v>
                      </c:pt>
                      <c:pt idx="532">
                        <c:v>7</c:v>
                      </c:pt>
                      <c:pt idx="533">
                        <c:v>7</c:v>
                      </c:pt>
                      <c:pt idx="534">
                        <c:v>7</c:v>
                      </c:pt>
                      <c:pt idx="535">
                        <c:v>7</c:v>
                      </c:pt>
                      <c:pt idx="536">
                        <c:v>7</c:v>
                      </c:pt>
                      <c:pt idx="537">
                        <c:v>7</c:v>
                      </c:pt>
                      <c:pt idx="538">
                        <c:v>7</c:v>
                      </c:pt>
                      <c:pt idx="539">
                        <c:v>7</c:v>
                      </c:pt>
                      <c:pt idx="540">
                        <c:v>7</c:v>
                      </c:pt>
                      <c:pt idx="541">
                        <c:v>7</c:v>
                      </c:pt>
                      <c:pt idx="542">
                        <c:v>7</c:v>
                      </c:pt>
                      <c:pt idx="543">
                        <c:v>7</c:v>
                      </c:pt>
                      <c:pt idx="544">
                        <c:v>7</c:v>
                      </c:pt>
                      <c:pt idx="545">
                        <c:v>7</c:v>
                      </c:pt>
                      <c:pt idx="546">
                        <c:v>7</c:v>
                      </c:pt>
                      <c:pt idx="547">
                        <c:v>7</c:v>
                      </c:pt>
                      <c:pt idx="548">
                        <c:v>7</c:v>
                      </c:pt>
                      <c:pt idx="549">
                        <c:v>7</c:v>
                      </c:pt>
                      <c:pt idx="550">
                        <c:v>7</c:v>
                      </c:pt>
                      <c:pt idx="551">
                        <c:v>7</c:v>
                      </c:pt>
                      <c:pt idx="552">
                        <c:v>7</c:v>
                      </c:pt>
                      <c:pt idx="553">
                        <c:v>7</c:v>
                      </c:pt>
                      <c:pt idx="554">
                        <c:v>7</c:v>
                      </c:pt>
                      <c:pt idx="555">
                        <c:v>7</c:v>
                      </c:pt>
                      <c:pt idx="556">
                        <c:v>7</c:v>
                      </c:pt>
                      <c:pt idx="557">
                        <c:v>7</c:v>
                      </c:pt>
                      <c:pt idx="558">
                        <c:v>7</c:v>
                      </c:pt>
                      <c:pt idx="559">
                        <c:v>7</c:v>
                      </c:pt>
                      <c:pt idx="560">
                        <c:v>7</c:v>
                      </c:pt>
                      <c:pt idx="561">
                        <c:v>7</c:v>
                      </c:pt>
                      <c:pt idx="562">
                        <c:v>7</c:v>
                      </c:pt>
                      <c:pt idx="563">
                        <c:v>7</c:v>
                      </c:pt>
                      <c:pt idx="564">
                        <c:v>7</c:v>
                      </c:pt>
                      <c:pt idx="565">
                        <c:v>7</c:v>
                      </c:pt>
                      <c:pt idx="566">
                        <c:v>7</c:v>
                      </c:pt>
                      <c:pt idx="567">
                        <c:v>7</c:v>
                      </c:pt>
                      <c:pt idx="568">
                        <c:v>7</c:v>
                      </c:pt>
                      <c:pt idx="569">
                        <c:v>7</c:v>
                      </c:pt>
                      <c:pt idx="570">
                        <c:v>7</c:v>
                      </c:pt>
                      <c:pt idx="571">
                        <c:v>7</c:v>
                      </c:pt>
                      <c:pt idx="572">
                        <c:v>7</c:v>
                      </c:pt>
                      <c:pt idx="573">
                        <c:v>7</c:v>
                      </c:pt>
                      <c:pt idx="574">
                        <c:v>7</c:v>
                      </c:pt>
                      <c:pt idx="575">
                        <c:v>7</c:v>
                      </c:pt>
                      <c:pt idx="576">
                        <c:v>7</c:v>
                      </c:pt>
                      <c:pt idx="577">
                        <c:v>7</c:v>
                      </c:pt>
                      <c:pt idx="578">
                        <c:v>7</c:v>
                      </c:pt>
                      <c:pt idx="579">
                        <c:v>7</c:v>
                      </c:pt>
                      <c:pt idx="580">
                        <c:v>7</c:v>
                      </c:pt>
                      <c:pt idx="581">
                        <c:v>7</c:v>
                      </c:pt>
                      <c:pt idx="582">
                        <c:v>7</c:v>
                      </c:pt>
                      <c:pt idx="583">
                        <c:v>7</c:v>
                      </c:pt>
                      <c:pt idx="584">
                        <c:v>7</c:v>
                      </c:pt>
                      <c:pt idx="585">
                        <c:v>7</c:v>
                      </c:pt>
                      <c:pt idx="586">
                        <c:v>7</c:v>
                      </c:pt>
                      <c:pt idx="587">
                        <c:v>7</c:v>
                      </c:pt>
                      <c:pt idx="588">
                        <c:v>7</c:v>
                      </c:pt>
                      <c:pt idx="589">
                        <c:v>7</c:v>
                      </c:pt>
                      <c:pt idx="590">
                        <c:v>7</c:v>
                      </c:pt>
                      <c:pt idx="591">
                        <c:v>7</c:v>
                      </c:pt>
                      <c:pt idx="592">
                        <c:v>7</c:v>
                      </c:pt>
                      <c:pt idx="593">
                        <c:v>7</c:v>
                      </c:pt>
                      <c:pt idx="594">
                        <c:v>7</c:v>
                      </c:pt>
                      <c:pt idx="595">
                        <c:v>7</c:v>
                      </c:pt>
                      <c:pt idx="596">
                        <c:v>7</c:v>
                      </c:pt>
                      <c:pt idx="597">
                        <c:v>7</c:v>
                      </c:pt>
                      <c:pt idx="598">
                        <c:v>7</c:v>
                      </c:pt>
                      <c:pt idx="599">
                        <c:v>7</c:v>
                      </c:pt>
                      <c:pt idx="600">
                        <c:v>7</c:v>
                      </c:pt>
                      <c:pt idx="601">
                        <c:v>7</c:v>
                      </c:pt>
                      <c:pt idx="602">
                        <c:v>7</c:v>
                      </c:pt>
                      <c:pt idx="603">
                        <c:v>7</c:v>
                      </c:pt>
                      <c:pt idx="604">
                        <c:v>7</c:v>
                      </c:pt>
                      <c:pt idx="605">
                        <c:v>7</c:v>
                      </c:pt>
                      <c:pt idx="606">
                        <c:v>7</c:v>
                      </c:pt>
                      <c:pt idx="607">
                        <c:v>7</c:v>
                      </c:pt>
                      <c:pt idx="608">
                        <c:v>7</c:v>
                      </c:pt>
                      <c:pt idx="609">
                        <c:v>7</c:v>
                      </c:pt>
                      <c:pt idx="610">
                        <c:v>7</c:v>
                      </c:pt>
                      <c:pt idx="611">
                        <c:v>7</c:v>
                      </c:pt>
                      <c:pt idx="612">
                        <c:v>7</c:v>
                      </c:pt>
                      <c:pt idx="613">
                        <c:v>7</c:v>
                      </c:pt>
                      <c:pt idx="614">
                        <c:v>7</c:v>
                      </c:pt>
                      <c:pt idx="615">
                        <c:v>7</c:v>
                      </c:pt>
                      <c:pt idx="616">
                        <c:v>3</c:v>
                      </c:pt>
                      <c:pt idx="617">
                        <c:v>3</c:v>
                      </c:pt>
                      <c:pt idx="618">
                        <c:v>3</c:v>
                      </c:pt>
                      <c:pt idx="619">
                        <c:v>3</c:v>
                      </c:pt>
                      <c:pt idx="620">
                        <c:v>3</c:v>
                      </c:pt>
                      <c:pt idx="621">
                        <c:v>3</c:v>
                      </c:pt>
                      <c:pt idx="622">
                        <c:v>3</c:v>
                      </c:pt>
                      <c:pt idx="623">
                        <c:v>3</c:v>
                      </c:pt>
                      <c:pt idx="624">
                        <c:v>3</c:v>
                      </c:pt>
                      <c:pt idx="625">
                        <c:v>3</c:v>
                      </c:pt>
                      <c:pt idx="626">
                        <c:v>3</c:v>
                      </c:pt>
                      <c:pt idx="627">
                        <c:v>3</c:v>
                      </c:pt>
                      <c:pt idx="628">
                        <c:v>3</c:v>
                      </c:pt>
                      <c:pt idx="629">
                        <c:v>3</c:v>
                      </c:pt>
                      <c:pt idx="630">
                        <c:v>3</c:v>
                      </c:pt>
                      <c:pt idx="631">
                        <c:v>3</c:v>
                      </c:pt>
                      <c:pt idx="632">
                        <c:v>3</c:v>
                      </c:pt>
                      <c:pt idx="633">
                        <c:v>3</c:v>
                      </c:pt>
                      <c:pt idx="634">
                        <c:v>3</c:v>
                      </c:pt>
                      <c:pt idx="635">
                        <c:v>3</c:v>
                      </c:pt>
                      <c:pt idx="636">
                        <c:v>3</c:v>
                      </c:pt>
                      <c:pt idx="637">
                        <c:v>3</c:v>
                      </c:pt>
                      <c:pt idx="638">
                        <c:v>3</c:v>
                      </c:pt>
                      <c:pt idx="639">
                        <c:v>3</c:v>
                      </c:pt>
                      <c:pt idx="640">
                        <c:v>3</c:v>
                      </c:pt>
                      <c:pt idx="641">
                        <c:v>3</c:v>
                      </c:pt>
                      <c:pt idx="642">
                        <c:v>3</c:v>
                      </c:pt>
                      <c:pt idx="643">
                        <c:v>3</c:v>
                      </c:pt>
                      <c:pt idx="644">
                        <c:v>3</c:v>
                      </c:pt>
                      <c:pt idx="645">
                        <c:v>3</c:v>
                      </c:pt>
                      <c:pt idx="646">
                        <c:v>3</c:v>
                      </c:pt>
                      <c:pt idx="647">
                        <c:v>3</c:v>
                      </c:pt>
                      <c:pt idx="648">
                        <c:v>3</c:v>
                      </c:pt>
                      <c:pt idx="649">
                        <c:v>3</c:v>
                      </c:pt>
                      <c:pt idx="650">
                        <c:v>3</c:v>
                      </c:pt>
                      <c:pt idx="651">
                        <c:v>3</c:v>
                      </c:pt>
                      <c:pt idx="652">
                        <c:v>3</c:v>
                      </c:pt>
                      <c:pt idx="653">
                        <c:v>3</c:v>
                      </c:pt>
                      <c:pt idx="654">
                        <c:v>3</c:v>
                      </c:pt>
                      <c:pt idx="655">
                        <c:v>3</c:v>
                      </c:pt>
                      <c:pt idx="656">
                        <c:v>3</c:v>
                      </c:pt>
                      <c:pt idx="657">
                        <c:v>3</c:v>
                      </c:pt>
                      <c:pt idx="658">
                        <c:v>3</c:v>
                      </c:pt>
                      <c:pt idx="659">
                        <c:v>3</c:v>
                      </c:pt>
                      <c:pt idx="660">
                        <c:v>3</c:v>
                      </c:pt>
                      <c:pt idx="661">
                        <c:v>3</c:v>
                      </c:pt>
                      <c:pt idx="662">
                        <c:v>3</c:v>
                      </c:pt>
                      <c:pt idx="663">
                        <c:v>3</c:v>
                      </c:pt>
                      <c:pt idx="664">
                        <c:v>3</c:v>
                      </c:pt>
                      <c:pt idx="665">
                        <c:v>3</c:v>
                      </c:pt>
                      <c:pt idx="666">
                        <c:v>3</c:v>
                      </c:pt>
                      <c:pt idx="667">
                        <c:v>3</c:v>
                      </c:pt>
                      <c:pt idx="668">
                        <c:v>3</c:v>
                      </c:pt>
                      <c:pt idx="669">
                        <c:v>3</c:v>
                      </c:pt>
                      <c:pt idx="670">
                        <c:v>3</c:v>
                      </c:pt>
                      <c:pt idx="671">
                        <c:v>3</c:v>
                      </c:pt>
                      <c:pt idx="672">
                        <c:v>3</c:v>
                      </c:pt>
                      <c:pt idx="673">
                        <c:v>3</c:v>
                      </c:pt>
                      <c:pt idx="674">
                        <c:v>3</c:v>
                      </c:pt>
                      <c:pt idx="675">
                        <c:v>3</c:v>
                      </c:pt>
                      <c:pt idx="676">
                        <c:v>3</c:v>
                      </c:pt>
                      <c:pt idx="677">
                        <c:v>3</c:v>
                      </c:pt>
                      <c:pt idx="678">
                        <c:v>3</c:v>
                      </c:pt>
                      <c:pt idx="679">
                        <c:v>3</c:v>
                      </c:pt>
                      <c:pt idx="680">
                        <c:v>3</c:v>
                      </c:pt>
                      <c:pt idx="681">
                        <c:v>3</c:v>
                      </c:pt>
                      <c:pt idx="682">
                        <c:v>3</c:v>
                      </c:pt>
                      <c:pt idx="683">
                        <c:v>3</c:v>
                      </c:pt>
                      <c:pt idx="684">
                        <c:v>3</c:v>
                      </c:pt>
                      <c:pt idx="685">
                        <c:v>3</c:v>
                      </c:pt>
                      <c:pt idx="686">
                        <c:v>3</c:v>
                      </c:pt>
                      <c:pt idx="687">
                        <c:v>3</c:v>
                      </c:pt>
                      <c:pt idx="688">
                        <c:v>3</c:v>
                      </c:pt>
                      <c:pt idx="689">
                        <c:v>3</c:v>
                      </c:pt>
                      <c:pt idx="690">
                        <c:v>3</c:v>
                      </c:pt>
                      <c:pt idx="691">
                        <c:v>3</c:v>
                      </c:pt>
                      <c:pt idx="692">
                        <c:v>3</c:v>
                      </c:pt>
                      <c:pt idx="693">
                        <c:v>3</c:v>
                      </c:pt>
                      <c:pt idx="694">
                        <c:v>3</c:v>
                      </c:pt>
                      <c:pt idx="695">
                        <c:v>3</c:v>
                      </c:pt>
                      <c:pt idx="696">
                        <c:v>3</c:v>
                      </c:pt>
                      <c:pt idx="697">
                        <c:v>3</c:v>
                      </c:pt>
                      <c:pt idx="698">
                        <c:v>3</c:v>
                      </c:pt>
                      <c:pt idx="699">
                        <c:v>3</c:v>
                      </c:pt>
                      <c:pt idx="700">
                        <c:v>3</c:v>
                      </c:pt>
                      <c:pt idx="701">
                        <c:v>3</c:v>
                      </c:pt>
                      <c:pt idx="702">
                        <c:v>3</c:v>
                      </c:pt>
                      <c:pt idx="703">
                        <c:v>3</c:v>
                      </c:pt>
                      <c:pt idx="704">
                        <c:v>3</c:v>
                      </c:pt>
                      <c:pt idx="705">
                        <c:v>3</c:v>
                      </c:pt>
                      <c:pt idx="706">
                        <c:v>3</c:v>
                      </c:pt>
                      <c:pt idx="707">
                        <c:v>3</c:v>
                      </c:pt>
                      <c:pt idx="708">
                        <c:v>3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3</c:v>
                      </c:pt>
                      <c:pt idx="712">
                        <c:v>3</c:v>
                      </c:pt>
                      <c:pt idx="713">
                        <c:v>3</c:v>
                      </c:pt>
                      <c:pt idx="714">
                        <c:v>3</c:v>
                      </c:pt>
                      <c:pt idx="715">
                        <c:v>3</c:v>
                      </c:pt>
                      <c:pt idx="716">
                        <c:v>3</c:v>
                      </c:pt>
                      <c:pt idx="717">
                        <c:v>3</c:v>
                      </c:pt>
                      <c:pt idx="718">
                        <c:v>3</c:v>
                      </c:pt>
                      <c:pt idx="719">
                        <c:v>3</c:v>
                      </c:pt>
                      <c:pt idx="720">
                        <c:v>3</c:v>
                      </c:pt>
                      <c:pt idx="721">
                        <c:v>3</c:v>
                      </c:pt>
                      <c:pt idx="722">
                        <c:v>3</c:v>
                      </c:pt>
                      <c:pt idx="723">
                        <c:v>3</c:v>
                      </c:pt>
                      <c:pt idx="724">
                        <c:v>3</c:v>
                      </c:pt>
                      <c:pt idx="725">
                        <c:v>3</c:v>
                      </c:pt>
                      <c:pt idx="726">
                        <c:v>3</c:v>
                      </c:pt>
                      <c:pt idx="727">
                        <c:v>3</c:v>
                      </c:pt>
                      <c:pt idx="728">
                        <c:v>3</c:v>
                      </c:pt>
                      <c:pt idx="729">
                        <c:v>3</c:v>
                      </c:pt>
                      <c:pt idx="730">
                        <c:v>3</c:v>
                      </c:pt>
                      <c:pt idx="731">
                        <c:v>3</c:v>
                      </c:pt>
                      <c:pt idx="732">
                        <c:v>3</c:v>
                      </c:pt>
                      <c:pt idx="733">
                        <c:v>3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3</c:v>
                      </c:pt>
                      <c:pt idx="737">
                        <c:v>3</c:v>
                      </c:pt>
                      <c:pt idx="738">
                        <c:v>3</c:v>
                      </c:pt>
                      <c:pt idx="739">
                        <c:v>3</c:v>
                      </c:pt>
                      <c:pt idx="740">
                        <c:v>3</c:v>
                      </c:pt>
                      <c:pt idx="741">
                        <c:v>3</c:v>
                      </c:pt>
                      <c:pt idx="742">
                        <c:v>3</c:v>
                      </c:pt>
                      <c:pt idx="743">
                        <c:v>3</c:v>
                      </c:pt>
                      <c:pt idx="744">
                        <c:v>3</c:v>
                      </c:pt>
                      <c:pt idx="745">
                        <c:v>3</c:v>
                      </c:pt>
                      <c:pt idx="746">
                        <c:v>3</c:v>
                      </c:pt>
                      <c:pt idx="747">
                        <c:v>3</c:v>
                      </c:pt>
                      <c:pt idx="748">
                        <c:v>3</c:v>
                      </c:pt>
                      <c:pt idx="749">
                        <c:v>3</c:v>
                      </c:pt>
                      <c:pt idx="750">
                        <c:v>3</c:v>
                      </c:pt>
                      <c:pt idx="751">
                        <c:v>3</c:v>
                      </c:pt>
                      <c:pt idx="752">
                        <c:v>3</c:v>
                      </c:pt>
                      <c:pt idx="753">
                        <c:v>3</c:v>
                      </c:pt>
                      <c:pt idx="754">
                        <c:v>3</c:v>
                      </c:pt>
                      <c:pt idx="755">
                        <c:v>3</c:v>
                      </c:pt>
                      <c:pt idx="756">
                        <c:v>3</c:v>
                      </c:pt>
                      <c:pt idx="757">
                        <c:v>3</c:v>
                      </c:pt>
                      <c:pt idx="758">
                        <c:v>3</c:v>
                      </c:pt>
                      <c:pt idx="759">
                        <c:v>3</c:v>
                      </c:pt>
                      <c:pt idx="760">
                        <c:v>3</c:v>
                      </c:pt>
                      <c:pt idx="761">
                        <c:v>3</c:v>
                      </c:pt>
                      <c:pt idx="762">
                        <c:v>3</c:v>
                      </c:pt>
                      <c:pt idx="763">
                        <c:v>3</c:v>
                      </c:pt>
                      <c:pt idx="764">
                        <c:v>3</c:v>
                      </c:pt>
                      <c:pt idx="765">
                        <c:v>3</c:v>
                      </c:pt>
                      <c:pt idx="766">
                        <c:v>3</c:v>
                      </c:pt>
                      <c:pt idx="767">
                        <c:v>3</c:v>
                      </c:pt>
                      <c:pt idx="768">
                        <c:v>3</c:v>
                      </c:pt>
                      <c:pt idx="769">
                        <c:v>3</c:v>
                      </c:pt>
                      <c:pt idx="770">
                        <c:v>3</c:v>
                      </c:pt>
                      <c:pt idx="771">
                        <c:v>3</c:v>
                      </c:pt>
                      <c:pt idx="772">
                        <c:v>3</c:v>
                      </c:pt>
                      <c:pt idx="773">
                        <c:v>3</c:v>
                      </c:pt>
                      <c:pt idx="774">
                        <c:v>3</c:v>
                      </c:pt>
                      <c:pt idx="775">
                        <c:v>3</c:v>
                      </c:pt>
                      <c:pt idx="776">
                        <c:v>3</c:v>
                      </c:pt>
                      <c:pt idx="777">
                        <c:v>3</c:v>
                      </c:pt>
                      <c:pt idx="778">
                        <c:v>3</c:v>
                      </c:pt>
                      <c:pt idx="779">
                        <c:v>3</c:v>
                      </c:pt>
                      <c:pt idx="780">
                        <c:v>3</c:v>
                      </c:pt>
                      <c:pt idx="781">
                        <c:v>3</c:v>
                      </c:pt>
                      <c:pt idx="782">
                        <c:v>3</c:v>
                      </c:pt>
                      <c:pt idx="783">
                        <c:v>3</c:v>
                      </c:pt>
                      <c:pt idx="784">
                        <c:v>3</c:v>
                      </c:pt>
                      <c:pt idx="785">
                        <c:v>3</c:v>
                      </c:pt>
                      <c:pt idx="786">
                        <c:v>3</c:v>
                      </c:pt>
                      <c:pt idx="787">
                        <c:v>3</c:v>
                      </c:pt>
                      <c:pt idx="788">
                        <c:v>3</c:v>
                      </c:pt>
                      <c:pt idx="789">
                        <c:v>3</c:v>
                      </c:pt>
                      <c:pt idx="790">
                        <c:v>3</c:v>
                      </c:pt>
                      <c:pt idx="791">
                        <c:v>3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3</c:v>
                      </c:pt>
                      <c:pt idx="796">
                        <c:v>3</c:v>
                      </c:pt>
                      <c:pt idx="797">
                        <c:v>3</c:v>
                      </c:pt>
                      <c:pt idx="798">
                        <c:v>3</c:v>
                      </c:pt>
                      <c:pt idx="799">
                        <c:v>3</c:v>
                      </c:pt>
                      <c:pt idx="800">
                        <c:v>3</c:v>
                      </c:pt>
                      <c:pt idx="801">
                        <c:v>3</c:v>
                      </c:pt>
                      <c:pt idx="802">
                        <c:v>3</c:v>
                      </c:pt>
                      <c:pt idx="803">
                        <c:v>3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3</c:v>
                      </c:pt>
                      <c:pt idx="807">
                        <c:v>3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3</c:v>
                      </c:pt>
                      <c:pt idx="811">
                        <c:v>3</c:v>
                      </c:pt>
                      <c:pt idx="812">
                        <c:v>3</c:v>
                      </c:pt>
                      <c:pt idx="813">
                        <c:v>3</c:v>
                      </c:pt>
                      <c:pt idx="814">
                        <c:v>3</c:v>
                      </c:pt>
                      <c:pt idx="815">
                        <c:v>3</c:v>
                      </c:pt>
                      <c:pt idx="816">
                        <c:v>3</c:v>
                      </c:pt>
                      <c:pt idx="817">
                        <c:v>3</c:v>
                      </c:pt>
                      <c:pt idx="818">
                        <c:v>3</c:v>
                      </c:pt>
                      <c:pt idx="819">
                        <c:v>3</c:v>
                      </c:pt>
                      <c:pt idx="820">
                        <c:v>3</c:v>
                      </c:pt>
                      <c:pt idx="821">
                        <c:v>3</c:v>
                      </c:pt>
                      <c:pt idx="822">
                        <c:v>3</c:v>
                      </c:pt>
                      <c:pt idx="823">
                        <c:v>3</c:v>
                      </c:pt>
                      <c:pt idx="824">
                        <c:v>3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3</c:v>
                      </c:pt>
                      <c:pt idx="830">
                        <c:v>3</c:v>
                      </c:pt>
                      <c:pt idx="831">
                        <c:v>3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3</c:v>
                      </c:pt>
                      <c:pt idx="837">
                        <c:v>3</c:v>
                      </c:pt>
                      <c:pt idx="838">
                        <c:v>3</c:v>
                      </c:pt>
                      <c:pt idx="839">
                        <c:v>3</c:v>
                      </c:pt>
                      <c:pt idx="840">
                        <c:v>3</c:v>
                      </c:pt>
                      <c:pt idx="841">
                        <c:v>3</c:v>
                      </c:pt>
                      <c:pt idx="842">
                        <c:v>3</c:v>
                      </c:pt>
                      <c:pt idx="843">
                        <c:v>3</c:v>
                      </c:pt>
                      <c:pt idx="844">
                        <c:v>3</c:v>
                      </c:pt>
                      <c:pt idx="845">
                        <c:v>3</c:v>
                      </c:pt>
                      <c:pt idx="846">
                        <c:v>3</c:v>
                      </c:pt>
                      <c:pt idx="847">
                        <c:v>3</c:v>
                      </c:pt>
                      <c:pt idx="848">
                        <c:v>3</c:v>
                      </c:pt>
                      <c:pt idx="849">
                        <c:v>3</c:v>
                      </c:pt>
                      <c:pt idx="850">
                        <c:v>3</c:v>
                      </c:pt>
                      <c:pt idx="851">
                        <c:v>3</c:v>
                      </c:pt>
                      <c:pt idx="852">
                        <c:v>3</c:v>
                      </c:pt>
                      <c:pt idx="853">
                        <c:v>3</c:v>
                      </c:pt>
                      <c:pt idx="854">
                        <c:v>3</c:v>
                      </c:pt>
                      <c:pt idx="855">
                        <c:v>3</c:v>
                      </c:pt>
                      <c:pt idx="856">
                        <c:v>3</c:v>
                      </c:pt>
                      <c:pt idx="857">
                        <c:v>3</c:v>
                      </c:pt>
                      <c:pt idx="858">
                        <c:v>3</c:v>
                      </c:pt>
                      <c:pt idx="859">
                        <c:v>3</c:v>
                      </c:pt>
                      <c:pt idx="860">
                        <c:v>3</c:v>
                      </c:pt>
                      <c:pt idx="861">
                        <c:v>3</c:v>
                      </c:pt>
                      <c:pt idx="862">
                        <c:v>3</c:v>
                      </c:pt>
                      <c:pt idx="863">
                        <c:v>3</c:v>
                      </c:pt>
                      <c:pt idx="864">
                        <c:v>3</c:v>
                      </c:pt>
                      <c:pt idx="865">
                        <c:v>3</c:v>
                      </c:pt>
                      <c:pt idx="866">
                        <c:v>3</c:v>
                      </c:pt>
                      <c:pt idx="867">
                        <c:v>3</c:v>
                      </c:pt>
                      <c:pt idx="868">
                        <c:v>3</c:v>
                      </c:pt>
                      <c:pt idx="869">
                        <c:v>3</c:v>
                      </c:pt>
                      <c:pt idx="870">
                        <c:v>3</c:v>
                      </c:pt>
                      <c:pt idx="871">
                        <c:v>3</c:v>
                      </c:pt>
                      <c:pt idx="872">
                        <c:v>3</c:v>
                      </c:pt>
                      <c:pt idx="873">
                        <c:v>3</c:v>
                      </c:pt>
                      <c:pt idx="874">
                        <c:v>3</c:v>
                      </c:pt>
                      <c:pt idx="875">
                        <c:v>3</c:v>
                      </c:pt>
                      <c:pt idx="876">
                        <c:v>3</c:v>
                      </c:pt>
                      <c:pt idx="877">
                        <c:v>3</c:v>
                      </c:pt>
                      <c:pt idx="878">
                        <c:v>3</c:v>
                      </c:pt>
                      <c:pt idx="879">
                        <c:v>3</c:v>
                      </c:pt>
                      <c:pt idx="880">
                        <c:v>3</c:v>
                      </c:pt>
                      <c:pt idx="881">
                        <c:v>3</c:v>
                      </c:pt>
                      <c:pt idx="882">
                        <c:v>3</c:v>
                      </c:pt>
                      <c:pt idx="883">
                        <c:v>3</c:v>
                      </c:pt>
                      <c:pt idx="884">
                        <c:v>3</c:v>
                      </c:pt>
                      <c:pt idx="885">
                        <c:v>3</c:v>
                      </c:pt>
                      <c:pt idx="886">
                        <c:v>3</c:v>
                      </c:pt>
                      <c:pt idx="887">
                        <c:v>3</c:v>
                      </c:pt>
                      <c:pt idx="888">
                        <c:v>3</c:v>
                      </c:pt>
                      <c:pt idx="889">
                        <c:v>3</c:v>
                      </c:pt>
                      <c:pt idx="890">
                        <c:v>3</c:v>
                      </c:pt>
                      <c:pt idx="891">
                        <c:v>3</c:v>
                      </c:pt>
                      <c:pt idx="892">
                        <c:v>3</c:v>
                      </c:pt>
                      <c:pt idx="893">
                        <c:v>3</c:v>
                      </c:pt>
                      <c:pt idx="894">
                        <c:v>3</c:v>
                      </c:pt>
                      <c:pt idx="895">
                        <c:v>3</c:v>
                      </c:pt>
                      <c:pt idx="896">
                        <c:v>3</c:v>
                      </c:pt>
                      <c:pt idx="897">
                        <c:v>3</c:v>
                      </c:pt>
                      <c:pt idx="898">
                        <c:v>3</c:v>
                      </c:pt>
                      <c:pt idx="899">
                        <c:v>3</c:v>
                      </c:pt>
                      <c:pt idx="900">
                        <c:v>3</c:v>
                      </c:pt>
                      <c:pt idx="901">
                        <c:v>3</c:v>
                      </c:pt>
                      <c:pt idx="902">
                        <c:v>3</c:v>
                      </c:pt>
                      <c:pt idx="903">
                        <c:v>3</c:v>
                      </c:pt>
                      <c:pt idx="904">
                        <c:v>3</c:v>
                      </c:pt>
                      <c:pt idx="905">
                        <c:v>3</c:v>
                      </c:pt>
                      <c:pt idx="906">
                        <c:v>3</c:v>
                      </c:pt>
                      <c:pt idx="907">
                        <c:v>3</c:v>
                      </c:pt>
                      <c:pt idx="908">
                        <c:v>3</c:v>
                      </c:pt>
                      <c:pt idx="909">
                        <c:v>3</c:v>
                      </c:pt>
                      <c:pt idx="910">
                        <c:v>3</c:v>
                      </c:pt>
                      <c:pt idx="911">
                        <c:v>3</c:v>
                      </c:pt>
                      <c:pt idx="912">
                        <c:v>3</c:v>
                      </c:pt>
                      <c:pt idx="913">
                        <c:v>3</c:v>
                      </c:pt>
                      <c:pt idx="914">
                        <c:v>3</c:v>
                      </c:pt>
                      <c:pt idx="915">
                        <c:v>9</c:v>
                      </c:pt>
                      <c:pt idx="916">
                        <c:v>9</c:v>
                      </c:pt>
                      <c:pt idx="917">
                        <c:v>9</c:v>
                      </c:pt>
                      <c:pt idx="918">
                        <c:v>9</c:v>
                      </c:pt>
                      <c:pt idx="919">
                        <c:v>9</c:v>
                      </c:pt>
                      <c:pt idx="920">
                        <c:v>9</c:v>
                      </c:pt>
                      <c:pt idx="921">
                        <c:v>9</c:v>
                      </c:pt>
                      <c:pt idx="922">
                        <c:v>9</c:v>
                      </c:pt>
                      <c:pt idx="923">
                        <c:v>9</c:v>
                      </c:pt>
                      <c:pt idx="924">
                        <c:v>9</c:v>
                      </c:pt>
                      <c:pt idx="925">
                        <c:v>9</c:v>
                      </c:pt>
                      <c:pt idx="926">
                        <c:v>9</c:v>
                      </c:pt>
                      <c:pt idx="927">
                        <c:v>9</c:v>
                      </c:pt>
                      <c:pt idx="928">
                        <c:v>9</c:v>
                      </c:pt>
                      <c:pt idx="929">
                        <c:v>9</c:v>
                      </c:pt>
                      <c:pt idx="930">
                        <c:v>9</c:v>
                      </c:pt>
                      <c:pt idx="931">
                        <c:v>9</c:v>
                      </c:pt>
                      <c:pt idx="932">
                        <c:v>9</c:v>
                      </c:pt>
                      <c:pt idx="933">
                        <c:v>9</c:v>
                      </c:pt>
                      <c:pt idx="934">
                        <c:v>9</c:v>
                      </c:pt>
                      <c:pt idx="935">
                        <c:v>9</c:v>
                      </c:pt>
                      <c:pt idx="936">
                        <c:v>9</c:v>
                      </c:pt>
                      <c:pt idx="937">
                        <c:v>9</c:v>
                      </c:pt>
                      <c:pt idx="938">
                        <c:v>9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2240-436D-BC0F-32F7774B87F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Input'!$Q$1</c15:sqref>
                        </c15:formulaRef>
                      </c:ext>
                    </c:extLst>
                    <c:strCache>
                      <c:ptCount val="1"/>
                      <c:pt idx="0">
                        <c:v>az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Input'!$Q$2:$Q$1124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40-436D-BC0F-32F7774B87F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Input'!$R$1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Input'!$R$2:$R$1124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-1.8540030000000001</c:v>
                      </c:pt>
                      <c:pt idx="463">
                        <c:v>-1.7060569999999999</c:v>
                      </c:pt>
                      <c:pt idx="464">
                        <c:v>-0.32297799999999999</c:v>
                      </c:pt>
                      <c:pt idx="465">
                        <c:v>0.35538599999999998</c:v>
                      </c:pt>
                      <c:pt idx="466">
                        <c:v>0.85418700000000003</c:v>
                      </c:pt>
                      <c:pt idx="467">
                        <c:v>1.681406</c:v>
                      </c:pt>
                      <c:pt idx="468">
                        <c:v>2.1392899999999999</c:v>
                      </c:pt>
                      <c:pt idx="469">
                        <c:v>1.9658770000000001</c:v>
                      </c:pt>
                      <c:pt idx="470">
                        <c:v>1.908363</c:v>
                      </c:pt>
                      <c:pt idx="471">
                        <c:v>2.0633149999999998</c:v>
                      </c:pt>
                      <c:pt idx="472">
                        <c:v>1.8576239999999999</c:v>
                      </c:pt>
                      <c:pt idx="473">
                        <c:v>1.573234</c:v>
                      </c:pt>
                      <c:pt idx="474">
                        <c:v>1.3979379999999999</c:v>
                      </c:pt>
                      <c:pt idx="475">
                        <c:v>1.243357</c:v>
                      </c:pt>
                      <c:pt idx="476">
                        <c:v>1.563831</c:v>
                      </c:pt>
                      <c:pt idx="477">
                        <c:v>1.4933190000000001</c:v>
                      </c:pt>
                      <c:pt idx="478">
                        <c:v>1.2349330000000001</c:v>
                      </c:pt>
                      <c:pt idx="479">
                        <c:v>1.2671110000000001</c:v>
                      </c:pt>
                      <c:pt idx="480">
                        <c:v>1.3414520000000001</c:v>
                      </c:pt>
                      <c:pt idx="481">
                        <c:v>1.6166400000000001</c:v>
                      </c:pt>
                      <c:pt idx="482">
                        <c:v>1.9641379999999999</c:v>
                      </c:pt>
                      <c:pt idx="483">
                        <c:v>1.979487</c:v>
                      </c:pt>
                      <c:pt idx="484">
                        <c:v>1.380171</c:v>
                      </c:pt>
                      <c:pt idx="485">
                        <c:v>1.3695900000000001</c:v>
                      </c:pt>
                      <c:pt idx="486">
                        <c:v>1.656522</c:v>
                      </c:pt>
                      <c:pt idx="487">
                        <c:v>1.631786</c:v>
                      </c:pt>
                      <c:pt idx="488">
                        <c:v>1.776956</c:v>
                      </c:pt>
                      <c:pt idx="489">
                        <c:v>2.3408829999999998</c:v>
                      </c:pt>
                      <c:pt idx="490">
                        <c:v>2.2994650000000001</c:v>
                      </c:pt>
                      <c:pt idx="491">
                        <c:v>2.6539999999999999</c:v>
                      </c:pt>
                      <c:pt idx="492">
                        <c:v>2.9734090000000002</c:v>
                      </c:pt>
                      <c:pt idx="493">
                        <c:v>3.2814239999999999</c:v>
                      </c:pt>
                      <c:pt idx="494">
                        <c:v>3.0137529999999999</c:v>
                      </c:pt>
                      <c:pt idx="495">
                        <c:v>2.6411509999999998</c:v>
                      </c:pt>
                      <c:pt idx="496">
                        <c:v>2.3761489999999998</c:v>
                      </c:pt>
                      <c:pt idx="497">
                        <c:v>2.0758100000000002</c:v>
                      </c:pt>
                      <c:pt idx="498">
                        <c:v>1.8742300000000001</c:v>
                      </c:pt>
                      <c:pt idx="499">
                        <c:v>1.877848</c:v>
                      </c:pt>
                      <c:pt idx="500">
                        <c:v>2.2636729999999998</c:v>
                      </c:pt>
                      <c:pt idx="501">
                        <c:v>2.3516279999999998</c:v>
                      </c:pt>
                      <c:pt idx="502">
                        <c:v>2.2964980000000002</c:v>
                      </c:pt>
                      <c:pt idx="503">
                        <c:v>2.6273029999999999</c:v>
                      </c:pt>
                      <c:pt idx="504">
                        <c:v>2.4817879999999999</c:v>
                      </c:pt>
                      <c:pt idx="505">
                        <c:v>2.390272</c:v>
                      </c:pt>
                      <c:pt idx="506">
                        <c:v>1.9285669999999999</c:v>
                      </c:pt>
                      <c:pt idx="507">
                        <c:v>1.4724550000000001</c:v>
                      </c:pt>
                      <c:pt idx="508">
                        <c:v>1.144563</c:v>
                      </c:pt>
                      <c:pt idx="509">
                        <c:v>0.89820699999999998</c:v>
                      </c:pt>
                      <c:pt idx="510">
                        <c:v>0.73894700000000002</c:v>
                      </c:pt>
                      <c:pt idx="511">
                        <c:v>0.95492999999999995</c:v>
                      </c:pt>
                      <c:pt idx="512">
                        <c:v>0.94891400000000004</c:v>
                      </c:pt>
                      <c:pt idx="513">
                        <c:v>0.83099100000000004</c:v>
                      </c:pt>
                      <c:pt idx="514">
                        <c:v>0.69926699999999997</c:v>
                      </c:pt>
                      <c:pt idx="515">
                        <c:v>0.25193199999999999</c:v>
                      </c:pt>
                      <c:pt idx="516">
                        <c:v>-6.3755000000000006E-2</c:v>
                      </c:pt>
                      <c:pt idx="517">
                        <c:v>-0.35089500000000001</c:v>
                      </c:pt>
                      <c:pt idx="518">
                        <c:v>-0.27805099999999999</c:v>
                      </c:pt>
                      <c:pt idx="519">
                        <c:v>-0.663887</c:v>
                      </c:pt>
                      <c:pt idx="520">
                        <c:v>-0.32277800000000001</c:v>
                      </c:pt>
                      <c:pt idx="521">
                        <c:v>-0.29803499999999999</c:v>
                      </c:pt>
                      <c:pt idx="522">
                        <c:v>-0.158327</c:v>
                      </c:pt>
                      <c:pt idx="523">
                        <c:v>0.30077599999999999</c:v>
                      </c:pt>
                      <c:pt idx="524">
                        <c:v>0.22511600000000001</c:v>
                      </c:pt>
                      <c:pt idx="525">
                        <c:v>6.2916E-2</c:v>
                      </c:pt>
                      <c:pt idx="526">
                        <c:v>0.126947</c:v>
                      </c:pt>
                      <c:pt idx="527">
                        <c:v>0.18278900000000001</c:v>
                      </c:pt>
                      <c:pt idx="528">
                        <c:v>0.467339</c:v>
                      </c:pt>
                      <c:pt idx="529">
                        <c:v>0.44439200000000001</c:v>
                      </c:pt>
                      <c:pt idx="530">
                        <c:v>0.95656200000000002</c:v>
                      </c:pt>
                      <c:pt idx="531">
                        <c:v>1.086849</c:v>
                      </c:pt>
                      <c:pt idx="532">
                        <c:v>0.379556</c:v>
                      </c:pt>
                      <c:pt idx="533">
                        <c:v>0.36909700000000001</c:v>
                      </c:pt>
                      <c:pt idx="534">
                        <c:v>8.0319000000000002E-2</c:v>
                      </c:pt>
                      <c:pt idx="535">
                        <c:v>-0.57139200000000001</c:v>
                      </c:pt>
                      <c:pt idx="536">
                        <c:v>-0.36261900000000002</c:v>
                      </c:pt>
                      <c:pt idx="537">
                        <c:v>-0.299846</c:v>
                      </c:pt>
                      <c:pt idx="538">
                        <c:v>-0.89210199999999995</c:v>
                      </c:pt>
                      <c:pt idx="539">
                        <c:v>-0.38705499999999998</c:v>
                      </c:pt>
                      <c:pt idx="540">
                        <c:v>-0.52398</c:v>
                      </c:pt>
                      <c:pt idx="541">
                        <c:v>-0.27529399999999998</c:v>
                      </c:pt>
                      <c:pt idx="542">
                        <c:v>-0.59220200000000001</c:v>
                      </c:pt>
                      <c:pt idx="543">
                        <c:v>-0.192686</c:v>
                      </c:pt>
                      <c:pt idx="544">
                        <c:v>0.19816800000000001</c:v>
                      </c:pt>
                      <c:pt idx="545">
                        <c:v>0.17035</c:v>
                      </c:pt>
                      <c:pt idx="546">
                        <c:v>-3.1119000000000001E-2</c:v>
                      </c:pt>
                      <c:pt idx="547">
                        <c:v>0.533022</c:v>
                      </c:pt>
                      <c:pt idx="548">
                        <c:v>0.74910399999999999</c:v>
                      </c:pt>
                      <c:pt idx="549">
                        <c:v>-8.7776000000000007E-2</c:v>
                      </c:pt>
                      <c:pt idx="550">
                        <c:v>-0.38762600000000003</c:v>
                      </c:pt>
                      <c:pt idx="551">
                        <c:v>0.313527</c:v>
                      </c:pt>
                      <c:pt idx="552">
                        <c:v>0.139901</c:v>
                      </c:pt>
                      <c:pt idx="553">
                        <c:v>0.17699599999999999</c:v>
                      </c:pt>
                      <c:pt idx="554">
                        <c:v>-0.115763</c:v>
                      </c:pt>
                      <c:pt idx="555">
                        <c:v>1.3625E-2</c:v>
                      </c:pt>
                      <c:pt idx="556">
                        <c:v>0.38086799999999998</c:v>
                      </c:pt>
                      <c:pt idx="557">
                        <c:v>-0.41036</c:v>
                      </c:pt>
                      <c:pt idx="558">
                        <c:v>-0.35762500000000003</c:v>
                      </c:pt>
                      <c:pt idx="559">
                        <c:v>0.15890199999999999</c:v>
                      </c:pt>
                      <c:pt idx="560">
                        <c:v>9.3219999999999997E-2</c:v>
                      </c:pt>
                      <c:pt idx="561">
                        <c:v>-3.382E-3</c:v>
                      </c:pt>
                      <c:pt idx="562">
                        <c:v>-0.90625999999999995</c:v>
                      </c:pt>
                      <c:pt idx="563">
                        <c:v>-0.210759</c:v>
                      </c:pt>
                      <c:pt idx="564">
                        <c:v>0.45301900000000001</c:v>
                      </c:pt>
                      <c:pt idx="565">
                        <c:v>-0.19264500000000001</c:v>
                      </c:pt>
                      <c:pt idx="566">
                        <c:v>-0.58171899999999999</c:v>
                      </c:pt>
                      <c:pt idx="567">
                        <c:v>-1.808562</c:v>
                      </c:pt>
                      <c:pt idx="568">
                        <c:v>-2.2277420000000001</c:v>
                      </c:pt>
                      <c:pt idx="569">
                        <c:v>-1.8841870000000001</c:v>
                      </c:pt>
                      <c:pt idx="570">
                        <c:v>-1.6633929999999999</c:v>
                      </c:pt>
                      <c:pt idx="571">
                        <c:v>-0.76929700000000001</c:v>
                      </c:pt>
                      <c:pt idx="572">
                        <c:v>-0.143039</c:v>
                      </c:pt>
                      <c:pt idx="573">
                        <c:v>7.7330999999999997E-2</c:v>
                      </c:pt>
                      <c:pt idx="574">
                        <c:v>-0.303892</c:v>
                      </c:pt>
                      <c:pt idx="575">
                        <c:v>0.34394200000000003</c:v>
                      </c:pt>
                      <c:pt idx="576">
                        <c:v>0.48863499999999999</c:v>
                      </c:pt>
                      <c:pt idx="577">
                        <c:v>-0.433031</c:v>
                      </c:pt>
                      <c:pt idx="578">
                        <c:v>-0.77148300000000003</c:v>
                      </c:pt>
                      <c:pt idx="579">
                        <c:v>7.9640000000000006E-3</c:v>
                      </c:pt>
                      <c:pt idx="580">
                        <c:v>-0.57074800000000003</c:v>
                      </c:pt>
                      <c:pt idx="581">
                        <c:v>-1.371108</c:v>
                      </c:pt>
                      <c:pt idx="582">
                        <c:v>0.13348399999999999</c:v>
                      </c:pt>
                      <c:pt idx="583">
                        <c:v>1.307612</c:v>
                      </c:pt>
                      <c:pt idx="584">
                        <c:v>-7.6361999999999999E-2</c:v>
                      </c:pt>
                      <c:pt idx="585">
                        <c:v>-0.94702600000000003</c:v>
                      </c:pt>
                      <c:pt idx="586">
                        <c:v>-0.73538099999999995</c:v>
                      </c:pt>
                      <c:pt idx="587">
                        <c:v>-0.98027200000000003</c:v>
                      </c:pt>
                      <c:pt idx="588">
                        <c:v>-0.704592</c:v>
                      </c:pt>
                      <c:pt idx="589">
                        <c:v>-1.56145</c:v>
                      </c:pt>
                      <c:pt idx="590">
                        <c:v>-2.3425639999999999</c:v>
                      </c:pt>
                      <c:pt idx="591">
                        <c:v>-0.68539000000000005</c:v>
                      </c:pt>
                      <c:pt idx="592">
                        <c:v>-0.31691399999999997</c:v>
                      </c:pt>
                      <c:pt idx="593">
                        <c:v>0.40892000000000001</c:v>
                      </c:pt>
                      <c:pt idx="594">
                        <c:v>1.1907319999999999</c:v>
                      </c:pt>
                      <c:pt idx="595">
                        <c:v>-0.141149</c:v>
                      </c:pt>
                      <c:pt idx="596">
                        <c:v>0.39383699999999999</c:v>
                      </c:pt>
                      <c:pt idx="597">
                        <c:v>0.438114</c:v>
                      </c:pt>
                      <c:pt idx="598">
                        <c:v>9.9672999999999998E-2</c:v>
                      </c:pt>
                      <c:pt idx="599">
                        <c:v>-9.1545000000000001E-2</c:v>
                      </c:pt>
                      <c:pt idx="600">
                        <c:v>0.66151700000000002</c:v>
                      </c:pt>
                      <c:pt idx="601">
                        <c:v>2.7024910000000002</c:v>
                      </c:pt>
                      <c:pt idx="602">
                        <c:v>4.8549160000000002</c:v>
                      </c:pt>
                      <c:pt idx="603">
                        <c:v>6.6250260000000001</c:v>
                      </c:pt>
                      <c:pt idx="604">
                        <c:v>9.636412</c:v>
                      </c:pt>
                      <c:pt idx="605">
                        <c:v>11.319544</c:v>
                      </c:pt>
                      <c:pt idx="606">
                        <c:v>14.335101</c:v>
                      </c:pt>
                      <c:pt idx="607">
                        <c:v>16.238665000000001</c:v>
                      </c:pt>
                      <c:pt idx="608">
                        <c:v>20.623868999999999</c:v>
                      </c:pt>
                      <c:pt idx="609">
                        <c:v>27.406324000000001</c:v>
                      </c:pt>
                      <c:pt idx="610">
                        <c:v>33.379238000000001</c:v>
                      </c:pt>
                      <c:pt idx="611">
                        <c:v>37.822539999999996</c:v>
                      </c:pt>
                      <c:pt idx="612">
                        <c:v>40.975079000000001</c:v>
                      </c:pt>
                      <c:pt idx="613">
                        <c:v>42.183684999999997</c:v>
                      </c:pt>
                      <c:pt idx="614">
                        <c:v>42.453766000000002</c:v>
                      </c:pt>
                      <c:pt idx="615">
                        <c:v>42.882755000000003</c:v>
                      </c:pt>
                      <c:pt idx="616">
                        <c:v>291.61688199999998</c:v>
                      </c:pt>
                      <c:pt idx="617">
                        <c:v>299.11697400000003</c:v>
                      </c:pt>
                      <c:pt idx="618">
                        <c:v>304.66802999999999</c:v>
                      </c:pt>
                      <c:pt idx="619">
                        <c:v>310.51812699999999</c:v>
                      </c:pt>
                      <c:pt idx="620">
                        <c:v>302.00314300000002</c:v>
                      </c:pt>
                      <c:pt idx="621">
                        <c:v>296.260132</c:v>
                      </c:pt>
                      <c:pt idx="622">
                        <c:v>297.64840700000002</c:v>
                      </c:pt>
                      <c:pt idx="623">
                        <c:v>296.125</c:v>
                      </c:pt>
                      <c:pt idx="624">
                        <c:v>298.783569</c:v>
                      </c:pt>
                      <c:pt idx="625">
                        <c:v>296.89102200000002</c:v>
                      </c:pt>
                      <c:pt idx="626">
                        <c:v>288.66180400000002</c:v>
                      </c:pt>
                      <c:pt idx="627">
                        <c:v>282.13433800000001</c:v>
                      </c:pt>
                      <c:pt idx="628">
                        <c:v>280.563354</c:v>
                      </c:pt>
                      <c:pt idx="629">
                        <c:v>280.16531400000002</c:v>
                      </c:pt>
                      <c:pt idx="630">
                        <c:v>285.78518700000001</c:v>
                      </c:pt>
                      <c:pt idx="631">
                        <c:v>291.20483400000001</c:v>
                      </c:pt>
                      <c:pt idx="632">
                        <c:v>312.83291600000001</c:v>
                      </c:pt>
                      <c:pt idx="633">
                        <c:v>320.37896699999999</c:v>
                      </c:pt>
                      <c:pt idx="634">
                        <c:v>325.38879400000002</c:v>
                      </c:pt>
                      <c:pt idx="635">
                        <c:v>335.15481599999998</c:v>
                      </c:pt>
                      <c:pt idx="636">
                        <c:v>354.07110599999999</c:v>
                      </c:pt>
                      <c:pt idx="637">
                        <c:v>368.119934</c:v>
                      </c:pt>
                      <c:pt idx="638">
                        <c:v>394.58392300000003</c:v>
                      </c:pt>
                      <c:pt idx="639">
                        <c:v>400.60986300000002</c:v>
                      </c:pt>
                      <c:pt idx="640">
                        <c:v>402.57766700000002</c:v>
                      </c:pt>
                      <c:pt idx="641">
                        <c:v>409.25915500000002</c:v>
                      </c:pt>
                      <c:pt idx="642">
                        <c:v>414.91802999999999</c:v>
                      </c:pt>
                      <c:pt idx="643">
                        <c:v>417.54269399999998</c:v>
                      </c:pt>
                      <c:pt idx="644">
                        <c:v>407.77688599999999</c:v>
                      </c:pt>
                      <c:pt idx="645">
                        <c:v>388.465485</c:v>
                      </c:pt>
                      <c:pt idx="646">
                        <c:v>385.374573</c:v>
                      </c:pt>
                      <c:pt idx="647">
                        <c:v>388.047394</c:v>
                      </c:pt>
                      <c:pt idx="648">
                        <c:v>381.46942100000001</c:v>
                      </c:pt>
                      <c:pt idx="649">
                        <c:v>387.65826399999997</c:v>
                      </c:pt>
                      <c:pt idx="650">
                        <c:v>395.72857699999997</c:v>
                      </c:pt>
                      <c:pt idx="651">
                        <c:v>403.99798600000003</c:v>
                      </c:pt>
                      <c:pt idx="652">
                        <c:v>430.04107699999997</c:v>
                      </c:pt>
                      <c:pt idx="653">
                        <c:v>455.02011099999999</c:v>
                      </c:pt>
                      <c:pt idx="654">
                        <c:v>492.27899200000002</c:v>
                      </c:pt>
                      <c:pt idx="655">
                        <c:v>511.068848</c:v>
                      </c:pt>
                      <c:pt idx="656">
                        <c:v>539.51055899999994</c:v>
                      </c:pt>
                      <c:pt idx="657">
                        <c:v>580.22808799999996</c:v>
                      </c:pt>
                      <c:pt idx="658">
                        <c:v>608.64343299999996</c:v>
                      </c:pt>
                      <c:pt idx="659">
                        <c:v>629.28857400000004</c:v>
                      </c:pt>
                      <c:pt idx="660">
                        <c:v>620.68823199999997</c:v>
                      </c:pt>
                      <c:pt idx="661">
                        <c:v>606.51654099999996</c:v>
                      </c:pt>
                      <c:pt idx="662">
                        <c:v>494.26904300000001</c:v>
                      </c:pt>
                      <c:pt idx="663">
                        <c:v>365.37515300000001</c:v>
                      </c:pt>
                      <c:pt idx="664">
                        <c:v>294.11831699999999</c:v>
                      </c:pt>
                      <c:pt idx="665">
                        <c:v>255.109848</c:v>
                      </c:pt>
                      <c:pt idx="666">
                        <c:v>218.40396100000001</c:v>
                      </c:pt>
                      <c:pt idx="667">
                        <c:v>201.38906900000001</c:v>
                      </c:pt>
                      <c:pt idx="668">
                        <c:v>204.23788500000001</c:v>
                      </c:pt>
                      <c:pt idx="669">
                        <c:v>155.196777</c:v>
                      </c:pt>
                      <c:pt idx="670">
                        <c:v>110.910568</c:v>
                      </c:pt>
                      <c:pt idx="671">
                        <c:v>-159.09169</c:v>
                      </c:pt>
                      <c:pt idx="672">
                        <c:v>-209.048813</c:v>
                      </c:pt>
                      <c:pt idx="673">
                        <c:v>-239.280304</c:v>
                      </c:pt>
                      <c:pt idx="674">
                        <c:v>-253.79504399999999</c:v>
                      </c:pt>
                      <c:pt idx="675">
                        <c:v>-263.58111600000001</c:v>
                      </c:pt>
                      <c:pt idx="676">
                        <c:v>-264.65835600000003</c:v>
                      </c:pt>
                      <c:pt idx="677">
                        <c:v>-235.39202900000001</c:v>
                      </c:pt>
                      <c:pt idx="678">
                        <c:v>-225.181961</c:v>
                      </c:pt>
                      <c:pt idx="679">
                        <c:v>-214.86646999999999</c:v>
                      </c:pt>
                      <c:pt idx="680">
                        <c:v>-206.478104</c:v>
                      </c:pt>
                      <c:pt idx="681">
                        <c:v>-190.61604299999999</c:v>
                      </c:pt>
                      <c:pt idx="682">
                        <c:v>-174.497086</c:v>
                      </c:pt>
                      <c:pt idx="683">
                        <c:v>-163.87623600000001</c:v>
                      </c:pt>
                      <c:pt idx="684">
                        <c:v>-151.05081200000001</c:v>
                      </c:pt>
                      <c:pt idx="685">
                        <c:v>-137.81951900000001</c:v>
                      </c:pt>
                      <c:pt idx="686">
                        <c:v>-123.393517</c:v>
                      </c:pt>
                      <c:pt idx="687">
                        <c:v>-100.44884500000001</c:v>
                      </c:pt>
                      <c:pt idx="688">
                        <c:v>-83.813559999999995</c:v>
                      </c:pt>
                      <c:pt idx="689">
                        <c:v>-68.128913999999995</c:v>
                      </c:pt>
                      <c:pt idx="690">
                        <c:v>-49.821765999999997</c:v>
                      </c:pt>
                      <c:pt idx="691">
                        <c:v>-31.217853999999999</c:v>
                      </c:pt>
                      <c:pt idx="692">
                        <c:v>-14.708375999999999</c:v>
                      </c:pt>
                      <c:pt idx="693">
                        <c:v>-7.6006320000000001</c:v>
                      </c:pt>
                      <c:pt idx="694">
                        <c:v>7.0656369999999997</c:v>
                      </c:pt>
                      <c:pt idx="695">
                        <c:v>27.437781999999999</c:v>
                      </c:pt>
                      <c:pt idx="696">
                        <c:v>31.630476000000002</c:v>
                      </c:pt>
                      <c:pt idx="697">
                        <c:v>33.351092999999999</c:v>
                      </c:pt>
                      <c:pt idx="698">
                        <c:v>51.812438999999998</c:v>
                      </c:pt>
                      <c:pt idx="699">
                        <c:v>75.998733999999999</c:v>
                      </c:pt>
                      <c:pt idx="700">
                        <c:v>65.814971999999997</c:v>
                      </c:pt>
                      <c:pt idx="701">
                        <c:v>57.807200999999999</c:v>
                      </c:pt>
                      <c:pt idx="702">
                        <c:v>52.396557000000001</c:v>
                      </c:pt>
                      <c:pt idx="703">
                        <c:v>63.915675999999998</c:v>
                      </c:pt>
                      <c:pt idx="704">
                        <c:v>89.629958999999999</c:v>
                      </c:pt>
                      <c:pt idx="705">
                        <c:v>125.904999</c:v>
                      </c:pt>
                      <c:pt idx="706">
                        <c:v>146.05865499999999</c:v>
                      </c:pt>
                      <c:pt idx="707">
                        <c:v>178.75508099999999</c:v>
                      </c:pt>
                      <c:pt idx="708">
                        <c:v>186.96408099999999</c:v>
                      </c:pt>
                      <c:pt idx="709">
                        <c:v>199.50550799999999</c:v>
                      </c:pt>
                      <c:pt idx="710">
                        <c:v>220.77693199999999</c:v>
                      </c:pt>
                      <c:pt idx="711">
                        <c:v>237.09320099999999</c:v>
                      </c:pt>
                      <c:pt idx="712">
                        <c:v>243.181839</c:v>
                      </c:pt>
                      <c:pt idx="713">
                        <c:v>246.04789700000001</c:v>
                      </c:pt>
                      <c:pt idx="714">
                        <c:v>277.76763899999997</c:v>
                      </c:pt>
                      <c:pt idx="715">
                        <c:v>311.52645899999999</c:v>
                      </c:pt>
                      <c:pt idx="716">
                        <c:v>316.87554899999998</c:v>
                      </c:pt>
                      <c:pt idx="717">
                        <c:v>350.10739100000001</c:v>
                      </c:pt>
                      <c:pt idx="718">
                        <c:v>371.05773900000003</c:v>
                      </c:pt>
                      <c:pt idx="719">
                        <c:v>398.31256100000002</c:v>
                      </c:pt>
                      <c:pt idx="720">
                        <c:v>432.693939</c:v>
                      </c:pt>
                      <c:pt idx="721">
                        <c:v>437.86056500000001</c:v>
                      </c:pt>
                      <c:pt idx="722">
                        <c:v>439.74475100000001</c:v>
                      </c:pt>
                      <c:pt idx="723">
                        <c:v>440.50329599999998</c:v>
                      </c:pt>
                      <c:pt idx="724">
                        <c:v>425.90499899999998</c:v>
                      </c:pt>
                      <c:pt idx="725">
                        <c:v>393.74655200000001</c:v>
                      </c:pt>
                      <c:pt idx="726">
                        <c:v>342.041901</c:v>
                      </c:pt>
                      <c:pt idx="727">
                        <c:v>281.20980800000001</c:v>
                      </c:pt>
                      <c:pt idx="728">
                        <c:v>235.6465</c:v>
                      </c:pt>
                      <c:pt idx="729">
                        <c:v>197.58502200000001</c:v>
                      </c:pt>
                      <c:pt idx="730">
                        <c:v>49.675815999999998</c:v>
                      </c:pt>
                      <c:pt idx="731">
                        <c:v>-20.120863</c:v>
                      </c:pt>
                      <c:pt idx="732">
                        <c:v>-41.652382000000003</c:v>
                      </c:pt>
                      <c:pt idx="733">
                        <c:v>-38.922469999999997</c:v>
                      </c:pt>
                      <c:pt idx="734">
                        <c:v>5.943994</c:v>
                      </c:pt>
                      <c:pt idx="735">
                        <c:v>91.052147000000005</c:v>
                      </c:pt>
                      <c:pt idx="736">
                        <c:v>164.948151</c:v>
                      </c:pt>
                      <c:pt idx="737">
                        <c:v>178.86823999999999</c:v>
                      </c:pt>
                      <c:pt idx="738">
                        <c:v>114.09417000000001</c:v>
                      </c:pt>
                      <c:pt idx="739">
                        <c:v>85.014114000000006</c:v>
                      </c:pt>
                      <c:pt idx="740">
                        <c:v>76.339920000000006</c:v>
                      </c:pt>
                      <c:pt idx="741">
                        <c:v>75.073539999999994</c:v>
                      </c:pt>
                      <c:pt idx="742">
                        <c:v>90.811881999999997</c:v>
                      </c:pt>
                      <c:pt idx="743">
                        <c:v>114.968086</c:v>
                      </c:pt>
                      <c:pt idx="744">
                        <c:v>133.72041300000001</c:v>
                      </c:pt>
                      <c:pt idx="745">
                        <c:v>154.13649000000001</c:v>
                      </c:pt>
                      <c:pt idx="746">
                        <c:v>166.609421</c:v>
                      </c:pt>
                      <c:pt idx="747">
                        <c:v>175.82124300000001</c:v>
                      </c:pt>
                      <c:pt idx="748">
                        <c:v>184.99458300000001</c:v>
                      </c:pt>
                      <c:pt idx="749">
                        <c:v>197.27928199999999</c:v>
                      </c:pt>
                      <c:pt idx="750">
                        <c:v>205.32698099999999</c:v>
                      </c:pt>
                      <c:pt idx="751">
                        <c:v>210.78566000000001</c:v>
                      </c:pt>
                      <c:pt idx="752">
                        <c:v>209.86943099999999</c:v>
                      </c:pt>
                      <c:pt idx="753">
                        <c:v>216.399979</c:v>
                      </c:pt>
                      <c:pt idx="754">
                        <c:v>230.65954600000001</c:v>
                      </c:pt>
                      <c:pt idx="755">
                        <c:v>230.686081</c:v>
                      </c:pt>
                      <c:pt idx="756">
                        <c:v>189.68370100000001</c:v>
                      </c:pt>
                      <c:pt idx="757">
                        <c:v>100.599586</c:v>
                      </c:pt>
                      <c:pt idx="758">
                        <c:v>-6.0369060000000001</c:v>
                      </c:pt>
                      <c:pt idx="759">
                        <c:v>-70.156104999999997</c:v>
                      </c:pt>
                      <c:pt idx="760">
                        <c:v>-95.855155999999994</c:v>
                      </c:pt>
                      <c:pt idx="761">
                        <c:v>-104.771187</c:v>
                      </c:pt>
                      <c:pt idx="762">
                        <c:v>-101.818939</c:v>
                      </c:pt>
                      <c:pt idx="763">
                        <c:v>-89.511948000000004</c:v>
                      </c:pt>
                      <c:pt idx="764">
                        <c:v>-74.899529000000001</c:v>
                      </c:pt>
                      <c:pt idx="765">
                        <c:v>-51.819836000000002</c:v>
                      </c:pt>
                      <c:pt idx="766">
                        <c:v>-46.892322999999998</c:v>
                      </c:pt>
                      <c:pt idx="767">
                        <c:v>-9.9611640000000001</c:v>
                      </c:pt>
                      <c:pt idx="768">
                        <c:v>2.9770660000000002</c:v>
                      </c:pt>
                      <c:pt idx="769">
                        <c:v>14.421295000000001</c:v>
                      </c:pt>
                      <c:pt idx="770">
                        <c:v>21.194174</c:v>
                      </c:pt>
                      <c:pt idx="771">
                        <c:v>33.188755</c:v>
                      </c:pt>
                      <c:pt idx="772">
                        <c:v>42.757148999999998</c:v>
                      </c:pt>
                      <c:pt idx="773">
                        <c:v>58.191710999999998</c:v>
                      </c:pt>
                      <c:pt idx="774">
                        <c:v>68.675835000000006</c:v>
                      </c:pt>
                      <c:pt idx="775">
                        <c:v>83.629326000000006</c:v>
                      </c:pt>
                      <c:pt idx="776">
                        <c:v>92.881004000000004</c:v>
                      </c:pt>
                      <c:pt idx="777">
                        <c:v>101.017799</c:v>
                      </c:pt>
                      <c:pt idx="778">
                        <c:v>88.289344999999997</c:v>
                      </c:pt>
                      <c:pt idx="779">
                        <c:v>74.470245000000006</c:v>
                      </c:pt>
                      <c:pt idx="780">
                        <c:v>76.820098999999999</c:v>
                      </c:pt>
                      <c:pt idx="781">
                        <c:v>69.370399000000006</c:v>
                      </c:pt>
                      <c:pt idx="782">
                        <c:v>29.492007999999998</c:v>
                      </c:pt>
                      <c:pt idx="783">
                        <c:v>4.3065329999999999</c:v>
                      </c:pt>
                      <c:pt idx="784">
                        <c:v>-13.91403</c:v>
                      </c:pt>
                      <c:pt idx="785">
                        <c:v>-14.709602</c:v>
                      </c:pt>
                      <c:pt idx="786">
                        <c:v>-9.6938750000000002</c:v>
                      </c:pt>
                      <c:pt idx="787">
                        <c:v>-12.946208</c:v>
                      </c:pt>
                      <c:pt idx="788">
                        <c:v>-3.502319</c:v>
                      </c:pt>
                      <c:pt idx="789">
                        <c:v>8.7168010000000002</c:v>
                      </c:pt>
                      <c:pt idx="790">
                        <c:v>26.414259000000001</c:v>
                      </c:pt>
                      <c:pt idx="791">
                        <c:v>35.108204000000001</c:v>
                      </c:pt>
                      <c:pt idx="792">
                        <c:v>44.308593999999999</c:v>
                      </c:pt>
                      <c:pt idx="793">
                        <c:v>46.972397000000001</c:v>
                      </c:pt>
                      <c:pt idx="794">
                        <c:v>49.810242000000002</c:v>
                      </c:pt>
                      <c:pt idx="795">
                        <c:v>59.567562000000002</c:v>
                      </c:pt>
                      <c:pt idx="796">
                        <c:v>66.046501000000006</c:v>
                      </c:pt>
                      <c:pt idx="797">
                        <c:v>71.817261000000002</c:v>
                      </c:pt>
                      <c:pt idx="798">
                        <c:v>68.827049000000002</c:v>
                      </c:pt>
                      <c:pt idx="799">
                        <c:v>56.810608000000002</c:v>
                      </c:pt>
                      <c:pt idx="800">
                        <c:v>49.208548999999998</c:v>
                      </c:pt>
                      <c:pt idx="801">
                        <c:v>49.467528999999999</c:v>
                      </c:pt>
                      <c:pt idx="802">
                        <c:v>48.605286</c:v>
                      </c:pt>
                      <c:pt idx="803">
                        <c:v>56.663978999999998</c:v>
                      </c:pt>
                      <c:pt idx="804">
                        <c:v>59.023753999999997</c:v>
                      </c:pt>
                      <c:pt idx="805">
                        <c:v>47.193961999999999</c:v>
                      </c:pt>
                      <c:pt idx="806">
                        <c:v>45.901646</c:v>
                      </c:pt>
                      <c:pt idx="807">
                        <c:v>50.508578999999997</c:v>
                      </c:pt>
                      <c:pt idx="808">
                        <c:v>53.802833999999997</c:v>
                      </c:pt>
                      <c:pt idx="809">
                        <c:v>54.122107999999997</c:v>
                      </c:pt>
                      <c:pt idx="810">
                        <c:v>55.400756999999999</c:v>
                      </c:pt>
                      <c:pt idx="811">
                        <c:v>58.122456</c:v>
                      </c:pt>
                      <c:pt idx="812">
                        <c:v>55.821036999999997</c:v>
                      </c:pt>
                      <c:pt idx="813">
                        <c:v>52.418377</c:v>
                      </c:pt>
                      <c:pt idx="814">
                        <c:v>53.464554</c:v>
                      </c:pt>
                      <c:pt idx="815">
                        <c:v>55.714869999999998</c:v>
                      </c:pt>
                      <c:pt idx="816">
                        <c:v>51.191132000000003</c:v>
                      </c:pt>
                      <c:pt idx="817">
                        <c:v>48.217650999999996</c:v>
                      </c:pt>
                      <c:pt idx="818">
                        <c:v>45.665286999999999</c:v>
                      </c:pt>
                      <c:pt idx="819">
                        <c:v>47.121616000000003</c:v>
                      </c:pt>
                      <c:pt idx="820">
                        <c:v>44.037951999999997</c:v>
                      </c:pt>
                      <c:pt idx="821">
                        <c:v>41.700958</c:v>
                      </c:pt>
                      <c:pt idx="822">
                        <c:v>40.860832000000002</c:v>
                      </c:pt>
                      <c:pt idx="823">
                        <c:v>42.683582000000001</c:v>
                      </c:pt>
                      <c:pt idx="824">
                        <c:v>40.023285000000001</c:v>
                      </c:pt>
                      <c:pt idx="825">
                        <c:v>37.538012999999999</c:v>
                      </c:pt>
                      <c:pt idx="826">
                        <c:v>32.762343999999999</c:v>
                      </c:pt>
                      <c:pt idx="827">
                        <c:v>29.444775</c:v>
                      </c:pt>
                      <c:pt idx="828">
                        <c:v>25.980747000000001</c:v>
                      </c:pt>
                      <c:pt idx="829">
                        <c:v>25.496030999999999</c:v>
                      </c:pt>
                      <c:pt idx="830">
                        <c:v>21.281960000000002</c:v>
                      </c:pt>
                      <c:pt idx="831">
                        <c:v>16.469149000000002</c:v>
                      </c:pt>
                      <c:pt idx="832">
                        <c:v>9.1132349999999995</c:v>
                      </c:pt>
                      <c:pt idx="833">
                        <c:v>6.7275460000000002</c:v>
                      </c:pt>
                      <c:pt idx="834">
                        <c:v>4.8998989999999996</c:v>
                      </c:pt>
                      <c:pt idx="835">
                        <c:v>-1.1596709999999999</c:v>
                      </c:pt>
                      <c:pt idx="836">
                        <c:v>-11.80387</c:v>
                      </c:pt>
                      <c:pt idx="837">
                        <c:v>-17.882512999999999</c:v>
                      </c:pt>
                      <c:pt idx="838">
                        <c:v>-22.624618999999999</c:v>
                      </c:pt>
                      <c:pt idx="839">
                        <c:v>-29.589822999999999</c:v>
                      </c:pt>
                      <c:pt idx="840">
                        <c:v>-31.048939000000001</c:v>
                      </c:pt>
                      <c:pt idx="841">
                        <c:v>-43.764888999999997</c:v>
                      </c:pt>
                      <c:pt idx="842">
                        <c:v>-53.095390000000002</c:v>
                      </c:pt>
                      <c:pt idx="843">
                        <c:v>-67.008269999999996</c:v>
                      </c:pt>
                      <c:pt idx="844">
                        <c:v>-78.134086999999994</c:v>
                      </c:pt>
                      <c:pt idx="845">
                        <c:v>-80.806274000000002</c:v>
                      </c:pt>
                      <c:pt idx="846">
                        <c:v>-82.093956000000006</c:v>
                      </c:pt>
                      <c:pt idx="847">
                        <c:v>-83.532471000000001</c:v>
                      </c:pt>
                      <c:pt idx="848">
                        <c:v>-84.526711000000006</c:v>
                      </c:pt>
                      <c:pt idx="849">
                        <c:v>-89.848502999999994</c:v>
                      </c:pt>
                      <c:pt idx="850">
                        <c:v>-96.173309000000003</c:v>
                      </c:pt>
                      <c:pt idx="851">
                        <c:v>-100.532043</c:v>
                      </c:pt>
                      <c:pt idx="852">
                        <c:v>-109.623344</c:v>
                      </c:pt>
                      <c:pt idx="853">
                        <c:v>-128.61381499999999</c:v>
                      </c:pt>
                      <c:pt idx="854">
                        <c:v>-129.20004299999999</c:v>
                      </c:pt>
                      <c:pt idx="855">
                        <c:v>-129.361694</c:v>
                      </c:pt>
                      <c:pt idx="856">
                        <c:v>-130.995743</c:v>
                      </c:pt>
                      <c:pt idx="857">
                        <c:v>-133.50730899999999</c:v>
                      </c:pt>
                      <c:pt idx="858">
                        <c:v>-140.33766199999999</c:v>
                      </c:pt>
                      <c:pt idx="859">
                        <c:v>-141.90110799999999</c:v>
                      </c:pt>
                      <c:pt idx="860">
                        <c:v>-108.38568100000001</c:v>
                      </c:pt>
                      <c:pt idx="861">
                        <c:v>-89.251137</c:v>
                      </c:pt>
                      <c:pt idx="862">
                        <c:v>-84.034064999999998</c:v>
                      </c:pt>
                      <c:pt idx="863">
                        <c:v>-48.841602000000002</c:v>
                      </c:pt>
                      <c:pt idx="864">
                        <c:v>-21.035969000000001</c:v>
                      </c:pt>
                      <c:pt idx="865">
                        <c:v>-14.482327</c:v>
                      </c:pt>
                      <c:pt idx="866">
                        <c:v>-9.6076370000000004</c:v>
                      </c:pt>
                      <c:pt idx="867">
                        <c:v>-4.2526479999999998</c:v>
                      </c:pt>
                      <c:pt idx="868">
                        <c:v>-6.1305820000000004</c:v>
                      </c:pt>
                      <c:pt idx="869">
                        <c:v>-3.9274480000000001</c:v>
                      </c:pt>
                      <c:pt idx="870">
                        <c:v>-0.42018699999999998</c:v>
                      </c:pt>
                      <c:pt idx="871">
                        <c:v>1.0800639999999999</c:v>
                      </c:pt>
                      <c:pt idx="872">
                        <c:v>0.41332099999999999</c:v>
                      </c:pt>
                      <c:pt idx="873">
                        <c:v>0.13985900000000001</c:v>
                      </c:pt>
                      <c:pt idx="874">
                        <c:v>6.9170360000000004</c:v>
                      </c:pt>
                      <c:pt idx="875">
                        <c:v>24.648212000000001</c:v>
                      </c:pt>
                      <c:pt idx="876">
                        <c:v>30.633125</c:v>
                      </c:pt>
                      <c:pt idx="877">
                        <c:v>46.551555999999998</c:v>
                      </c:pt>
                      <c:pt idx="878">
                        <c:v>48.729126000000001</c:v>
                      </c:pt>
                      <c:pt idx="879">
                        <c:v>56.991840000000003</c:v>
                      </c:pt>
                      <c:pt idx="880">
                        <c:v>81.036941999999996</c:v>
                      </c:pt>
                      <c:pt idx="881">
                        <c:v>87.077194000000006</c:v>
                      </c:pt>
                      <c:pt idx="882">
                        <c:v>95.326942000000003</c:v>
                      </c:pt>
                      <c:pt idx="883">
                        <c:v>100.110878</c:v>
                      </c:pt>
                      <c:pt idx="884">
                        <c:v>114.302521</c:v>
                      </c:pt>
                      <c:pt idx="885">
                        <c:v>116.776642</c:v>
                      </c:pt>
                      <c:pt idx="886">
                        <c:v>118.69754</c:v>
                      </c:pt>
                      <c:pt idx="887">
                        <c:v>120.558983</c:v>
                      </c:pt>
                      <c:pt idx="888">
                        <c:v>128.00950599999999</c:v>
                      </c:pt>
                      <c:pt idx="889">
                        <c:v>89.615593000000004</c:v>
                      </c:pt>
                      <c:pt idx="890">
                        <c:v>-92.414398000000006</c:v>
                      </c:pt>
                      <c:pt idx="891">
                        <c:v>-90.879097000000002</c:v>
                      </c:pt>
                      <c:pt idx="892">
                        <c:v>-90.356528999999995</c:v>
                      </c:pt>
                      <c:pt idx="893">
                        <c:v>-88.540931999999998</c:v>
                      </c:pt>
                      <c:pt idx="894">
                        <c:v>-88.529724000000002</c:v>
                      </c:pt>
                      <c:pt idx="895">
                        <c:v>-88.545387000000005</c:v>
                      </c:pt>
                      <c:pt idx="896">
                        <c:v>-81.873001000000002</c:v>
                      </c:pt>
                      <c:pt idx="897">
                        <c:v>-80.727119000000002</c:v>
                      </c:pt>
                      <c:pt idx="898">
                        <c:v>-79.763701999999995</c:v>
                      </c:pt>
                      <c:pt idx="899">
                        <c:v>-79.306297000000001</c:v>
                      </c:pt>
                      <c:pt idx="900">
                        <c:v>-68.044692999999995</c:v>
                      </c:pt>
                      <c:pt idx="901">
                        <c:v>-67.929939000000005</c:v>
                      </c:pt>
                      <c:pt idx="902">
                        <c:v>-68.817397999999997</c:v>
                      </c:pt>
                      <c:pt idx="903">
                        <c:v>-69.213058000000004</c:v>
                      </c:pt>
                      <c:pt idx="904">
                        <c:v>-63.888236999999997</c:v>
                      </c:pt>
                      <c:pt idx="905">
                        <c:v>-50.353996000000002</c:v>
                      </c:pt>
                      <c:pt idx="906">
                        <c:v>-47.680435000000003</c:v>
                      </c:pt>
                      <c:pt idx="907">
                        <c:v>-28.414169000000001</c:v>
                      </c:pt>
                      <c:pt idx="908">
                        <c:v>-24.713224</c:v>
                      </c:pt>
                      <c:pt idx="909">
                        <c:v>-10.772467000000001</c:v>
                      </c:pt>
                      <c:pt idx="910">
                        <c:v>-7.4132420000000003</c:v>
                      </c:pt>
                      <c:pt idx="911">
                        <c:v>23.569489000000001</c:v>
                      </c:pt>
                      <c:pt idx="912">
                        <c:v>33.763801999999998</c:v>
                      </c:pt>
                      <c:pt idx="913">
                        <c:v>49.144154</c:v>
                      </c:pt>
                      <c:pt idx="914">
                        <c:v>154.928619</c:v>
                      </c:pt>
                      <c:pt idx="915">
                        <c:v>168.81987000000001</c:v>
                      </c:pt>
                      <c:pt idx="916">
                        <c:v>170.567612</c:v>
                      </c:pt>
                      <c:pt idx="917">
                        <c:v>171.70253</c:v>
                      </c:pt>
                      <c:pt idx="918">
                        <c:v>69.031998000000002</c:v>
                      </c:pt>
                      <c:pt idx="919">
                        <c:v>-0.27657700000000002</c:v>
                      </c:pt>
                      <c:pt idx="920">
                        <c:v>-8.3032470000000007</c:v>
                      </c:pt>
                      <c:pt idx="921">
                        <c:v>-49.208866</c:v>
                      </c:pt>
                      <c:pt idx="922">
                        <c:v>-50.630943000000002</c:v>
                      </c:pt>
                      <c:pt idx="923">
                        <c:v>-58.825237000000001</c:v>
                      </c:pt>
                      <c:pt idx="924">
                        <c:v>-65.009895</c:v>
                      </c:pt>
                      <c:pt idx="925">
                        <c:v>-68.079673999999997</c:v>
                      </c:pt>
                      <c:pt idx="926">
                        <c:v>-91.385170000000002</c:v>
                      </c:pt>
                      <c:pt idx="927">
                        <c:v>-81.045180999999999</c:v>
                      </c:pt>
                      <c:pt idx="928">
                        <c:v>-31.853935</c:v>
                      </c:pt>
                      <c:pt idx="929">
                        <c:v>-28.941928999999998</c:v>
                      </c:pt>
                      <c:pt idx="930">
                        <c:v>-24.843475000000002</c:v>
                      </c:pt>
                      <c:pt idx="931">
                        <c:v>-7.4864980000000001</c:v>
                      </c:pt>
                      <c:pt idx="932">
                        <c:v>-6.0318769999999997</c:v>
                      </c:pt>
                      <c:pt idx="933">
                        <c:v>-2.492442</c:v>
                      </c:pt>
                      <c:pt idx="934">
                        <c:v>17.203544999999998</c:v>
                      </c:pt>
                      <c:pt idx="935">
                        <c:v>21.047419000000001</c:v>
                      </c:pt>
                      <c:pt idx="936">
                        <c:v>24.574138999999999</c:v>
                      </c:pt>
                      <c:pt idx="937">
                        <c:v>101.703552</c:v>
                      </c:pt>
                      <c:pt idx="938">
                        <c:v>111.176491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Input'!$S$1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Input'!$S$2:$S$1124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0.51198900000000003</c:v>
                      </c:pt>
                      <c:pt idx="463">
                        <c:v>1.4917E-2</c:v>
                      </c:pt>
                      <c:pt idx="464">
                        <c:v>0.44622400000000001</c:v>
                      </c:pt>
                      <c:pt idx="465">
                        <c:v>0.72257000000000005</c:v>
                      </c:pt>
                      <c:pt idx="466">
                        <c:v>0.89553300000000002</c:v>
                      </c:pt>
                      <c:pt idx="467">
                        <c:v>1.006178</c:v>
                      </c:pt>
                      <c:pt idx="468">
                        <c:v>1.008256</c:v>
                      </c:pt>
                      <c:pt idx="469">
                        <c:v>0.97584899999999997</c:v>
                      </c:pt>
                      <c:pt idx="470">
                        <c:v>0.50574699999999995</c:v>
                      </c:pt>
                      <c:pt idx="471">
                        <c:v>0.40567599999999998</c:v>
                      </c:pt>
                      <c:pt idx="472">
                        <c:v>0.19006300000000001</c:v>
                      </c:pt>
                      <c:pt idx="473">
                        <c:v>0.300898</c:v>
                      </c:pt>
                      <c:pt idx="474">
                        <c:v>0.27412799999999998</c:v>
                      </c:pt>
                      <c:pt idx="475">
                        <c:v>0.38874300000000001</c:v>
                      </c:pt>
                      <c:pt idx="476">
                        <c:v>1.0036149999999999</c:v>
                      </c:pt>
                      <c:pt idx="477">
                        <c:v>1.2951109999999999</c:v>
                      </c:pt>
                      <c:pt idx="478">
                        <c:v>1.4818690000000001</c:v>
                      </c:pt>
                      <c:pt idx="479">
                        <c:v>1.5805640000000001</c:v>
                      </c:pt>
                      <c:pt idx="480">
                        <c:v>1.6230720000000001</c:v>
                      </c:pt>
                      <c:pt idx="481">
                        <c:v>1.6459140000000001</c:v>
                      </c:pt>
                      <c:pt idx="482">
                        <c:v>1.6484749999999999</c:v>
                      </c:pt>
                      <c:pt idx="483">
                        <c:v>1.6464160000000001</c:v>
                      </c:pt>
                      <c:pt idx="484">
                        <c:v>1.6146419999999999</c:v>
                      </c:pt>
                      <c:pt idx="485">
                        <c:v>1.501879</c:v>
                      </c:pt>
                      <c:pt idx="486">
                        <c:v>1.47298</c:v>
                      </c:pt>
                      <c:pt idx="487">
                        <c:v>1.4557690000000001</c:v>
                      </c:pt>
                      <c:pt idx="488">
                        <c:v>1.390188</c:v>
                      </c:pt>
                      <c:pt idx="489">
                        <c:v>1.1696500000000001</c:v>
                      </c:pt>
                      <c:pt idx="490">
                        <c:v>1.2964309999999999</c:v>
                      </c:pt>
                      <c:pt idx="491">
                        <c:v>0.79445500000000002</c:v>
                      </c:pt>
                      <c:pt idx="492">
                        <c:v>0.77305999999999997</c:v>
                      </c:pt>
                      <c:pt idx="493">
                        <c:v>0.87927100000000002</c:v>
                      </c:pt>
                      <c:pt idx="494">
                        <c:v>1.144004</c:v>
                      </c:pt>
                      <c:pt idx="495">
                        <c:v>1.010246</c:v>
                      </c:pt>
                      <c:pt idx="496">
                        <c:v>4.1667999999999997E-2</c:v>
                      </c:pt>
                      <c:pt idx="497">
                        <c:v>1.2359999999999999E-3</c:v>
                      </c:pt>
                      <c:pt idx="498">
                        <c:v>0.240928</c:v>
                      </c:pt>
                      <c:pt idx="499">
                        <c:v>5.8406E-2</c:v>
                      </c:pt>
                      <c:pt idx="500">
                        <c:v>0.98024100000000003</c:v>
                      </c:pt>
                      <c:pt idx="501">
                        <c:v>1.04993</c:v>
                      </c:pt>
                      <c:pt idx="502">
                        <c:v>1.2350509999999999</c:v>
                      </c:pt>
                      <c:pt idx="503">
                        <c:v>1.0655570000000001</c:v>
                      </c:pt>
                      <c:pt idx="504">
                        <c:v>0.98707900000000004</c:v>
                      </c:pt>
                      <c:pt idx="505">
                        <c:v>1.3643860000000001</c:v>
                      </c:pt>
                      <c:pt idx="506">
                        <c:v>1.4124080000000001</c:v>
                      </c:pt>
                      <c:pt idx="507">
                        <c:v>0.99280999999999997</c:v>
                      </c:pt>
                      <c:pt idx="508">
                        <c:v>1.267307</c:v>
                      </c:pt>
                      <c:pt idx="509">
                        <c:v>0.911713</c:v>
                      </c:pt>
                      <c:pt idx="510">
                        <c:v>0.54144300000000001</c:v>
                      </c:pt>
                      <c:pt idx="511">
                        <c:v>0.524231</c:v>
                      </c:pt>
                      <c:pt idx="512">
                        <c:v>0.75843499999999997</c:v>
                      </c:pt>
                      <c:pt idx="513">
                        <c:v>0.72233599999999998</c:v>
                      </c:pt>
                      <c:pt idx="514">
                        <c:v>0.73361399999999999</c:v>
                      </c:pt>
                      <c:pt idx="515">
                        <c:v>0.69169599999999998</c:v>
                      </c:pt>
                      <c:pt idx="516">
                        <c:v>0.79244300000000001</c:v>
                      </c:pt>
                      <c:pt idx="517">
                        <c:v>0.75771299999999997</c:v>
                      </c:pt>
                      <c:pt idx="518">
                        <c:v>1.051253</c:v>
                      </c:pt>
                      <c:pt idx="519">
                        <c:v>0.123636</c:v>
                      </c:pt>
                      <c:pt idx="520">
                        <c:v>0.89079600000000003</c:v>
                      </c:pt>
                      <c:pt idx="521">
                        <c:v>1.120112</c:v>
                      </c:pt>
                      <c:pt idx="522">
                        <c:v>0.30261199999999999</c:v>
                      </c:pt>
                      <c:pt idx="523">
                        <c:v>0.91840999999999995</c:v>
                      </c:pt>
                      <c:pt idx="524">
                        <c:v>0.49612699999999998</c:v>
                      </c:pt>
                      <c:pt idx="525">
                        <c:v>1.0357209999999999</c:v>
                      </c:pt>
                      <c:pt idx="526">
                        <c:v>0.75160400000000005</c:v>
                      </c:pt>
                      <c:pt idx="527">
                        <c:v>1.4014180000000001</c:v>
                      </c:pt>
                      <c:pt idx="528">
                        <c:v>1.9728399999999999</c:v>
                      </c:pt>
                      <c:pt idx="529">
                        <c:v>0.87052099999999999</c:v>
                      </c:pt>
                      <c:pt idx="530">
                        <c:v>0.90855699999999995</c:v>
                      </c:pt>
                      <c:pt idx="531">
                        <c:v>2.1519010000000001</c:v>
                      </c:pt>
                      <c:pt idx="532">
                        <c:v>1.8639079999999999</c:v>
                      </c:pt>
                      <c:pt idx="533">
                        <c:v>1.085493</c:v>
                      </c:pt>
                      <c:pt idx="534">
                        <c:v>0.70723800000000003</c:v>
                      </c:pt>
                      <c:pt idx="535">
                        <c:v>1.345529</c:v>
                      </c:pt>
                      <c:pt idx="536">
                        <c:v>1.238399</c:v>
                      </c:pt>
                      <c:pt idx="537">
                        <c:v>0.87799099999999997</c:v>
                      </c:pt>
                      <c:pt idx="538">
                        <c:v>1.1127359999999999</c:v>
                      </c:pt>
                      <c:pt idx="539">
                        <c:v>1.6994469999999999</c:v>
                      </c:pt>
                      <c:pt idx="540">
                        <c:v>0.92580700000000005</c:v>
                      </c:pt>
                      <c:pt idx="541">
                        <c:v>0.29739700000000002</c:v>
                      </c:pt>
                      <c:pt idx="542">
                        <c:v>0.62780800000000003</c:v>
                      </c:pt>
                      <c:pt idx="543">
                        <c:v>1.3261270000000001</c:v>
                      </c:pt>
                      <c:pt idx="544">
                        <c:v>0.89660899999999999</c:v>
                      </c:pt>
                      <c:pt idx="545">
                        <c:v>0.16903399999999999</c:v>
                      </c:pt>
                      <c:pt idx="546">
                        <c:v>0.57418899999999995</c:v>
                      </c:pt>
                      <c:pt idx="547">
                        <c:v>1.2791269999999999</c:v>
                      </c:pt>
                      <c:pt idx="548">
                        <c:v>0.80721799999999999</c:v>
                      </c:pt>
                      <c:pt idx="549">
                        <c:v>0.490452</c:v>
                      </c:pt>
                      <c:pt idx="550">
                        <c:v>1.350868</c:v>
                      </c:pt>
                      <c:pt idx="551">
                        <c:v>0.81702399999999997</c:v>
                      </c:pt>
                      <c:pt idx="552">
                        <c:v>0.88461999999999996</c:v>
                      </c:pt>
                      <c:pt idx="553">
                        <c:v>0.91925999999999997</c:v>
                      </c:pt>
                      <c:pt idx="554">
                        <c:v>0.58274499999999996</c:v>
                      </c:pt>
                      <c:pt idx="555">
                        <c:v>0.80532700000000002</c:v>
                      </c:pt>
                      <c:pt idx="556">
                        <c:v>1.1612769999999999</c:v>
                      </c:pt>
                      <c:pt idx="557">
                        <c:v>0.92656000000000005</c:v>
                      </c:pt>
                      <c:pt idx="558">
                        <c:v>0.72416000000000003</c:v>
                      </c:pt>
                      <c:pt idx="559">
                        <c:v>0.59981099999999998</c:v>
                      </c:pt>
                      <c:pt idx="560">
                        <c:v>0.86899099999999996</c:v>
                      </c:pt>
                      <c:pt idx="561">
                        <c:v>1.3079639999999999</c:v>
                      </c:pt>
                      <c:pt idx="562">
                        <c:v>1.021927</c:v>
                      </c:pt>
                      <c:pt idx="563">
                        <c:v>0.98142499999999999</c:v>
                      </c:pt>
                      <c:pt idx="564">
                        <c:v>0.98947300000000005</c:v>
                      </c:pt>
                      <c:pt idx="565">
                        <c:v>1.0545420000000001</c:v>
                      </c:pt>
                      <c:pt idx="566">
                        <c:v>1.132943</c:v>
                      </c:pt>
                      <c:pt idx="567">
                        <c:v>0.47714699999999999</c:v>
                      </c:pt>
                      <c:pt idx="568">
                        <c:v>-0.421072</c:v>
                      </c:pt>
                      <c:pt idx="569">
                        <c:v>-0.244223</c:v>
                      </c:pt>
                      <c:pt idx="570">
                        <c:v>0.33030199999999998</c:v>
                      </c:pt>
                      <c:pt idx="571">
                        <c:v>0.54984599999999995</c:v>
                      </c:pt>
                      <c:pt idx="572">
                        <c:v>0.66873499999999997</c:v>
                      </c:pt>
                      <c:pt idx="573">
                        <c:v>1.286206</c:v>
                      </c:pt>
                      <c:pt idx="574">
                        <c:v>1.7602899999999999</c:v>
                      </c:pt>
                      <c:pt idx="575">
                        <c:v>2.1936209999999998</c:v>
                      </c:pt>
                      <c:pt idx="576">
                        <c:v>2.9727209999999999</c:v>
                      </c:pt>
                      <c:pt idx="577">
                        <c:v>2.707538</c:v>
                      </c:pt>
                      <c:pt idx="578">
                        <c:v>2.4451890000000001</c:v>
                      </c:pt>
                      <c:pt idx="579">
                        <c:v>2.7917239999999999</c:v>
                      </c:pt>
                      <c:pt idx="580">
                        <c:v>1.96726</c:v>
                      </c:pt>
                      <c:pt idx="581">
                        <c:v>3.443378</c:v>
                      </c:pt>
                      <c:pt idx="582">
                        <c:v>3.673962</c:v>
                      </c:pt>
                      <c:pt idx="583">
                        <c:v>2.63232</c:v>
                      </c:pt>
                      <c:pt idx="584">
                        <c:v>1.608957</c:v>
                      </c:pt>
                      <c:pt idx="585">
                        <c:v>0.84191800000000006</c:v>
                      </c:pt>
                      <c:pt idx="586">
                        <c:v>1.056225</c:v>
                      </c:pt>
                      <c:pt idx="587">
                        <c:v>1.1575660000000001</c:v>
                      </c:pt>
                      <c:pt idx="588">
                        <c:v>1.283704</c:v>
                      </c:pt>
                      <c:pt idx="589">
                        <c:v>1.306648</c:v>
                      </c:pt>
                      <c:pt idx="590">
                        <c:v>1.2298610000000001</c:v>
                      </c:pt>
                      <c:pt idx="591">
                        <c:v>1.258823</c:v>
                      </c:pt>
                      <c:pt idx="592">
                        <c:v>0.99543300000000001</c:v>
                      </c:pt>
                      <c:pt idx="593">
                        <c:v>-0.66550200000000004</c:v>
                      </c:pt>
                      <c:pt idx="594">
                        <c:v>-1.312039</c:v>
                      </c:pt>
                      <c:pt idx="595">
                        <c:v>-1.003795</c:v>
                      </c:pt>
                      <c:pt idx="596">
                        <c:v>-0.72556600000000004</c:v>
                      </c:pt>
                      <c:pt idx="597">
                        <c:v>-1.1122609999999999</c:v>
                      </c:pt>
                      <c:pt idx="598">
                        <c:v>-1.925891</c:v>
                      </c:pt>
                      <c:pt idx="599">
                        <c:v>-1.8022879999999999</c:v>
                      </c:pt>
                      <c:pt idx="600">
                        <c:v>-1.276359</c:v>
                      </c:pt>
                      <c:pt idx="601">
                        <c:v>-1.427807</c:v>
                      </c:pt>
                      <c:pt idx="602">
                        <c:v>-4.2522779999999996</c:v>
                      </c:pt>
                      <c:pt idx="603">
                        <c:v>-6.4129149999999999</c:v>
                      </c:pt>
                      <c:pt idx="604">
                        <c:v>-8.8626459999999998</c:v>
                      </c:pt>
                      <c:pt idx="605">
                        <c:v>-9.8632019999999994</c:v>
                      </c:pt>
                      <c:pt idx="606">
                        <c:v>-9.9162239999999997</c:v>
                      </c:pt>
                      <c:pt idx="607">
                        <c:v>-9.9059530000000002</c:v>
                      </c:pt>
                      <c:pt idx="608">
                        <c:v>-9.0328660000000003</c:v>
                      </c:pt>
                      <c:pt idx="609">
                        <c:v>-8.8520439999999994</c:v>
                      </c:pt>
                      <c:pt idx="610">
                        <c:v>-9.5497289999999992</c:v>
                      </c:pt>
                      <c:pt idx="611">
                        <c:v>-10.316186999999999</c:v>
                      </c:pt>
                      <c:pt idx="612">
                        <c:v>-9.2684449999999998</c:v>
                      </c:pt>
                      <c:pt idx="613">
                        <c:v>-7.916175</c:v>
                      </c:pt>
                      <c:pt idx="614">
                        <c:v>-6.8930600000000002</c:v>
                      </c:pt>
                      <c:pt idx="615">
                        <c:v>-6.6807879999999997</c:v>
                      </c:pt>
                      <c:pt idx="616">
                        <c:v>-115.314064</c:v>
                      </c:pt>
                      <c:pt idx="617">
                        <c:v>-114.051529</c:v>
                      </c:pt>
                      <c:pt idx="618">
                        <c:v>-121.379555</c:v>
                      </c:pt>
                      <c:pt idx="619">
                        <c:v>-134.92289700000001</c:v>
                      </c:pt>
                      <c:pt idx="620">
                        <c:v>-131.61732499999999</c:v>
                      </c:pt>
                      <c:pt idx="621">
                        <c:v>-92.352753000000007</c:v>
                      </c:pt>
                      <c:pt idx="622">
                        <c:v>-90.317847999999998</c:v>
                      </c:pt>
                      <c:pt idx="623">
                        <c:v>-81.342911000000001</c:v>
                      </c:pt>
                      <c:pt idx="624">
                        <c:v>-114.591492</c:v>
                      </c:pt>
                      <c:pt idx="625">
                        <c:v>-104.89489</c:v>
                      </c:pt>
                      <c:pt idx="626">
                        <c:v>-100.083</c:v>
                      </c:pt>
                      <c:pt idx="627">
                        <c:v>-96.988213000000002</c:v>
                      </c:pt>
                      <c:pt idx="628">
                        <c:v>-96.094016999999994</c:v>
                      </c:pt>
                      <c:pt idx="629">
                        <c:v>-82.955765</c:v>
                      </c:pt>
                      <c:pt idx="630">
                        <c:v>-78.666839999999993</c:v>
                      </c:pt>
                      <c:pt idx="631">
                        <c:v>-81.165344000000005</c:v>
                      </c:pt>
                      <c:pt idx="632">
                        <c:v>-82.926238999999995</c:v>
                      </c:pt>
                      <c:pt idx="633">
                        <c:v>-74.497687999999997</c:v>
                      </c:pt>
                      <c:pt idx="634">
                        <c:v>-66.219245999999998</c:v>
                      </c:pt>
                      <c:pt idx="635">
                        <c:v>-61.036945000000003</c:v>
                      </c:pt>
                      <c:pt idx="636">
                        <c:v>-69.731430000000003</c:v>
                      </c:pt>
                      <c:pt idx="637">
                        <c:v>-58.784218000000003</c:v>
                      </c:pt>
                      <c:pt idx="638">
                        <c:v>-121.861931</c:v>
                      </c:pt>
                      <c:pt idx="639">
                        <c:v>-90.944153</c:v>
                      </c:pt>
                      <c:pt idx="640">
                        <c:v>-57.551796000000003</c:v>
                      </c:pt>
                      <c:pt idx="641">
                        <c:v>-22.220613</c:v>
                      </c:pt>
                      <c:pt idx="642">
                        <c:v>2.471282</c:v>
                      </c:pt>
                      <c:pt idx="643">
                        <c:v>24.952840999999999</c:v>
                      </c:pt>
                      <c:pt idx="644">
                        <c:v>29.288474999999998</c:v>
                      </c:pt>
                      <c:pt idx="645">
                        <c:v>52.677616</c:v>
                      </c:pt>
                      <c:pt idx="646">
                        <c:v>71.758933999999996</c:v>
                      </c:pt>
                      <c:pt idx="647">
                        <c:v>73.817795000000004</c:v>
                      </c:pt>
                      <c:pt idx="648">
                        <c:v>73.198729999999998</c:v>
                      </c:pt>
                      <c:pt idx="649">
                        <c:v>33.350639000000001</c:v>
                      </c:pt>
                      <c:pt idx="650">
                        <c:v>31.714296000000001</c:v>
                      </c:pt>
                      <c:pt idx="651">
                        <c:v>42.524303000000003</c:v>
                      </c:pt>
                      <c:pt idx="652">
                        <c:v>71.139510999999999</c:v>
                      </c:pt>
                      <c:pt idx="653">
                        <c:v>42.646552999999997</c:v>
                      </c:pt>
                      <c:pt idx="654">
                        <c:v>35.670608999999999</c:v>
                      </c:pt>
                      <c:pt idx="655">
                        <c:v>36.148223999999999</c:v>
                      </c:pt>
                      <c:pt idx="656">
                        <c:v>38.104686999999998</c:v>
                      </c:pt>
                      <c:pt idx="657">
                        <c:v>45.295375999999997</c:v>
                      </c:pt>
                      <c:pt idx="658">
                        <c:v>55.234420999999998</c:v>
                      </c:pt>
                      <c:pt idx="659">
                        <c:v>34.172004999999999</c:v>
                      </c:pt>
                      <c:pt idx="660">
                        <c:v>31.590799000000001</c:v>
                      </c:pt>
                      <c:pt idx="661">
                        <c:v>37.683926</c:v>
                      </c:pt>
                      <c:pt idx="662">
                        <c:v>47.865696</c:v>
                      </c:pt>
                      <c:pt idx="663">
                        <c:v>21.144272000000001</c:v>
                      </c:pt>
                      <c:pt idx="664">
                        <c:v>-7.68093</c:v>
                      </c:pt>
                      <c:pt idx="665">
                        <c:v>-9.6432559999999992</c:v>
                      </c:pt>
                      <c:pt idx="666">
                        <c:v>-1.856749</c:v>
                      </c:pt>
                      <c:pt idx="667">
                        <c:v>1.6734560000000001</c:v>
                      </c:pt>
                      <c:pt idx="668">
                        <c:v>0.702627</c:v>
                      </c:pt>
                      <c:pt idx="669">
                        <c:v>2.7254849999999999</c:v>
                      </c:pt>
                      <c:pt idx="670">
                        <c:v>4.6563439999999998</c:v>
                      </c:pt>
                      <c:pt idx="671">
                        <c:v>44.632755000000003</c:v>
                      </c:pt>
                      <c:pt idx="672">
                        <c:v>32.414287999999999</c:v>
                      </c:pt>
                      <c:pt idx="673">
                        <c:v>22.125214</c:v>
                      </c:pt>
                      <c:pt idx="674">
                        <c:v>35.749271</c:v>
                      </c:pt>
                      <c:pt idx="675">
                        <c:v>48.749358999999998</c:v>
                      </c:pt>
                      <c:pt idx="676">
                        <c:v>48.693168999999997</c:v>
                      </c:pt>
                      <c:pt idx="677">
                        <c:v>58.786155999999998</c:v>
                      </c:pt>
                      <c:pt idx="678">
                        <c:v>70.689284999999998</c:v>
                      </c:pt>
                      <c:pt idx="679">
                        <c:v>71.576942000000003</c:v>
                      </c:pt>
                      <c:pt idx="680">
                        <c:v>65.717140000000001</c:v>
                      </c:pt>
                      <c:pt idx="681">
                        <c:v>51.757961000000002</c:v>
                      </c:pt>
                      <c:pt idx="682">
                        <c:v>41.377563000000002</c:v>
                      </c:pt>
                      <c:pt idx="683">
                        <c:v>30.708400999999999</c:v>
                      </c:pt>
                      <c:pt idx="684">
                        <c:v>22.31052</c:v>
                      </c:pt>
                      <c:pt idx="685">
                        <c:v>-6.7633869999999998</c:v>
                      </c:pt>
                      <c:pt idx="686">
                        <c:v>-22.772849999999998</c:v>
                      </c:pt>
                      <c:pt idx="687">
                        <c:v>-23.597574000000002</c:v>
                      </c:pt>
                      <c:pt idx="688">
                        <c:v>-29.837876999999999</c:v>
                      </c:pt>
                      <c:pt idx="689">
                        <c:v>-4.246759</c:v>
                      </c:pt>
                      <c:pt idx="690">
                        <c:v>0.679234</c:v>
                      </c:pt>
                      <c:pt idx="691">
                        <c:v>-8.6785080000000008</c:v>
                      </c:pt>
                      <c:pt idx="692">
                        <c:v>-10.282964</c:v>
                      </c:pt>
                      <c:pt idx="693">
                        <c:v>-25.045985999999999</c:v>
                      </c:pt>
                      <c:pt idx="694">
                        <c:v>32.957667999999998</c:v>
                      </c:pt>
                      <c:pt idx="695">
                        <c:v>65.936065999999997</c:v>
                      </c:pt>
                      <c:pt idx="696">
                        <c:v>129.66674800000001</c:v>
                      </c:pt>
                      <c:pt idx="697">
                        <c:v>128.97044399999999</c:v>
                      </c:pt>
                      <c:pt idx="698">
                        <c:v>163.90501399999999</c:v>
                      </c:pt>
                      <c:pt idx="699">
                        <c:v>179.24316400000001</c:v>
                      </c:pt>
                      <c:pt idx="700">
                        <c:v>200.69841</c:v>
                      </c:pt>
                      <c:pt idx="701">
                        <c:v>271.10150099999998</c:v>
                      </c:pt>
                      <c:pt idx="702">
                        <c:v>302.88372800000002</c:v>
                      </c:pt>
                      <c:pt idx="703">
                        <c:v>255.438141</c:v>
                      </c:pt>
                      <c:pt idx="704">
                        <c:v>163.21073899999999</c:v>
                      </c:pt>
                      <c:pt idx="705">
                        <c:v>107.185295</c:v>
                      </c:pt>
                      <c:pt idx="706">
                        <c:v>92.556168</c:v>
                      </c:pt>
                      <c:pt idx="707">
                        <c:v>85.394362999999998</c:v>
                      </c:pt>
                      <c:pt idx="708">
                        <c:v>57.468207999999997</c:v>
                      </c:pt>
                      <c:pt idx="709">
                        <c:v>65.299201999999994</c:v>
                      </c:pt>
                      <c:pt idx="710">
                        <c:v>36.341811999999997</c:v>
                      </c:pt>
                      <c:pt idx="711">
                        <c:v>34.029888</c:v>
                      </c:pt>
                      <c:pt idx="712">
                        <c:v>39.525764000000002</c:v>
                      </c:pt>
                      <c:pt idx="713">
                        <c:v>40.288963000000003</c:v>
                      </c:pt>
                      <c:pt idx="714">
                        <c:v>23.121535999999999</c:v>
                      </c:pt>
                      <c:pt idx="715">
                        <c:v>18.93289</c:v>
                      </c:pt>
                      <c:pt idx="716">
                        <c:v>13.231498</c:v>
                      </c:pt>
                      <c:pt idx="717">
                        <c:v>0.906694</c:v>
                      </c:pt>
                      <c:pt idx="718">
                        <c:v>11.096477</c:v>
                      </c:pt>
                      <c:pt idx="719">
                        <c:v>-1.741384</c:v>
                      </c:pt>
                      <c:pt idx="720">
                        <c:v>1.023309</c:v>
                      </c:pt>
                      <c:pt idx="721">
                        <c:v>2.5197470000000002</c:v>
                      </c:pt>
                      <c:pt idx="722">
                        <c:v>41.844467000000002</c:v>
                      </c:pt>
                      <c:pt idx="723">
                        <c:v>44.848438000000002</c:v>
                      </c:pt>
                      <c:pt idx="724">
                        <c:v>54.425651999999999</c:v>
                      </c:pt>
                      <c:pt idx="725">
                        <c:v>79.332122999999996</c:v>
                      </c:pt>
                      <c:pt idx="726">
                        <c:v>99.623016000000007</c:v>
                      </c:pt>
                      <c:pt idx="727">
                        <c:v>98.958350999999993</c:v>
                      </c:pt>
                      <c:pt idx="728">
                        <c:v>97.954177999999999</c:v>
                      </c:pt>
                      <c:pt idx="729">
                        <c:v>107.41082</c:v>
                      </c:pt>
                      <c:pt idx="730">
                        <c:v>175.04144299999999</c:v>
                      </c:pt>
                      <c:pt idx="731">
                        <c:v>209.70794699999999</c:v>
                      </c:pt>
                      <c:pt idx="732">
                        <c:v>215.77304100000001</c:v>
                      </c:pt>
                      <c:pt idx="733">
                        <c:v>212.47251900000001</c:v>
                      </c:pt>
                      <c:pt idx="734">
                        <c:v>248.61442600000001</c:v>
                      </c:pt>
                      <c:pt idx="735">
                        <c:v>353.34442100000001</c:v>
                      </c:pt>
                      <c:pt idx="736">
                        <c:v>444.84252900000001</c:v>
                      </c:pt>
                      <c:pt idx="737">
                        <c:v>460.60476699999998</c:v>
                      </c:pt>
                      <c:pt idx="738">
                        <c:v>350.322723</c:v>
                      </c:pt>
                      <c:pt idx="739">
                        <c:v>290.68704200000002</c:v>
                      </c:pt>
                      <c:pt idx="740">
                        <c:v>276.29861499999998</c:v>
                      </c:pt>
                      <c:pt idx="741">
                        <c:v>269.47311400000001</c:v>
                      </c:pt>
                      <c:pt idx="742">
                        <c:v>250.928696</c:v>
                      </c:pt>
                      <c:pt idx="743">
                        <c:v>219.28422499999999</c:v>
                      </c:pt>
                      <c:pt idx="744">
                        <c:v>234.584991</c:v>
                      </c:pt>
                      <c:pt idx="745">
                        <c:v>227.44236799999999</c:v>
                      </c:pt>
                      <c:pt idx="746">
                        <c:v>224.71708699999999</c:v>
                      </c:pt>
                      <c:pt idx="747">
                        <c:v>196.07933</c:v>
                      </c:pt>
                      <c:pt idx="748">
                        <c:v>200.510254</c:v>
                      </c:pt>
                      <c:pt idx="749">
                        <c:v>173.80427599999999</c:v>
                      </c:pt>
                      <c:pt idx="750">
                        <c:v>168.60064700000001</c:v>
                      </c:pt>
                      <c:pt idx="751">
                        <c:v>149.306107</c:v>
                      </c:pt>
                      <c:pt idx="752">
                        <c:v>143.017563</c:v>
                      </c:pt>
                      <c:pt idx="753">
                        <c:v>132.509659</c:v>
                      </c:pt>
                      <c:pt idx="754">
                        <c:v>136.090225</c:v>
                      </c:pt>
                      <c:pt idx="755">
                        <c:v>137.48007200000001</c:v>
                      </c:pt>
                      <c:pt idx="756">
                        <c:v>94.707290999999998</c:v>
                      </c:pt>
                      <c:pt idx="757">
                        <c:v>48.439532999999997</c:v>
                      </c:pt>
                      <c:pt idx="758">
                        <c:v>24.635248000000001</c:v>
                      </c:pt>
                      <c:pt idx="759">
                        <c:v>19.818681999999999</c:v>
                      </c:pt>
                      <c:pt idx="760">
                        <c:v>20.254663000000001</c:v>
                      </c:pt>
                      <c:pt idx="761">
                        <c:v>14.819654</c:v>
                      </c:pt>
                      <c:pt idx="762">
                        <c:v>0.61989499999999997</c:v>
                      </c:pt>
                      <c:pt idx="763">
                        <c:v>-0.62189700000000003</c:v>
                      </c:pt>
                      <c:pt idx="764">
                        <c:v>-14.296225</c:v>
                      </c:pt>
                      <c:pt idx="765">
                        <c:v>-26.452044999999998</c:v>
                      </c:pt>
                      <c:pt idx="766">
                        <c:v>-28.987534</c:v>
                      </c:pt>
                      <c:pt idx="767">
                        <c:v>0.55922700000000003</c:v>
                      </c:pt>
                      <c:pt idx="768">
                        <c:v>2.1616059999999999</c:v>
                      </c:pt>
                      <c:pt idx="769">
                        <c:v>-5.9236469999999999</c:v>
                      </c:pt>
                      <c:pt idx="770">
                        <c:v>-13.219011999999999</c:v>
                      </c:pt>
                      <c:pt idx="771">
                        <c:v>-27.723913</c:v>
                      </c:pt>
                      <c:pt idx="772">
                        <c:v>-40.987217000000001</c:v>
                      </c:pt>
                      <c:pt idx="773">
                        <c:v>-46.687686999999997</c:v>
                      </c:pt>
                      <c:pt idx="774">
                        <c:v>-50.654387999999997</c:v>
                      </c:pt>
                      <c:pt idx="775">
                        <c:v>-47.921543</c:v>
                      </c:pt>
                      <c:pt idx="776">
                        <c:v>-46.016392000000003</c:v>
                      </c:pt>
                      <c:pt idx="777">
                        <c:v>-18.303871000000001</c:v>
                      </c:pt>
                      <c:pt idx="778">
                        <c:v>8.3677980000000005</c:v>
                      </c:pt>
                      <c:pt idx="779">
                        <c:v>19.297944999999999</c:v>
                      </c:pt>
                      <c:pt idx="780">
                        <c:v>-22.472408000000001</c:v>
                      </c:pt>
                      <c:pt idx="781">
                        <c:v>-68.274756999999994</c:v>
                      </c:pt>
                      <c:pt idx="782">
                        <c:v>-52.084586999999999</c:v>
                      </c:pt>
                      <c:pt idx="783">
                        <c:v>6.0224390000000003</c:v>
                      </c:pt>
                      <c:pt idx="784">
                        <c:v>69.657989999999998</c:v>
                      </c:pt>
                      <c:pt idx="785">
                        <c:v>80.626098999999996</c:v>
                      </c:pt>
                      <c:pt idx="786">
                        <c:v>85.312950000000001</c:v>
                      </c:pt>
                      <c:pt idx="787">
                        <c:v>73.736007999999998</c:v>
                      </c:pt>
                      <c:pt idx="788">
                        <c:v>45.323925000000003</c:v>
                      </c:pt>
                      <c:pt idx="789">
                        <c:v>36.878020999999997</c:v>
                      </c:pt>
                      <c:pt idx="790">
                        <c:v>15.540167</c:v>
                      </c:pt>
                      <c:pt idx="791">
                        <c:v>3.409446</c:v>
                      </c:pt>
                      <c:pt idx="792">
                        <c:v>-12.630046999999999</c:v>
                      </c:pt>
                      <c:pt idx="793">
                        <c:v>-15.907662</c:v>
                      </c:pt>
                      <c:pt idx="794">
                        <c:v>-14.431403</c:v>
                      </c:pt>
                      <c:pt idx="795">
                        <c:v>-13.529315</c:v>
                      </c:pt>
                      <c:pt idx="796">
                        <c:v>-6.6752140000000004</c:v>
                      </c:pt>
                      <c:pt idx="797">
                        <c:v>-21.144304000000002</c:v>
                      </c:pt>
                      <c:pt idx="798">
                        <c:v>-12.533122000000001</c:v>
                      </c:pt>
                      <c:pt idx="799">
                        <c:v>3.664857</c:v>
                      </c:pt>
                      <c:pt idx="800">
                        <c:v>11.961235</c:v>
                      </c:pt>
                      <c:pt idx="801">
                        <c:v>16.945758999999999</c:v>
                      </c:pt>
                      <c:pt idx="802">
                        <c:v>16.118819999999999</c:v>
                      </c:pt>
                      <c:pt idx="803">
                        <c:v>10.332027999999999</c:v>
                      </c:pt>
                      <c:pt idx="804">
                        <c:v>6.3590239999999998</c:v>
                      </c:pt>
                      <c:pt idx="805">
                        <c:v>0.91892600000000002</c:v>
                      </c:pt>
                      <c:pt idx="806">
                        <c:v>4.6855950000000002</c:v>
                      </c:pt>
                      <c:pt idx="807">
                        <c:v>6.3035199999999998</c:v>
                      </c:pt>
                      <c:pt idx="808">
                        <c:v>8.8212229999999998</c:v>
                      </c:pt>
                      <c:pt idx="809">
                        <c:v>8.4956809999999994</c:v>
                      </c:pt>
                      <c:pt idx="810">
                        <c:v>3.7294670000000001</c:v>
                      </c:pt>
                      <c:pt idx="811">
                        <c:v>-1.06467</c:v>
                      </c:pt>
                      <c:pt idx="812">
                        <c:v>-6.0331159999999997</c:v>
                      </c:pt>
                      <c:pt idx="813">
                        <c:v>8.0499999999999999E-3</c:v>
                      </c:pt>
                      <c:pt idx="814">
                        <c:v>2.2264189999999999</c:v>
                      </c:pt>
                      <c:pt idx="815">
                        <c:v>0.73732900000000001</c:v>
                      </c:pt>
                      <c:pt idx="816">
                        <c:v>-4.3275870000000003</c:v>
                      </c:pt>
                      <c:pt idx="817">
                        <c:v>1.2146619999999999</c:v>
                      </c:pt>
                      <c:pt idx="818">
                        <c:v>3.7391899999999998</c:v>
                      </c:pt>
                      <c:pt idx="819">
                        <c:v>-0.43931199999999998</c:v>
                      </c:pt>
                      <c:pt idx="820">
                        <c:v>-4.8032719999999998</c:v>
                      </c:pt>
                      <c:pt idx="821">
                        <c:v>1.6910149999999999</c:v>
                      </c:pt>
                      <c:pt idx="822">
                        <c:v>3.8285170000000002</c:v>
                      </c:pt>
                      <c:pt idx="823">
                        <c:v>5.7771109999999997</c:v>
                      </c:pt>
                      <c:pt idx="824">
                        <c:v>2.1072630000000001</c:v>
                      </c:pt>
                      <c:pt idx="825">
                        <c:v>2.3543449999999999</c:v>
                      </c:pt>
                      <c:pt idx="826">
                        <c:v>27.501051</c:v>
                      </c:pt>
                      <c:pt idx="827">
                        <c:v>42.406078000000001</c:v>
                      </c:pt>
                      <c:pt idx="828">
                        <c:v>57.503300000000003</c:v>
                      </c:pt>
                      <c:pt idx="829">
                        <c:v>59.576939000000003</c:v>
                      </c:pt>
                      <c:pt idx="830">
                        <c:v>68.458365999999998</c:v>
                      </c:pt>
                      <c:pt idx="831">
                        <c:v>75.240455999999995</c:v>
                      </c:pt>
                      <c:pt idx="832">
                        <c:v>73.256172000000007</c:v>
                      </c:pt>
                      <c:pt idx="833">
                        <c:v>71.853690999999998</c:v>
                      </c:pt>
                      <c:pt idx="834">
                        <c:v>71.592055999999999</c:v>
                      </c:pt>
                      <c:pt idx="835">
                        <c:v>54.874747999999997</c:v>
                      </c:pt>
                      <c:pt idx="836">
                        <c:v>48.699429000000002</c:v>
                      </c:pt>
                      <c:pt idx="837">
                        <c:v>28.788032999999999</c:v>
                      </c:pt>
                      <c:pt idx="838">
                        <c:v>16.095655000000001</c:v>
                      </c:pt>
                      <c:pt idx="839">
                        <c:v>-0.90495800000000004</c:v>
                      </c:pt>
                      <c:pt idx="840">
                        <c:v>-4.0228859999999997</c:v>
                      </c:pt>
                      <c:pt idx="841">
                        <c:v>-19.536217000000001</c:v>
                      </c:pt>
                      <c:pt idx="842">
                        <c:v>-28.589523</c:v>
                      </c:pt>
                      <c:pt idx="843">
                        <c:v>-34.074314000000001</c:v>
                      </c:pt>
                      <c:pt idx="844">
                        <c:v>-39.775398000000003</c:v>
                      </c:pt>
                      <c:pt idx="845">
                        <c:v>-34.312057000000003</c:v>
                      </c:pt>
                      <c:pt idx="846">
                        <c:v>-23.613333000000001</c:v>
                      </c:pt>
                      <c:pt idx="847">
                        <c:v>-16.289069999999999</c:v>
                      </c:pt>
                      <c:pt idx="848">
                        <c:v>8.3968860000000003</c:v>
                      </c:pt>
                      <c:pt idx="849">
                        <c:v>30.233273000000001</c:v>
                      </c:pt>
                      <c:pt idx="850">
                        <c:v>30.153845</c:v>
                      </c:pt>
                      <c:pt idx="851">
                        <c:v>30.795518999999999</c:v>
                      </c:pt>
                      <c:pt idx="852">
                        <c:v>19.796966999999999</c:v>
                      </c:pt>
                      <c:pt idx="853">
                        <c:v>31.444748000000001</c:v>
                      </c:pt>
                      <c:pt idx="854">
                        <c:v>31.898192999999999</c:v>
                      </c:pt>
                      <c:pt idx="855">
                        <c:v>31.501429000000002</c:v>
                      </c:pt>
                      <c:pt idx="856">
                        <c:v>31.904442</c:v>
                      </c:pt>
                      <c:pt idx="857">
                        <c:v>27.131762999999999</c:v>
                      </c:pt>
                      <c:pt idx="858">
                        <c:v>4.0354109999999999</c:v>
                      </c:pt>
                      <c:pt idx="859">
                        <c:v>-28.295642999999998</c:v>
                      </c:pt>
                      <c:pt idx="860">
                        <c:v>-6.5477980000000002</c:v>
                      </c:pt>
                      <c:pt idx="861">
                        <c:v>-9.1713159999999991</c:v>
                      </c:pt>
                      <c:pt idx="862">
                        <c:v>-7.2295199999999999</c:v>
                      </c:pt>
                      <c:pt idx="863">
                        <c:v>5.4891969999999999</c:v>
                      </c:pt>
                      <c:pt idx="864">
                        <c:v>2.778378</c:v>
                      </c:pt>
                      <c:pt idx="865">
                        <c:v>2.9992730000000001</c:v>
                      </c:pt>
                      <c:pt idx="866">
                        <c:v>3.5946310000000001</c:v>
                      </c:pt>
                      <c:pt idx="867">
                        <c:v>6.2219340000000001</c:v>
                      </c:pt>
                      <c:pt idx="868">
                        <c:v>14.669509</c:v>
                      </c:pt>
                      <c:pt idx="869">
                        <c:v>11.767105000000001</c:v>
                      </c:pt>
                      <c:pt idx="870">
                        <c:v>6.9212090000000002</c:v>
                      </c:pt>
                      <c:pt idx="871">
                        <c:v>2.5518239999999999</c:v>
                      </c:pt>
                      <c:pt idx="872">
                        <c:v>0.60776200000000002</c:v>
                      </c:pt>
                      <c:pt idx="873">
                        <c:v>2.151948</c:v>
                      </c:pt>
                      <c:pt idx="874">
                        <c:v>12.436699000000001</c:v>
                      </c:pt>
                      <c:pt idx="875">
                        <c:v>12.675312</c:v>
                      </c:pt>
                      <c:pt idx="876">
                        <c:v>20.737075999999998</c:v>
                      </c:pt>
                      <c:pt idx="877">
                        <c:v>26.986519000000001</c:v>
                      </c:pt>
                      <c:pt idx="878">
                        <c:v>25.459478000000001</c:v>
                      </c:pt>
                      <c:pt idx="879">
                        <c:v>35.104469000000002</c:v>
                      </c:pt>
                      <c:pt idx="880">
                        <c:v>33.179543000000002</c:v>
                      </c:pt>
                      <c:pt idx="881">
                        <c:v>38.260139000000002</c:v>
                      </c:pt>
                      <c:pt idx="882">
                        <c:v>42.844909999999999</c:v>
                      </c:pt>
                      <c:pt idx="883">
                        <c:v>45.019005</c:v>
                      </c:pt>
                      <c:pt idx="884">
                        <c:v>50.057071999999998</c:v>
                      </c:pt>
                      <c:pt idx="885">
                        <c:v>50.341636999999999</c:v>
                      </c:pt>
                      <c:pt idx="886">
                        <c:v>50.597248</c:v>
                      </c:pt>
                      <c:pt idx="887">
                        <c:v>50.737513999999997</c:v>
                      </c:pt>
                      <c:pt idx="888">
                        <c:v>48.20993</c:v>
                      </c:pt>
                      <c:pt idx="889">
                        <c:v>26.762595999999998</c:v>
                      </c:pt>
                      <c:pt idx="890">
                        <c:v>14.230135000000001</c:v>
                      </c:pt>
                      <c:pt idx="891">
                        <c:v>-13.334966</c:v>
                      </c:pt>
                      <c:pt idx="892">
                        <c:v>-14.719250000000001</c:v>
                      </c:pt>
                      <c:pt idx="893">
                        <c:v>-14.645991</c:v>
                      </c:pt>
                      <c:pt idx="894">
                        <c:v>-13.988299</c:v>
                      </c:pt>
                      <c:pt idx="895">
                        <c:v>-14.240076</c:v>
                      </c:pt>
                      <c:pt idx="896">
                        <c:v>6.2950410000000003</c:v>
                      </c:pt>
                      <c:pt idx="897">
                        <c:v>7.7526229999999998</c:v>
                      </c:pt>
                      <c:pt idx="898">
                        <c:v>8.3596640000000004</c:v>
                      </c:pt>
                      <c:pt idx="899">
                        <c:v>15.429684</c:v>
                      </c:pt>
                      <c:pt idx="900">
                        <c:v>-2.3276080000000001</c:v>
                      </c:pt>
                      <c:pt idx="901">
                        <c:v>-4.1908289999999999</c:v>
                      </c:pt>
                      <c:pt idx="902">
                        <c:v>-4.893103</c:v>
                      </c:pt>
                      <c:pt idx="903">
                        <c:v>-5.3638409999999999</c:v>
                      </c:pt>
                      <c:pt idx="904">
                        <c:v>5.4420250000000001</c:v>
                      </c:pt>
                      <c:pt idx="905">
                        <c:v>10.159893</c:v>
                      </c:pt>
                      <c:pt idx="906">
                        <c:v>7.2084910000000004</c:v>
                      </c:pt>
                      <c:pt idx="907">
                        <c:v>8.1592710000000004</c:v>
                      </c:pt>
                      <c:pt idx="908">
                        <c:v>8.4149069999999995</c:v>
                      </c:pt>
                      <c:pt idx="909">
                        <c:v>-2.362311</c:v>
                      </c:pt>
                      <c:pt idx="910">
                        <c:v>-5.989115</c:v>
                      </c:pt>
                      <c:pt idx="911">
                        <c:v>-0.49737300000000001</c:v>
                      </c:pt>
                      <c:pt idx="912">
                        <c:v>40.428654000000002</c:v>
                      </c:pt>
                      <c:pt idx="913">
                        <c:v>30.024553000000001</c:v>
                      </c:pt>
                      <c:pt idx="914">
                        <c:v>-5.2008029999999996</c:v>
                      </c:pt>
                      <c:pt idx="915">
                        <c:v>4.9017689999999998</c:v>
                      </c:pt>
                      <c:pt idx="916">
                        <c:v>10.481873999999999</c:v>
                      </c:pt>
                      <c:pt idx="917">
                        <c:v>11.304747000000001</c:v>
                      </c:pt>
                      <c:pt idx="918">
                        <c:v>4.5862889999999998</c:v>
                      </c:pt>
                      <c:pt idx="919">
                        <c:v>14.969905000000001</c:v>
                      </c:pt>
                      <c:pt idx="920">
                        <c:v>24.092082999999999</c:v>
                      </c:pt>
                      <c:pt idx="921">
                        <c:v>63.073044000000003</c:v>
                      </c:pt>
                      <c:pt idx="922">
                        <c:v>66.867003999999994</c:v>
                      </c:pt>
                      <c:pt idx="923">
                        <c:v>67.048751999999993</c:v>
                      </c:pt>
                      <c:pt idx="924">
                        <c:v>65.833907999999994</c:v>
                      </c:pt>
                      <c:pt idx="925">
                        <c:v>69.112572</c:v>
                      </c:pt>
                      <c:pt idx="926">
                        <c:v>49.620167000000002</c:v>
                      </c:pt>
                      <c:pt idx="927">
                        <c:v>34.306328000000001</c:v>
                      </c:pt>
                      <c:pt idx="928">
                        <c:v>-13.543862000000001</c:v>
                      </c:pt>
                      <c:pt idx="929">
                        <c:v>-14.011291999999999</c:v>
                      </c:pt>
                      <c:pt idx="930">
                        <c:v>-14.973553000000001</c:v>
                      </c:pt>
                      <c:pt idx="931">
                        <c:v>-15.765900999999999</c:v>
                      </c:pt>
                      <c:pt idx="932">
                        <c:v>-17.712382999999999</c:v>
                      </c:pt>
                      <c:pt idx="933">
                        <c:v>-24.059871999999999</c:v>
                      </c:pt>
                      <c:pt idx="934">
                        <c:v>-34.248516000000002</c:v>
                      </c:pt>
                      <c:pt idx="935">
                        <c:v>-38.125979999999998</c:v>
                      </c:pt>
                      <c:pt idx="936">
                        <c:v>-37.983657999999998</c:v>
                      </c:pt>
                      <c:pt idx="937">
                        <c:v>15.889201999999999</c:v>
                      </c:pt>
                      <c:pt idx="938">
                        <c:v>25.499355000000001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Input'!$U$1</c15:sqref>
                        </c15:formulaRef>
                      </c:ext>
                    </c:extLst>
                    <c:strCache>
                      <c:ptCount val="1"/>
                      <c:pt idx="0">
                        <c:v>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Input'!$U$2:$U$1124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0.42099999999999999</c:v>
                      </c:pt>
                      <c:pt idx="617">
                        <c:v>0.41799999999999998</c:v>
                      </c:pt>
                      <c:pt idx="618">
                        <c:v>0.41399999999999998</c:v>
                      </c:pt>
                      <c:pt idx="619">
                        <c:v>0.40799999999999997</c:v>
                      </c:pt>
                      <c:pt idx="620">
                        <c:v>0.40400000000000003</c:v>
                      </c:pt>
                      <c:pt idx="621">
                        <c:v>0.39900000000000002</c:v>
                      </c:pt>
                      <c:pt idx="622">
                        <c:v>0.39400000000000002</c:v>
                      </c:pt>
                      <c:pt idx="623">
                        <c:v>0.38900000000000001</c:v>
                      </c:pt>
                      <c:pt idx="624">
                        <c:v>0.38200000000000001</c:v>
                      </c:pt>
                      <c:pt idx="625">
                        <c:v>0.377</c:v>
                      </c:pt>
                      <c:pt idx="626">
                        <c:v>0.37</c:v>
                      </c:pt>
                      <c:pt idx="627">
                        <c:v>0.36499999999999999</c:v>
                      </c:pt>
                      <c:pt idx="628">
                        <c:v>0.35899999999999999</c:v>
                      </c:pt>
                      <c:pt idx="629">
                        <c:v>0.35199999999999998</c:v>
                      </c:pt>
                      <c:pt idx="630">
                        <c:v>0.34499999999999997</c:v>
                      </c:pt>
                      <c:pt idx="631">
                        <c:v>0.33900000000000002</c:v>
                      </c:pt>
                      <c:pt idx="632">
                        <c:v>0.33100000000000002</c:v>
                      </c:pt>
                      <c:pt idx="633">
                        <c:v>0.32500000000000001</c:v>
                      </c:pt>
                      <c:pt idx="634">
                        <c:v>0.31900000000000001</c:v>
                      </c:pt>
                      <c:pt idx="635">
                        <c:v>0.311</c:v>
                      </c:pt>
                      <c:pt idx="636">
                        <c:v>0.30399999999999999</c:v>
                      </c:pt>
                      <c:pt idx="637">
                        <c:v>0.29899999999999999</c:v>
                      </c:pt>
                      <c:pt idx="638">
                        <c:v>0.29099999999999998</c:v>
                      </c:pt>
                      <c:pt idx="639">
                        <c:v>0.28699999999999998</c:v>
                      </c:pt>
                      <c:pt idx="640">
                        <c:v>0.28100000000000003</c:v>
                      </c:pt>
                      <c:pt idx="641">
                        <c:v>0.27700000000000002</c:v>
                      </c:pt>
                      <c:pt idx="642">
                        <c:v>0.27100000000000002</c:v>
                      </c:pt>
                      <c:pt idx="643">
                        <c:v>0.26600000000000001</c:v>
                      </c:pt>
                      <c:pt idx="644">
                        <c:v>0.26200000000000001</c:v>
                      </c:pt>
                      <c:pt idx="645">
                        <c:v>0.25800000000000001</c:v>
                      </c:pt>
                      <c:pt idx="646">
                        <c:v>0.25600000000000001</c:v>
                      </c:pt>
                      <c:pt idx="647">
                        <c:v>0.251</c:v>
                      </c:pt>
                      <c:pt idx="648">
                        <c:v>0.249</c:v>
                      </c:pt>
                      <c:pt idx="649">
                        <c:v>0.24399999999999999</c:v>
                      </c:pt>
                      <c:pt idx="650">
                        <c:v>0.24399999999999999</c:v>
                      </c:pt>
                      <c:pt idx="651">
                        <c:v>0.23899999999999999</c:v>
                      </c:pt>
                      <c:pt idx="652">
                        <c:v>0.23899999999999999</c:v>
                      </c:pt>
                      <c:pt idx="653">
                        <c:v>0.23599999999999999</c:v>
                      </c:pt>
                      <c:pt idx="654">
                        <c:v>0.23499999999999999</c:v>
                      </c:pt>
                      <c:pt idx="655">
                        <c:v>0.23400000000000001</c:v>
                      </c:pt>
                      <c:pt idx="656">
                        <c:v>0.23400000000000001</c:v>
                      </c:pt>
                      <c:pt idx="657">
                        <c:v>0.23100000000000001</c:v>
                      </c:pt>
                      <c:pt idx="658">
                        <c:v>0.22900000000000001</c:v>
                      </c:pt>
                      <c:pt idx="659">
                        <c:v>0.22700000000000001</c:v>
                      </c:pt>
                      <c:pt idx="660">
                        <c:v>0.22900000000000001</c:v>
                      </c:pt>
                      <c:pt idx="661">
                        <c:v>0.22700000000000001</c:v>
                      </c:pt>
                      <c:pt idx="662">
                        <c:v>0.22600000000000001</c:v>
                      </c:pt>
                      <c:pt idx="663">
                        <c:v>0.224</c:v>
                      </c:pt>
                      <c:pt idx="664">
                        <c:v>0.223</c:v>
                      </c:pt>
                      <c:pt idx="665">
                        <c:v>0.221</c:v>
                      </c:pt>
                      <c:pt idx="666">
                        <c:v>0.22600000000000001</c:v>
                      </c:pt>
                      <c:pt idx="667">
                        <c:v>0.22500000000000001</c:v>
                      </c:pt>
                      <c:pt idx="668">
                        <c:v>0.224</c:v>
                      </c:pt>
                      <c:pt idx="669">
                        <c:v>0.223</c:v>
                      </c:pt>
                      <c:pt idx="670">
                        <c:v>0.223</c:v>
                      </c:pt>
                      <c:pt idx="671">
                        <c:v>0.22600000000000001</c:v>
                      </c:pt>
                      <c:pt idx="672">
                        <c:v>0.22600000000000001</c:v>
                      </c:pt>
                      <c:pt idx="673">
                        <c:v>0.22500000000000001</c:v>
                      </c:pt>
                      <c:pt idx="674">
                        <c:v>0.224</c:v>
                      </c:pt>
                      <c:pt idx="675">
                        <c:v>0.223</c:v>
                      </c:pt>
                      <c:pt idx="676">
                        <c:v>0.222</c:v>
                      </c:pt>
                      <c:pt idx="677">
                        <c:v>0.222</c:v>
                      </c:pt>
                      <c:pt idx="678">
                        <c:v>0.22800000000000001</c:v>
                      </c:pt>
                      <c:pt idx="679">
                        <c:v>0.22700000000000001</c:v>
                      </c:pt>
                      <c:pt idx="680">
                        <c:v>0.22700000000000001</c:v>
                      </c:pt>
                      <c:pt idx="681">
                        <c:v>0.22600000000000001</c:v>
                      </c:pt>
                      <c:pt idx="682">
                        <c:v>0.23</c:v>
                      </c:pt>
                      <c:pt idx="683">
                        <c:v>0.23</c:v>
                      </c:pt>
                      <c:pt idx="684">
                        <c:v>0.23200000000000001</c:v>
                      </c:pt>
                      <c:pt idx="685">
                        <c:v>0.23200000000000001</c:v>
                      </c:pt>
                      <c:pt idx="686">
                        <c:v>0.23300000000000001</c:v>
                      </c:pt>
                      <c:pt idx="687">
                        <c:v>0.23300000000000001</c:v>
                      </c:pt>
                      <c:pt idx="688">
                        <c:v>0.23200000000000001</c:v>
                      </c:pt>
                      <c:pt idx="689">
                        <c:v>0.23200000000000001</c:v>
                      </c:pt>
                      <c:pt idx="690">
                        <c:v>0.23400000000000001</c:v>
                      </c:pt>
                      <c:pt idx="691">
                        <c:v>0.23400000000000001</c:v>
                      </c:pt>
                      <c:pt idx="692">
                        <c:v>0.23499999999999999</c:v>
                      </c:pt>
                      <c:pt idx="693">
                        <c:v>0.23400000000000001</c:v>
                      </c:pt>
                      <c:pt idx="694">
                        <c:v>0.23499999999999999</c:v>
                      </c:pt>
                      <c:pt idx="695">
                        <c:v>0.23499999999999999</c:v>
                      </c:pt>
                      <c:pt idx="696">
                        <c:v>0.23599999999999999</c:v>
                      </c:pt>
                      <c:pt idx="697">
                        <c:v>0.23599999999999999</c:v>
                      </c:pt>
                      <c:pt idx="698">
                        <c:v>0.23599999999999999</c:v>
                      </c:pt>
                      <c:pt idx="699">
                        <c:v>0.23499999999999999</c:v>
                      </c:pt>
                      <c:pt idx="700">
                        <c:v>0.23499999999999999</c:v>
                      </c:pt>
                      <c:pt idx="701">
                        <c:v>0.23499999999999999</c:v>
                      </c:pt>
                      <c:pt idx="702">
                        <c:v>0.23499999999999999</c:v>
                      </c:pt>
                      <c:pt idx="703">
                        <c:v>0.23499999999999999</c:v>
                      </c:pt>
                      <c:pt idx="704">
                        <c:v>0.23499999999999999</c:v>
                      </c:pt>
                      <c:pt idx="705">
                        <c:v>0.23499999999999999</c:v>
                      </c:pt>
                      <c:pt idx="706">
                        <c:v>0.23699999999999999</c:v>
                      </c:pt>
                      <c:pt idx="707">
                        <c:v>0.23699999999999999</c:v>
                      </c:pt>
                      <c:pt idx="708">
                        <c:v>0.23799999999999999</c:v>
                      </c:pt>
                      <c:pt idx="709">
                        <c:v>0.23799999999999999</c:v>
                      </c:pt>
                      <c:pt idx="710">
                        <c:v>0.23799999999999999</c:v>
                      </c:pt>
                      <c:pt idx="711">
                        <c:v>0.23899999999999999</c:v>
                      </c:pt>
                      <c:pt idx="712">
                        <c:v>0.23899999999999999</c:v>
                      </c:pt>
                      <c:pt idx="713">
                        <c:v>0.23899999999999999</c:v>
                      </c:pt>
                      <c:pt idx="714">
                        <c:v>0.23899999999999999</c:v>
                      </c:pt>
                      <c:pt idx="715">
                        <c:v>0.24</c:v>
                      </c:pt>
                      <c:pt idx="716">
                        <c:v>0.24</c:v>
                      </c:pt>
                      <c:pt idx="717">
                        <c:v>0.24</c:v>
                      </c:pt>
                      <c:pt idx="718">
                        <c:v>0.24</c:v>
                      </c:pt>
                      <c:pt idx="719">
                        <c:v>0.24099999999999999</c:v>
                      </c:pt>
                      <c:pt idx="720">
                        <c:v>0.24099999999999999</c:v>
                      </c:pt>
                      <c:pt idx="721">
                        <c:v>0.24199999999999999</c:v>
                      </c:pt>
                      <c:pt idx="722">
                        <c:v>0.24199999999999999</c:v>
                      </c:pt>
                      <c:pt idx="723">
                        <c:v>0.24199999999999999</c:v>
                      </c:pt>
                      <c:pt idx="724">
                        <c:v>0.24299999999999999</c:v>
                      </c:pt>
                      <c:pt idx="725">
                        <c:v>0.24399999999999999</c:v>
                      </c:pt>
                      <c:pt idx="726">
                        <c:v>0.24399999999999999</c:v>
                      </c:pt>
                      <c:pt idx="727">
                        <c:v>0.245</c:v>
                      </c:pt>
                      <c:pt idx="728">
                        <c:v>0.24299999999999999</c:v>
                      </c:pt>
                      <c:pt idx="729">
                        <c:v>0.24299999999999999</c:v>
                      </c:pt>
                      <c:pt idx="730">
                        <c:v>0.24199999999999999</c:v>
                      </c:pt>
                      <c:pt idx="731">
                        <c:v>0.24299999999999999</c:v>
                      </c:pt>
                      <c:pt idx="732">
                        <c:v>0.24299999999999999</c:v>
                      </c:pt>
                      <c:pt idx="733">
                        <c:v>0.24299999999999999</c:v>
                      </c:pt>
                      <c:pt idx="734">
                        <c:v>0.24299999999999999</c:v>
                      </c:pt>
                      <c:pt idx="735">
                        <c:v>0.24399999999999999</c:v>
                      </c:pt>
                      <c:pt idx="736">
                        <c:v>0.24399999999999999</c:v>
                      </c:pt>
                      <c:pt idx="737">
                        <c:v>0.245</c:v>
                      </c:pt>
                      <c:pt idx="738">
                        <c:v>0.24399999999999999</c:v>
                      </c:pt>
                      <c:pt idx="739">
                        <c:v>0.245</c:v>
                      </c:pt>
                      <c:pt idx="740">
                        <c:v>0.24399999999999999</c:v>
                      </c:pt>
                      <c:pt idx="741">
                        <c:v>0.245</c:v>
                      </c:pt>
                      <c:pt idx="742">
                        <c:v>0.245</c:v>
                      </c:pt>
                      <c:pt idx="743">
                        <c:v>0.245</c:v>
                      </c:pt>
                      <c:pt idx="744">
                        <c:v>0.246</c:v>
                      </c:pt>
                      <c:pt idx="745">
                        <c:v>0.245</c:v>
                      </c:pt>
                      <c:pt idx="746">
                        <c:v>0.246</c:v>
                      </c:pt>
                      <c:pt idx="747">
                        <c:v>0.247</c:v>
                      </c:pt>
                      <c:pt idx="748">
                        <c:v>0.247</c:v>
                      </c:pt>
                      <c:pt idx="749">
                        <c:v>0.248</c:v>
                      </c:pt>
                      <c:pt idx="750">
                        <c:v>0.247</c:v>
                      </c:pt>
                      <c:pt idx="751">
                        <c:v>0.248</c:v>
                      </c:pt>
                      <c:pt idx="752">
                        <c:v>0.248</c:v>
                      </c:pt>
                      <c:pt idx="753">
                        <c:v>0.249</c:v>
                      </c:pt>
                      <c:pt idx="754">
                        <c:v>0.25</c:v>
                      </c:pt>
                      <c:pt idx="755">
                        <c:v>0.25</c:v>
                      </c:pt>
                      <c:pt idx="756">
                        <c:v>0.248</c:v>
                      </c:pt>
                      <c:pt idx="757">
                        <c:v>0.248</c:v>
                      </c:pt>
                      <c:pt idx="758">
                        <c:v>0.249</c:v>
                      </c:pt>
                      <c:pt idx="759">
                        <c:v>0.25</c:v>
                      </c:pt>
                      <c:pt idx="760">
                        <c:v>0.248</c:v>
                      </c:pt>
                      <c:pt idx="761">
                        <c:v>0.248</c:v>
                      </c:pt>
                      <c:pt idx="762">
                        <c:v>0.249</c:v>
                      </c:pt>
                      <c:pt idx="763">
                        <c:v>0.25</c:v>
                      </c:pt>
                      <c:pt idx="764">
                        <c:v>0.251</c:v>
                      </c:pt>
                      <c:pt idx="765">
                        <c:v>0.252</c:v>
                      </c:pt>
                      <c:pt idx="766">
                        <c:v>0.252</c:v>
                      </c:pt>
                      <c:pt idx="767">
                        <c:v>0.255</c:v>
                      </c:pt>
                      <c:pt idx="768">
                        <c:v>0.252</c:v>
                      </c:pt>
                      <c:pt idx="769">
                        <c:v>0.253</c:v>
                      </c:pt>
                      <c:pt idx="770">
                        <c:v>0.254</c:v>
                      </c:pt>
                      <c:pt idx="771">
                        <c:v>0.251</c:v>
                      </c:pt>
                      <c:pt idx="772">
                        <c:v>0.253</c:v>
                      </c:pt>
                      <c:pt idx="773">
                        <c:v>0.251</c:v>
                      </c:pt>
                      <c:pt idx="774">
                        <c:v>0.253</c:v>
                      </c:pt>
                      <c:pt idx="775">
                        <c:v>0.254</c:v>
                      </c:pt>
                      <c:pt idx="776">
                        <c:v>0.253</c:v>
                      </c:pt>
                      <c:pt idx="777">
                        <c:v>0.254</c:v>
                      </c:pt>
                      <c:pt idx="778">
                        <c:v>0.255</c:v>
                      </c:pt>
                      <c:pt idx="779">
                        <c:v>0.255</c:v>
                      </c:pt>
                      <c:pt idx="780">
                        <c:v>0.25700000000000001</c:v>
                      </c:pt>
                      <c:pt idx="781">
                        <c:v>0.25800000000000001</c:v>
                      </c:pt>
                      <c:pt idx="782">
                        <c:v>0.25900000000000001</c:v>
                      </c:pt>
                      <c:pt idx="783">
                        <c:v>0.26100000000000001</c:v>
                      </c:pt>
                      <c:pt idx="784">
                        <c:v>0.26200000000000001</c:v>
                      </c:pt>
                      <c:pt idx="785">
                        <c:v>0.26300000000000001</c:v>
                      </c:pt>
                      <c:pt idx="786">
                        <c:v>0.26500000000000001</c:v>
                      </c:pt>
                      <c:pt idx="787">
                        <c:v>0.26700000000000002</c:v>
                      </c:pt>
                      <c:pt idx="788">
                        <c:v>0.26800000000000002</c:v>
                      </c:pt>
                      <c:pt idx="789">
                        <c:v>0.26900000000000002</c:v>
                      </c:pt>
                      <c:pt idx="790">
                        <c:v>0.27100000000000002</c:v>
                      </c:pt>
                      <c:pt idx="791">
                        <c:v>0.27300000000000002</c:v>
                      </c:pt>
                      <c:pt idx="792">
                        <c:v>0.27500000000000002</c:v>
                      </c:pt>
                      <c:pt idx="793">
                        <c:v>0.27700000000000002</c:v>
                      </c:pt>
                      <c:pt idx="794">
                        <c:v>0.27800000000000002</c:v>
                      </c:pt>
                      <c:pt idx="795">
                        <c:v>0.28000000000000003</c:v>
                      </c:pt>
                      <c:pt idx="796">
                        <c:v>0.28100000000000003</c:v>
                      </c:pt>
                      <c:pt idx="797">
                        <c:v>0.28299999999999997</c:v>
                      </c:pt>
                      <c:pt idx="798">
                        <c:v>0.28399999999999997</c:v>
                      </c:pt>
                      <c:pt idx="799">
                        <c:v>0.28699999999999998</c:v>
                      </c:pt>
                      <c:pt idx="800">
                        <c:v>0.28899999999999998</c:v>
                      </c:pt>
                      <c:pt idx="801">
                        <c:v>0.29099999999999998</c:v>
                      </c:pt>
                      <c:pt idx="802">
                        <c:v>0.29099999999999998</c:v>
                      </c:pt>
                      <c:pt idx="803">
                        <c:v>0.29299999999999998</c:v>
                      </c:pt>
                      <c:pt idx="804">
                        <c:v>0.29299999999999998</c:v>
                      </c:pt>
                      <c:pt idx="805">
                        <c:v>0.29599999999999999</c:v>
                      </c:pt>
                      <c:pt idx="806">
                        <c:v>0.29599999999999999</c:v>
                      </c:pt>
                      <c:pt idx="807">
                        <c:v>0.29799999999999999</c:v>
                      </c:pt>
                      <c:pt idx="808">
                        <c:v>0.29899999999999999</c:v>
                      </c:pt>
                      <c:pt idx="809">
                        <c:v>0.30099999999999999</c:v>
                      </c:pt>
                      <c:pt idx="810">
                        <c:v>0.3</c:v>
                      </c:pt>
                      <c:pt idx="811">
                        <c:v>0.30199999999999999</c:v>
                      </c:pt>
                      <c:pt idx="812">
                        <c:v>0.30199999999999999</c:v>
                      </c:pt>
                      <c:pt idx="813">
                        <c:v>0.30399999999999999</c:v>
                      </c:pt>
                      <c:pt idx="814">
                        <c:v>0.30299999999999999</c:v>
                      </c:pt>
                      <c:pt idx="815">
                        <c:v>0.30399999999999999</c:v>
                      </c:pt>
                      <c:pt idx="816">
                        <c:v>0.30299999999999999</c:v>
                      </c:pt>
                      <c:pt idx="817">
                        <c:v>0.30399999999999999</c:v>
                      </c:pt>
                      <c:pt idx="818">
                        <c:v>0.30299999999999999</c:v>
                      </c:pt>
                      <c:pt idx="819">
                        <c:v>0.30399999999999999</c:v>
                      </c:pt>
                      <c:pt idx="820">
                        <c:v>0.30599999999999999</c:v>
                      </c:pt>
                      <c:pt idx="821">
                        <c:v>0.307</c:v>
                      </c:pt>
                      <c:pt idx="822">
                        <c:v>0.308</c:v>
                      </c:pt>
                      <c:pt idx="823">
                        <c:v>0.309</c:v>
                      </c:pt>
                      <c:pt idx="824">
                        <c:v>0.30399999999999999</c:v>
                      </c:pt>
                      <c:pt idx="825">
                        <c:v>0.30399999999999999</c:v>
                      </c:pt>
                      <c:pt idx="826">
                        <c:v>0.3</c:v>
                      </c:pt>
                      <c:pt idx="827">
                        <c:v>0.30099999999999999</c:v>
                      </c:pt>
                      <c:pt idx="828">
                        <c:v>0.29599999999999999</c:v>
                      </c:pt>
                      <c:pt idx="829">
                        <c:v>0.29599999999999999</c:v>
                      </c:pt>
                      <c:pt idx="830">
                        <c:v>0.29199999999999998</c:v>
                      </c:pt>
                      <c:pt idx="831">
                        <c:v>0.29299999999999998</c:v>
                      </c:pt>
                      <c:pt idx="832">
                        <c:v>0.28899999999999998</c:v>
                      </c:pt>
                      <c:pt idx="833">
                        <c:v>0.28499999999999998</c:v>
                      </c:pt>
                      <c:pt idx="834">
                        <c:v>0.28499999999999998</c:v>
                      </c:pt>
                      <c:pt idx="835">
                        <c:v>0.28499999999999998</c:v>
                      </c:pt>
                      <c:pt idx="836">
                        <c:v>0.28499999999999998</c:v>
                      </c:pt>
                      <c:pt idx="837">
                        <c:v>0.28100000000000003</c:v>
                      </c:pt>
                      <c:pt idx="838">
                        <c:v>0.28100000000000003</c:v>
                      </c:pt>
                      <c:pt idx="839">
                        <c:v>0.27800000000000002</c:v>
                      </c:pt>
                      <c:pt idx="840">
                        <c:v>0.27800000000000002</c:v>
                      </c:pt>
                      <c:pt idx="841">
                        <c:v>0.27600000000000002</c:v>
                      </c:pt>
                      <c:pt idx="842">
                        <c:v>0.27600000000000002</c:v>
                      </c:pt>
                      <c:pt idx="843">
                        <c:v>0.27600000000000002</c:v>
                      </c:pt>
                      <c:pt idx="844">
                        <c:v>0.27600000000000002</c:v>
                      </c:pt>
                      <c:pt idx="845">
                        <c:v>0.27400000000000002</c:v>
                      </c:pt>
                      <c:pt idx="846">
                        <c:v>0.27400000000000002</c:v>
                      </c:pt>
                      <c:pt idx="847">
                        <c:v>0.27400000000000002</c:v>
                      </c:pt>
                      <c:pt idx="848">
                        <c:v>0.27400000000000002</c:v>
                      </c:pt>
                      <c:pt idx="849">
                        <c:v>0.27300000000000002</c:v>
                      </c:pt>
                      <c:pt idx="850">
                        <c:v>0.27300000000000002</c:v>
                      </c:pt>
                      <c:pt idx="851">
                        <c:v>0.27400000000000002</c:v>
                      </c:pt>
                      <c:pt idx="852">
                        <c:v>0.27300000000000002</c:v>
                      </c:pt>
                      <c:pt idx="853">
                        <c:v>0.27300000000000002</c:v>
                      </c:pt>
                      <c:pt idx="854">
                        <c:v>0.27300000000000002</c:v>
                      </c:pt>
                      <c:pt idx="855">
                        <c:v>0.27300000000000002</c:v>
                      </c:pt>
                      <c:pt idx="856">
                        <c:v>0.27300000000000002</c:v>
                      </c:pt>
                      <c:pt idx="857">
                        <c:v>0.27300000000000002</c:v>
                      </c:pt>
                      <c:pt idx="858">
                        <c:v>0.27300000000000002</c:v>
                      </c:pt>
                      <c:pt idx="859">
                        <c:v>0.27400000000000002</c:v>
                      </c:pt>
                      <c:pt idx="860">
                        <c:v>0.27400000000000002</c:v>
                      </c:pt>
                      <c:pt idx="861">
                        <c:v>0.27500000000000002</c:v>
                      </c:pt>
                      <c:pt idx="862">
                        <c:v>0.27500000000000002</c:v>
                      </c:pt>
                      <c:pt idx="863">
                        <c:v>0.27600000000000002</c:v>
                      </c:pt>
                      <c:pt idx="864">
                        <c:v>0.27400000000000002</c:v>
                      </c:pt>
                      <c:pt idx="865">
                        <c:v>0.27300000000000002</c:v>
                      </c:pt>
                      <c:pt idx="866">
                        <c:v>0.27200000000000002</c:v>
                      </c:pt>
                      <c:pt idx="867">
                        <c:v>0.27</c:v>
                      </c:pt>
                      <c:pt idx="868">
                        <c:v>0.26900000000000002</c:v>
                      </c:pt>
                      <c:pt idx="869">
                        <c:v>0.26900000000000002</c:v>
                      </c:pt>
                      <c:pt idx="870">
                        <c:v>0.26900000000000002</c:v>
                      </c:pt>
                      <c:pt idx="871">
                        <c:v>0.26900000000000002</c:v>
                      </c:pt>
                      <c:pt idx="872">
                        <c:v>0.26800000000000002</c:v>
                      </c:pt>
                      <c:pt idx="873">
                        <c:v>0.26800000000000002</c:v>
                      </c:pt>
                      <c:pt idx="874">
                        <c:v>0.26600000000000001</c:v>
                      </c:pt>
                      <c:pt idx="875">
                        <c:v>0.26200000000000001</c:v>
                      </c:pt>
                      <c:pt idx="876">
                        <c:v>0.26100000000000001</c:v>
                      </c:pt>
                      <c:pt idx="877">
                        <c:v>0.26</c:v>
                      </c:pt>
                      <c:pt idx="878">
                        <c:v>0.26</c:v>
                      </c:pt>
                      <c:pt idx="879">
                        <c:v>0.25900000000000001</c:v>
                      </c:pt>
                      <c:pt idx="880">
                        <c:v>0.25800000000000001</c:v>
                      </c:pt>
                      <c:pt idx="881">
                        <c:v>0.25800000000000001</c:v>
                      </c:pt>
                      <c:pt idx="882">
                        <c:v>0.25800000000000001</c:v>
                      </c:pt>
                      <c:pt idx="883">
                        <c:v>0.25800000000000001</c:v>
                      </c:pt>
                      <c:pt idx="884">
                        <c:v>0.25800000000000001</c:v>
                      </c:pt>
                      <c:pt idx="885">
                        <c:v>0.25800000000000001</c:v>
                      </c:pt>
                      <c:pt idx="886">
                        <c:v>0.25700000000000001</c:v>
                      </c:pt>
                      <c:pt idx="887">
                        <c:v>0.25700000000000001</c:v>
                      </c:pt>
                      <c:pt idx="888">
                        <c:v>0.25600000000000001</c:v>
                      </c:pt>
                      <c:pt idx="889">
                        <c:v>0.254</c:v>
                      </c:pt>
                      <c:pt idx="890">
                        <c:v>0.254</c:v>
                      </c:pt>
                      <c:pt idx="891">
                        <c:v>0.254</c:v>
                      </c:pt>
                      <c:pt idx="892">
                        <c:v>0.254</c:v>
                      </c:pt>
                      <c:pt idx="893">
                        <c:v>0.253</c:v>
                      </c:pt>
                      <c:pt idx="894">
                        <c:v>0.253</c:v>
                      </c:pt>
                      <c:pt idx="895">
                        <c:v>0.253</c:v>
                      </c:pt>
                      <c:pt idx="896">
                        <c:v>0.252</c:v>
                      </c:pt>
                      <c:pt idx="897">
                        <c:v>0.251</c:v>
                      </c:pt>
                      <c:pt idx="898">
                        <c:v>0.251</c:v>
                      </c:pt>
                      <c:pt idx="899">
                        <c:v>0.251</c:v>
                      </c:pt>
                      <c:pt idx="900">
                        <c:v>0.249</c:v>
                      </c:pt>
                      <c:pt idx="901">
                        <c:v>0.249</c:v>
                      </c:pt>
                      <c:pt idx="902">
                        <c:v>0.252</c:v>
                      </c:pt>
                      <c:pt idx="903">
                        <c:v>0.252</c:v>
                      </c:pt>
                      <c:pt idx="904">
                        <c:v>0.251</c:v>
                      </c:pt>
                      <c:pt idx="905">
                        <c:v>0.252</c:v>
                      </c:pt>
                      <c:pt idx="906">
                        <c:v>0.255</c:v>
                      </c:pt>
                      <c:pt idx="907">
                        <c:v>0.25900000000000001</c:v>
                      </c:pt>
                      <c:pt idx="908">
                        <c:v>0.25800000000000001</c:v>
                      </c:pt>
                      <c:pt idx="909">
                        <c:v>0.26200000000000001</c:v>
                      </c:pt>
                      <c:pt idx="910">
                        <c:v>0.26100000000000001</c:v>
                      </c:pt>
                      <c:pt idx="911">
                        <c:v>0.26200000000000001</c:v>
                      </c:pt>
                      <c:pt idx="912">
                        <c:v>0.26300000000000001</c:v>
                      </c:pt>
                      <c:pt idx="913">
                        <c:v>0.26200000000000001</c:v>
                      </c:pt>
                      <c:pt idx="914">
                        <c:v>0.26</c:v>
                      </c:pt>
                      <c:pt idx="915">
                        <c:v>0.26500000000000001</c:v>
                      </c:pt>
                      <c:pt idx="916">
                        <c:v>0.26300000000000001</c:v>
                      </c:pt>
                      <c:pt idx="917">
                        <c:v>0.26300000000000001</c:v>
                      </c:pt>
                      <c:pt idx="918">
                        <c:v>0.25700000000000001</c:v>
                      </c:pt>
                      <c:pt idx="919">
                        <c:v>0.24299999999999999</c:v>
                      </c:pt>
                      <c:pt idx="920">
                        <c:v>0.24</c:v>
                      </c:pt>
                      <c:pt idx="921">
                        <c:v>0.218</c:v>
                      </c:pt>
                      <c:pt idx="922">
                        <c:v>0.215</c:v>
                      </c:pt>
                      <c:pt idx="923">
                        <c:v>0.2</c:v>
                      </c:pt>
                      <c:pt idx="924">
                        <c:v>0.20799999999999999</c:v>
                      </c:pt>
                      <c:pt idx="925">
                        <c:v>0.20499999999999999</c:v>
                      </c:pt>
                      <c:pt idx="926">
                        <c:v>0.16200000000000001</c:v>
                      </c:pt>
                      <c:pt idx="927">
                        <c:v>0.16200000000000001</c:v>
                      </c:pt>
                      <c:pt idx="928">
                        <c:v>0.13500000000000001</c:v>
                      </c:pt>
                      <c:pt idx="929">
                        <c:v>0.13200000000000001</c:v>
                      </c:pt>
                      <c:pt idx="930">
                        <c:v>0.124</c:v>
                      </c:pt>
                      <c:pt idx="931">
                        <c:v>0.09</c:v>
                      </c:pt>
                      <c:pt idx="932">
                        <c:v>8.5999999999999993E-2</c:v>
                      </c:pt>
                      <c:pt idx="933">
                        <c:v>7.3999999999999996E-2</c:v>
                      </c:pt>
                      <c:pt idx="934">
                        <c:v>3.1E-2</c:v>
                      </c:pt>
                      <c:pt idx="935">
                        <c:v>2.3E-2</c:v>
                      </c:pt>
                      <c:pt idx="936">
                        <c:v>1.4999999999999999E-2</c:v>
                      </c:pt>
                      <c:pt idx="937">
                        <c:v>7.9000000000000001E-2</c:v>
                      </c:pt>
                      <c:pt idx="938">
                        <c:v>7.4999999999999997E-2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40-436D-BC0F-32F7774B87F2}"/>
                  </c:ext>
                </c:extLst>
              </c15:ser>
            </c15:filteredScatterSeries>
          </c:ext>
        </c:extLst>
      </c:scatterChart>
      <c:valAx>
        <c:axId val="442117160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crossBetween val="midCat"/>
        <c:majorUnit val="5"/>
      </c:valAx>
      <c:valAx>
        <c:axId val="442115520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 Data</a:t>
            </a:r>
          </a:p>
        </c:rich>
      </c:tx>
      <c:layout>
        <c:manualLayout>
          <c:xMode val="edge"/>
          <c:yMode val="edge"/>
          <c:x val="0.39543044619422574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Calculation!$AG$2:$AG$1771</c:f>
              <c:numCache>
                <c:formatCode>General</c:formatCode>
                <c:ptCount val="1770"/>
                <c:pt idx="1">
                  <c:v>1.6463954186158002E-5</c:v>
                </c:pt>
                <c:pt idx="2">
                  <c:v>3.4749816302877455E-5</c:v>
                </c:pt>
                <c:pt idx="3">
                  <c:v>5.6516453806052292E-5</c:v>
                </c:pt>
                <c:pt idx="4">
                  <c:v>7.2722849245576883E-5</c:v>
                </c:pt>
                <c:pt idx="5">
                  <c:v>7.8989952498481739E-5</c:v>
                </c:pt>
                <c:pt idx="6">
                  <c:v>8.6096737064339409E-5</c:v>
                </c:pt>
                <c:pt idx="7">
                  <c:v>9.2965477500752658E-5</c:v>
                </c:pt>
                <c:pt idx="8">
                  <c:v>1.0162399778101348E-4</c:v>
                </c:pt>
                <c:pt idx="9">
                  <c:v>1.0637945088601005E-4</c:v>
                </c:pt>
                <c:pt idx="10">
                  <c:v>1.0464271166545514E-4</c:v>
                </c:pt>
                <c:pt idx="11">
                  <c:v>4.9996961794859495E-5</c:v>
                </c:pt>
                <c:pt idx="12">
                  <c:v>-2.9893718530899608E-6</c:v>
                </c:pt>
                <c:pt idx="13">
                  <c:v>1.7293192440821086E-5</c:v>
                </c:pt>
                <c:pt idx="14">
                  <c:v>2.2202713560594169E-5</c:v>
                </c:pt>
                <c:pt idx="15">
                  <c:v>2.8437976492854383E-5</c:v>
                </c:pt>
                <c:pt idx="16">
                  <c:v>3.5759258843997168E-5</c:v>
                </c:pt>
                <c:pt idx="17">
                  <c:v>-1.5717347576944183E-3</c:v>
                </c:pt>
                <c:pt idx="18">
                  <c:v>-1.5578515484762508E-3</c:v>
                </c:pt>
                <c:pt idx="19">
                  <c:v>-1.6525990448578217E-3</c:v>
                </c:pt>
                <c:pt idx="20">
                  <c:v>-1.2937526598818189E-3</c:v>
                </c:pt>
                <c:pt idx="21">
                  <c:v>-5.2336715853291678E-4</c:v>
                </c:pt>
                <c:pt idx="22">
                  <c:v>-7.5474742319083389E-4</c:v>
                </c:pt>
                <c:pt idx="23">
                  <c:v>-7.4025093177305327E-4</c:v>
                </c:pt>
                <c:pt idx="24">
                  <c:v>-7.5157727202282041E-4</c:v>
                </c:pt>
                <c:pt idx="25">
                  <c:v>-8.1204982041664729E-4</c:v>
                </c:pt>
                <c:pt idx="26">
                  <c:v>9.7689741623665453E-4</c:v>
                </c:pt>
                <c:pt idx="27">
                  <c:v>1.7596375744881407E-3</c:v>
                </c:pt>
                <c:pt idx="28">
                  <c:v>1.9959356213087595E-3</c:v>
                </c:pt>
                <c:pt idx="29">
                  <c:v>2.6350048354020911E-3</c:v>
                </c:pt>
                <c:pt idx="30">
                  <c:v>2.2826383248817903E-3</c:v>
                </c:pt>
                <c:pt idx="31">
                  <c:v>2.1290110182358994E-3</c:v>
                </c:pt>
                <c:pt idx="32">
                  <c:v>2.2069104045243809E-3</c:v>
                </c:pt>
                <c:pt idx="33">
                  <c:v>2.1840079052822823E-3</c:v>
                </c:pt>
                <c:pt idx="34">
                  <c:v>2.1983996642717016E-3</c:v>
                </c:pt>
                <c:pt idx="35">
                  <c:v>2.2022115967625911E-3</c:v>
                </c:pt>
                <c:pt idx="36">
                  <c:v>2.2092077905387785E-3</c:v>
                </c:pt>
                <c:pt idx="37">
                  <c:v>2.2857943801891998E-3</c:v>
                </c:pt>
                <c:pt idx="38">
                  <c:v>2.3174898150215037E-3</c:v>
                </c:pt>
                <c:pt idx="39">
                  <c:v>2.1062300263346716E-3</c:v>
                </c:pt>
                <c:pt idx="40">
                  <c:v>2.2623397223778836E-3</c:v>
                </c:pt>
                <c:pt idx="41">
                  <c:v>2.2401387891749385E-3</c:v>
                </c:pt>
                <c:pt idx="42">
                  <c:v>2.2578828740250309E-3</c:v>
                </c:pt>
                <c:pt idx="43">
                  <c:v>2.2613604999657962E-3</c:v>
                </c:pt>
                <c:pt idx="44">
                  <c:v>2.2680331518113925E-3</c:v>
                </c:pt>
                <c:pt idx="45">
                  <c:v>2.2713665291283543E-3</c:v>
                </c:pt>
                <c:pt idx="46">
                  <c:v>5.6728264256957687E-4</c:v>
                </c:pt>
                <c:pt idx="47">
                  <c:v>5.3111329242962581E-4</c:v>
                </c:pt>
                <c:pt idx="48">
                  <c:v>7.7424045320861694E-4</c:v>
                </c:pt>
                <c:pt idx="49">
                  <c:v>1.0288512678954223E-3</c:v>
                </c:pt>
                <c:pt idx="50">
                  <c:v>9.598097875298927E-4</c:v>
                </c:pt>
                <c:pt idx="51">
                  <c:v>9.0860937469249958E-4</c:v>
                </c:pt>
                <c:pt idx="52">
                  <c:v>2.824620282481262E-4</c:v>
                </c:pt>
                <c:pt idx="53">
                  <c:v>5.2001902633441732E-4</c:v>
                </c:pt>
                <c:pt idx="54">
                  <c:v>5.8456720009478561E-4</c:v>
                </c:pt>
                <c:pt idx="55">
                  <c:v>5.411966437132308E-4</c:v>
                </c:pt>
                <c:pt idx="56">
                  <c:v>9.4927746180759444E-4</c:v>
                </c:pt>
                <c:pt idx="57">
                  <c:v>1.7372552036849483E-3</c:v>
                </c:pt>
                <c:pt idx="58">
                  <c:v>2.0488364807702401E-3</c:v>
                </c:pt>
                <c:pt idx="59">
                  <c:v>2.0479058546709794E-3</c:v>
                </c:pt>
                <c:pt idx="60">
                  <c:v>3.4130184769734485E-4</c:v>
                </c:pt>
                <c:pt idx="61">
                  <c:v>-2.918546653312722E-5</c:v>
                </c:pt>
                <c:pt idx="62">
                  <c:v>1.3505387154245029E-4</c:v>
                </c:pt>
                <c:pt idx="63">
                  <c:v>-2.2937349601007487E-5</c:v>
                </c:pt>
                <c:pt idx="64">
                  <c:v>-8.1255448510487885E-5</c:v>
                </c:pt>
                <c:pt idx="65">
                  <c:v>-7.4733233572716511E-5</c:v>
                </c:pt>
                <c:pt idx="66">
                  <c:v>-6.9867281547221301E-5</c:v>
                </c:pt>
                <c:pt idx="67">
                  <c:v>-2.7476275178547828E-6</c:v>
                </c:pt>
                <c:pt idx="68">
                  <c:v>4.963635807233493E-5</c:v>
                </c:pt>
                <c:pt idx="69">
                  <c:v>-1.8361944485416298E-3</c:v>
                </c:pt>
                <c:pt idx="70">
                  <c:v>-2.3138299174297796E-3</c:v>
                </c:pt>
                <c:pt idx="71">
                  <c:v>-2.3620485595169634E-3</c:v>
                </c:pt>
                <c:pt idx="72">
                  <c:v>-2.4211105084419151E-3</c:v>
                </c:pt>
                <c:pt idx="73">
                  <c:v>-2.3727709553355682E-3</c:v>
                </c:pt>
                <c:pt idx="74">
                  <c:v>-2.3840045682668519E-3</c:v>
                </c:pt>
                <c:pt idx="75">
                  <c:v>-2.368985296547397E-3</c:v>
                </c:pt>
                <c:pt idx="76">
                  <c:v>-2.3626394089282855E-3</c:v>
                </c:pt>
                <c:pt idx="77">
                  <c:v>-2.7742761332291872E-3</c:v>
                </c:pt>
                <c:pt idx="78">
                  <c:v>-3.8818466680432054E-3</c:v>
                </c:pt>
                <c:pt idx="79">
                  <c:v>-5.457076681530941E-3</c:v>
                </c:pt>
                <c:pt idx="80">
                  <c:v>-6.7066570907160601E-3</c:v>
                </c:pt>
                <c:pt idx="81">
                  <c:v>-6.3527965556848653E-3</c:v>
                </c:pt>
                <c:pt idx="82">
                  <c:v>-6.3670525297226067E-3</c:v>
                </c:pt>
                <c:pt idx="83">
                  <c:v>-6.3648690328431939E-3</c:v>
                </c:pt>
                <c:pt idx="84">
                  <c:v>-6.3495489293672125E-3</c:v>
                </c:pt>
                <c:pt idx="85">
                  <c:v>-6.335780071752008E-3</c:v>
                </c:pt>
                <c:pt idx="86">
                  <c:v>-6.3330193941043018E-3</c:v>
                </c:pt>
                <c:pt idx="87">
                  <c:v>-6.3244434961729195E-3</c:v>
                </c:pt>
                <c:pt idx="88">
                  <c:v>-6.3149161327838068E-3</c:v>
                </c:pt>
                <c:pt idx="89">
                  <c:v>-6.3075700488466587E-3</c:v>
                </c:pt>
                <c:pt idx="90">
                  <c:v>-7.1741853042247726E-3</c:v>
                </c:pt>
                <c:pt idx="91">
                  <c:v>-7.4959703447085258E-3</c:v>
                </c:pt>
                <c:pt idx="92">
                  <c:v>-7.642285820001273E-3</c:v>
                </c:pt>
                <c:pt idx="93">
                  <c:v>-7.5824867898386565E-3</c:v>
                </c:pt>
                <c:pt idx="94">
                  <c:v>-7.6285039285880285E-3</c:v>
                </c:pt>
                <c:pt idx="95">
                  <c:v>-7.6092896331922807E-3</c:v>
                </c:pt>
                <c:pt idx="96">
                  <c:v>-7.606588474721186E-3</c:v>
                </c:pt>
                <c:pt idx="97">
                  <c:v>-7.5982924663989971E-3</c:v>
                </c:pt>
                <c:pt idx="98">
                  <c:v>-7.5912211957690958E-3</c:v>
                </c:pt>
                <c:pt idx="99">
                  <c:v>-7.5836637688120479E-3</c:v>
                </c:pt>
                <c:pt idx="100">
                  <c:v>-7.5748274856964753E-3</c:v>
                </c:pt>
                <c:pt idx="101">
                  <c:v>-7.5604060429700342E-3</c:v>
                </c:pt>
                <c:pt idx="102">
                  <c:v>-7.4999660671971943E-3</c:v>
                </c:pt>
                <c:pt idx="103">
                  <c:v>-8.0239050015713555E-3</c:v>
                </c:pt>
                <c:pt idx="104">
                  <c:v>-7.7204468708411056E-3</c:v>
                </c:pt>
                <c:pt idx="105">
                  <c:v>-7.7553489189865835E-3</c:v>
                </c:pt>
                <c:pt idx="106">
                  <c:v>-7.6862915972273193E-3</c:v>
                </c:pt>
                <c:pt idx="107">
                  <c:v>-7.7186290446163638E-3</c:v>
                </c:pt>
                <c:pt idx="108">
                  <c:v>-7.6583143412947792E-3</c:v>
                </c:pt>
                <c:pt idx="109">
                  <c:v>-7.6758620258562575E-3</c:v>
                </c:pt>
                <c:pt idx="110">
                  <c:v>-7.6610638654423992E-3</c:v>
                </c:pt>
                <c:pt idx="111">
                  <c:v>-7.6557571473176043E-3</c:v>
                </c:pt>
                <c:pt idx="112">
                  <c:v>-7.6485467037027749E-3</c:v>
                </c:pt>
                <c:pt idx="113">
                  <c:v>-7.6415714343189634E-3</c:v>
                </c:pt>
                <c:pt idx="114">
                  <c:v>-7.634947007844708E-3</c:v>
                </c:pt>
                <c:pt idx="115">
                  <c:v>-7.6898469504485039E-3</c:v>
                </c:pt>
                <c:pt idx="116">
                  <c:v>-7.6820984074273775E-3</c:v>
                </c:pt>
                <c:pt idx="117">
                  <c:v>-7.6748375626097135E-3</c:v>
                </c:pt>
                <c:pt idx="118">
                  <c:v>-7.6573417633378823E-3</c:v>
                </c:pt>
                <c:pt idx="119">
                  <c:v>-7.718825064762241E-3</c:v>
                </c:pt>
                <c:pt idx="120">
                  <c:v>-7.6422908654180579E-3</c:v>
                </c:pt>
                <c:pt idx="121">
                  <c:v>-7.6001800707647012E-3</c:v>
                </c:pt>
                <c:pt idx="122">
                  <c:v>-7.535025412649882E-3</c:v>
                </c:pt>
                <c:pt idx="123">
                  <c:v>-7.4613145806582716E-3</c:v>
                </c:pt>
                <c:pt idx="124">
                  <c:v>-7.4257483819296652E-3</c:v>
                </c:pt>
                <c:pt idx="125">
                  <c:v>-7.4198970474991131E-3</c:v>
                </c:pt>
                <c:pt idx="126">
                  <c:v>-7.3962883778586931E-3</c:v>
                </c:pt>
                <c:pt idx="127">
                  <c:v>-7.3464382206982525E-3</c:v>
                </c:pt>
                <c:pt idx="128">
                  <c:v>-7.3104740257910169E-3</c:v>
                </c:pt>
                <c:pt idx="129">
                  <c:v>-7.3046312844454904E-3</c:v>
                </c:pt>
                <c:pt idx="130">
                  <c:v>-7.2973497152715424E-3</c:v>
                </c:pt>
                <c:pt idx="131">
                  <c:v>-7.2859375769293491E-3</c:v>
                </c:pt>
                <c:pt idx="132">
                  <c:v>-7.2798930830963249E-3</c:v>
                </c:pt>
                <c:pt idx="133">
                  <c:v>-7.2700149610549708E-3</c:v>
                </c:pt>
                <c:pt idx="134">
                  <c:v>-7.2630468721470573E-3</c:v>
                </c:pt>
                <c:pt idx="135">
                  <c:v>-7.2573653403792023E-3</c:v>
                </c:pt>
                <c:pt idx="136">
                  <c:v>-7.2481317349734524E-3</c:v>
                </c:pt>
                <c:pt idx="137">
                  <c:v>-7.2443248769361477E-3</c:v>
                </c:pt>
                <c:pt idx="138">
                  <c:v>-7.2333943005652244E-3</c:v>
                </c:pt>
                <c:pt idx="139">
                  <c:v>-7.2183995802872422E-3</c:v>
                </c:pt>
                <c:pt idx="140">
                  <c:v>-7.2166944218110549E-3</c:v>
                </c:pt>
                <c:pt idx="141">
                  <c:v>-7.2093092366759407E-3</c:v>
                </c:pt>
                <c:pt idx="142">
                  <c:v>-7.2081004996841919E-3</c:v>
                </c:pt>
                <c:pt idx="143">
                  <c:v>-7.2003076793653907E-3</c:v>
                </c:pt>
                <c:pt idx="144">
                  <c:v>-7.1946977417085148E-3</c:v>
                </c:pt>
                <c:pt idx="145">
                  <c:v>-7.185951079756156E-3</c:v>
                </c:pt>
                <c:pt idx="146">
                  <c:v>-5.5530382411373086E-3</c:v>
                </c:pt>
                <c:pt idx="147">
                  <c:v>-4.0137756465832113E-3</c:v>
                </c:pt>
                <c:pt idx="148">
                  <c:v>-4.1849616582264855E-3</c:v>
                </c:pt>
                <c:pt idx="149">
                  <c:v>-4.1473679625452899E-3</c:v>
                </c:pt>
                <c:pt idx="150">
                  <c:v>-4.8506392588317186E-3</c:v>
                </c:pt>
                <c:pt idx="151">
                  <c:v>-5.7763222471924162E-3</c:v>
                </c:pt>
                <c:pt idx="152">
                  <c:v>-6.1423096211240431E-3</c:v>
                </c:pt>
                <c:pt idx="153">
                  <c:v>-6.1288157410837119E-3</c:v>
                </c:pt>
                <c:pt idx="154">
                  <c:v>-6.1117792963752858E-3</c:v>
                </c:pt>
                <c:pt idx="155">
                  <c:v>-6.153397469557482E-3</c:v>
                </c:pt>
                <c:pt idx="156">
                  <c:v>-5.2067231142762264E-3</c:v>
                </c:pt>
                <c:pt idx="157">
                  <c:v>-4.8733098955476726E-3</c:v>
                </c:pt>
                <c:pt idx="158">
                  <c:v>-4.843644476692192E-3</c:v>
                </c:pt>
                <c:pt idx="159">
                  <c:v>-4.8886083008488051E-3</c:v>
                </c:pt>
                <c:pt idx="160">
                  <c:v>-5.6857659511130223E-3</c:v>
                </c:pt>
                <c:pt idx="161">
                  <c:v>-5.4837537136835767E-3</c:v>
                </c:pt>
                <c:pt idx="162">
                  <c:v>-5.4431345754795239E-3</c:v>
                </c:pt>
                <c:pt idx="163">
                  <c:v>-5.467115697432366E-3</c:v>
                </c:pt>
                <c:pt idx="164">
                  <c:v>-5.4124477323355324E-3</c:v>
                </c:pt>
                <c:pt idx="165">
                  <c:v>-5.4140722257878622E-3</c:v>
                </c:pt>
                <c:pt idx="166">
                  <c:v>-5.4045849687060828E-3</c:v>
                </c:pt>
                <c:pt idx="167">
                  <c:v>-5.39484046909242E-3</c:v>
                </c:pt>
                <c:pt idx="168">
                  <c:v>-5.3891329357555447E-3</c:v>
                </c:pt>
                <c:pt idx="169">
                  <c:v>-5.3804873569132054E-3</c:v>
                </c:pt>
                <c:pt idx="170">
                  <c:v>-5.3726158230328952E-3</c:v>
                </c:pt>
                <c:pt idx="171">
                  <c:v>-5.3679212640409604E-3</c:v>
                </c:pt>
                <c:pt idx="172">
                  <c:v>-5.3583223333636028E-3</c:v>
                </c:pt>
                <c:pt idx="173">
                  <c:v>-5.3550338095251218E-3</c:v>
                </c:pt>
                <c:pt idx="174">
                  <c:v>-5.3437718916292867E-3</c:v>
                </c:pt>
                <c:pt idx="175">
                  <c:v>-5.3367873635968384E-3</c:v>
                </c:pt>
                <c:pt idx="176">
                  <c:v>-5.3299231115735051E-3</c:v>
                </c:pt>
                <c:pt idx="177">
                  <c:v>-5.3217016307791562E-3</c:v>
                </c:pt>
                <c:pt idx="178">
                  <c:v>-5.3163019090594014E-3</c:v>
                </c:pt>
                <c:pt idx="179">
                  <c:v>-5.3070003361602594E-3</c:v>
                </c:pt>
                <c:pt idx="180">
                  <c:v>-5.2988747257175905E-3</c:v>
                </c:pt>
                <c:pt idx="181">
                  <c:v>-5.2933277463942914E-3</c:v>
                </c:pt>
                <c:pt idx="182">
                  <c:v>-5.3534467846670713E-3</c:v>
                </c:pt>
                <c:pt idx="183">
                  <c:v>-5.4114776725443766E-3</c:v>
                </c:pt>
                <c:pt idx="184">
                  <c:v>-5.4231373887659263E-3</c:v>
                </c:pt>
                <c:pt idx="185">
                  <c:v>-5.404522173027523E-3</c:v>
                </c:pt>
                <c:pt idx="186">
                  <c:v>-5.3915658367570162E-3</c:v>
                </c:pt>
                <c:pt idx="187">
                  <c:v>-5.3821785120949294E-3</c:v>
                </c:pt>
                <c:pt idx="188">
                  <c:v>-5.6024320327074991E-3</c:v>
                </c:pt>
                <c:pt idx="189">
                  <c:v>-7.7303970488570174E-3</c:v>
                </c:pt>
                <c:pt idx="190">
                  <c:v>-8.2088269176839417E-3</c:v>
                </c:pt>
                <c:pt idx="191">
                  <c:v>-8.4433615920147028E-3</c:v>
                </c:pt>
                <c:pt idx="192">
                  <c:v>-9.6018600275210725E-3</c:v>
                </c:pt>
                <c:pt idx="193">
                  <c:v>-9.4589242818888149E-3</c:v>
                </c:pt>
                <c:pt idx="194">
                  <c:v>-9.5259597499595186E-3</c:v>
                </c:pt>
                <c:pt idx="195">
                  <c:v>-9.5371388024750627E-3</c:v>
                </c:pt>
                <c:pt idx="196">
                  <c:v>-9.5286387254342741E-3</c:v>
                </c:pt>
                <c:pt idx="197">
                  <c:v>-9.5192666773293577E-3</c:v>
                </c:pt>
                <c:pt idx="198">
                  <c:v>-9.510469009939293E-3</c:v>
                </c:pt>
                <c:pt idx="199">
                  <c:v>-9.4987126695268379E-3</c:v>
                </c:pt>
                <c:pt idx="200">
                  <c:v>-9.4927729035549288E-3</c:v>
                </c:pt>
                <c:pt idx="201">
                  <c:v>-9.4869919085332662E-3</c:v>
                </c:pt>
                <c:pt idx="202">
                  <c:v>-9.4789654200126711E-3</c:v>
                </c:pt>
                <c:pt idx="203">
                  <c:v>-9.4709503004112069E-3</c:v>
                </c:pt>
                <c:pt idx="204">
                  <c:v>-9.4637590891340478E-3</c:v>
                </c:pt>
                <c:pt idx="205">
                  <c:v>-9.4569774378171819E-3</c:v>
                </c:pt>
                <c:pt idx="206">
                  <c:v>-9.4515014615092138E-3</c:v>
                </c:pt>
                <c:pt idx="207">
                  <c:v>-9.4989127730252809E-3</c:v>
                </c:pt>
                <c:pt idx="208">
                  <c:v>-9.4791738935111579E-3</c:v>
                </c:pt>
                <c:pt idx="209">
                  <c:v>-9.4754233817369773E-3</c:v>
                </c:pt>
                <c:pt idx="210">
                  <c:v>-1.0791783462196562E-2</c:v>
                </c:pt>
                <c:pt idx="211">
                  <c:v>-1.2247838292263974E-2</c:v>
                </c:pt>
                <c:pt idx="212">
                  <c:v>-1.2483804649223126E-2</c:v>
                </c:pt>
                <c:pt idx="213">
                  <c:v>-1.2647981414913485E-2</c:v>
                </c:pt>
                <c:pt idx="214">
                  <c:v>-1.2680951495402524E-2</c:v>
                </c:pt>
                <c:pt idx="215">
                  <c:v>-1.2642556058767957E-2</c:v>
                </c:pt>
                <c:pt idx="216">
                  <c:v>-1.2646199103618277E-2</c:v>
                </c:pt>
                <c:pt idx="217">
                  <c:v>-1.2651152376723733E-2</c:v>
                </c:pt>
                <c:pt idx="218">
                  <c:v>-1.2691627023415022E-2</c:v>
                </c:pt>
                <c:pt idx="219">
                  <c:v>-1.2710021555550833E-2</c:v>
                </c:pt>
                <c:pt idx="220">
                  <c:v>-1.4001599510787858E-2</c:v>
                </c:pt>
                <c:pt idx="221">
                  <c:v>-1.5180372663739089E-2</c:v>
                </c:pt>
                <c:pt idx="222">
                  <c:v>-1.4970296715981681E-2</c:v>
                </c:pt>
                <c:pt idx="223">
                  <c:v>-1.5094598400617606E-2</c:v>
                </c:pt>
                <c:pt idx="224">
                  <c:v>-1.5127026513588611E-2</c:v>
                </c:pt>
                <c:pt idx="225">
                  <c:v>-1.5120418538706562E-2</c:v>
                </c:pt>
                <c:pt idx="226">
                  <c:v>-1.5175247654198578E-2</c:v>
                </c:pt>
                <c:pt idx="227">
                  <c:v>-1.5208440635489325E-2</c:v>
                </c:pt>
                <c:pt idx="228">
                  <c:v>-1.5264274743227462E-2</c:v>
                </c:pt>
                <c:pt idx="229">
                  <c:v>-1.5286287298738455E-2</c:v>
                </c:pt>
                <c:pt idx="230">
                  <c:v>-1.5275917988570161E-2</c:v>
                </c:pt>
                <c:pt idx="231">
                  <c:v>-1.559132364378921E-2</c:v>
                </c:pt>
                <c:pt idx="232">
                  <c:v>-1.5952830610553401E-2</c:v>
                </c:pt>
                <c:pt idx="233">
                  <c:v>-1.5813087308333116E-2</c:v>
                </c:pt>
                <c:pt idx="234">
                  <c:v>-1.5738238329893982E-2</c:v>
                </c:pt>
                <c:pt idx="235">
                  <c:v>-1.5752879952637289E-2</c:v>
                </c:pt>
                <c:pt idx="236">
                  <c:v>-1.5717747048639229E-2</c:v>
                </c:pt>
                <c:pt idx="237">
                  <c:v>-1.5699334619555375E-2</c:v>
                </c:pt>
                <c:pt idx="238">
                  <c:v>-1.5695266039214555E-2</c:v>
                </c:pt>
                <c:pt idx="239">
                  <c:v>-1.5687712447045876E-2</c:v>
                </c:pt>
                <c:pt idx="240">
                  <c:v>-1.5648852557005915E-2</c:v>
                </c:pt>
                <c:pt idx="241">
                  <c:v>-1.5610874443682353E-2</c:v>
                </c:pt>
                <c:pt idx="242">
                  <c:v>-1.560120675331529E-2</c:v>
                </c:pt>
                <c:pt idx="243">
                  <c:v>-1.5599024406139477E-2</c:v>
                </c:pt>
                <c:pt idx="244">
                  <c:v>-1.5581804263665592E-2</c:v>
                </c:pt>
                <c:pt idx="245">
                  <c:v>-1.5917116140682256E-2</c:v>
                </c:pt>
                <c:pt idx="246">
                  <c:v>-1.5723971464897464E-2</c:v>
                </c:pt>
                <c:pt idx="247">
                  <c:v>-1.4297713846076152E-2</c:v>
                </c:pt>
                <c:pt idx="248">
                  <c:v>-1.3311615051059978E-2</c:v>
                </c:pt>
                <c:pt idx="249">
                  <c:v>-1.3551667081297215E-2</c:v>
                </c:pt>
                <c:pt idx="250">
                  <c:v>-1.3522508451897073E-2</c:v>
                </c:pt>
                <c:pt idx="251">
                  <c:v>-1.3470843202189135E-2</c:v>
                </c:pt>
                <c:pt idx="252">
                  <c:v>-1.3403580816970581E-2</c:v>
                </c:pt>
                <c:pt idx="253">
                  <c:v>-1.3382748226937273E-2</c:v>
                </c:pt>
                <c:pt idx="254">
                  <c:v>-1.3385971905977373E-2</c:v>
                </c:pt>
                <c:pt idx="255">
                  <c:v>-1.3378521374553018E-2</c:v>
                </c:pt>
                <c:pt idx="256">
                  <c:v>-1.3068588021987532E-2</c:v>
                </c:pt>
                <c:pt idx="257">
                  <c:v>-1.1233586133946656E-2</c:v>
                </c:pt>
                <c:pt idx="258">
                  <c:v>-1.1450972504825596E-2</c:v>
                </c:pt>
                <c:pt idx="259">
                  <c:v>-1.145654394454155E-2</c:v>
                </c:pt>
                <c:pt idx="260">
                  <c:v>-1.1507860065494096E-2</c:v>
                </c:pt>
                <c:pt idx="261">
                  <c:v>-1.153467080878339E-2</c:v>
                </c:pt>
                <c:pt idx="262">
                  <c:v>-1.1550557765456377E-2</c:v>
                </c:pt>
                <c:pt idx="263">
                  <c:v>-1.2299776455699409E-2</c:v>
                </c:pt>
                <c:pt idx="264">
                  <c:v>-1.2218304755121069E-2</c:v>
                </c:pt>
                <c:pt idx="265">
                  <c:v>-1.2122476228009353E-2</c:v>
                </c:pt>
                <c:pt idx="266">
                  <c:v>-1.2167149619862302E-2</c:v>
                </c:pt>
                <c:pt idx="267">
                  <c:v>-1.2190800143505839E-2</c:v>
                </c:pt>
                <c:pt idx="268">
                  <c:v>-1.2220760379386268E-2</c:v>
                </c:pt>
                <c:pt idx="269">
                  <c:v>-1.2234394459773442E-2</c:v>
                </c:pt>
                <c:pt idx="270">
                  <c:v>-1.2566090860723916E-2</c:v>
                </c:pt>
                <c:pt idx="271">
                  <c:v>-1.2312911311451862E-2</c:v>
                </c:pt>
                <c:pt idx="272">
                  <c:v>-1.2297324097045956E-2</c:v>
                </c:pt>
                <c:pt idx="273">
                  <c:v>-1.2374838284540508E-2</c:v>
                </c:pt>
                <c:pt idx="274">
                  <c:v>-1.2107877974911455E-2</c:v>
                </c:pt>
                <c:pt idx="275">
                  <c:v>-1.1787042110821485E-2</c:v>
                </c:pt>
                <c:pt idx="276">
                  <c:v>-1.1628822481902621E-2</c:v>
                </c:pt>
                <c:pt idx="277">
                  <c:v>-1.1694257486493725E-2</c:v>
                </c:pt>
                <c:pt idx="278">
                  <c:v>-9.6948199946819552E-3</c:v>
                </c:pt>
                <c:pt idx="279">
                  <c:v>-8.2633264628023863E-3</c:v>
                </c:pt>
                <c:pt idx="280">
                  <c:v>-8.3442123858033391E-3</c:v>
                </c:pt>
                <c:pt idx="281">
                  <c:v>-8.4059084681389531E-3</c:v>
                </c:pt>
                <c:pt idx="282">
                  <c:v>-7.4792148852392722E-3</c:v>
                </c:pt>
                <c:pt idx="283">
                  <c:v>-6.6774657807160869E-3</c:v>
                </c:pt>
                <c:pt idx="284">
                  <c:v>-6.5159032072367676E-3</c:v>
                </c:pt>
                <c:pt idx="285">
                  <c:v>-6.5396905202584144E-3</c:v>
                </c:pt>
                <c:pt idx="286">
                  <c:v>-6.6078804481050175E-3</c:v>
                </c:pt>
                <c:pt idx="287">
                  <c:v>-6.6585035445017177E-3</c:v>
                </c:pt>
                <c:pt idx="288">
                  <c:v>-6.7018770033157394E-3</c:v>
                </c:pt>
                <c:pt idx="289">
                  <c:v>-6.7325853955130877E-3</c:v>
                </c:pt>
                <c:pt idx="290">
                  <c:v>-6.5345684297397292E-3</c:v>
                </c:pt>
                <c:pt idx="291">
                  <c:v>-6.0988919887374343E-3</c:v>
                </c:pt>
                <c:pt idx="292">
                  <c:v>-6.15768334688025E-3</c:v>
                </c:pt>
                <c:pt idx="293">
                  <c:v>-6.0578546848957474E-3</c:v>
                </c:pt>
                <c:pt idx="294">
                  <c:v>-6.1516348876967109E-3</c:v>
                </c:pt>
                <c:pt idx="295">
                  <c:v>-6.1786609999782E-3</c:v>
                </c:pt>
                <c:pt idx="296">
                  <c:v>-6.196109543304699E-3</c:v>
                </c:pt>
                <c:pt idx="297">
                  <c:v>-6.6284053477727502E-3</c:v>
                </c:pt>
                <c:pt idx="298">
                  <c:v>-6.4817251366231657E-3</c:v>
                </c:pt>
                <c:pt idx="299">
                  <c:v>-6.6506725919483643E-3</c:v>
                </c:pt>
                <c:pt idx="300">
                  <c:v>-6.6144182939786612E-3</c:v>
                </c:pt>
                <c:pt idx="301">
                  <c:v>-6.6171109555878665E-3</c:v>
                </c:pt>
                <c:pt idx="302">
                  <c:v>-6.6333052013680983E-3</c:v>
                </c:pt>
                <c:pt idx="303">
                  <c:v>-6.682896520468668E-3</c:v>
                </c:pt>
                <c:pt idx="304">
                  <c:v>-6.728692715994731E-3</c:v>
                </c:pt>
                <c:pt idx="305">
                  <c:v>-6.7521698404469253E-3</c:v>
                </c:pt>
                <c:pt idx="306">
                  <c:v>-6.7474816526016581E-3</c:v>
                </c:pt>
                <c:pt idx="307">
                  <c:v>-6.8122824169188538E-3</c:v>
                </c:pt>
                <c:pt idx="308">
                  <c:v>-6.8619454539812523E-3</c:v>
                </c:pt>
                <c:pt idx="309">
                  <c:v>-6.9148522214092364E-3</c:v>
                </c:pt>
                <c:pt idx="310">
                  <c:v>-6.9525608936291845E-3</c:v>
                </c:pt>
                <c:pt idx="311">
                  <c:v>-7.3273468993053682E-3</c:v>
                </c:pt>
                <c:pt idx="312">
                  <c:v>-9.0588960473146681E-3</c:v>
                </c:pt>
                <c:pt idx="313">
                  <c:v>-1.0344573950037175E-2</c:v>
                </c:pt>
                <c:pt idx="314">
                  <c:v>-1.0198025491762805E-2</c:v>
                </c:pt>
                <c:pt idx="315">
                  <c:v>-1.0128548185809936E-2</c:v>
                </c:pt>
                <c:pt idx="316">
                  <c:v>-1.0120109800196158E-2</c:v>
                </c:pt>
                <c:pt idx="317">
                  <c:v>-9.8063806129287251E-3</c:v>
                </c:pt>
                <c:pt idx="318">
                  <c:v>-9.6181711692231685E-3</c:v>
                </c:pt>
                <c:pt idx="319">
                  <c:v>-1.0004460539303435E-2</c:v>
                </c:pt>
                <c:pt idx="320">
                  <c:v>-9.8848259244335556E-3</c:v>
                </c:pt>
                <c:pt idx="321">
                  <c:v>-9.8113438861438095E-3</c:v>
                </c:pt>
                <c:pt idx="322">
                  <c:v>-9.904005686126564E-3</c:v>
                </c:pt>
                <c:pt idx="323">
                  <c:v>-9.8836681238075545E-3</c:v>
                </c:pt>
                <c:pt idx="324">
                  <c:v>-8.5281012459218382E-3</c:v>
                </c:pt>
                <c:pt idx="325">
                  <c:v>-8.4847287841586152E-3</c:v>
                </c:pt>
                <c:pt idx="326">
                  <c:v>-8.4766334841807241E-3</c:v>
                </c:pt>
                <c:pt idx="327">
                  <c:v>-8.5897126399669035E-3</c:v>
                </c:pt>
                <c:pt idx="328">
                  <c:v>-8.6247329998963666E-3</c:v>
                </c:pt>
                <c:pt idx="329">
                  <c:v>-8.6876811794219938E-3</c:v>
                </c:pt>
                <c:pt idx="330">
                  <c:v>-8.7370445754653761E-3</c:v>
                </c:pt>
                <c:pt idx="331">
                  <c:v>-8.4464950128193671E-3</c:v>
                </c:pt>
                <c:pt idx="332">
                  <c:v>-8.3618897028648713E-3</c:v>
                </c:pt>
                <c:pt idx="333">
                  <c:v>-8.7510404453303887E-3</c:v>
                </c:pt>
                <c:pt idx="334">
                  <c:v>-8.9141313305461187E-3</c:v>
                </c:pt>
                <c:pt idx="335">
                  <c:v>-8.9096142736115134E-3</c:v>
                </c:pt>
                <c:pt idx="336">
                  <c:v>-8.9520339684552516E-3</c:v>
                </c:pt>
                <c:pt idx="337">
                  <c:v>-8.9892733425615719E-3</c:v>
                </c:pt>
                <c:pt idx="338">
                  <c:v>-8.9679462803057431E-3</c:v>
                </c:pt>
                <c:pt idx="339">
                  <c:v>-8.9607982483310387E-3</c:v>
                </c:pt>
                <c:pt idx="340">
                  <c:v>-8.9531760922454337E-3</c:v>
                </c:pt>
                <c:pt idx="341">
                  <c:v>-8.9458370806749926E-3</c:v>
                </c:pt>
                <c:pt idx="342">
                  <c:v>-8.9505604504016602E-3</c:v>
                </c:pt>
                <c:pt idx="343">
                  <c:v>-8.9592117270631683E-3</c:v>
                </c:pt>
                <c:pt idx="344">
                  <c:v>-8.9548571461231588E-3</c:v>
                </c:pt>
                <c:pt idx="345">
                  <c:v>-8.9475050970124707E-3</c:v>
                </c:pt>
                <c:pt idx="346">
                  <c:v>-8.2250754317838414E-3</c:v>
                </c:pt>
                <c:pt idx="347">
                  <c:v>-6.5661758853002208E-3</c:v>
                </c:pt>
                <c:pt idx="348">
                  <c:v>-4.3740144622997981E-3</c:v>
                </c:pt>
                <c:pt idx="349">
                  <c:v>-3.3382800738026514E-3</c:v>
                </c:pt>
                <c:pt idx="350">
                  <c:v>-3.5391905137822427E-3</c:v>
                </c:pt>
                <c:pt idx="351">
                  <c:v>-3.5153771259041192E-3</c:v>
                </c:pt>
                <c:pt idx="352">
                  <c:v>-3.5632926441876525E-3</c:v>
                </c:pt>
                <c:pt idx="353">
                  <c:v>-3.6071890844581308E-3</c:v>
                </c:pt>
                <c:pt idx="354">
                  <c:v>-3.6607952797771013E-3</c:v>
                </c:pt>
                <c:pt idx="355">
                  <c:v>-3.7190643026837698E-3</c:v>
                </c:pt>
                <c:pt idx="356">
                  <c:v>-3.7689343388250065E-3</c:v>
                </c:pt>
                <c:pt idx="357">
                  <c:v>-3.7969853235025669E-3</c:v>
                </c:pt>
                <c:pt idx="358">
                  <c:v>-3.7795328346234888E-3</c:v>
                </c:pt>
                <c:pt idx="359">
                  <c:v>-3.4602427120435961E-3</c:v>
                </c:pt>
                <c:pt idx="360">
                  <c:v>-1.9382466092525662E-3</c:v>
                </c:pt>
                <c:pt idx="361">
                  <c:v>-2.4262524859646308E-4</c:v>
                </c:pt>
                <c:pt idx="362">
                  <c:v>-9.7858627757303697E-5</c:v>
                </c:pt>
                <c:pt idx="363">
                  <c:v>6.8018367290467149E-5</c:v>
                </c:pt>
                <c:pt idx="364">
                  <c:v>4.1382068112314331E-4</c:v>
                </c:pt>
                <c:pt idx="365">
                  <c:v>7.5465736251339945E-4</c:v>
                </c:pt>
                <c:pt idx="366">
                  <c:v>9.1279723890669859E-4</c:v>
                </c:pt>
                <c:pt idx="367">
                  <c:v>8.5722957782086932E-4</c:v>
                </c:pt>
                <c:pt idx="368">
                  <c:v>7.5866448699428294E-4</c:v>
                </c:pt>
                <c:pt idx="369">
                  <c:v>6.8480043080766228E-4</c:v>
                </c:pt>
                <c:pt idx="370">
                  <c:v>6.2876167763877217E-4</c:v>
                </c:pt>
                <c:pt idx="371">
                  <c:v>5.8594118234930783E-4</c:v>
                </c:pt>
                <c:pt idx="372">
                  <c:v>5.8797171649472332E-4</c:v>
                </c:pt>
                <c:pt idx="373">
                  <c:v>6.0305003531117103E-4</c:v>
                </c:pt>
                <c:pt idx="374">
                  <c:v>5.8516510203472194E-4</c:v>
                </c:pt>
                <c:pt idx="375">
                  <c:v>5.1980309126952156E-4</c:v>
                </c:pt>
                <c:pt idx="376">
                  <c:v>4.7534774779062303E-4</c:v>
                </c:pt>
                <c:pt idx="377">
                  <c:v>1.1219593145048801E-3</c:v>
                </c:pt>
                <c:pt idx="378">
                  <c:v>1.0470908946229535E-3</c:v>
                </c:pt>
                <c:pt idx="379">
                  <c:v>8.7510237893739318E-4</c:v>
                </c:pt>
                <c:pt idx="380">
                  <c:v>4.0018859481931603E-4</c:v>
                </c:pt>
                <c:pt idx="381">
                  <c:v>2.5021613396878858E-4</c:v>
                </c:pt>
                <c:pt idx="382">
                  <c:v>-1.3288185597328054E-4</c:v>
                </c:pt>
                <c:pt idx="383">
                  <c:v>-1.12771817653508E-3</c:v>
                </c:pt>
                <c:pt idx="384">
                  <c:v>-1.0066616486118295E-3</c:v>
                </c:pt>
                <c:pt idx="385">
                  <c:v>-9.6565437760683191E-4</c:v>
                </c:pt>
                <c:pt idx="386">
                  <c:v>-1.047178281359414E-3</c:v>
                </c:pt>
                <c:pt idx="387">
                  <c:v>-1.0953827448758565E-3</c:v>
                </c:pt>
                <c:pt idx="388">
                  <c:v>-1.1523861546018121E-3</c:v>
                </c:pt>
                <c:pt idx="389">
                  <c:v>-1.1981739794876859E-3</c:v>
                </c:pt>
                <c:pt idx="390">
                  <c:v>-1.253557284235272E-3</c:v>
                </c:pt>
                <c:pt idx="391">
                  <c:v>-1.2948922539324705E-3</c:v>
                </c:pt>
                <c:pt idx="392">
                  <c:v>-1.3391800861435306E-3</c:v>
                </c:pt>
                <c:pt idx="393">
                  <c:v>-1.3755747633314845E-3</c:v>
                </c:pt>
                <c:pt idx="394">
                  <c:v>-1.3778018819175677E-3</c:v>
                </c:pt>
                <c:pt idx="395">
                  <c:v>-1.3617591347462388E-3</c:v>
                </c:pt>
                <c:pt idx="396">
                  <c:v>-1.3553523752389022E-3</c:v>
                </c:pt>
                <c:pt idx="397">
                  <c:v>-1.4244904117310282E-3</c:v>
                </c:pt>
                <c:pt idx="398">
                  <c:v>-1.4643290749649213E-3</c:v>
                </c:pt>
                <c:pt idx="399">
                  <c:v>-1.4458368315867799E-3</c:v>
                </c:pt>
                <c:pt idx="400">
                  <c:v>-1.5000202827478637E-3</c:v>
                </c:pt>
                <c:pt idx="401">
                  <c:v>-1.5756435512145357E-3</c:v>
                </c:pt>
                <c:pt idx="402">
                  <c:v>-1.6260078073507152E-3</c:v>
                </c:pt>
                <c:pt idx="403">
                  <c:v>-1.7173403007199007E-3</c:v>
                </c:pt>
                <c:pt idx="404">
                  <c:v>-1.8522422131134432E-3</c:v>
                </c:pt>
                <c:pt idx="405">
                  <c:v>-1.935558436811637E-3</c:v>
                </c:pt>
                <c:pt idx="406">
                  <c:v>-1.977050298726865E-3</c:v>
                </c:pt>
                <c:pt idx="407">
                  <c:v>-2.4030246155097284E-3</c:v>
                </c:pt>
                <c:pt idx="408">
                  <c:v>-3.3226379249438097E-3</c:v>
                </c:pt>
                <c:pt idx="409">
                  <c:v>-3.2304606839395796E-3</c:v>
                </c:pt>
                <c:pt idx="410">
                  <c:v>-3.170814877421946E-3</c:v>
                </c:pt>
                <c:pt idx="411">
                  <c:v>-3.1861319281103616E-3</c:v>
                </c:pt>
                <c:pt idx="412">
                  <c:v>-3.2114708674503747E-3</c:v>
                </c:pt>
                <c:pt idx="413">
                  <c:v>-3.1992848495719928E-3</c:v>
                </c:pt>
                <c:pt idx="414">
                  <c:v>-3.197633143040671E-3</c:v>
                </c:pt>
                <c:pt idx="415">
                  <c:v>-3.2267432372060281E-3</c:v>
                </c:pt>
                <c:pt idx="416">
                  <c:v>-3.2558411400123418E-3</c:v>
                </c:pt>
                <c:pt idx="417">
                  <c:v>-3.5262213189260912E-3</c:v>
                </c:pt>
                <c:pt idx="418">
                  <c:v>-5.0091287643706187E-3</c:v>
                </c:pt>
                <c:pt idx="419">
                  <c:v>-5.0019459175708603E-3</c:v>
                </c:pt>
                <c:pt idx="420">
                  <c:v>-4.9192612308276698E-3</c:v>
                </c:pt>
                <c:pt idx="421">
                  <c:v>-3.5968614511823465E-3</c:v>
                </c:pt>
                <c:pt idx="422">
                  <c:v>-3.7695634793587841E-3</c:v>
                </c:pt>
                <c:pt idx="423">
                  <c:v>-3.7490118299092655E-3</c:v>
                </c:pt>
                <c:pt idx="424">
                  <c:v>-4.4793660829379068E-3</c:v>
                </c:pt>
                <c:pt idx="425">
                  <c:v>-4.7453650320874461E-3</c:v>
                </c:pt>
                <c:pt idx="426">
                  <c:v>-5.2313227062993212E-3</c:v>
                </c:pt>
                <c:pt idx="427">
                  <c:v>-5.2333749040358538E-3</c:v>
                </c:pt>
                <c:pt idx="428">
                  <c:v>-5.6034256532246276E-3</c:v>
                </c:pt>
                <c:pt idx="429">
                  <c:v>-6.81705147924063E-3</c:v>
                </c:pt>
                <c:pt idx="430">
                  <c:v>-6.6698406972955995E-3</c:v>
                </c:pt>
                <c:pt idx="431">
                  <c:v>-6.68547371574964E-3</c:v>
                </c:pt>
                <c:pt idx="432">
                  <c:v>-6.7343169107324337E-3</c:v>
                </c:pt>
                <c:pt idx="433">
                  <c:v>-6.7471654053920032E-3</c:v>
                </c:pt>
                <c:pt idx="434">
                  <c:v>-6.7932661223119905E-3</c:v>
                </c:pt>
                <c:pt idx="435">
                  <c:v>-6.8330972741944985E-3</c:v>
                </c:pt>
                <c:pt idx="436">
                  <c:v>-6.8873935158402606E-3</c:v>
                </c:pt>
                <c:pt idx="437">
                  <c:v>-6.9401768572962567E-3</c:v>
                </c:pt>
                <c:pt idx="438">
                  <c:v>-6.994237953464078E-3</c:v>
                </c:pt>
                <c:pt idx="439">
                  <c:v>-7.0296212707844806E-3</c:v>
                </c:pt>
                <c:pt idx="440">
                  <c:v>-7.0622057882687873E-3</c:v>
                </c:pt>
                <c:pt idx="441">
                  <c:v>-7.0438547407608481E-3</c:v>
                </c:pt>
                <c:pt idx="442">
                  <c:v>-7.0451085473593961E-3</c:v>
                </c:pt>
                <c:pt idx="443">
                  <c:v>-7.1070699635253981E-3</c:v>
                </c:pt>
                <c:pt idx="444">
                  <c:v>-7.1582391827546832E-3</c:v>
                </c:pt>
                <c:pt idx="445">
                  <c:v>-7.2110360363451505E-3</c:v>
                </c:pt>
                <c:pt idx="446">
                  <c:v>-7.233088677410294E-3</c:v>
                </c:pt>
                <c:pt idx="447">
                  <c:v>-7.2756115221170089E-3</c:v>
                </c:pt>
                <c:pt idx="448">
                  <c:v>-7.3182763737213259E-3</c:v>
                </c:pt>
                <c:pt idx="449">
                  <c:v>-7.3069868441799505E-3</c:v>
                </c:pt>
                <c:pt idx="450">
                  <c:v>-7.3002151802850782E-3</c:v>
                </c:pt>
                <c:pt idx="451">
                  <c:v>-7.2932021821475795E-3</c:v>
                </c:pt>
                <c:pt idx="452">
                  <c:v>-7.2815003242927487E-3</c:v>
                </c:pt>
                <c:pt idx="453">
                  <c:v>-7.2847827843766843E-3</c:v>
                </c:pt>
                <c:pt idx="454">
                  <c:v>-7.3332132481816296E-3</c:v>
                </c:pt>
                <c:pt idx="455">
                  <c:v>-7.384911757595404E-3</c:v>
                </c:pt>
                <c:pt idx="456">
                  <c:v>-7.4452372720426414E-3</c:v>
                </c:pt>
                <c:pt idx="457">
                  <c:v>-7.476574382718015E-3</c:v>
                </c:pt>
                <c:pt idx="458">
                  <c:v>-7.5205621406399994E-3</c:v>
                </c:pt>
                <c:pt idx="459">
                  <c:v>-7.5725670041275643E-3</c:v>
                </c:pt>
                <c:pt idx="460">
                  <c:v>-7.6304148053593663E-3</c:v>
                </c:pt>
                <c:pt idx="461">
                  <c:v>-7.6452956905267719E-3</c:v>
                </c:pt>
                <c:pt idx="462">
                  <c:v>-7.7325242170522054E-3</c:v>
                </c:pt>
                <c:pt idx="463">
                  <c:v>-7.7902914998263101E-3</c:v>
                </c:pt>
                <c:pt idx="464">
                  <c:v>-7.8197094791631165E-3</c:v>
                </c:pt>
                <c:pt idx="465">
                  <c:v>-7.8700923977317958E-3</c:v>
                </c:pt>
                <c:pt idx="466">
                  <c:v>-7.9092746956891009E-3</c:v>
                </c:pt>
                <c:pt idx="467">
                  <c:v>-7.8934503912921894E-3</c:v>
                </c:pt>
                <c:pt idx="468">
                  <c:v>-7.8865328770488727E-3</c:v>
                </c:pt>
                <c:pt idx="469">
                  <c:v>-7.9367881314968639E-3</c:v>
                </c:pt>
                <c:pt idx="470">
                  <c:v>-7.9325540118050427E-3</c:v>
                </c:pt>
                <c:pt idx="471">
                  <c:v>-7.941933049084365E-3</c:v>
                </c:pt>
                <c:pt idx="472">
                  <c:v>-7.990365101230551E-3</c:v>
                </c:pt>
                <c:pt idx="473">
                  <c:v>-7.6064428131208612E-3</c:v>
                </c:pt>
                <c:pt idx="474">
                  <c:v>-6.7354891238933399E-3</c:v>
                </c:pt>
                <c:pt idx="475">
                  <c:v>-6.8617234062822814E-3</c:v>
                </c:pt>
                <c:pt idx="476">
                  <c:v>-6.8145632849313815E-3</c:v>
                </c:pt>
                <c:pt idx="477">
                  <c:v>-6.832794781702462E-3</c:v>
                </c:pt>
                <c:pt idx="478">
                  <c:v>-6.8841559537092074E-3</c:v>
                </c:pt>
                <c:pt idx="479">
                  <c:v>-7.6516336207529114E-3</c:v>
                </c:pt>
                <c:pt idx="480">
                  <c:v>-7.5590056445355045E-3</c:v>
                </c:pt>
                <c:pt idx="481">
                  <c:v>-7.4709155532793874E-3</c:v>
                </c:pt>
                <c:pt idx="482">
                  <c:v>-7.5272056904458857E-3</c:v>
                </c:pt>
                <c:pt idx="483">
                  <c:v>-7.5511370449951225E-3</c:v>
                </c:pt>
                <c:pt idx="484">
                  <c:v>-9.4838522280862071E-3</c:v>
                </c:pt>
                <c:pt idx="485">
                  <c:v>-9.3210995461280987E-3</c:v>
                </c:pt>
                <c:pt idx="486">
                  <c:v>-9.4377125097708098E-3</c:v>
                </c:pt>
                <c:pt idx="487">
                  <c:v>-9.4812892890425663E-3</c:v>
                </c:pt>
                <c:pt idx="488">
                  <c:v>-9.1502227107405111E-3</c:v>
                </c:pt>
                <c:pt idx="489">
                  <c:v>-8.959144553795163E-3</c:v>
                </c:pt>
                <c:pt idx="490">
                  <c:v>-8.7537159523123406E-3</c:v>
                </c:pt>
                <c:pt idx="491">
                  <c:v>-8.7059861459816285E-3</c:v>
                </c:pt>
                <c:pt idx="492">
                  <c:v>-7.8096334653262904E-3</c:v>
                </c:pt>
                <c:pt idx="493">
                  <c:v>-8.4147682363792751E-3</c:v>
                </c:pt>
                <c:pt idx="494">
                  <c:v>-7.5121579505807662E-3</c:v>
                </c:pt>
                <c:pt idx="495">
                  <c:v>-5.8463889678655335E-3</c:v>
                </c:pt>
                <c:pt idx="496">
                  <c:v>-5.1450132198561389E-3</c:v>
                </c:pt>
                <c:pt idx="497">
                  <c:v>-4.6900621713035825E-3</c:v>
                </c:pt>
                <c:pt idx="498">
                  <c:v>-4.5527893136498411E-3</c:v>
                </c:pt>
                <c:pt idx="499">
                  <c:v>-4.9127302800983765E-3</c:v>
                </c:pt>
                <c:pt idx="500">
                  <c:v>-4.4885612291296131E-3</c:v>
                </c:pt>
                <c:pt idx="501">
                  <c:v>-3.4697621898598231E-3</c:v>
                </c:pt>
                <c:pt idx="502">
                  <c:v>-2.2454222724017808E-3</c:v>
                </c:pt>
                <c:pt idx="503">
                  <c:v>-1.2894218895634184E-3</c:v>
                </c:pt>
                <c:pt idx="504">
                  <c:v>-1.1959984417022178E-3</c:v>
                </c:pt>
                <c:pt idx="505">
                  <c:v>-7.5161250667316244E-4</c:v>
                </c:pt>
                <c:pt idx="506">
                  <c:v>-6.4509096641896717E-4</c:v>
                </c:pt>
                <c:pt idx="507">
                  <c:v>2.9180101176293064E-4</c:v>
                </c:pt>
                <c:pt idx="508">
                  <c:v>-7.4493533175126086E-5</c:v>
                </c:pt>
                <c:pt idx="509">
                  <c:v>-2.2659597994734523E-4</c:v>
                </c:pt>
                <c:pt idx="510">
                  <c:v>-8.4511807775648437E-4</c:v>
                </c:pt>
                <c:pt idx="511">
                  <c:v>-1.1834815854477746E-4</c:v>
                </c:pt>
                <c:pt idx="512">
                  <c:v>-1.2968989748299849E-3</c:v>
                </c:pt>
                <c:pt idx="513">
                  <c:v>-5.3667359464901817E-4</c:v>
                </c:pt>
                <c:pt idx="514">
                  <c:v>1.1417503476579107E-3</c:v>
                </c:pt>
                <c:pt idx="515">
                  <c:v>1.7791588213019525E-3</c:v>
                </c:pt>
                <c:pt idx="516">
                  <c:v>2.3464928816625797E-3</c:v>
                </c:pt>
                <c:pt idx="517">
                  <c:v>1.9373360343533444E-3</c:v>
                </c:pt>
                <c:pt idx="518">
                  <c:v>-9.9102684197990148E-5</c:v>
                </c:pt>
                <c:pt idx="519">
                  <c:v>-6.4349051554352663E-4</c:v>
                </c:pt>
                <c:pt idx="520">
                  <c:v>-8.0932333479727153E-4</c:v>
                </c:pt>
                <c:pt idx="521">
                  <c:v>-1.5097326879795737E-3</c:v>
                </c:pt>
                <c:pt idx="522">
                  <c:v>-1.5928803725922115E-3</c:v>
                </c:pt>
                <c:pt idx="523">
                  <c:v>-5.9839791294854388E-4</c:v>
                </c:pt>
                <c:pt idx="524">
                  <c:v>-1.7322737899606124E-3</c:v>
                </c:pt>
                <c:pt idx="525">
                  <c:v>-3.5781016781788388E-3</c:v>
                </c:pt>
                <c:pt idx="526">
                  <c:v>-4.4174393373864213E-3</c:v>
                </c:pt>
                <c:pt idx="527">
                  <c:v>-3.4212257151995116E-3</c:v>
                </c:pt>
                <c:pt idx="528">
                  <c:v>-3.8845158244219702E-3</c:v>
                </c:pt>
                <c:pt idx="529">
                  <c:v>-3.0402965298185407E-3</c:v>
                </c:pt>
                <c:pt idx="530">
                  <c:v>-1.8783517396580959E-3</c:v>
                </c:pt>
                <c:pt idx="531">
                  <c:v>-1.0725907884846498E-3</c:v>
                </c:pt>
                <c:pt idx="532">
                  <c:v>-6.0511497507792934E-4</c:v>
                </c:pt>
                <c:pt idx="533">
                  <c:v>-1.4790582757480048E-3</c:v>
                </c:pt>
                <c:pt idx="534">
                  <c:v>-7.6785019333300991E-4</c:v>
                </c:pt>
                <c:pt idx="535">
                  <c:v>1.4030851170628738E-3</c:v>
                </c:pt>
                <c:pt idx="536">
                  <c:v>2.6660074400252157E-4</c:v>
                </c:pt>
                <c:pt idx="537">
                  <c:v>-1.5794089011981942E-3</c:v>
                </c:pt>
                <c:pt idx="538">
                  <c:v>2.53455328559075E-4</c:v>
                </c:pt>
                <c:pt idx="539">
                  <c:v>5.5164103270341274E-4</c:v>
                </c:pt>
                <c:pt idx="540">
                  <c:v>2.2690411783874371E-3</c:v>
                </c:pt>
                <c:pt idx="541">
                  <c:v>3.2290629017915503E-3</c:v>
                </c:pt>
                <c:pt idx="542">
                  <c:v>5.907572093855078E-3</c:v>
                </c:pt>
                <c:pt idx="543">
                  <c:v>6.9487171718481747E-3</c:v>
                </c:pt>
                <c:pt idx="544">
                  <c:v>6.603274521614977E-3</c:v>
                </c:pt>
                <c:pt idx="545">
                  <c:v>5.8112357294725411E-3</c:v>
                </c:pt>
                <c:pt idx="546">
                  <c:v>7.5089471034034908E-3</c:v>
                </c:pt>
                <c:pt idx="547">
                  <c:v>7.6103769673918761E-3</c:v>
                </c:pt>
                <c:pt idx="548">
                  <c:v>7.3314510445244702E-3</c:v>
                </c:pt>
                <c:pt idx="549">
                  <c:v>7.0827376015818108E-3</c:v>
                </c:pt>
                <c:pt idx="550">
                  <c:v>8.5990553272545511E-3</c:v>
                </c:pt>
                <c:pt idx="551">
                  <c:v>7.7301803688306575E-3</c:v>
                </c:pt>
                <c:pt idx="552">
                  <c:v>6.9436756462860644E-3</c:v>
                </c:pt>
                <c:pt idx="553">
                  <c:v>6.811309479160906E-3</c:v>
                </c:pt>
                <c:pt idx="554">
                  <c:v>7.1136214613306851E-3</c:v>
                </c:pt>
                <c:pt idx="555">
                  <c:v>7.3786059864517171E-3</c:v>
                </c:pt>
                <c:pt idx="556">
                  <c:v>6.5203758370243692E-3</c:v>
                </c:pt>
                <c:pt idx="557">
                  <c:v>7.6164268950368996E-3</c:v>
                </c:pt>
                <c:pt idx="558">
                  <c:v>9.320905680157969E-3</c:v>
                </c:pt>
                <c:pt idx="559">
                  <c:v>5.9009428324004187E-3</c:v>
                </c:pt>
                <c:pt idx="560">
                  <c:v>6.5503661998025211E-3</c:v>
                </c:pt>
                <c:pt idx="561">
                  <c:v>1.2324903685131854E-2</c:v>
                </c:pt>
                <c:pt idx="562">
                  <c:v>9.5682564150863653E-3</c:v>
                </c:pt>
                <c:pt idx="563">
                  <c:v>6.7146102433610728E-3</c:v>
                </c:pt>
                <c:pt idx="564">
                  <c:v>9.3564755295938769E-3</c:v>
                </c:pt>
                <c:pt idx="565">
                  <c:v>6.9907532567283753E-3</c:v>
                </c:pt>
                <c:pt idx="566">
                  <c:v>7.4489469919578341E-3</c:v>
                </c:pt>
                <c:pt idx="567">
                  <c:v>5.4909807017802098E-3</c:v>
                </c:pt>
                <c:pt idx="568">
                  <c:v>8.3455951030178364E-3</c:v>
                </c:pt>
                <c:pt idx="569">
                  <c:v>7.4687523467718703E-3</c:v>
                </c:pt>
                <c:pt idx="570">
                  <c:v>8.3650092897875131E-3</c:v>
                </c:pt>
                <c:pt idx="571">
                  <c:v>7.9058912152379385E-3</c:v>
                </c:pt>
                <c:pt idx="572">
                  <c:v>6.3958656866923286E-3</c:v>
                </c:pt>
                <c:pt idx="573">
                  <c:v>7.2512728841948575E-3</c:v>
                </c:pt>
                <c:pt idx="574">
                  <c:v>8.1290178928388399E-3</c:v>
                </c:pt>
                <c:pt idx="575">
                  <c:v>7.1944170418243997E-3</c:v>
                </c:pt>
                <c:pt idx="576">
                  <c:v>8.2929194964729974E-3</c:v>
                </c:pt>
                <c:pt idx="577">
                  <c:v>9.9297879610714523E-3</c:v>
                </c:pt>
                <c:pt idx="578">
                  <c:v>5.9528176679564983E-3</c:v>
                </c:pt>
                <c:pt idx="579">
                  <c:v>8.3821553395823922E-3</c:v>
                </c:pt>
                <c:pt idx="580">
                  <c:v>1.2372788243954411E-2</c:v>
                </c:pt>
                <c:pt idx="581">
                  <c:v>-5.8138104178607E-4</c:v>
                </c:pt>
                <c:pt idx="582">
                  <c:v>-6.7617384416253899E-4</c:v>
                </c:pt>
                <c:pt idx="583">
                  <c:v>6.3176488296964707E-3</c:v>
                </c:pt>
                <c:pt idx="584">
                  <c:v>2.0376773501846425E-3</c:v>
                </c:pt>
                <c:pt idx="585">
                  <c:v>4.2148071637255792E-3</c:v>
                </c:pt>
                <c:pt idx="586">
                  <c:v>4.1962261801838279E-3</c:v>
                </c:pt>
                <c:pt idx="587">
                  <c:v>-4.0604956349568535E-4</c:v>
                </c:pt>
                <c:pt idx="588">
                  <c:v>1.7539197971916157E-3</c:v>
                </c:pt>
                <c:pt idx="589">
                  <c:v>9.9931402877662754E-3</c:v>
                </c:pt>
                <c:pt idx="590">
                  <c:v>1.2914776760547239E-2</c:v>
                </c:pt>
                <c:pt idx="591">
                  <c:v>1.2446703179616225E-2</c:v>
                </c:pt>
                <c:pt idx="592">
                  <c:v>8.6196868331163065E-3</c:v>
                </c:pt>
                <c:pt idx="593">
                  <c:v>1.6017819728831633E-2</c:v>
                </c:pt>
                <c:pt idx="594">
                  <c:v>2.0270510778780181E-2</c:v>
                </c:pt>
                <c:pt idx="595">
                  <c:v>1.3225523934582466E-2</c:v>
                </c:pt>
                <c:pt idx="596">
                  <c:v>2.3569050384983935E-2</c:v>
                </c:pt>
                <c:pt idx="597">
                  <c:v>2.9232317138565313E-2</c:v>
                </c:pt>
                <c:pt idx="598">
                  <c:v>4.2210703563340272E-2</c:v>
                </c:pt>
                <c:pt idx="599">
                  <c:v>5.9039892242569877E-2</c:v>
                </c:pt>
                <c:pt idx="600">
                  <c:v>7.3769243618034275E-2</c:v>
                </c:pt>
                <c:pt idx="601">
                  <c:v>9.3033687026121081E-2</c:v>
                </c:pt>
                <c:pt idx="602">
                  <c:v>0.11299128330911545</c:v>
                </c:pt>
                <c:pt idx="603">
                  <c:v>0.13080020393650305</c:v>
                </c:pt>
                <c:pt idx="604">
                  <c:v>0.16244764506396037</c:v>
                </c:pt>
                <c:pt idx="605">
                  <c:v>0.19321244261691586</c:v>
                </c:pt>
                <c:pt idx="606">
                  <c:v>0.22249032613620534</c:v>
                </c:pt>
                <c:pt idx="607">
                  <c:v>0.23696051143384039</c:v>
                </c:pt>
                <c:pt idx="608">
                  <c:v>0.26611718330523365</c:v>
                </c:pt>
                <c:pt idx="609">
                  <c:v>0.2895248799532244</c:v>
                </c:pt>
                <c:pt idx="610">
                  <c:v>0.31210714630498226</c:v>
                </c:pt>
                <c:pt idx="611">
                  <c:v>0.34143860589643271</c:v>
                </c:pt>
                <c:pt idx="612">
                  <c:v>0.37434539824806923</c:v>
                </c:pt>
                <c:pt idx="613">
                  <c:v>0.39364411383978565</c:v>
                </c:pt>
                <c:pt idx="614">
                  <c:v>0.42373578788862282</c:v>
                </c:pt>
                <c:pt idx="615">
                  <c:v>0.43560972391999231</c:v>
                </c:pt>
                <c:pt idx="616">
                  <c:v>-0.38139960015880525</c:v>
                </c:pt>
                <c:pt idx="617">
                  <c:v>-0.3983693328972242</c:v>
                </c:pt>
                <c:pt idx="618">
                  <c:v>-0.41033695267583087</c:v>
                </c:pt>
                <c:pt idx="619">
                  <c:v>-0.42131925924146252</c:v>
                </c:pt>
                <c:pt idx="620">
                  <c:v>-0.43579021480838248</c:v>
                </c:pt>
                <c:pt idx="621">
                  <c:v>-0.44800729705512227</c:v>
                </c:pt>
                <c:pt idx="622">
                  <c:v>-0.45513282640106706</c:v>
                </c:pt>
                <c:pt idx="623">
                  <c:v>-0.4660321802695882</c:v>
                </c:pt>
                <c:pt idx="624">
                  <c:v>-0.47489125829669604</c:v>
                </c:pt>
                <c:pt idx="625">
                  <c:v>-0.48207339766431445</c:v>
                </c:pt>
                <c:pt idx="626">
                  <c:v>-0.48816238371659615</c:v>
                </c:pt>
                <c:pt idx="627">
                  <c:v>-0.49172542248794832</c:v>
                </c:pt>
                <c:pt idx="628">
                  <c:v>-0.49631471307636943</c:v>
                </c:pt>
                <c:pt idx="629">
                  <c:v>-0.49646221879286651</c:v>
                </c:pt>
                <c:pt idx="630">
                  <c:v>-0.49802158206331626</c:v>
                </c:pt>
                <c:pt idx="631">
                  <c:v>-0.498014996726382</c:v>
                </c:pt>
                <c:pt idx="632">
                  <c:v>-0.49385003665683974</c:v>
                </c:pt>
                <c:pt idx="633">
                  <c:v>-0.4898379691969047</c:v>
                </c:pt>
                <c:pt idx="634">
                  <c:v>-0.48657877724589338</c:v>
                </c:pt>
                <c:pt idx="635">
                  <c:v>-0.48360068723844901</c:v>
                </c:pt>
                <c:pt idx="636">
                  <c:v>-0.47920890208901029</c:v>
                </c:pt>
                <c:pt idx="637">
                  <c:v>-0.47301906501415947</c:v>
                </c:pt>
                <c:pt idx="638">
                  <c:v>-0.46585759665121818</c:v>
                </c:pt>
                <c:pt idx="639">
                  <c:v>-0.46009613505376229</c:v>
                </c:pt>
                <c:pt idx="640">
                  <c:v>-0.44967378744762621</c:v>
                </c:pt>
                <c:pt idx="641">
                  <c:v>-0.44297462299712981</c:v>
                </c:pt>
                <c:pt idx="642">
                  <c:v>-0.4340409502146807</c:v>
                </c:pt>
                <c:pt idx="643">
                  <c:v>-0.42439531774266009</c:v>
                </c:pt>
                <c:pt idx="644">
                  <c:v>-0.41414439282095961</c:v>
                </c:pt>
                <c:pt idx="645">
                  <c:v>-0.40068406424098868</c:v>
                </c:pt>
                <c:pt idx="646">
                  <c:v>-0.38959956241604587</c:v>
                </c:pt>
                <c:pt idx="647">
                  <c:v>-0.37343409038074044</c:v>
                </c:pt>
                <c:pt idx="648">
                  <c:v>-0.35547277326643362</c:v>
                </c:pt>
                <c:pt idx="649">
                  <c:v>-0.3347241899775481</c:v>
                </c:pt>
                <c:pt idx="650">
                  <c:v>-0.32363152422721159</c:v>
                </c:pt>
                <c:pt idx="651">
                  <c:v>-0.30312121871616082</c:v>
                </c:pt>
                <c:pt idx="652">
                  <c:v>-0.2867614362861875</c:v>
                </c:pt>
                <c:pt idx="653">
                  <c:v>-0.26836638103641913</c:v>
                </c:pt>
                <c:pt idx="654">
                  <c:v>-0.24894246079320495</c:v>
                </c:pt>
                <c:pt idx="655">
                  <c:v>-0.23504132279702405</c:v>
                </c:pt>
                <c:pt idx="656">
                  <c:v>-0.21798647899574786</c:v>
                </c:pt>
                <c:pt idx="657">
                  <c:v>-0.19706908936369366</c:v>
                </c:pt>
                <c:pt idx="658">
                  <c:v>-0.17350090704465132</c:v>
                </c:pt>
                <c:pt idx="659">
                  <c:v>-0.1509097703050406</c:v>
                </c:pt>
                <c:pt idx="660">
                  <c:v>-0.13206260640763356</c:v>
                </c:pt>
                <c:pt idx="661">
                  <c:v>-0.12051842012494224</c:v>
                </c:pt>
                <c:pt idx="662">
                  <c:v>-0.11990203553082905</c:v>
                </c:pt>
                <c:pt idx="663">
                  <c:v>-0.11641958413563473</c:v>
                </c:pt>
                <c:pt idx="664">
                  <c:v>-0.11498597999054778</c:v>
                </c:pt>
                <c:pt idx="665">
                  <c:v>-0.1229362606068674</c:v>
                </c:pt>
                <c:pt idx="666">
                  <c:v>-0.12589988064549307</c:v>
                </c:pt>
                <c:pt idx="667">
                  <c:v>-0.12149463934028587</c:v>
                </c:pt>
                <c:pt idx="668">
                  <c:v>-0.12175689420957228</c:v>
                </c:pt>
                <c:pt idx="669">
                  <c:v>-0.12192347969767672</c:v>
                </c:pt>
                <c:pt idx="670">
                  <c:v>-0.12370510693899654</c:v>
                </c:pt>
                <c:pt idx="671">
                  <c:v>-0.12984629627617703</c:v>
                </c:pt>
                <c:pt idx="672">
                  <c:v>-0.13375170521197105</c:v>
                </c:pt>
                <c:pt idx="673">
                  <c:v>-0.13064032613227736</c:v>
                </c:pt>
                <c:pt idx="674">
                  <c:v>-0.12467463161883481</c:v>
                </c:pt>
                <c:pt idx="675">
                  <c:v>-0.11126464141349608</c:v>
                </c:pt>
                <c:pt idx="676">
                  <c:v>-0.10334153187159992</c:v>
                </c:pt>
                <c:pt idx="677">
                  <c:v>-9.4419092066061611E-2</c:v>
                </c:pt>
                <c:pt idx="678">
                  <c:v>-8.874455881825874E-2</c:v>
                </c:pt>
                <c:pt idx="679">
                  <c:v>-7.764122675876392E-2</c:v>
                </c:pt>
                <c:pt idx="680">
                  <c:v>-6.9539923027372524E-2</c:v>
                </c:pt>
                <c:pt idx="681">
                  <c:v>-6.3825255431339059E-2</c:v>
                </c:pt>
                <c:pt idx="682">
                  <c:v>-6.1437821148587077E-2</c:v>
                </c:pt>
                <c:pt idx="683">
                  <c:v>-6.111916849974805E-2</c:v>
                </c:pt>
                <c:pt idx="684">
                  <c:v>-5.9598130021500981E-2</c:v>
                </c:pt>
                <c:pt idx="685">
                  <c:v>-5.9354736988777551E-2</c:v>
                </c:pt>
                <c:pt idx="686">
                  <c:v>-6.1368871839890274E-2</c:v>
                </c:pt>
                <c:pt idx="687">
                  <c:v>-6.1818219612531061E-2</c:v>
                </c:pt>
                <c:pt idx="688">
                  <c:v>-6.5080748502715946E-2</c:v>
                </c:pt>
                <c:pt idx="689">
                  <c:v>-6.9018443393850923E-2</c:v>
                </c:pt>
                <c:pt idx="690">
                  <c:v>-7.0963662771366759E-2</c:v>
                </c:pt>
                <c:pt idx="691">
                  <c:v>-7.3691931706964864E-2</c:v>
                </c:pt>
                <c:pt idx="692">
                  <c:v>-7.4803627659540697E-2</c:v>
                </c:pt>
                <c:pt idx="693">
                  <c:v>-7.4318456504567615E-2</c:v>
                </c:pt>
                <c:pt idx="694">
                  <c:v>-7.1094820114372417E-2</c:v>
                </c:pt>
                <c:pt idx="695">
                  <c:v>-7.0961254794961473E-2</c:v>
                </c:pt>
                <c:pt idx="696">
                  <c:v>-7.1877902312014491E-2</c:v>
                </c:pt>
                <c:pt idx="697">
                  <c:v>-7.1985955043416122E-2</c:v>
                </c:pt>
                <c:pt idx="698">
                  <c:v>-7.0946438043192075E-2</c:v>
                </c:pt>
                <c:pt idx="699">
                  <c:v>-6.5524071860607533E-2</c:v>
                </c:pt>
                <c:pt idx="700">
                  <c:v>-5.5997198180142121E-2</c:v>
                </c:pt>
                <c:pt idx="701">
                  <c:v>-5.2240696682719384E-2</c:v>
                </c:pt>
                <c:pt idx="702">
                  <c:v>-5.026434516872804E-2</c:v>
                </c:pt>
                <c:pt idx="703">
                  <c:v>-4.9385316219602987E-2</c:v>
                </c:pt>
                <c:pt idx="704">
                  <c:v>-4.4639064135633691E-2</c:v>
                </c:pt>
                <c:pt idx="705">
                  <c:v>-3.8067479055161578E-2</c:v>
                </c:pt>
                <c:pt idx="706">
                  <c:v>-3.094448523083836E-2</c:v>
                </c:pt>
                <c:pt idx="707">
                  <c:v>-2.3252044486374693E-2</c:v>
                </c:pt>
                <c:pt idx="708">
                  <c:v>-2.0925288900808227E-2</c:v>
                </c:pt>
                <c:pt idx="709">
                  <c:v>-1.7553787331953376E-2</c:v>
                </c:pt>
                <c:pt idx="710">
                  <c:v>-1.4961938016975273E-2</c:v>
                </c:pt>
                <c:pt idx="711">
                  <c:v>-1.4365899552394557E-2</c:v>
                </c:pt>
                <c:pt idx="712">
                  <c:v>-1.1286404753168125E-2</c:v>
                </c:pt>
                <c:pt idx="713">
                  <c:v>-1.0014594513881486E-2</c:v>
                </c:pt>
                <c:pt idx="714">
                  <c:v>-2.4887118386775105E-3</c:v>
                </c:pt>
                <c:pt idx="715">
                  <c:v>6.2495411031519323E-3</c:v>
                </c:pt>
                <c:pt idx="716">
                  <c:v>8.5651138305424413E-3</c:v>
                </c:pt>
                <c:pt idx="717">
                  <c:v>2.5173731574448854E-2</c:v>
                </c:pt>
                <c:pt idx="718">
                  <c:v>3.2909577872667004E-2</c:v>
                </c:pt>
                <c:pt idx="719">
                  <c:v>4.871212970992797E-2</c:v>
                </c:pt>
                <c:pt idx="720">
                  <c:v>6.0136265423986771E-2</c:v>
                </c:pt>
                <c:pt idx="721">
                  <c:v>6.8246471713842044E-2</c:v>
                </c:pt>
                <c:pt idx="722">
                  <c:v>7.7001663853144928E-2</c:v>
                </c:pt>
                <c:pt idx="723">
                  <c:v>8.6618085832404754E-2</c:v>
                </c:pt>
                <c:pt idx="724">
                  <c:v>0.10175150973948584</c:v>
                </c:pt>
                <c:pt idx="725">
                  <c:v>0.1205472233620736</c:v>
                </c:pt>
                <c:pt idx="726">
                  <c:v>0.1288295034047838</c:v>
                </c:pt>
                <c:pt idx="727">
                  <c:v>0.13134386749242247</c:v>
                </c:pt>
                <c:pt idx="728">
                  <c:v>0.13216336506022197</c:v>
                </c:pt>
                <c:pt idx="729">
                  <c:v>0.12139839350898333</c:v>
                </c:pt>
                <c:pt idx="730">
                  <c:v>9.0345651717681899E-2</c:v>
                </c:pt>
                <c:pt idx="731">
                  <c:v>8.6484165545197472E-2</c:v>
                </c:pt>
                <c:pt idx="732">
                  <c:v>9.2260146739376145E-2</c:v>
                </c:pt>
                <c:pt idx="733">
                  <c:v>9.5252382160453578E-2</c:v>
                </c:pt>
                <c:pt idx="734">
                  <c:v>7.7336565976848529E-2</c:v>
                </c:pt>
                <c:pt idx="735">
                  <c:v>4.8740164724153101E-2</c:v>
                </c:pt>
                <c:pt idx="736">
                  <c:v>2.0536449478251825E-2</c:v>
                </c:pt>
                <c:pt idx="737">
                  <c:v>8.0201264524906134E-3</c:v>
                </c:pt>
                <c:pt idx="738">
                  <c:v>1.4511584381539903E-2</c:v>
                </c:pt>
                <c:pt idx="739">
                  <c:v>1.6416207341654665E-2</c:v>
                </c:pt>
                <c:pt idx="740">
                  <c:v>1.8812420278978961E-2</c:v>
                </c:pt>
                <c:pt idx="741">
                  <c:v>2.1617461868294531E-2</c:v>
                </c:pt>
                <c:pt idx="742">
                  <c:v>3.0762602914753592E-2</c:v>
                </c:pt>
                <c:pt idx="743">
                  <c:v>3.4822001201674682E-2</c:v>
                </c:pt>
                <c:pt idx="744">
                  <c:v>3.9439370784361737E-2</c:v>
                </c:pt>
                <c:pt idx="745">
                  <c:v>3.9691328051525795E-2</c:v>
                </c:pt>
                <c:pt idx="746">
                  <c:v>4.261878532977869E-2</c:v>
                </c:pt>
                <c:pt idx="747">
                  <c:v>5.0411731865584557E-2</c:v>
                </c:pt>
                <c:pt idx="748">
                  <c:v>5.9332566324298674E-2</c:v>
                </c:pt>
                <c:pt idx="749">
                  <c:v>7.0639993281132601E-2</c:v>
                </c:pt>
                <c:pt idx="750">
                  <c:v>7.8680542175185997E-2</c:v>
                </c:pt>
                <c:pt idx="751">
                  <c:v>8.1946365875490007E-2</c:v>
                </c:pt>
                <c:pt idx="752">
                  <c:v>8.7104275723905875E-2</c:v>
                </c:pt>
                <c:pt idx="753">
                  <c:v>9.2063868899314019E-2</c:v>
                </c:pt>
                <c:pt idx="754">
                  <c:v>9.9755854405311414E-2</c:v>
                </c:pt>
                <c:pt idx="755">
                  <c:v>0.10664271379239806</c:v>
                </c:pt>
                <c:pt idx="756">
                  <c:v>0.10747331972634294</c:v>
                </c:pt>
                <c:pt idx="757">
                  <c:v>0.11272378864098635</c:v>
                </c:pt>
                <c:pt idx="758">
                  <c:v>0.12721960852096312</c:v>
                </c:pt>
                <c:pt idx="759">
                  <c:v>0.14165666963976539</c:v>
                </c:pt>
                <c:pt idx="760">
                  <c:v>0.15518926338542893</c:v>
                </c:pt>
                <c:pt idx="761">
                  <c:v>0.1653939329100918</c:v>
                </c:pt>
                <c:pt idx="762">
                  <c:v>0.18153977039446612</c:v>
                </c:pt>
                <c:pt idx="763">
                  <c:v>0.1996139054155405</c:v>
                </c:pt>
                <c:pt idx="764">
                  <c:v>0.21635884577013906</c:v>
                </c:pt>
                <c:pt idx="765">
                  <c:v>0.22992494987967149</c:v>
                </c:pt>
                <c:pt idx="766">
                  <c:v>0.23480102947003004</c:v>
                </c:pt>
                <c:pt idx="767">
                  <c:v>0.2452506580646053</c:v>
                </c:pt>
                <c:pt idx="768">
                  <c:v>0.24720688519520559</c:v>
                </c:pt>
                <c:pt idx="769">
                  <c:v>0.2480403658867214</c:v>
                </c:pt>
                <c:pt idx="770">
                  <c:v>0.24758691780332298</c:v>
                </c:pt>
                <c:pt idx="771">
                  <c:v>0.2529554257876695</c:v>
                </c:pt>
                <c:pt idx="772">
                  <c:v>0.26001182422084507</c:v>
                </c:pt>
                <c:pt idx="773">
                  <c:v>0.26933016851054564</c:v>
                </c:pt>
                <c:pt idx="774">
                  <c:v>0.2784137125341577</c:v>
                </c:pt>
                <c:pt idx="775">
                  <c:v>0.28551121625298576</c:v>
                </c:pt>
                <c:pt idx="776">
                  <c:v>0.29422648210666696</c:v>
                </c:pt>
                <c:pt idx="777">
                  <c:v>0.29605014090361459</c:v>
                </c:pt>
                <c:pt idx="778">
                  <c:v>0.29549009468823362</c:v>
                </c:pt>
                <c:pt idx="779">
                  <c:v>0.30232449950780682</c:v>
                </c:pt>
                <c:pt idx="780">
                  <c:v>0.31260626529957425</c:v>
                </c:pt>
                <c:pt idx="781">
                  <c:v>0.31330029632472794</c:v>
                </c:pt>
                <c:pt idx="782">
                  <c:v>0.27791847908771705</c:v>
                </c:pt>
                <c:pt idx="783">
                  <c:v>0.24760500448340106</c:v>
                </c:pt>
                <c:pt idx="784">
                  <c:v>0.24380006805302423</c:v>
                </c:pt>
                <c:pt idx="785">
                  <c:v>0.25135326746056585</c:v>
                </c:pt>
                <c:pt idx="786">
                  <c:v>0.25274995439972464</c:v>
                </c:pt>
                <c:pt idx="787">
                  <c:v>0.25099551263455261</c:v>
                </c:pt>
                <c:pt idx="788">
                  <c:v>0.24533398703763551</c:v>
                </c:pt>
                <c:pt idx="789">
                  <c:v>0.24725421649060611</c:v>
                </c:pt>
                <c:pt idx="790">
                  <c:v>0.25112175141718951</c:v>
                </c:pt>
                <c:pt idx="791">
                  <c:v>0.25554381807105053</c:v>
                </c:pt>
                <c:pt idx="792">
                  <c:v>0.2545075176210464</c:v>
                </c:pt>
                <c:pt idx="793">
                  <c:v>0.24510341302319361</c:v>
                </c:pt>
                <c:pt idx="794">
                  <c:v>0.23639355799168521</c:v>
                </c:pt>
                <c:pt idx="795">
                  <c:v>0.23252841251371562</c:v>
                </c:pt>
                <c:pt idx="796">
                  <c:v>0.23169805630288637</c:v>
                </c:pt>
                <c:pt idx="797">
                  <c:v>0.22801915703315975</c:v>
                </c:pt>
                <c:pt idx="798">
                  <c:v>0.21608155582361707</c:v>
                </c:pt>
                <c:pt idx="799">
                  <c:v>0.20018783783385621</c:v>
                </c:pt>
                <c:pt idx="800">
                  <c:v>0.19757845152789227</c:v>
                </c:pt>
                <c:pt idx="801">
                  <c:v>0.19209691024054745</c:v>
                </c:pt>
                <c:pt idx="802">
                  <c:v>0.18909566913368447</c:v>
                </c:pt>
                <c:pt idx="803">
                  <c:v>0.18749735366637288</c:v>
                </c:pt>
                <c:pt idx="804">
                  <c:v>0.16487800736871688</c:v>
                </c:pt>
                <c:pt idx="805">
                  <c:v>0.14647300120221479</c:v>
                </c:pt>
                <c:pt idx="806">
                  <c:v>0.13170597318371829</c:v>
                </c:pt>
                <c:pt idx="807">
                  <c:v>0.12763667512897728</c:v>
                </c:pt>
                <c:pt idx="808">
                  <c:v>0.10947567732208065</c:v>
                </c:pt>
                <c:pt idx="809">
                  <c:v>8.8986165976951609E-2</c:v>
                </c:pt>
                <c:pt idx="810">
                  <c:v>7.2995244814155591E-2</c:v>
                </c:pt>
                <c:pt idx="811">
                  <c:v>6.345072737670221E-2</c:v>
                </c:pt>
                <c:pt idx="812">
                  <c:v>4.8561097634438305E-2</c:v>
                </c:pt>
                <c:pt idx="813">
                  <c:v>3.6461800340050594E-2</c:v>
                </c:pt>
                <c:pt idx="814">
                  <c:v>2.6843093388799893E-2</c:v>
                </c:pt>
                <c:pt idx="815">
                  <c:v>1.9177423706893151E-2</c:v>
                </c:pt>
                <c:pt idx="816">
                  <c:v>1.1945578142044496E-2</c:v>
                </c:pt>
                <c:pt idx="817">
                  <c:v>3.6208355147880397E-3</c:v>
                </c:pt>
                <c:pt idx="818">
                  <c:v>-4.6787441932842014E-3</c:v>
                </c:pt>
                <c:pt idx="819">
                  <c:v>-9.6787339136767247E-3</c:v>
                </c:pt>
                <c:pt idx="820">
                  <c:v>-1.7768720267489484E-2</c:v>
                </c:pt>
                <c:pt idx="821">
                  <c:v>-2.6434005667288006E-2</c:v>
                </c:pt>
                <c:pt idx="822">
                  <c:v>-3.1086899002995105E-2</c:v>
                </c:pt>
                <c:pt idx="823">
                  <c:v>-3.1049257633877274E-2</c:v>
                </c:pt>
                <c:pt idx="824">
                  <c:v>-3.4766621442883304E-2</c:v>
                </c:pt>
                <c:pt idx="825">
                  <c:v>-3.7227972063621377E-2</c:v>
                </c:pt>
                <c:pt idx="826">
                  <c:v>-3.6423337076796396E-2</c:v>
                </c:pt>
                <c:pt idx="827">
                  <c:v>-3.5635095218114567E-2</c:v>
                </c:pt>
                <c:pt idx="828">
                  <c:v>-3.6541475240052676E-2</c:v>
                </c:pt>
                <c:pt idx="829">
                  <c:v>-3.7899967572761289E-2</c:v>
                </c:pt>
                <c:pt idx="830">
                  <c:v>-3.4799675235870006E-2</c:v>
                </c:pt>
                <c:pt idx="831">
                  <c:v>-3.0124973453633904E-2</c:v>
                </c:pt>
                <c:pt idx="832">
                  <c:v>-1.3441099182299403E-2</c:v>
                </c:pt>
                <c:pt idx="833">
                  <c:v>-3.857389127210566E-3</c:v>
                </c:pt>
                <c:pt idx="834">
                  <c:v>-1.4708989372722576E-3</c:v>
                </c:pt>
                <c:pt idx="835">
                  <c:v>1.7582579895868033E-2</c:v>
                </c:pt>
                <c:pt idx="836">
                  <c:v>2.3106649196880685E-2</c:v>
                </c:pt>
                <c:pt idx="837">
                  <c:v>3.1883089594889294E-2</c:v>
                </c:pt>
                <c:pt idx="838">
                  <c:v>3.4928121157814115E-2</c:v>
                </c:pt>
                <c:pt idx="839">
                  <c:v>4.6620026914800716E-2</c:v>
                </c:pt>
                <c:pt idx="840">
                  <c:v>4.8419899784532643E-2</c:v>
                </c:pt>
                <c:pt idx="841">
                  <c:v>6.4525957394210173E-2</c:v>
                </c:pt>
                <c:pt idx="842">
                  <c:v>7.0899225892636059E-2</c:v>
                </c:pt>
                <c:pt idx="843">
                  <c:v>7.9159026282057149E-2</c:v>
                </c:pt>
                <c:pt idx="844">
                  <c:v>8.5324677349440894E-2</c:v>
                </c:pt>
                <c:pt idx="845">
                  <c:v>8.9875734554628675E-2</c:v>
                </c:pt>
                <c:pt idx="846">
                  <c:v>9.8960691829859795E-2</c:v>
                </c:pt>
                <c:pt idx="847">
                  <c:v>9.9699102332048553E-2</c:v>
                </c:pt>
                <c:pt idx="848">
                  <c:v>0.10679092273493675</c:v>
                </c:pt>
                <c:pt idx="849">
                  <c:v>0.11614943439079681</c:v>
                </c:pt>
                <c:pt idx="850">
                  <c:v>0.12039203396290275</c:v>
                </c:pt>
                <c:pt idx="851">
                  <c:v>0.13140495123927864</c:v>
                </c:pt>
                <c:pt idx="852">
                  <c:v>0.13619169349107504</c:v>
                </c:pt>
                <c:pt idx="853">
                  <c:v>0.13671910301945855</c:v>
                </c:pt>
                <c:pt idx="854">
                  <c:v>0.14811639510354396</c:v>
                </c:pt>
                <c:pt idx="855">
                  <c:v>0.15413734327486614</c:v>
                </c:pt>
                <c:pt idx="856">
                  <c:v>0.15555390723883822</c:v>
                </c:pt>
                <c:pt idx="857">
                  <c:v>0.1572450143293225</c:v>
                </c:pt>
                <c:pt idx="858">
                  <c:v>0.15558828029494931</c:v>
                </c:pt>
                <c:pt idx="859">
                  <c:v>0.15491763618212756</c:v>
                </c:pt>
                <c:pt idx="860">
                  <c:v>0.13204954923426965</c:v>
                </c:pt>
                <c:pt idx="861">
                  <c:v>0.11905077333105896</c:v>
                </c:pt>
                <c:pt idx="862">
                  <c:v>0.11738615209721076</c:v>
                </c:pt>
                <c:pt idx="863">
                  <c:v>0.10740070815581571</c:v>
                </c:pt>
                <c:pt idx="864">
                  <c:v>0.11015489692088845</c:v>
                </c:pt>
                <c:pt idx="865">
                  <c:v>0.1126400432385424</c:v>
                </c:pt>
                <c:pt idx="866">
                  <c:v>0.11760556935622886</c:v>
                </c:pt>
                <c:pt idx="867">
                  <c:v>0.11946855350740972</c:v>
                </c:pt>
                <c:pt idx="868">
                  <c:v>0.1178445006915905</c:v>
                </c:pt>
                <c:pt idx="869">
                  <c:v>0.11332604732480078</c:v>
                </c:pt>
                <c:pt idx="870">
                  <c:v>0.10915938475226636</c:v>
                </c:pt>
                <c:pt idx="871">
                  <c:v>0.10922484256572557</c:v>
                </c:pt>
                <c:pt idx="872">
                  <c:v>9.7453227315863492E-2</c:v>
                </c:pt>
                <c:pt idx="873">
                  <c:v>9.4618612386011589E-2</c:v>
                </c:pt>
                <c:pt idx="874">
                  <c:v>0.10092421273101694</c:v>
                </c:pt>
                <c:pt idx="875">
                  <c:v>0.1001478316710797</c:v>
                </c:pt>
                <c:pt idx="876">
                  <c:v>9.99013830949739E-2</c:v>
                </c:pt>
                <c:pt idx="877">
                  <c:v>9.9726415027274765E-2</c:v>
                </c:pt>
                <c:pt idx="878">
                  <c:v>9.8596451224549214E-2</c:v>
                </c:pt>
                <c:pt idx="879">
                  <c:v>9.9333875979651209E-2</c:v>
                </c:pt>
                <c:pt idx="880">
                  <c:v>0.10220999678243847</c:v>
                </c:pt>
                <c:pt idx="881">
                  <c:v>0.10328937361038949</c:v>
                </c:pt>
                <c:pt idx="882">
                  <c:v>0.10573319918746205</c:v>
                </c:pt>
                <c:pt idx="883">
                  <c:v>0.11272565599008924</c:v>
                </c:pt>
                <c:pt idx="884">
                  <c:v>0.11897193014914395</c:v>
                </c:pt>
                <c:pt idx="885">
                  <c:v>0.13889896289198217</c:v>
                </c:pt>
                <c:pt idx="886">
                  <c:v>0.14123656893299957</c:v>
                </c:pt>
                <c:pt idx="887">
                  <c:v>0.16095819043337523</c:v>
                </c:pt>
                <c:pt idx="888">
                  <c:v>0.16580319563073656</c:v>
                </c:pt>
                <c:pt idx="889">
                  <c:v>0.12073743240482035</c:v>
                </c:pt>
                <c:pt idx="890">
                  <c:v>0.1221584480592192</c:v>
                </c:pt>
                <c:pt idx="891">
                  <c:v>0.12315241583974354</c:v>
                </c:pt>
                <c:pt idx="892">
                  <c:v>0.12335335898010509</c:v>
                </c:pt>
                <c:pt idx="893">
                  <c:v>0.14467803179369779</c:v>
                </c:pt>
                <c:pt idx="894">
                  <c:v>0.14914161376534471</c:v>
                </c:pt>
                <c:pt idx="895">
                  <c:v>0.15002723450998265</c:v>
                </c:pt>
                <c:pt idx="896">
                  <c:v>0.1419539599086799</c:v>
                </c:pt>
                <c:pt idx="897">
                  <c:v>0.13440830527473241</c:v>
                </c:pt>
                <c:pt idx="898">
                  <c:v>0.1235090808762434</c:v>
                </c:pt>
                <c:pt idx="899">
                  <c:v>0.11783873728659953</c:v>
                </c:pt>
                <c:pt idx="900">
                  <c:v>0.11956605446266297</c:v>
                </c:pt>
                <c:pt idx="901">
                  <c:v>0.17510511533830034</c:v>
                </c:pt>
                <c:pt idx="902">
                  <c:v>0.17976359516887988</c:v>
                </c:pt>
                <c:pt idx="903">
                  <c:v>0.20175339250034846</c:v>
                </c:pt>
                <c:pt idx="904">
                  <c:v>0.20947963687824395</c:v>
                </c:pt>
                <c:pt idx="905">
                  <c:v>0.22377198272081852</c:v>
                </c:pt>
                <c:pt idx="906">
                  <c:v>0.22582668804105499</c:v>
                </c:pt>
                <c:pt idx="907">
                  <c:v>0.21127544147343114</c:v>
                </c:pt>
                <c:pt idx="908">
                  <c:v>0.18089759388799065</c:v>
                </c:pt>
                <c:pt idx="909">
                  <c:v>0.18105125585869891</c:v>
                </c:pt>
                <c:pt idx="910">
                  <c:v>0.17377537089492304</c:v>
                </c:pt>
                <c:pt idx="911">
                  <c:v>0.13699639098813782</c:v>
                </c:pt>
                <c:pt idx="912">
                  <c:v>0.14023432914607811</c:v>
                </c:pt>
                <c:pt idx="913">
                  <c:v>0.1435636433511957</c:v>
                </c:pt>
                <c:pt idx="914">
                  <c:v>0.15866180106613356</c:v>
                </c:pt>
                <c:pt idx="915">
                  <c:v>0.17539929497501558</c:v>
                </c:pt>
                <c:pt idx="916">
                  <c:v>0.18105572096336328</c:v>
                </c:pt>
                <c:pt idx="917">
                  <c:v>0.20044382584030276</c:v>
                </c:pt>
                <c:pt idx="918">
                  <c:v>0.12054482032971268</c:v>
                </c:pt>
                <c:pt idx="919">
                  <c:v>3.2492475081243449E-2</c:v>
                </c:pt>
                <c:pt idx="920">
                  <c:v>2.2415316613454021E-2</c:v>
                </c:pt>
                <c:pt idx="921">
                  <c:v>-6.4606603700455068E-2</c:v>
                </c:pt>
                <c:pt idx="922">
                  <c:v>-7.8330527147420045E-2</c:v>
                </c:pt>
                <c:pt idx="923">
                  <c:v>-0.15847643669077841</c:v>
                </c:pt>
                <c:pt idx="924">
                  <c:v>-0.23912631568159626</c:v>
                </c:pt>
                <c:pt idx="925">
                  <c:v>-0.24815406270052395</c:v>
                </c:pt>
                <c:pt idx="926">
                  <c:v>-0.30045424949703381</c:v>
                </c:pt>
                <c:pt idx="927">
                  <c:v>-0.35688787040548159</c:v>
                </c:pt>
                <c:pt idx="928">
                  <c:v>-0.37710351870567738</c:v>
                </c:pt>
                <c:pt idx="929">
                  <c:v>-0.38550766017803784</c:v>
                </c:pt>
                <c:pt idx="930">
                  <c:v>-0.38589130764568458</c:v>
                </c:pt>
                <c:pt idx="931">
                  <c:v>-0.36624049692798705</c:v>
                </c:pt>
                <c:pt idx="932">
                  <c:v>-0.30704108533592439</c:v>
                </c:pt>
                <c:pt idx="933">
                  <c:v>-0.23735460965692029</c:v>
                </c:pt>
                <c:pt idx="934">
                  <c:v>5.8044214424870233E-2</c:v>
                </c:pt>
                <c:pt idx="935">
                  <c:v>0.26072584834399792</c:v>
                </c:pt>
                <c:pt idx="936">
                  <c:v>0.29019748358874636</c:v>
                </c:pt>
                <c:pt idx="937">
                  <c:v>0.43724042696729848</c:v>
                </c:pt>
                <c:pt idx="938">
                  <c:v>0.48964484566332633</c:v>
                </c:pt>
                <c:pt idx="939">
                  <c:v>0.47604593466019901</c:v>
                </c:pt>
                <c:pt idx="940">
                  <c:v>0.45667163425807572</c:v>
                </c:pt>
                <c:pt idx="941">
                  <c:v>0.48890608496277987</c:v>
                </c:pt>
                <c:pt idx="942">
                  <c:v>0.48842200754907328</c:v>
                </c:pt>
                <c:pt idx="943">
                  <c:v>0.4883890879984345</c:v>
                </c:pt>
                <c:pt idx="944">
                  <c:v>0.48741404639566377</c:v>
                </c:pt>
                <c:pt idx="945">
                  <c:v>0.48762612377259745</c:v>
                </c:pt>
                <c:pt idx="946">
                  <c:v>0.48845507548420308</c:v>
                </c:pt>
                <c:pt idx="947">
                  <c:v>0.4920742660746677</c:v>
                </c:pt>
                <c:pt idx="948">
                  <c:v>0.49289221912531628</c:v>
                </c:pt>
                <c:pt idx="949">
                  <c:v>0.49264228384219733</c:v>
                </c:pt>
                <c:pt idx="950">
                  <c:v>0.4925750566852688</c:v>
                </c:pt>
                <c:pt idx="951">
                  <c:v>0.4918123859618953</c:v>
                </c:pt>
                <c:pt idx="952">
                  <c:v>0.4914790003298265</c:v>
                </c:pt>
                <c:pt idx="953">
                  <c:v>0.49136738282512227</c:v>
                </c:pt>
                <c:pt idx="954">
                  <c:v>0.49105214448315532</c:v>
                </c:pt>
                <c:pt idx="955">
                  <c:v>0.49094808140805091</c:v>
                </c:pt>
                <c:pt idx="956">
                  <c:v>0.49087973912111355</c:v>
                </c:pt>
                <c:pt idx="957">
                  <c:v>0.48715523541006905</c:v>
                </c:pt>
                <c:pt idx="958">
                  <c:v>0.48658829806691278</c:v>
                </c:pt>
                <c:pt idx="959">
                  <c:v>0.48621460737822919</c:v>
                </c:pt>
                <c:pt idx="960">
                  <c:v>0.48614136500180072</c:v>
                </c:pt>
                <c:pt idx="961">
                  <c:v>0.48607555237941097</c:v>
                </c:pt>
                <c:pt idx="962">
                  <c:v>0.48595218994470107</c:v>
                </c:pt>
                <c:pt idx="963">
                  <c:v>0.48589628917980315</c:v>
                </c:pt>
                <c:pt idx="964">
                  <c:v>0.48585161104393926</c:v>
                </c:pt>
                <c:pt idx="965">
                  <c:v>0.48578022265308762</c:v>
                </c:pt>
                <c:pt idx="966">
                  <c:v>0.48612534664253454</c:v>
                </c:pt>
                <c:pt idx="967">
                  <c:v>0.48725902713156194</c:v>
                </c:pt>
                <c:pt idx="968">
                  <c:v>0.48747013929216393</c:v>
                </c:pt>
                <c:pt idx="969">
                  <c:v>0.48705410410720479</c:v>
                </c:pt>
                <c:pt idx="970">
                  <c:v>0.48667251727160077</c:v>
                </c:pt>
                <c:pt idx="971">
                  <c:v>0.48664535303133716</c:v>
                </c:pt>
                <c:pt idx="972">
                  <c:v>0.48660062967174694</c:v>
                </c:pt>
                <c:pt idx="973">
                  <c:v>0.48646773518455994</c:v>
                </c:pt>
                <c:pt idx="974">
                  <c:v>0.48635036171162871</c:v>
                </c:pt>
                <c:pt idx="975">
                  <c:v>0.48620909354211372</c:v>
                </c:pt>
                <c:pt idx="976">
                  <c:v>0.48615115487451593</c:v>
                </c:pt>
                <c:pt idx="977">
                  <c:v>0.48610888395766844</c:v>
                </c:pt>
                <c:pt idx="978">
                  <c:v>0.48445363818207188</c:v>
                </c:pt>
                <c:pt idx="979">
                  <c:v>0.48423964102086442</c:v>
                </c:pt>
                <c:pt idx="980">
                  <c:v>0.48431671990144992</c:v>
                </c:pt>
                <c:pt idx="981">
                  <c:v>0.48411068949188946</c:v>
                </c:pt>
                <c:pt idx="982">
                  <c:v>0.48405674974005158</c:v>
                </c:pt>
                <c:pt idx="983">
                  <c:v>0.48390756164145804</c:v>
                </c:pt>
                <c:pt idx="984">
                  <c:v>0.48427232226281774</c:v>
                </c:pt>
                <c:pt idx="985">
                  <c:v>0.48427905985425679</c:v>
                </c:pt>
                <c:pt idx="986">
                  <c:v>0.48420608036459867</c:v>
                </c:pt>
                <c:pt idx="987">
                  <c:v>0.48404378045250757</c:v>
                </c:pt>
                <c:pt idx="988">
                  <c:v>0.48401651522968658</c:v>
                </c:pt>
                <c:pt idx="989">
                  <c:v>0.48203458826821871</c:v>
                </c:pt>
                <c:pt idx="990">
                  <c:v>0.48028746966677371</c:v>
                </c:pt>
                <c:pt idx="991">
                  <c:v>0.48016864038885498</c:v>
                </c:pt>
                <c:pt idx="992">
                  <c:v>0.48028064521072966</c:v>
                </c:pt>
                <c:pt idx="993">
                  <c:v>0.47942739924094713</c:v>
                </c:pt>
                <c:pt idx="994">
                  <c:v>0.47930282376359684</c:v>
                </c:pt>
                <c:pt idx="995">
                  <c:v>0.47905784417168784</c:v>
                </c:pt>
                <c:pt idx="996">
                  <c:v>0.47900661365500513</c:v>
                </c:pt>
                <c:pt idx="997">
                  <c:v>0.47899072319583003</c:v>
                </c:pt>
                <c:pt idx="998">
                  <c:v>0.47894825145219122</c:v>
                </c:pt>
                <c:pt idx="999">
                  <c:v>0.47779263286779139</c:v>
                </c:pt>
                <c:pt idx="1000">
                  <c:v>0.47614310200140458</c:v>
                </c:pt>
                <c:pt idx="1001">
                  <c:v>0.47517748433243934</c:v>
                </c:pt>
                <c:pt idx="1002">
                  <c:v>0.47519377931001372</c:v>
                </c:pt>
                <c:pt idx="1003">
                  <c:v>0.47510825457084321</c:v>
                </c:pt>
                <c:pt idx="1004">
                  <c:v>0.47500582333810809</c:v>
                </c:pt>
                <c:pt idx="1005">
                  <c:v>0.47495840708640552</c:v>
                </c:pt>
                <c:pt idx="1006">
                  <c:v>0.4752367155551766</c:v>
                </c:pt>
                <c:pt idx="1007">
                  <c:v>0.47529688149192112</c:v>
                </c:pt>
                <c:pt idx="1008">
                  <c:v>0.47512784855984075</c:v>
                </c:pt>
                <c:pt idx="1009">
                  <c:v>0.47502651074679841</c:v>
                </c:pt>
                <c:pt idx="1010">
                  <c:v>0.4750006023333419</c:v>
                </c:pt>
                <c:pt idx="1011">
                  <c:v>0.47493883417919802</c:v>
                </c:pt>
                <c:pt idx="1012">
                  <c:v>0.4748695069906872</c:v>
                </c:pt>
                <c:pt idx="1013">
                  <c:v>0.47519207440918271</c:v>
                </c:pt>
                <c:pt idx="1014">
                  <c:v>0.47525624767993913</c:v>
                </c:pt>
                <c:pt idx="1015">
                  <c:v>0.47516167564109962</c:v>
                </c:pt>
                <c:pt idx="1016">
                  <c:v>0.47493108236132908</c:v>
                </c:pt>
                <c:pt idx="1017">
                  <c:v>0.47464844349516971</c:v>
                </c:pt>
                <c:pt idx="1018">
                  <c:v>0.47464456475032679</c:v>
                </c:pt>
                <c:pt idx="1019">
                  <c:v>0.47423451406559602</c:v>
                </c:pt>
                <c:pt idx="1020">
                  <c:v>0.47364132979773882</c:v>
                </c:pt>
                <c:pt idx="1021">
                  <c:v>0.47269633423621943</c:v>
                </c:pt>
                <c:pt idx="1022">
                  <c:v>0.47293699533312761</c:v>
                </c:pt>
                <c:pt idx="1023">
                  <c:v>0.47211365714880249</c:v>
                </c:pt>
                <c:pt idx="1024">
                  <c:v>0.47232939777372307</c:v>
                </c:pt>
                <c:pt idx="1025">
                  <c:v>0.47233509727471684</c:v>
                </c:pt>
                <c:pt idx="1026">
                  <c:v>0.47224097428079526</c:v>
                </c:pt>
                <c:pt idx="1027">
                  <c:v>0.47216165347431921</c:v>
                </c:pt>
                <c:pt idx="1028">
                  <c:v>0.47211416175668491</c:v>
                </c:pt>
                <c:pt idx="1029">
                  <c:v>0.47207888343596127</c:v>
                </c:pt>
                <c:pt idx="1030">
                  <c:v>0.47202510770038025</c:v>
                </c:pt>
                <c:pt idx="1031">
                  <c:v>0.47197547692939512</c:v>
                </c:pt>
                <c:pt idx="1032">
                  <c:v>0.47191806862877195</c:v>
                </c:pt>
                <c:pt idx="1033">
                  <c:v>0.47186979870599116</c:v>
                </c:pt>
                <c:pt idx="1034">
                  <c:v>0.47182855538276453</c:v>
                </c:pt>
                <c:pt idx="1035">
                  <c:v>0.4717865792811563</c:v>
                </c:pt>
                <c:pt idx="1036">
                  <c:v>0.47173389304170521</c:v>
                </c:pt>
                <c:pt idx="1037">
                  <c:v>0.47167926419215078</c:v>
                </c:pt>
                <c:pt idx="1038">
                  <c:v>0.47161368057533315</c:v>
                </c:pt>
                <c:pt idx="1039">
                  <c:v>0.47157201365844104</c:v>
                </c:pt>
                <c:pt idx="1040">
                  <c:v>0.47152905892165597</c:v>
                </c:pt>
                <c:pt idx="1041">
                  <c:v>0.47146887588979242</c:v>
                </c:pt>
                <c:pt idx="1042">
                  <c:v>0.47142813317546095</c:v>
                </c:pt>
                <c:pt idx="1043">
                  <c:v>0.47136170936727867</c:v>
                </c:pt>
                <c:pt idx="1044">
                  <c:v>0.47130939508276776</c:v>
                </c:pt>
                <c:pt idx="1045">
                  <c:v>0.47126327773635507</c:v>
                </c:pt>
                <c:pt idx="1046">
                  <c:v>0.47123401218471728</c:v>
                </c:pt>
                <c:pt idx="1047">
                  <c:v>0.47117346314505365</c:v>
                </c:pt>
                <c:pt idx="1048">
                  <c:v>0.47113504995538724</c:v>
                </c:pt>
                <c:pt idx="1049">
                  <c:v>0.47108103579198435</c:v>
                </c:pt>
                <c:pt idx="1050">
                  <c:v>0.47102125882559226</c:v>
                </c:pt>
                <c:pt idx="1051">
                  <c:v>0.47097127289293411</c:v>
                </c:pt>
                <c:pt idx="1052">
                  <c:v>0.47089784829777231</c:v>
                </c:pt>
                <c:pt idx="1053">
                  <c:v>0.47081578568774113</c:v>
                </c:pt>
                <c:pt idx="1054">
                  <c:v>0.47077055880917879</c:v>
                </c:pt>
                <c:pt idx="1055">
                  <c:v>0.47072760000550051</c:v>
                </c:pt>
                <c:pt idx="1056">
                  <c:v>0.47063949399620564</c:v>
                </c:pt>
                <c:pt idx="1057">
                  <c:v>0.47059466355710633</c:v>
                </c:pt>
                <c:pt idx="1058">
                  <c:v>0.47054556212085985</c:v>
                </c:pt>
                <c:pt idx="1059">
                  <c:v>0.4704998116473168</c:v>
                </c:pt>
                <c:pt idx="1060">
                  <c:v>0.47044795549920909</c:v>
                </c:pt>
                <c:pt idx="1061">
                  <c:v>0.47009220240206634</c:v>
                </c:pt>
                <c:pt idx="1062">
                  <c:v>0.47032134562554129</c:v>
                </c:pt>
                <c:pt idx="1063">
                  <c:v>0.47032049844111695</c:v>
                </c:pt>
                <c:pt idx="1064">
                  <c:v>0.47018021166964891</c:v>
                </c:pt>
                <c:pt idx="1065">
                  <c:v>0.47013742130735436</c:v>
                </c:pt>
                <c:pt idx="1066">
                  <c:v>0.47008988281525865</c:v>
                </c:pt>
                <c:pt idx="1067">
                  <c:v>0.46998786536792625</c:v>
                </c:pt>
                <c:pt idx="1068">
                  <c:v>0.46957484452857751</c:v>
                </c:pt>
                <c:pt idx="1069">
                  <c:v>0.4682502728200818</c:v>
                </c:pt>
                <c:pt idx="1070">
                  <c:v>0.46846396785319416</c:v>
                </c:pt>
                <c:pt idx="1071">
                  <c:v>0.46832870201493287</c:v>
                </c:pt>
                <c:pt idx="1072">
                  <c:v>0.46822409670708559</c:v>
                </c:pt>
                <c:pt idx="1073">
                  <c:v>0.4681856460657372</c:v>
                </c:pt>
                <c:pt idx="1074">
                  <c:v>0.46814325648139249</c:v>
                </c:pt>
                <c:pt idx="1075">
                  <c:v>0.46809812431139575</c:v>
                </c:pt>
                <c:pt idx="1076">
                  <c:v>0.46799550036023413</c:v>
                </c:pt>
                <c:pt idx="1077">
                  <c:v>0.46794040577479107</c:v>
                </c:pt>
                <c:pt idx="1078">
                  <c:v>0.46787597946772885</c:v>
                </c:pt>
                <c:pt idx="1079">
                  <c:v>0.46782763768001884</c:v>
                </c:pt>
                <c:pt idx="1080">
                  <c:v>0.46778321752960439</c:v>
                </c:pt>
                <c:pt idx="1081">
                  <c:v>0.46774011102092911</c:v>
                </c:pt>
                <c:pt idx="1082">
                  <c:v>0.46768580664666104</c:v>
                </c:pt>
                <c:pt idx="1083">
                  <c:v>0.46747073482330054</c:v>
                </c:pt>
                <c:pt idx="1084">
                  <c:v>0.46535695644562303</c:v>
                </c:pt>
                <c:pt idx="1085">
                  <c:v>0.46358240280781804</c:v>
                </c:pt>
                <c:pt idx="1086">
                  <c:v>0.46370490983479784</c:v>
                </c:pt>
                <c:pt idx="1087">
                  <c:v>0.46363057791765711</c:v>
                </c:pt>
                <c:pt idx="1088">
                  <c:v>0.46355389841218803</c:v>
                </c:pt>
                <c:pt idx="1089">
                  <c:v>0.46348812156158126</c:v>
                </c:pt>
                <c:pt idx="1090">
                  <c:v>0.46344837540271672</c:v>
                </c:pt>
                <c:pt idx="1091">
                  <c:v>0.46340675375136614</c:v>
                </c:pt>
                <c:pt idx="1092">
                  <c:v>0.46334159276431075</c:v>
                </c:pt>
                <c:pt idx="1093">
                  <c:v>0.46323178542148846</c:v>
                </c:pt>
                <c:pt idx="1094">
                  <c:v>0.46133457633840408</c:v>
                </c:pt>
                <c:pt idx="1095">
                  <c:v>0.46126364026512168</c:v>
                </c:pt>
                <c:pt idx="1096">
                  <c:v>0.46096641571349173</c:v>
                </c:pt>
                <c:pt idx="1097">
                  <c:v>0.46087628000597491</c:v>
                </c:pt>
                <c:pt idx="1098">
                  <c:v>0.46043019652759892</c:v>
                </c:pt>
                <c:pt idx="1099">
                  <c:v>0.45892708049206382</c:v>
                </c:pt>
                <c:pt idx="1100">
                  <c:v>0.45782412053467825</c:v>
                </c:pt>
                <c:pt idx="1101">
                  <c:v>0.45752559197022613</c:v>
                </c:pt>
                <c:pt idx="1102">
                  <c:v>0.45766841047526802</c:v>
                </c:pt>
                <c:pt idx="1103">
                  <c:v>0.4574126200415724</c:v>
                </c:pt>
                <c:pt idx="1104">
                  <c:v>0.45587877588532577</c:v>
                </c:pt>
                <c:pt idx="1105">
                  <c:v>0.45446036427816955</c:v>
                </c:pt>
                <c:pt idx="1106">
                  <c:v>0.45413219464710708</c:v>
                </c:pt>
                <c:pt idx="1107">
                  <c:v>0.4538969132231967</c:v>
                </c:pt>
                <c:pt idx="1108">
                  <c:v>0.4538894768183383</c:v>
                </c:pt>
                <c:pt idx="1109">
                  <c:v>0.4538422217041968</c:v>
                </c:pt>
                <c:pt idx="1110">
                  <c:v>0.45339281385394692</c:v>
                </c:pt>
                <c:pt idx="1111">
                  <c:v>0.45301509534850742</c:v>
                </c:pt>
                <c:pt idx="1112">
                  <c:v>0.45299506536713813</c:v>
                </c:pt>
                <c:pt idx="1113">
                  <c:v>0.45292321578640116</c:v>
                </c:pt>
                <c:pt idx="1114">
                  <c:v>0.45285629151799472</c:v>
                </c:pt>
                <c:pt idx="1115">
                  <c:v>0.45202959982528146</c:v>
                </c:pt>
                <c:pt idx="1116">
                  <c:v>0.45186415360106919</c:v>
                </c:pt>
                <c:pt idx="1117">
                  <c:v>0.45033115209659047</c:v>
                </c:pt>
                <c:pt idx="1118">
                  <c:v>0.44984938937959162</c:v>
                </c:pt>
                <c:pt idx="1119">
                  <c:v>0.45016662690099968</c:v>
                </c:pt>
                <c:pt idx="1120">
                  <c:v>0.45018025419135543</c:v>
                </c:pt>
                <c:pt idx="1121">
                  <c:v>0.45014050936865735</c:v>
                </c:pt>
                <c:pt idx="1122">
                  <c:v>0.45011993447147142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C-4090-B73F-076D065C5A88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Calculation!$AH$2:$AH$1771</c:f>
              <c:numCache>
                <c:formatCode>General</c:formatCode>
                <c:ptCount val="1770"/>
                <c:pt idx="1">
                  <c:v>3.0479718389300886E-7</c:v>
                </c:pt>
                <c:pt idx="2">
                  <c:v>1.0272806147380781E-6</c:v>
                </c:pt>
                <c:pt idx="3">
                  <c:v>1.9188276731087887E-6</c:v>
                </c:pt>
                <c:pt idx="4">
                  <c:v>3.6687575948243092E-6</c:v>
                </c:pt>
                <c:pt idx="5">
                  <c:v>5.2141170256619622E-6</c:v>
                </c:pt>
                <c:pt idx="6">
                  <c:v>6.642892376701028E-6</c:v>
                </c:pt>
                <c:pt idx="7">
                  <c:v>8.5770391367907737E-6</c:v>
                </c:pt>
                <c:pt idx="8">
                  <c:v>1.1092741202451766E-5</c:v>
                </c:pt>
                <c:pt idx="9">
                  <c:v>1.253907621561023E-5</c:v>
                </c:pt>
                <c:pt idx="10">
                  <c:v>1.4758862058168361E-5</c:v>
                </c:pt>
                <c:pt idx="11">
                  <c:v>1.5692355331739884E-5</c:v>
                </c:pt>
                <c:pt idx="12">
                  <c:v>1.5615594241280015E-5</c:v>
                </c:pt>
                <c:pt idx="13">
                  <c:v>1.5970813707298981E-5</c:v>
                </c:pt>
                <c:pt idx="14">
                  <c:v>1.6387691857049652E-5</c:v>
                </c:pt>
                <c:pt idx="15">
                  <c:v>1.6821626940141153E-5</c:v>
                </c:pt>
                <c:pt idx="16">
                  <c:v>1.7370138211729531E-5</c:v>
                </c:pt>
                <c:pt idx="17">
                  <c:v>-2.9987801783055448E-5</c:v>
                </c:pt>
                <c:pt idx="18">
                  <c:v>-5.3528496510369372E-5</c:v>
                </c:pt>
                <c:pt idx="19">
                  <c:v>-9.4841820034615443E-5</c:v>
                </c:pt>
                <c:pt idx="20">
                  <c:v>-1.1902852601902224E-4</c:v>
                </c:pt>
                <c:pt idx="21">
                  <c:v>-1.2753324234548679E-4</c:v>
                </c:pt>
                <c:pt idx="22">
                  <c:v>-1.4384484365308805E-4</c:v>
                </c:pt>
                <c:pt idx="23">
                  <c:v>-1.5869649809989678E-4</c:v>
                </c:pt>
                <c:pt idx="24">
                  <c:v>-1.7331843392820668E-4</c:v>
                </c:pt>
                <c:pt idx="25">
                  <c:v>-1.8919238381493044E-4</c:v>
                </c:pt>
                <c:pt idx="26">
                  <c:v>-1.6829947877320658E-4</c:v>
                </c:pt>
                <c:pt idx="27">
                  <c:v>-1.3536962119495342E-4</c:v>
                </c:pt>
                <c:pt idx="28">
                  <c:v>-8.9566890561160287E-5</c:v>
                </c:pt>
                <c:pt idx="29">
                  <c:v>-4.3836381633296672E-5</c:v>
                </c:pt>
                <c:pt idx="30">
                  <c:v>5.2494728806817592E-6</c:v>
                </c:pt>
                <c:pt idx="31">
                  <c:v>5.2119650467498488E-5</c:v>
                </c:pt>
                <c:pt idx="32">
                  <c:v>8.9118503383965475E-5</c:v>
                </c:pt>
                <c:pt idx="33">
                  <c:v>1.3706402893544746E-4</c:v>
                </c:pt>
                <c:pt idx="34">
                  <c:v>1.8207406367157185E-4</c:v>
                </c:pt>
                <c:pt idx="35">
                  <c:v>2.1678312062135317E-4</c:v>
                </c:pt>
                <c:pt idx="36">
                  <c:v>2.6503221876947715E-4</c:v>
                </c:pt>
                <c:pt idx="37">
                  <c:v>3.1343848636412332E-4</c:v>
                </c:pt>
                <c:pt idx="38">
                  <c:v>3.3443262660678606E-4</c:v>
                </c:pt>
                <c:pt idx="39">
                  <c:v>4.0332951698254847E-4</c:v>
                </c:pt>
                <c:pt idx="40">
                  <c:v>4.4491810810435808E-4</c:v>
                </c:pt>
                <c:pt idx="41">
                  <c:v>4.900434638940355E-4</c:v>
                </c:pt>
                <c:pt idx="42">
                  <c:v>5.355962508726015E-4</c:v>
                </c:pt>
                <c:pt idx="43">
                  <c:v>5.8100436971655857E-4</c:v>
                </c:pt>
                <c:pt idx="44">
                  <c:v>6.2824750025522913E-4</c:v>
                </c:pt>
                <c:pt idx="45">
                  <c:v>6.6087568043582433E-4</c:v>
                </c:pt>
                <c:pt idx="46">
                  <c:v>6.7493634801968436E-4</c:v>
                </c:pt>
                <c:pt idx="47">
                  <c:v>6.8579442816709541E-4</c:v>
                </c:pt>
                <c:pt idx="48">
                  <c:v>6.973491926929433E-4</c:v>
                </c:pt>
                <c:pt idx="49">
                  <c:v>7.1858159630249993E-4</c:v>
                </c:pt>
                <c:pt idx="50">
                  <c:v>7.3702050213666852E-4</c:v>
                </c:pt>
                <c:pt idx="51">
                  <c:v>7.6069068495083906E-4</c:v>
                </c:pt>
                <c:pt idx="52">
                  <c:v>7.6570099641060411E-4</c:v>
                </c:pt>
                <c:pt idx="53">
                  <c:v>7.7499685652435374E-4</c:v>
                </c:pt>
                <c:pt idx="54">
                  <c:v>7.8926088077526898E-4</c:v>
                </c:pt>
                <c:pt idx="55">
                  <c:v>7.9863115946288881E-4</c:v>
                </c:pt>
                <c:pt idx="56">
                  <c:v>8.1988832965755902E-4</c:v>
                </c:pt>
                <c:pt idx="57">
                  <c:v>8.5363798651091579E-4</c:v>
                </c:pt>
                <c:pt idx="58">
                  <c:v>8.9631934806745845E-4</c:v>
                </c:pt>
                <c:pt idx="59">
                  <c:v>9.3266148538957022E-4</c:v>
                </c:pt>
                <c:pt idx="60">
                  <c:v>9.4033429222516087E-4</c:v>
                </c:pt>
                <c:pt idx="61">
                  <c:v>9.3974276118924881E-4</c:v>
                </c:pt>
                <c:pt idx="62">
                  <c:v>9.4246153067693102E-4</c:v>
                </c:pt>
                <c:pt idx="63">
                  <c:v>9.4208471589795901E-4</c:v>
                </c:pt>
                <c:pt idx="64">
                  <c:v>9.4017050004188587E-4</c:v>
                </c:pt>
                <c:pt idx="65">
                  <c:v>9.3888508842428198E-4</c:v>
                </c:pt>
                <c:pt idx="66">
                  <c:v>9.3747942858627591E-4</c:v>
                </c:pt>
                <c:pt idx="67">
                  <c:v>9.3742964981853593E-4</c:v>
                </c:pt>
                <c:pt idx="68">
                  <c:v>9.3825624408945345E-4</c:v>
                </c:pt>
                <c:pt idx="69">
                  <c:v>8.8561438545875948E-4</c:v>
                </c:pt>
                <c:pt idx="70">
                  <c:v>8.4969448981551769E-4</c:v>
                </c:pt>
                <c:pt idx="71">
                  <c:v>8.0275586083040896E-4</c:v>
                </c:pt>
                <c:pt idx="72">
                  <c:v>7.543844939719794E-4</c:v>
                </c:pt>
                <c:pt idx="73">
                  <c:v>7.0678908137363503E-4</c:v>
                </c:pt>
                <c:pt idx="74">
                  <c:v>6.5655572112623942E-4</c:v>
                </c:pt>
                <c:pt idx="75">
                  <c:v>6.0294558388383844E-4</c:v>
                </c:pt>
                <c:pt idx="76">
                  <c:v>5.6340681334712665E-4</c:v>
                </c:pt>
                <c:pt idx="77">
                  <c:v>5.0175962341287141E-4</c:v>
                </c:pt>
                <c:pt idx="78">
                  <c:v>4.3219693112770118E-4</c:v>
                </c:pt>
                <c:pt idx="79">
                  <c:v>3.2369933250303026E-4</c:v>
                </c:pt>
                <c:pt idx="80">
                  <c:v>2.215167051225278E-4</c:v>
                </c:pt>
                <c:pt idx="81">
                  <c:v>5.8840643700652106E-5</c:v>
                </c:pt>
                <c:pt idx="82">
                  <c:v>-6.905434044572297E-5</c:v>
                </c:pt>
                <c:pt idx="83">
                  <c:v>-2.0202281945792236E-4</c:v>
                </c:pt>
                <c:pt idx="84">
                  <c:v>-3.015266007365171E-4</c:v>
                </c:pt>
                <c:pt idx="85">
                  <c:v>-4.5848921617346625E-4</c:v>
                </c:pt>
                <c:pt idx="86">
                  <c:v>-5.4477660546163576E-4</c:v>
                </c:pt>
                <c:pt idx="87">
                  <c:v>-6.7439607485087925E-4</c:v>
                </c:pt>
                <c:pt idx="88">
                  <c:v>-8.3305834268780751E-4</c:v>
                </c:pt>
                <c:pt idx="89">
                  <c:v>-9.2818280662607404E-4</c:v>
                </c:pt>
                <c:pt idx="90">
                  <c:v>-1.1127745945646124E-3</c:v>
                </c:pt>
                <c:pt idx="91">
                  <c:v>-1.224419576823508E-3</c:v>
                </c:pt>
                <c:pt idx="92">
                  <c:v>-1.4165237155128159E-3</c:v>
                </c:pt>
                <c:pt idx="93">
                  <c:v>-1.4869119403232729E-3</c:v>
                </c:pt>
                <c:pt idx="94">
                  <c:v>-1.7281328630636909E-3</c:v>
                </c:pt>
                <c:pt idx="95">
                  <c:v>-1.8733181092513932E-3</c:v>
                </c:pt>
                <c:pt idx="96">
                  <c:v>-1.954959623371885E-3</c:v>
                </c:pt>
                <c:pt idx="97">
                  <c:v>-2.1403807544527931E-3</c:v>
                </c:pt>
                <c:pt idx="98">
                  <c:v>-2.2938524733486882E-3</c:v>
                </c:pt>
                <c:pt idx="99">
                  <c:v>-2.4449948922226554E-3</c:v>
                </c:pt>
                <c:pt idx="100">
                  <c:v>-2.6311387029321668E-3</c:v>
                </c:pt>
                <c:pt idx="101">
                  <c:v>-2.7485593691649814E-3</c:v>
                </c:pt>
                <c:pt idx="102">
                  <c:v>-2.9438134857207375E-3</c:v>
                </c:pt>
                <c:pt idx="103">
                  <c:v>-3.0660336067463859E-3</c:v>
                </c:pt>
                <c:pt idx="104">
                  <c:v>-3.2373966455328902E-3</c:v>
                </c:pt>
                <c:pt idx="105">
                  <c:v>-3.4138773654651374E-3</c:v>
                </c:pt>
                <c:pt idx="106">
                  <c:v>-3.5630759716675856E-3</c:v>
                </c:pt>
                <c:pt idx="107">
                  <c:v>-3.7151175266169987E-3</c:v>
                </c:pt>
                <c:pt idx="108">
                  <c:v>-3.8517341960963587E-3</c:v>
                </c:pt>
                <c:pt idx="109">
                  <c:v>-4.0037085883578962E-3</c:v>
                </c:pt>
                <c:pt idx="110">
                  <c:v>-4.1469934659008898E-3</c:v>
                </c:pt>
                <c:pt idx="111">
                  <c:v>-4.3220729760499134E-3</c:v>
                </c:pt>
                <c:pt idx="112">
                  <c:v>-4.4479680547845624E-3</c:v>
                </c:pt>
                <c:pt idx="113">
                  <c:v>-4.6047578175106981E-3</c:v>
                </c:pt>
                <c:pt idx="114">
                  <c:v>-4.734773330069806E-3</c:v>
                </c:pt>
                <c:pt idx="115">
                  <c:v>-4.9130855012066727E-3</c:v>
                </c:pt>
                <c:pt idx="116">
                  <c:v>-5.0700614999943513E-3</c:v>
                </c:pt>
                <c:pt idx="117">
                  <c:v>-5.1944859665767991E-3</c:v>
                </c:pt>
                <c:pt idx="118">
                  <c:v>-5.4090293680809122E-3</c:v>
                </c:pt>
                <c:pt idx="119">
                  <c:v>-5.5355563485810768E-3</c:v>
                </c:pt>
                <c:pt idx="120">
                  <c:v>-5.684741508524483E-3</c:v>
                </c:pt>
                <c:pt idx="121">
                  <c:v>-5.8576760058932677E-3</c:v>
                </c:pt>
                <c:pt idx="122">
                  <c:v>-5.9861105140557097E-3</c:v>
                </c:pt>
                <c:pt idx="123">
                  <c:v>-6.1390152337841919E-3</c:v>
                </c:pt>
                <c:pt idx="124">
                  <c:v>-6.2922826804054782E-3</c:v>
                </c:pt>
                <c:pt idx="125">
                  <c:v>-6.4415264896115435E-3</c:v>
                </c:pt>
                <c:pt idx="126">
                  <c:v>-6.6238006203220914E-3</c:v>
                </c:pt>
                <c:pt idx="127">
                  <c:v>-6.7471473181120317E-3</c:v>
                </c:pt>
                <c:pt idx="128">
                  <c:v>-6.880051735894478E-3</c:v>
                </c:pt>
                <c:pt idx="129">
                  <c:v>-7.0373715798183406E-3</c:v>
                </c:pt>
                <c:pt idx="130">
                  <c:v>-7.1364768863490576E-3</c:v>
                </c:pt>
                <c:pt idx="131">
                  <c:v>-7.3221298617775401E-3</c:v>
                </c:pt>
                <c:pt idx="132">
                  <c:v>-7.4324639213014278E-3</c:v>
                </c:pt>
                <c:pt idx="133">
                  <c:v>-7.6218478110397876E-3</c:v>
                </c:pt>
                <c:pt idx="134">
                  <c:v>-7.7665422307701994E-3</c:v>
                </c:pt>
                <c:pt idx="135">
                  <c:v>-7.8752793356719145E-3</c:v>
                </c:pt>
                <c:pt idx="136">
                  <c:v>-8.0564608846542315E-3</c:v>
                </c:pt>
                <c:pt idx="137">
                  <c:v>-8.1331565522102644E-3</c:v>
                </c:pt>
                <c:pt idx="138">
                  <c:v>-8.347199922948292E-3</c:v>
                </c:pt>
                <c:pt idx="139">
                  <c:v>-8.4126202782752787E-3</c:v>
                </c:pt>
                <c:pt idx="140">
                  <c:v>-8.6344686815653382E-3</c:v>
                </c:pt>
                <c:pt idx="141">
                  <c:v>-8.7786044010940353E-3</c:v>
                </c:pt>
                <c:pt idx="142">
                  <c:v>-8.848789675661722E-3</c:v>
                </c:pt>
                <c:pt idx="143">
                  <c:v>-9.0353784488504726E-3</c:v>
                </c:pt>
                <c:pt idx="144">
                  <c:v>-9.1507742058911327E-3</c:v>
                </c:pt>
                <c:pt idx="145">
                  <c:v>-9.3304732845700799E-3</c:v>
                </c:pt>
                <c:pt idx="146">
                  <c:v>-9.4359699050727396E-3</c:v>
                </c:pt>
                <c:pt idx="147">
                  <c:v>-9.5153021807457359E-3</c:v>
                </c:pt>
                <c:pt idx="148">
                  <c:v>-9.6099785683277043E-3</c:v>
                </c:pt>
                <c:pt idx="149">
                  <c:v>-9.6833372128789976E-3</c:v>
                </c:pt>
                <c:pt idx="150">
                  <c:v>-9.7890859993380926E-3</c:v>
                </c:pt>
                <c:pt idx="151">
                  <c:v>-9.8952663548556273E-3</c:v>
                </c:pt>
                <c:pt idx="152">
                  <c:v>-1.0018843482172041E-2</c:v>
                </c:pt>
                <c:pt idx="153">
                  <c:v>-1.0147248300754931E-2</c:v>
                </c:pt>
                <c:pt idx="154">
                  <c:v>-1.0271164626004735E-2</c:v>
                </c:pt>
                <c:pt idx="155">
                  <c:v>-1.0364616273357925E-2</c:v>
                </c:pt>
                <c:pt idx="156">
                  <c:v>-1.0490650213071823E-2</c:v>
                </c:pt>
                <c:pt idx="157">
                  <c:v>-1.0607814329531867E-2</c:v>
                </c:pt>
                <c:pt idx="158">
                  <c:v>-1.0709070717375896E-2</c:v>
                </c:pt>
                <c:pt idx="159">
                  <c:v>-1.0783426449620812E-2</c:v>
                </c:pt>
                <c:pt idx="160">
                  <c:v>-1.0871896967819124E-2</c:v>
                </c:pt>
                <c:pt idx="161">
                  <c:v>-1.1011025283267519E-2</c:v>
                </c:pt>
                <c:pt idx="162">
                  <c:v>-1.114309205746877E-2</c:v>
                </c:pt>
                <c:pt idx="163">
                  <c:v>-1.1234414758126561E-2</c:v>
                </c:pt>
                <c:pt idx="164">
                  <c:v>-1.1337126778741591E-2</c:v>
                </c:pt>
                <c:pt idx="165">
                  <c:v>-1.1444552799814498E-2</c:v>
                </c:pt>
                <c:pt idx="166">
                  <c:v>-1.1567090954807192E-2</c:v>
                </c:pt>
                <c:pt idx="167">
                  <c:v>-1.1668864620286087E-2</c:v>
                </c:pt>
                <c:pt idx="168">
                  <c:v>-1.1747933978666903E-2</c:v>
                </c:pt>
                <c:pt idx="169">
                  <c:v>-1.188092886515818E-2</c:v>
                </c:pt>
                <c:pt idx="170">
                  <c:v>-1.1998540798122386E-2</c:v>
                </c:pt>
                <c:pt idx="171">
                  <c:v>-1.2066761709479751E-2</c:v>
                </c:pt>
                <c:pt idx="172">
                  <c:v>-1.2206003073676511E-2</c:v>
                </c:pt>
                <c:pt idx="173">
                  <c:v>-1.2256351101532481E-2</c:v>
                </c:pt>
                <c:pt idx="174">
                  <c:v>-1.241927201898569E-2</c:v>
                </c:pt>
                <c:pt idx="175">
                  <c:v>-1.2525842325853923E-2</c:v>
                </c:pt>
                <c:pt idx="176">
                  <c:v>-1.2622324594029316E-2</c:v>
                </c:pt>
                <c:pt idx="177">
                  <c:v>-1.274076970717034E-2</c:v>
                </c:pt>
                <c:pt idx="178">
                  <c:v>-1.281848340848263E-2</c:v>
                </c:pt>
                <c:pt idx="179">
                  <c:v>-1.2952118983971483E-2</c:v>
                </c:pt>
                <c:pt idx="180">
                  <c:v>-1.3062801879237524E-2</c:v>
                </c:pt>
                <c:pt idx="181">
                  <c:v>-1.3146748764001775E-2</c:v>
                </c:pt>
                <c:pt idx="182">
                  <c:v>-1.3279926459604617E-2</c:v>
                </c:pt>
                <c:pt idx="183">
                  <c:v>-1.3384081170388726E-2</c:v>
                </c:pt>
                <c:pt idx="184">
                  <c:v>-1.3464305641752675E-2</c:v>
                </c:pt>
                <c:pt idx="185">
                  <c:v>-1.3577433099875502E-2</c:v>
                </c:pt>
                <c:pt idx="186">
                  <c:v>-1.3712669745761304E-2</c:v>
                </c:pt>
                <c:pt idx="187">
                  <c:v>-1.3825480207422858E-2</c:v>
                </c:pt>
                <c:pt idx="188">
                  <c:v>-1.3905225224987812E-2</c:v>
                </c:pt>
                <c:pt idx="189">
                  <c:v>-1.4094117476871665E-2</c:v>
                </c:pt>
                <c:pt idx="190">
                  <c:v>-1.4179727332810557E-2</c:v>
                </c:pt>
                <c:pt idx="191">
                  <c:v>-1.4423419635011163E-2</c:v>
                </c:pt>
                <c:pt idx="192">
                  <c:v>-1.4626873447195911E-2</c:v>
                </c:pt>
                <c:pt idx="193">
                  <c:v>-1.4816799187799356E-2</c:v>
                </c:pt>
                <c:pt idx="194">
                  <c:v>-1.4929939011722806E-2</c:v>
                </c:pt>
                <c:pt idx="195">
                  <c:v>-1.5154738910415926E-2</c:v>
                </c:pt>
                <c:pt idx="196">
                  <c:v>-1.5300469911193592E-2</c:v>
                </c:pt>
                <c:pt idx="197">
                  <c:v>-1.5555538661793083E-2</c:v>
                </c:pt>
                <c:pt idx="198">
                  <c:v>-1.5727307242536077E-2</c:v>
                </c:pt>
                <c:pt idx="199">
                  <c:v>-1.5961270034370461E-2</c:v>
                </c:pt>
                <c:pt idx="200">
                  <c:v>-1.6109964829049871E-2</c:v>
                </c:pt>
                <c:pt idx="201">
                  <c:v>-1.6271291126468881E-2</c:v>
                </c:pt>
                <c:pt idx="202">
                  <c:v>-1.6488814424908335E-2</c:v>
                </c:pt>
                <c:pt idx="203">
                  <c:v>-1.6689001901439987E-2</c:v>
                </c:pt>
                <c:pt idx="204">
                  <c:v>-1.6878267619430079E-2</c:v>
                </c:pt>
                <c:pt idx="205">
                  <c:v>-1.7056626213874149E-2</c:v>
                </c:pt>
                <c:pt idx="206">
                  <c:v>-1.7204598920785959E-2</c:v>
                </c:pt>
                <c:pt idx="207">
                  <c:v>-1.7475688392474945E-2</c:v>
                </c:pt>
                <c:pt idx="208">
                  <c:v>-1.7644995917389474E-2</c:v>
                </c:pt>
                <c:pt idx="209">
                  <c:v>-1.7829311852946398E-2</c:v>
                </c:pt>
                <c:pt idx="210">
                  <c:v>-1.8035996089901092E-2</c:v>
                </c:pt>
                <c:pt idx="211">
                  <c:v>-1.8283451414762602E-2</c:v>
                </c:pt>
                <c:pt idx="212">
                  <c:v>-1.85743240630988E-2</c:v>
                </c:pt>
                <c:pt idx="213">
                  <c:v>-1.8823248985207694E-2</c:v>
                </c:pt>
                <c:pt idx="214">
                  <c:v>-1.8966099903908396E-2</c:v>
                </c:pt>
                <c:pt idx="215">
                  <c:v>-1.9315413727772474E-2</c:v>
                </c:pt>
                <c:pt idx="216">
                  <c:v>-1.9558170165687457E-2</c:v>
                </c:pt>
                <c:pt idx="217">
                  <c:v>-1.9749733915024315E-2</c:v>
                </c:pt>
                <c:pt idx="218">
                  <c:v>-2.0080426948777218E-2</c:v>
                </c:pt>
                <c:pt idx="219">
                  <c:v>-2.0338503936439656E-2</c:v>
                </c:pt>
                <c:pt idx="220">
                  <c:v>-2.0599675772204722E-2</c:v>
                </c:pt>
                <c:pt idx="221">
                  <c:v>-2.0911359183660719E-2</c:v>
                </c:pt>
                <c:pt idx="222">
                  <c:v>-2.1215615494076582E-2</c:v>
                </c:pt>
                <c:pt idx="223">
                  <c:v>-2.1516179137480808E-2</c:v>
                </c:pt>
                <c:pt idx="224">
                  <c:v>-2.1851000742316152E-2</c:v>
                </c:pt>
                <c:pt idx="225">
                  <c:v>-2.2128868673806919E-2</c:v>
                </c:pt>
                <c:pt idx="226">
                  <c:v>-2.2444938731847559E-2</c:v>
                </c:pt>
                <c:pt idx="227">
                  <c:v>-2.2671285953988901E-2</c:v>
                </c:pt>
                <c:pt idx="228">
                  <c:v>-2.3037323262302779E-2</c:v>
                </c:pt>
                <c:pt idx="229">
                  <c:v>-2.3302509774268728E-2</c:v>
                </c:pt>
                <c:pt idx="230">
                  <c:v>-2.357318376504481E-2</c:v>
                </c:pt>
                <c:pt idx="231">
                  <c:v>-2.390596497702191E-2</c:v>
                </c:pt>
                <c:pt idx="232">
                  <c:v>-2.4296490270252817E-2</c:v>
                </c:pt>
                <c:pt idx="233">
                  <c:v>-2.4530729532576383E-2</c:v>
                </c:pt>
                <c:pt idx="234">
                  <c:v>-2.4922312640538416E-2</c:v>
                </c:pt>
                <c:pt idx="235">
                  <c:v>-2.5185464500175905E-2</c:v>
                </c:pt>
                <c:pt idx="236">
                  <c:v>-2.5487040912767583E-2</c:v>
                </c:pt>
                <c:pt idx="237">
                  <c:v>-2.5866493830588689E-2</c:v>
                </c:pt>
                <c:pt idx="238">
                  <c:v>-2.6181654772688349E-2</c:v>
                </c:pt>
                <c:pt idx="239">
                  <c:v>-2.6424924129434584E-2</c:v>
                </c:pt>
                <c:pt idx="240">
                  <c:v>-2.6801404224407091E-2</c:v>
                </c:pt>
                <c:pt idx="241">
                  <c:v>-2.7061169174948458E-2</c:v>
                </c:pt>
                <c:pt idx="242">
                  <c:v>-2.739793682396564E-2</c:v>
                </c:pt>
                <c:pt idx="243">
                  <c:v>-2.7723644453736606E-2</c:v>
                </c:pt>
                <c:pt idx="244">
                  <c:v>-2.7992711049698717E-2</c:v>
                </c:pt>
                <c:pt idx="245">
                  <c:v>-2.8347296645907284E-2</c:v>
                </c:pt>
                <c:pt idx="246">
                  <c:v>-2.8651209566299959E-2</c:v>
                </c:pt>
                <c:pt idx="247">
                  <c:v>-2.8976382472424678E-2</c:v>
                </c:pt>
                <c:pt idx="248">
                  <c:v>-2.9192283556902721E-2</c:v>
                </c:pt>
                <c:pt idx="249">
                  <c:v>-2.9501234463095626E-2</c:v>
                </c:pt>
                <c:pt idx="250">
                  <c:v>-2.974987282585409E-2</c:v>
                </c:pt>
                <c:pt idx="251">
                  <c:v>-3.0010075633219599E-2</c:v>
                </c:pt>
                <c:pt idx="252">
                  <c:v>-3.0278281285272123E-2</c:v>
                </c:pt>
                <c:pt idx="253">
                  <c:v>-3.0497477318586496E-2</c:v>
                </c:pt>
                <c:pt idx="254">
                  <c:v>-3.0827080104891554E-2</c:v>
                </c:pt>
                <c:pt idx="255">
                  <c:v>-3.1120283779307801E-2</c:v>
                </c:pt>
                <c:pt idx="256">
                  <c:v>-3.1359269048452341E-2</c:v>
                </c:pt>
                <c:pt idx="257">
                  <c:v>-3.1582794945330422E-2</c:v>
                </c:pt>
                <c:pt idx="258">
                  <c:v>-3.1830513833489005E-2</c:v>
                </c:pt>
                <c:pt idx="259">
                  <c:v>-3.2060057147981429E-2</c:v>
                </c:pt>
                <c:pt idx="260">
                  <c:v>-3.2167678655241075E-2</c:v>
                </c:pt>
                <c:pt idx="261">
                  <c:v>-3.244098114542085E-2</c:v>
                </c:pt>
                <c:pt idx="262">
                  <c:v>-3.2745904319979771E-2</c:v>
                </c:pt>
                <c:pt idx="263">
                  <c:v>-3.2990509974202338E-2</c:v>
                </c:pt>
                <c:pt idx="264">
                  <c:v>-3.3166783456927536E-2</c:v>
                </c:pt>
                <c:pt idx="265">
                  <c:v>-3.3468366420662338E-2</c:v>
                </c:pt>
                <c:pt idx="266">
                  <c:v>-3.3717561812021422E-2</c:v>
                </c:pt>
                <c:pt idx="267">
                  <c:v>-3.3926975376820746E-2</c:v>
                </c:pt>
                <c:pt idx="268">
                  <c:v>-3.421113249715059E-2</c:v>
                </c:pt>
                <c:pt idx="269">
                  <c:v>-3.4449458501259508E-2</c:v>
                </c:pt>
                <c:pt idx="270">
                  <c:v>-3.4669453053918491E-2</c:v>
                </c:pt>
                <c:pt idx="271">
                  <c:v>-3.4962968233862517E-2</c:v>
                </c:pt>
                <c:pt idx="272">
                  <c:v>-3.5202261863322731E-2</c:v>
                </c:pt>
                <c:pt idx="273">
                  <c:v>-3.5448966639505794E-2</c:v>
                </c:pt>
                <c:pt idx="274">
                  <c:v>-3.5674391111489255E-2</c:v>
                </c:pt>
                <c:pt idx="275">
                  <c:v>-3.5869513806611047E-2</c:v>
                </c:pt>
                <c:pt idx="276">
                  <c:v>-3.6165502225350976E-2</c:v>
                </c:pt>
                <c:pt idx="277">
                  <c:v>-3.6285076008043912E-2</c:v>
                </c:pt>
                <c:pt idx="278">
                  <c:v>-3.6576831920978943E-2</c:v>
                </c:pt>
                <c:pt idx="279">
                  <c:v>-3.672053943150367E-2</c:v>
                </c:pt>
                <c:pt idx="280">
                  <c:v>-3.6869992619567832E-2</c:v>
                </c:pt>
                <c:pt idx="281">
                  <c:v>-3.7062689665328628E-2</c:v>
                </c:pt>
                <c:pt idx="282">
                  <c:v>-3.7193972324193234E-2</c:v>
                </c:pt>
                <c:pt idx="283">
                  <c:v>-3.7304811578654215E-2</c:v>
                </c:pt>
                <c:pt idx="284">
                  <c:v>-3.7477991254125605E-2</c:v>
                </c:pt>
                <c:pt idx="285">
                  <c:v>-3.7587092911038275E-2</c:v>
                </c:pt>
                <c:pt idx="286">
                  <c:v>-3.772958524498899E-2</c:v>
                </c:pt>
                <c:pt idx="287">
                  <c:v>-3.7869633550119144E-2</c:v>
                </c:pt>
                <c:pt idx="288">
                  <c:v>-3.800472328481963E-2</c:v>
                </c:pt>
                <c:pt idx="289">
                  <c:v>-3.8127007233362646E-2</c:v>
                </c:pt>
                <c:pt idx="290">
                  <c:v>-3.822605822168109E-2</c:v>
                </c:pt>
                <c:pt idx="291">
                  <c:v>-3.8391960281543402E-2</c:v>
                </c:pt>
                <c:pt idx="292">
                  <c:v>-3.8516068389344751E-2</c:v>
                </c:pt>
                <c:pt idx="293">
                  <c:v>-3.8622601821843967E-2</c:v>
                </c:pt>
                <c:pt idx="294">
                  <c:v>-3.8754948094862789E-2</c:v>
                </c:pt>
                <c:pt idx="295">
                  <c:v>-3.8836648529276277E-2</c:v>
                </c:pt>
                <c:pt idx="296">
                  <c:v>-3.8991117540188296E-2</c:v>
                </c:pt>
                <c:pt idx="297">
                  <c:v>-3.9124229176303912E-2</c:v>
                </c:pt>
                <c:pt idx="298">
                  <c:v>-3.92670345445661E-2</c:v>
                </c:pt>
                <c:pt idx="299">
                  <c:v>-3.9402847929525066E-2</c:v>
                </c:pt>
                <c:pt idx="300">
                  <c:v>-3.9522291095087481E-2</c:v>
                </c:pt>
                <c:pt idx="301">
                  <c:v>-3.9658385216108233E-2</c:v>
                </c:pt>
                <c:pt idx="302">
                  <c:v>-3.9799959849023306E-2</c:v>
                </c:pt>
                <c:pt idx="303">
                  <c:v>-3.9921769003953715E-2</c:v>
                </c:pt>
                <c:pt idx="304">
                  <c:v>-4.0055239352615776E-2</c:v>
                </c:pt>
                <c:pt idx="305">
                  <c:v>-4.0174631219769344E-2</c:v>
                </c:pt>
                <c:pt idx="306">
                  <c:v>-4.0330754450274973E-2</c:v>
                </c:pt>
                <c:pt idx="307">
                  <c:v>-4.0470787727559319E-2</c:v>
                </c:pt>
                <c:pt idx="308">
                  <c:v>-4.0609549988574127E-2</c:v>
                </c:pt>
                <c:pt idx="309">
                  <c:v>-4.0756172515106055E-2</c:v>
                </c:pt>
                <c:pt idx="310">
                  <c:v>-4.0856511873897217E-2</c:v>
                </c:pt>
                <c:pt idx="311">
                  <c:v>-4.1009873244490673E-2</c:v>
                </c:pt>
                <c:pt idx="312">
                  <c:v>-4.1178250945309976E-2</c:v>
                </c:pt>
                <c:pt idx="313">
                  <c:v>-4.1449651187516486E-2</c:v>
                </c:pt>
                <c:pt idx="314">
                  <c:v>-4.1648624862797808E-2</c:v>
                </c:pt>
                <c:pt idx="315">
                  <c:v>-4.1844267899609065E-2</c:v>
                </c:pt>
                <c:pt idx="316">
                  <c:v>-4.199792152666381E-2</c:v>
                </c:pt>
                <c:pt idx="317">
                  <c:v>-4.2153048661652967E-2</c:v>
                </c:pt>
                <c:pt idx="318">
                  <c:v>-4.2434062768732753E-2</c:v>
                </c:pt>
                <c:pt idx="319">
                  <c:v>-4.2603988530940273E-2</c:v>
                </c:pt>
                <c:pt idx="320">
                  <c:v>-4.2787846293093082E-2</c:v>
                </c:pt>
                <c:pt idx="321">
                  <c:v>-4.2982964488978405E-2</c:v>
                </c:pt>
                <c:pt idx="322">
                  <c:v>-4.323624953038871E-2</c:v>
                </c:pt>
                <c:pt idx="323">
                  <c:v>-4.3428368271408856E-2</c:v>
                </c:pt>
                <c:pt idx="324">
                  <c:v>-4.3603791313980442E-2</c:v>
                </c:pt>
                <c:pt idx="325">
                  <c:v>-4.3773799824707742E-2</c:v>
                </c:pt>
                <c:pt idx="326">
                  <c:v>-4.3911892660736092E-2</c:v>
                </c:pt>
                <c:pt idx="327">
                  <c:v>-4.4078765008248942E-2</c:v>
                </c:pt>
                <c:pt idx="328">
                  <c:v>-4.4254355947410368E-2</c:v>
                </c:pt>
                <c:pt idx="329">
                  <c:v>-4.4394653310674492E-2</c:v>
                </c:pt>
                <c:pt idx="330">
                  <c:v>-4.4607714879731954E-2</c:v>
                </c:pt>
                <c:pt idx="331">
                  <c:v>-4.4767294510012441E-2</c:v>
                </c:pt>
                <c:pt idx="332">
                  <c:v>-4.4941213453987099E-2</c:v>
                </c:pt>
                <c:pt idx="333">
                  <c:v>-4.5120583529911266E-2</c:v>
                </c:pt>
                <c:pt idx="334">
                  <c:v>-4.5311720334008071E-2</c:v>
                </c:pt>
                <c:pt idx="335">
                  <c:v>-4.5485154885439659E-2</c:v>
                </c:pt>
                <c:pt idx="336">
                  <c:v>-4.5676459851365307E-2</c:v>
                </c:pt>
                <c:pt idx="337">
                  <c:v>-4.5835659882262784E-2</c:v>
                </c:pt>
                <c:pt idx="338">
                  <c:v>-4.6025583048545989E-2</c:v>
                </c:pt>
                <c:pt idx="339">
                  <c:v>-4.6190237716355942E-2</c:v>
                </c:pt>
                <c:pt idx="340">
                  <c:v>-4.6385345329754128E-2</c:v>
                </c:pt>
                <c:pt idx="341">
                  <c:v>-4.6563081220900207E-2</c:v>
                </c:pt>
                <c:pt idx="342">
                  <c:v>-4.6740096454874674E-2</c:v>
                </c:pt>
                <c:pt idx="343">
                  <c:v>-4.6914335204599741E-2</c:v>
                </c:pt>
                <c:pt idx="344">
                  <c:v>-4.7116580653234173E-2</c:v>
                </c:pt>
                <c:pt idx="345">
                  <c:v>-4.7227136026141245E-2</c:v>
                </c:pt>
                <c:pt idx="346">
                  <c:v>-4.7396062625334807E-2</c:v>
                </c:pt>
                <c:pt idx="347">
                  <c:v>-4.754565324435376E-2</c:v>
                </c:pt>
                <c:pt idx="348">
                  <c:v>-4.7662575024969046E-2</c:v>
                </c:pt>
                <c:pt idx="349">
                  <c:v>-4.7708302785403979E-2</c:v>
                </c:pt>
                <c:pt idx="350">
                  <c:v>-4.778277089300436E-2</c:v>
                </c:pt>
                <c:pt idx="351">
                  <c:v>-4.7857198457541904E-2</c:v>
                </c:pt>
                <c:pt idx="352">
                  <c:v>-4.7929312374065475E-2</c:v>
                </c:pt>
                <c:pt idx="353">
                  <c:v>-4.7999998851358285E-2</c:v>
                </c:pt>
                <c:pt idx="354">
                  <c:v>-4.8068192145849245E-2</c:v>
                </c:pt>
                <c:pt idx="355">
                  <c:v>-4.8149602463448467E-2</c:v>
                </c:pt>
                <c:pt idx="356">
                  <c:v>-4.8224344200313393E-2</c:v>
                </c:pt>
                <c:pt idx="357">
                  <c:v>-4.8265416190565825E-2</c:v>
                </c:pt>
                <c:pt idx="358">
                  <c:v>-4.8376273668130271E-2</c:v>
                </c:pt>
                <c:pt idx="359">
                  <c:v>-4.8446765732656709E-2</c:v>
                </c:pt>
                <c:pt idx="360">
                  <c:v>-4.8481351805155677E-2</c:v>
                </c:pt>
                <c:pt idx="361">
                  <c:v>-4.8486886814949164E-2</c:v>
                </c:pt>
                <c:pt idx="362">
                  <c:v>-4.8488399513617914E-2</c:v>
                </c:pt>
                <c:pt idx="363">
                  <c:v>-4.8487045880090986E-2</c:v>
                </c:pt>
                <c:pt idx="364">
                  <c:v>-4.8477408824064344E-2</c:v>
                </c:pt>
                <c:pt idx="365">
                  <c:v>-4.8465239974097858E-2</c:v>
                </c:pt>
                <c:pt idx="366">
                  <c:v>-4.8442200058994508E-2</c:v>
                </c:pt>
                <c:pt idx="367">
                  <c:v>-4.8428340371178651E-2</c:v>
                </c:pt>
                <c:pt idx="368">
                  <c:v>-4.8408862419136466E-2</c:v>
                </c:pt>
                <c:pt idx="369">
                  <c:v>-4.8399212896262839E-2</c:v>
                </c:pt>
                <c:pt idx="370">
                  <c:v>-4.8383886201617106E-2</c:v>
                </c:pt>
                <c:pt idx="371">
                  <c:v>-4.8375167396822315E-2</c:v>
                </c:pt>
                <c:pt idx="372">
                  <c:v>-4.8365549943455363E-2</c:v>
                </c:pt>
                <c:pt idx="373">
                  <c:v>-4.8349747017278864E-2</c:v>
                </c:pt>
                <c:pt idx="374">
                  <c:v>-4.8338899226615065E-2</c:v>
                </c:pt>
                <c:pt idx="375">
                  <c:v>-4.8326632913267407E-2</c:v>
                </c:pt>
                <c:pt idx="376">
                  <c:v>-4.8318976487092269E-2</c:v>
                </c:pt>
                <c:pt idx="377">
                  <c:v>-4.8296121053906106E-2</c:v>
                </c:pt>
                <c:pt idx="378">
                  <c:v>-4.8270939564981685E-2</c:v>
                </c:pt>
                <c:pt idx="379">
                  <c:v>-4.8255947311018614E-2</c:v>
                </c:pt>
                <c:pt idx="380">
                  <c:v>-4.8248522612018251E-2</c:v>
                </c:pt>
                <c:pt idx="381">
                  <c:v>-4.8243167736537466E-2</c:v>
                </c:pt>
                <c:pt idx="382">
                  <c:v>-4.8246139240601185E-2</c:v>
                </c:pt>
                <c:pt idx="383">
                  <c:v>-4.8265287895239123E-2</c:v>
                </c:pt>
                <c:pt idx="384">
                  <c:v>-4.8285399988321008E-2</c:v>
                </c:pt>
                <c:pt idx="385">
                  <c:v>-4.8305318541158999E-2</c:v>
                </c:pt>
                <c:pt idx="386">
                  <c:v>-4.832813865026591E-2</c:v>
                </c:pt>
                <c:pt idx="387">
                  <c:v>-4.8349553382941161E-2</c:v>
                </c:pt>
                <c:pt idx="388">
                  <c:v>-4.8373610596298917E-2</c:v>
                </c:pt>
                <c:pt idx="389">
                  <c:v>-4.8395512018465488E-2</c:v>
                </c:pt>
                <c:pt idx="390">
                  <c:v>-4.842269540817376E-2</c:v>
                </c:pt>
                <c:pt idx="391">
                  <c:v>-4.8443979552149581E-2</c:v>
                </c:pt>
                <c:pt idx="392">
                  <c:v>-4.8466678654616041E-2</c:v>
                </c:pt>
                <c:pt idx="393">
                  <c:v>-4.8504665151704145E-2</c:v>
                </c:pt>
                <c:pt idx="394">
                  <c:v>-4.8530001550516774E-2</c:v>
                </c:pt>
                <c:pt idx="395">
                  <c:v>-4.8557612578726962E-2</c:v>
                </c:pt>
                <c:pt idx="396">
                  <c:v>-4.8577000894460508E-2</c:v>
                </c:pt>
                <c:pt idx="397">
                  <c:v>-4.8612684379269459E-2</c:v>
                </c:pt>
                <c:pt idx="398">
                  <c:v>-4.8643925840080371E-2</c:v>
                </c:pt>
                <c:pt idx="399">
                  <c:v>-4.8672719680577264E-2</c:v>
                </c:pt>
                <c:pt idx="400">
                  <c:v>-4.8701059563779805E-2</c:v>
                </c:pt>
                <c:pt idx="401">
                  <c:v>-4.873316330114736E-2</c:v>
                </c:pt>
                <c:pt idx="402">
                  <c:v>-4.8762940382112339E-2</c:v>
                </c:pt>
                <c:pt idx="403">
                  <c:v>-4.8792258815730301E-2</c:v>
                </c:pt>
                <c:pt idx="404">
                  <c:v>-4.8837312755318663E-2</c:v>
                </c:pt>
                <c:pt idx="405">
                  <c:v>-4.8876891054226199E-2</c:v>
                </c:pt>
                <c:pt idx="406">
                  <c:v>-4.8917812041324157E-2</c:v>
                </c:pt>
                <c:pt idx="407">
                  <c:v>-4.89680905253633E-2</c:v>
                </c:pt>
                <c:pt idx="408">
                  <c:v>-4.9022096682201768E-2</c:v>
                </c:pt>
                <c:pt idx="409">
                  <c:v>-4.9088133759482303E-2</c:v>
                </c:pt>
                <c:pt idx="410">
                  <c:v>-4.914295714872375E-2</c:v>
                </c:pt>
                <c:pt idx="411">
                  <c:v>-4.9224050578563362E-2</c:v>
                </c:pt>
                <c:pt idx="412">
                  <c:v>-4.9280347662861261E-2</c:v>
                </c:pt>
                <c:pt idx="413">
                  <c:v>-4.9351755700715462E-2</c:v>
                </c:pt>
                <c:pt idx="414">
                  <c:v>-4.9402287897234963E-2</c:v>
                </c:pt>
                <c:pt idx="415">
                  <c:v>-4.9465138402015656E-2</c:v>
                </c:pt>
                <c:pt idx="416">
                  <c:v>-4.9539228323016521E-2</c:v>
                </c:pt>
                <c:pt idx="417">
                  <c:v>-4.9604925352405925E-2</c:v>
                </c:pt>
                <c:pt idx="418">
                  <c:v>-4.9705198091989138E-2</c:v>
                </c:pt>
                <c:pt idx="419">
                  <c:v>-4.9807918053406924E-2</c:v>
                </c:pt>
                <c:pt idx="420">
                  <c:v>-4.9902225210426913E-2</c:v>
                </c:pt>
                <c:pt idx="421">
                  <c:v>-4.9984409897728073E-2</c:v>
                </c:pt>
                <c:pt idx="422">
                  <c:v>-5.0049962606610036E-2</c:v>
                </c:pt>
                <c:pt idx="423">
                  <c:v>-5.0120305315574758E-2</c:v>
                </c:pt>
                <c:pt idx="424">
                  <c:v>-5.0222622995667057E-2</c:v>
                </c:pt>
                <c:pt idx="425">
                  <c:v>-5.0310312596122307E-2</c:v>
                </c:pt>
                <c:pt idx="426">
                  <c:v>-5.0417293145447004E-2</c:v>
                </c:pt>
                <c:pt idx="427">
                  <c:v>-5.0534437009279246E-2</c:v>
                </c:pt>
                <c:pt idx="428">
                  <c:v>-5.0642868899068841E-2</c:v>
                </c:pt>
                <c:pt idx="429">
                  <c:v>-5.0784411338984932E-2</c:v>
                </c:pt>
                <c:pt idx="430">
                  <c:v>-5.0912132118495733E-2</c:v>
                </c:pt>
                <c:pt idx="431">
                  <c:v>-5.1007814618311102E-2</c:v>
                </c:pt>
                <c:pt idx="432">
                  <c:v>-5.1185836285893731E-2</c:v>
                </c:pt>
                <c:pt idx="433">
                  <c:v>-5.1306320418530477E-2</c:v>
                </c:pt>
                <c:pt idx="434">
                  <c:v>-5.1447987190160895E-2</c:v>
                </c:pt>
                <c:pt idx="435">
                  <c:v>-5.1580515111864025E-2</c:v>
                </c:pt>
                <c:pt idx="436">
                  <c:v>-5.1722044161176123E-2</c:v>
                </c:pt>
                <c:pt idx="437">
                  <c:v>-5.1865476796315868E-2</c:v>
                </c:pt>
                <c:pt idx="438">
                  <c:v>-5.2011285674879275E-2</c:v>
                </c:pt>
                <c:pt idx="439">
                  <c:v>-5.2141748416070013E-2</c:v>
                </c:pt>
                <c:pt idx="440">
                  <c:v>-5.2288960095771497E-2</c:v>
                </c:pt>
                <c:pt idx="441">
                  <c:v>-5.2425286860347454E-2</c:v>
                </c:pt>
                <c:pt idx="442">
                  <c:v>-5.2567182391605995E-2</c:v>
                </c:pt>
                <c:pt idx="443">
                  <c:v>-5.2709984748377271E-2</c:v>
                </c:pt>
                <c:pt idx="444">
                  <c:v>-5.2860937696324786E-2</c:v>
                </c:pt>
                <c:pt idx="445">
                  <c:v>-5.3010581116127359E-2</c:v>
                </c:pt>
                <c:pt idx="446">
                  <c:v>-5.3142404157324359E-2</c:v>
                </c:pt>
                <c:pt idx="447">
                  <c:v>-5.3295985040900239E-2</c:v>
                </c:pt>
                <c:pt idx="448">
                  <c:v>-5.3406366603486709E-2</c:v>
                </c:pt>
                <c:pt idx="449">
                  <c:v>-5.3554793427259093E-2</c:v>
                </c:pt>
                <c:pt idx="450">
                  <c:v>-5.3730655610891583E-2</c:v>
                </c:pt>
                <c:pt idx="451">
                  <c:v>-5.3850089089823382E-2</c:v>
                </c:pt>
                <c:pt idx="452">
                  <c:v>-5.4044599807981049E-2</c:v>
                </c:pt>
                <c:pt idx="453">
                  <c:v>-5.4170597411059292E-2</c:v>
                </c:pt>
                <c:pt idx="454">
                  <c:v>-5.4318156328051814E-2</c:v>
                </c:pt>
                <c:pt idx="455">
                  <c:v>-5.4443559514558752E-2</c:v>
                </c:pt>
                <c:pt idx="456">
                  <c:v>-5.4615455152708589E-2</c:v>
                </c:pt>
                <c:pt idx="457">
                  <c:v>-5.47471550104923E-2</c:v>
                </c:pt>
                <c:pt idx="458">
                  <c:v>-5.489167013259133E-2</c:v>
                </c:pt>
                <c:pt idx="459">
                  <c:v>-5.5039070149253258E-2</c:v>
                </c:pt>
                <c:pt idx="460">
                  <c:v>-5.5213913474111177E-2</c:v>
                </c:pt>
                <c:pt idx="461">
                  <c:v>-5.5256811228234538E-2</c:v>
                </c:pt>
                <c:pt idx="462">
                  <c:v>-5.5516910145327031E-2</c:v>
                </c:pt>
                <c:pt idx="463">
                  <c:v>-5.569177102835296E-2</c:v>
                </c:pt>
                <c:pt idx="464">
                  <c:v>-5.5808816439861603E-2</c:v>
                </c:pt>
                <c:pt idx="465">
                  <c:v>-5.5978401190881447E-2</c:v>
                </c:pt>
                <c:pt idx="466">
                  <c:v>-5.6125782615503529E-2</c:v>
                </c:pt>
                <c:pt idx="467">
                  <c:v>-5.6285632879333851E-2</c:v>
                </c:pt>
                <c:pt idx="468">
                  <c:v>-5.647316674469692E-2</c:v>
                </c:pt>
                <c:pt idx="469">
                  <c:v>-5.6613203434427842E-2</c:v>
                </c:pt>
                <c:pt idx="470">
                  <c:v>-5.6778970015687311E-2</c:v>
                </c:pt>
                <c:pt idx="471">
                  <c:v>-5.6946417732036209E-2</c:v>
                </c:pt>
                <c:pt idx="472">
                  <c:v>-5.708089557675191E-2</c:v>
                </c:pt>
                <c:pt idx="473">
                  <c:v>-5.7250549677242503E-2</c:v>
                </c:pt>
                <c:pt idx="474">
                  <c:v>-5.7383299432386313E-2</c:v>
                </c:pt>
                <c:pt idx="475">
                  <c:v>-5.752796514695846E-2</c:v>
                </c:pt>
                <c:pt idx="476">
                  <c:v>-5.7658143749381795E-2</c:v>
                </c:pt>
                <c:pt idx="477">
                  <c:v>-5.7812353094764818E-2</c:v>
                </c:pt>
                <c:pt idx="478">
                  <c:v>-5.7934388527346295E-2</c:v>
                </c:pt>
                <c:pt idx="479">
                  <c:v>-5.8093496596939923E-2</c:v>
                </c:pt>
                <c:pt idx="480">
                  <c:v>-5.821433486116228E-2</c:v>
                </c:pt>
                <c:pt idx="481">
                  <c:v>-5.8378097330084387E-2</c:v>
                </c:pt>
                <c:pt idx="482">
                  <c:v>-5.8539051569358166E-2</c:v>
                </c:pt>
                <c:pt idx="483">
                  <c:v>-5.8669376643619209E-2</c:v>
                </c:pt>
                <c:pt idx="484">
                  <c:v>-5.8877414426000536E-2</c:v>
                </c:pt>
                <c:pt idx="485">
                  <c:v>-5.906403216004999E-2</c:v>
                </c:pt>
                <c:pt idx="486">
                  <c:v>-5.9304599451923963E-2</c:v>
                </c:pt>
                <c:pt idx="487">
                  <c:v>-5.9451170703062335E-2</c:v>
                </c:pt>
                <c:pt idx="488">
                  <c:v>-5.9630533368641055E-2</c:v>
                </c:pt>
                <c:pt idx="489">
                  <c:v>-5.9817439042365819E-2</c:v>
                </c:pt>
                <c:pt idx="490">
                  <c:v>-5.9948876087365453E-2</c:v>
                </c:pt>
                <c:pt idx="491">
                  <c:v>-6.0164270890612638E-2</c:v>
                </c:pt>
                <c:pt idx="492">
                  <c:v>-6.0240461674696225E-2</c:v>
                </c:pt>
                <c:pt idx="493">
                  <c:v>-6.045907735340373E-2</c:v>
                </c:pt>
                <c:pt idx="494">
                  <c:v>-6.0603415956265588E-2</c:v>
                </c:pt>
                <c:pt idx="495">
                  <c:v>-6.0720723750930669E-2</c:v>
                </c:pt>
                <c:pt idx="496">
                  <c:v>-6.0852821965335743E-2</c:v>
                </c:pt>
                <c:pt idx="497">
                  <c:v>-6.0926437181186878E-2</c:v>
                </c:pt>
                <c:pt idx="498">
                  <c:v>-6.1039064083261395E-2</c:v>
                </c:pt>
                <c:pt idx="499">
                  <c:v>-6.1109576500929338E-2</c:v>
                </c:pt>
                <c:pt idx="500">
                  <c:v>-6.1218814615606819E-2</c:v>
                </c:pt>
                <c:pt idx="501">
                  <c:v>-6.1276051812678776E-2</c:v>
                </c:pt>
                <c:pt idx="502">
                  <c:v>-6.1323625574344363E-2</c:v>
                </c:pt>
                <c:pt idx="503">
                  <c:v>-6.1348793800217821E-2</c:v>
                </c:pt>
                <c:pt idx="504">
                  <c:v>-6.1375303105680699E-2</c:v>
                </c:pt>
                <c:pt idx="505">
                  <c:v>-6.1388265414973095E-2</c:v>
                </c:pt>
                <c:pt idx="506">
                  <c:v>-6.1403243782119248E-2</c:v>
                </c:pt>
                <c:pt idx="507">
                  <c:v>-6.139727586782754E-2</c:v>
                </c:pt>
                <c:pt idx="508">
                  <c:v>-6.1398568181641695E-2</c:v>
                </c:pt>
                <c:pt idx="509">
                  <c:v>-6.1403007876674534E-2</c:v>
                </c:pt>
                <c:pt idx="510">
                  <c:v>-6.1421520188168995E-2</c:v>
                </c:pt>
                <c:pt idx="511">
                  <c:v>-6.1423738387705526E-2</c:v>
                </c:pt>
                <c:pt idx="512">
                  <c:v>-6.1448834679761456E-2</c:v>
                </c:pt>
                <c:pt idx="513">
                  <c:v>-6.1458257594732162E-2</c:v>
                </c:pt>
                <c:pt idx="514">
                  <c:v>-6.1430067778642038E-2</c:v>
                </c:pt>
                <c:pt idx="515">
                  <c:v>-6.1393938400459876E-2</c:v>
                </c:pt>
                <c:pt idx="516">
                  <c:v>-6.1346780933015856E-2</c:v>
                </c:pt>
                <c:pt idx="517">
                  <c:v>-6.1309221799303211E-2</c:v>
                </c:pt>
                <c:pt idx="518">
                  <c:v>-6.1311106534150471E-2</c:v>
                </c:pt>
                <c:pt idx="519">
                  <c:v>-6.132380839343405E-2</c:v>
                </c:pt>
                <c:pt idx="520">
                  <c:v>-6.1336367472943562E-2</c:v>
                </c:pt>
                <c:pt idx="521">
                  <c:v>-6.1374969828049922E-2</c:v>
                </c:pt>
                <c:pt idx="522">
                  <c:v>-6.1406124975269517E-2</c:v>
                </c:pt>
                <c:pt idx="523">
                  <c:v>-6.1418104901484527E-2</c:v>
                </c:pt>
                <c:pt idx="524">
                  <c:v>-6.1438285891138214E-2</c:v>
                </c:pt>
                <c:pt idx="525">
                  <c:v>-6.1547360742705177E-2</c:v>
                </c:pt>
                <c:pt idx="526">
                  <c:v>-6.1631009373967531E-2</c:v>
                </c:pt>
                <c:pt idx="527">
                  <c:v>-6.169881806764739E-2</c:v>
                </c:pt>
                <c:pt idx="528">
                  <c:v>-6.1763817670924807E-2</c:v>
                </c:pt>
                <c:pt idx="529">
                  <c:v>-6.182962792963459E-2</c:v>
                </c:pt>
                <c:pt idx="530">
                  <c:v>-6.1869465891678431E-2</c:v>
                </c:pt>
                <c:pt idx="531">
                  <c:v>-6.1885697408073613E-2</c:v>
                </c:pt>
                <c:pt idx="532">
                  <c:v>-6.1901054621025388E-2</c:v>
                </c:pt>
                <c:pt idx="533">
                  <c:v>-6.1930689032640804E-2</c:v>
                </c:pt>
                <c:pt idx="534">
                  <c:v>-6.194605985780758E-2</c:v>
                </c:pt>
                <c:pt idx="535">
                  <c:v>-6.1916419684710608E-2</c:v>
                </c:pt>
                <c:pt idx="536">
                  <c:v>-6.1912271377133975E-2</c:v>
                </c:pt>
                <c:pt idx="537">
                  <c:v>-6.1950087164467087E-2</c:v>
                </c:pt>
                <c:pt idx="538">
                  <c:v>-6.1944980799961871E-2</c:v>
                </c:pt>
                <c:pt idx="539">
                  <c:v>-6.1936645503961586E-2</c:v>
                </c:pt>
                <c:pt idx="540">
                  <c:v>-6.1890161926361785E-2</c:v>
                </c:pt>
                <c:pt idx="541">
                  <c:v>-6.1821386115616529E-2</c:v>
                </c:pt>
                <c:pt idx="542">
                  <c:v>-6.1686640303716733E-2</c:v>
                </c:pt>
                <c:pt idx="543">
                  <c:v>-6.1579303469577448E-2</c:v>
                </c:pt>
                <c:pt idx="544">
                  <c:v>-6.1440595085006808E-2</c:v>
                </c:pt>
                <c:pt idx="545">
                  <c:v>-6.1318739282968202E-2</c:v>
                </c:pt>
                <c:pt idx="546">
                  <c:v>-6.1158716111326339E-2</c:v>
                </c:pt>
                <c:pt idx="547">
                  <c:v>-6.1023898283280135E-2</c:v>
                </c:pt>
                <c:pt idx="548">
                  <c:v>-6.0889006915561608E-2</c:v>
                </c:pt>
                <c:pt idx="549">
                  <c:v>-6.0724467838344828E-2</c:v>
                </c:pt>
                <c:pt idx="550">
                  <c:v>-6.0593770796414682E-2</c:v>
                </c:pt>
                <c:pt idx="551">
                  <c:v>-6.0399503633548998E-2</c:v>
                </c:pt>
                <c:pt idx="552">
                  <c:v>-6.0268309825832492E-2</c:v>
                </c:pt>
                <c:pt idx="553">
                  <c:v>-6.0132022334465011E-2</c:v>
                </c:pt>
                <c:pt idx="554">
                  <c:v>-5.9994032305433161E-2</c:v>
                </c:pt>
                <c:pt idx="555">
                  <c:v>-5.9827755419554859E-2</c:v>
                </c:pt>
                <c:pt idx="556">
                  <c:v>-5.9697647840082961E-2</c:v>
                </c:pt>
                <c:pt idx="557">
                  <c:v>-5.9532912142695169E-2</c:v>
                </c:pt>
                <c:pt idx="558">
                  <c:v>-5.9366067931098249E-2</c:v>
                </c:pt>
                <c:pt idx="559">
                  <c:v>-5.9244573419080522E-2</c:v>
                </c:pt>
                <c:pt idx="560">
                  <c:v>-5.9124341447529788E-2</c:v>
                </c:pt>
                <c:pt idx="561">
                  <c:v>-5.8860206436641034E-2</c:v>
                </c:pt>
                <c:pt idx="562">
                  <c:v>-5.8664994869311662E-2</c:v>
                </c:pt>
                <c:pt idx="563">
                  <c:v>-5.8538115594094824E-2</c:v>
                </c:pt>
                <c:pt idx="564">
                  <c:v>-5.8355084219772604E-2</c:v>
                </c:pt>
                <c:pt idx="565">
                  <c:v>-5.821225614000404E-2</c:v>
                </c:pt>
                <c:pt idx="566">
                  <c:v>-5.8051083273953884E-2</c:v>
                </c:pt>
                <c:pt idx="567">
                  <c:v>-5.7948374479954802E-2</c:v>
                </c:pt>
                <c:pt idx="568">
                  <c:v>-5.7783615741397273E-2</c:v>
                </c:pt>
                <c:pt idx="569">
                  <c:v>-5.7619967908701344E-2</c:v>
                </c:pt>
                <c:pt idx="570">
                  <c:v>-5.7459401555377487E-2</c:v>
                </c:pt>
                <c:pt idx="571">
                  <c:v>-5.7304675358427107E-2</c:v>
                </c:pt>
                <c:pt idx="572">
                  <c:v>-5.7209805482642893E-2</c:v>
                </c:pt>
                <c:pt idx="573">
                  <c:v>-5.7035122318922812E-2</c:v>
                </c:pt>
                <c:pt idx="574">
                  <c:v>-5.6885637808855707E-2</c:v>
                </c:pt>
                <c:pt idx="575">
                  <c:v>-5.6720252549919935E-2</c:v>
                </c:pt>
                <c:pt idx="576">
                  <c:v>-5.6557810842859803E-2</c:v>
                </c:pt>
                <c:pt idx="577">
                  <c:v>-5.6390901036943462E-2</c:v>
                </c:pt>
                <c:pt idx="578">
                  <c:v>-5.6250735992153321E-2</c:v>
                </c:pt>
                <c:pt idx="579">
                  <c:v>-5.6077216994457883E-2</c:v>
                </c:pt>
                <c:pt idx="580">
                  <c:v>-5.5889150613219488E-2</c:v>
                </c:pt>
                <c:pt idx="581">
                  <c:v>-5.5903806647901552E-2</c:v>
                </c:pt>
                <c:pt idx="582">
                  <c:v>-5.5914139260414171E-2</c:v>
                </c:pt>
                <c:pt idx="583">
                  <c:v>-5.5776559821838829E-2</c:v>
                </c:pt>
                <c:pt idx="584">
                  <c:v>-5.5728197587605166E-2</c:v>
                </c:pt>
                <c:pt idx="585">
                  <c:v>-5.5665295805481955E-2</c:v>
                </c:pt>
                <c:pt idx="586">
                  <c:v>-5.5563847841384607E-2</c:v>
                </c:pt>
                <c:pt idx="587">
                  <c:v>-5.5572222207586848E-2</c:v>
                </c:pt>
                <c:pt idx="588">
                  <c:v>-5.5545729249052753E-2</c:v>
                </c:pt>
                <c:pt idx="589">
                  <c:v>-5.533954078556709E-2</c:v>
                </c:pt>
                <c:pt idx="590">
                  <c:v>-5.5067671819937498E-2</c:v>
                </c:pt>
                <c:pt idx="591">
                  <c:v>-5.4837158877078303E-2</c:v>
                </c:pt>
                <c:pt idx="592">
                  <c:v>-5.4663084301443822E-2</c:v>
                </c:pt>
                <c:pt idx="593">
                  <c:v>-5.4308337647972833E-2</c:v>
                </c:pt>
                <c:pt idx="594">
                  <c:v>-5.3935400790661572E-2</c:v>
                </c:pt>
                <c:pt idx="595">
                  <c:v>-5.3653485522492141E-2</c:v>
                </c:pt>
                <c:pt idx="596">
                  <c:v>-5.3196623049846972E-2</c:v>
                </c:pt>
                <c:pt idx="597">
                  <c:v>-5.2643079892286879E-2</c:v>
                </c:pt>
                <c:pt idx="598">
                  <c:v>-5.1770162542535872E-2</c:v>
                </c:pt>
                <c:pt idx="599">
                  <c:v>-5.0604006591381159E-2</c:v>
                </c:pt>
                <c:pt idx="600">
                  <c:v>-4.9219062811955608E-2</c:v>
                </c:pt>
                <c:pt idx="601">
                  <c:v>-4.7200231802366738E-2</c:v>
                </c:pt>
                <c:pt idx="602">
                  <c:v>-4.4735778922257788E-2</c:v>
                </c:pt>
                <c:pt idx="603">
                  <c:v>-4.2803205910569943E-2</c:v>
                </c:pt>
                <c:pt idx="604">
                  <c:v>-3.894539923447176E-2</c:v>
                </c:pt>
                <c:pt idx="605">
                  <c:v>-3.4618020158463332E-2</c:v>
                </c:pt>
                <c:pt idx="606">
                  <c:v>-2.9586401430900723E-2</c:v>
                </c:pt>
                <c:pt idx="607">
                  <c:v>-2.6724629336178595E-2</c:v>
                </c:pt>
                <c:pt idx="608">
                  <c:v>-2.0322648256777057E-2</c:v>
                </c:pt>
                <c:pt idx="609">
                  <c:v>-1.46650425771821E-2</c:v>
                </c:pt>
                <c:pt idx="610">
                  <c:v>-8.3080442219636702E-3</c:v>
                </c:pt>
                <c:pt idx="611">
                  <c:v>-1.5144402785353655E-3</c:v>
                </c:pt>
                <c:pt idx="612">
                  <c:v>6.3973497144433934E-3</c:v>
                </c:pt>
                <c:pt idx="613">
                  <c:v>1.1867034674833934E-2</c:v>
                </c:pt>
                <c:pt idx="614">
                  <c:v>2.2057880370467298E-2</c:v>
                </c:pt>
                <c:pt idx="615">
                  <c:v>2.6171342994597169E-2</c:v>
                </c:pt>
                <c:pt idx="616">
                  <c:v>-0.35992900723743521</c:v>
                </c:pt>
                <c:pt idx="617">
                  <c:v>-0.36792427974815195</c:v>
                </c:pt>
                <c:pt idx="618">
                  <c:v>-0.3749016492889502</c:v>
                </c:pt>
                <c:pt idx="619">
                  <c:v>-0.38270911648566414</c:v>
                </c:pt>
                <c:pt idx="620">
                  <c:v>-0.39250568051439627</c:v>
                </c:pt>
                <c:pt idx="621">
                  <c:v>-0.40191383374958101</c:v>
                </c:pt>
                <c:pt idx="622">
                  <c:v>-0.40953503292803567</c:v>
                </c:pt>
                <c:pt idx="623">
                  <c:v>-0.41939580783539848</c:v>
                </c:pt>
                <c:pt idx="624">
                  <c:v>-0.42841161836840502</c:v>
                </c:pt>
                <c:pt idx="625">
                  <c:v>-0.43857179729976725</c:v>
                </c:pt>
                <c:pt idx="626">
                  <c:v>-0.4488466391498237</c:v>
                </c:pt>
                <c:pt idx="627">
                  <c:v>-0.45788799449493545</c:v>
                </c:pt>
                <c:pt idx="628">
                  <c:v>-0.4661645386498392</c:v>
                </c:pt>
                <c:pt idx="629">
                  <c:v>-0.47795104818483253</c:v>
                </c:pt>
                <c:pt idx="630">
                  <c:v>-0.48950216076345027</c:v>
                </c:pt>
                <c:pt idx="631">
                  <c:v>-0.4991492092661019</c:v>
                </c:pt>
                <c:pt idx="632">
                  <c:v>-0.50873385077400002</c:v>
                </c:pt>
                <c:pt idx="633">
                  <c:v>-0.51831655096977314</c:v>
                </c:pt>
                <c:pt idx="634">
                  <c:v>-0.52667451462019377</c:v>
                </c:pt>
                <c:pt idx="635">
                  <c:v>-0.53749749800515267</c:v>
                </c:pt>
                <c:pt idx="636">
                  <c:v>-0.54742383120226079</c:v>
                </c:pt>
                <c:pt idx="637">
                  <c:v>-0.55618083315415123</c:v>
                </c:pt>
                <c:pt idx="638">
                  <c:v>-0.56780817290995989</c:v>
                </c:pt>
                <c:pt idx="639">
                  <c:v>-0.57498245193886888</c:v>
                </c:pt>
                <c:pt idx="640">
                  <c:v>-0.58494317600344903</c:v>
                </c:pt>
                <c:pt idx="641">
                  <c:v>-0.5932104113968022</c:v>
                </c:pt>
                <c:pt idx="642">
                  <c:v>-0.60205356171635438</c:v>
                </c:pt>
                <c:pt idx="643">
                  <c:v>-0.61014083889322723</c:v>
                </c:pt>
                <c:pt idx="644">
                  <c:v>-0.61842621161250544</c:v>
                </c:pt>
                <c:pt idx="645">
                  <c:v>-0.62756701717132735</c:v>
                </c:pt>
                <c:pt idx="646">
                  <c:v>-0.63437721752040233</c:v>
                </c:pt>
                <c:pt idx="647">
                  <c:v>-0.64192469392482998</c:v>
                </c:pt>
                <c:pt idx="648">
                  <c:v>-0.64986666662392933</c:v>
                </c:pt>
                <c:pt idx="649">
                  <c:v>-0.65720850700335365</c:v>
                </c:pt>
                <c:pt idx="650">
                  <c:v>-0.66078431171710172</c:v>
                </c:pt>
                <c:pt idx="651">
                  <c:v>-0.66861908585639651</c:v>
                </c:pt>
                <c:pt idx="652">
                  <c:v>-0.67475692763842676</c:v>
                </c:pt>
                <c:pt idx="653">
                  <c:v>-0.67982046451560774</c:v>
                </c:pt>
                <c:pt idx="654">
                  <c:v>-0.68469874097688155</c:v>
                </c:pt>
                <c:pt idx="655">
                  <c:v>-0.68858726462082376</c:v>
                </c:pt>
                <c:pt idx="656">
                  <c:v>-0.69257554524255427</c:v>
                </c:pt>
                <c:pt idx="657">
                  <c:v>-0.69657762430776149</c:v>
                </c:pt>
                <c:pt idx="658">
                  <c:v>-0.70095435819103524</c:v>
                </c:pt>
                <c:pt idx="659">
                  <c:v>-0.70401058285736995</c:v>
                </c:pt>
                <c:pt idx="660">
                  <c:v>-0.70619846405756126</c:v>
                </c:pt>
                <c:pt idx="661">
                  <c:v>-0.70845673821547739</c:v>
                </c:pt>
                <c:pt idx="662">
                  <c:v>-0.71124014406837821</c:v>
                </c:pt>
                <c:pt idx="663">
                  <c:v>-0.7136348949132697</c:v>
                </c:pt>
                <c:pt idx="664">
                  <c:v>-0.71600774559648162</c:v>
                </c:pt>
                <c:pt idx="665">
                  <c:v>-0.71830702247790812</c:v>
                </c:pt>
                <c:pt idx="666">
                  <c:v>-0.72050246459784573</c:v>
                </c:pt>
                <c:pt idx="667">
                  <c:v>-0.7231608888004365</c:v>
                </c:pt>
                <c:pt idx="668">
                  <c:v>-0.72560576723641479</c:v>
                </c:pt>
                <c:pt idx="669">
                  <c:v>-0.72600055546425923</c:v>
                </c:pt>
                <c:pt idx="670">
                  <c:v>-0.72942149649036692</c:v>
                </c:pt>
                <c:pt idx="671">
                  <c:v>-0.73301369427703356</c:v>
                </c:pt>
                <c:pt idx="672">
                  <c:v>-0.73569113591138047</c:v>
                </c:pt>
                <c:pt idx="673">
                  <c:v>-0.73855764594824691</c:v>
                </c:pt>
                <c:pt idx="674">
                  <c:v>-0.74050805588518676</c:v>
                </c:pt>
                <c:pt idx="675">
                  <c:v>-0.74324572238702125</c:v>
                </c:pt>
                <c:pt idx="676">
                  <c:v>-0.74527152643711858</c:v>
                </c:pt>
                <c:pt idx="677">
                  <c:v>-0.74754353304854471</c:v>
                </c:pt>
                <c:pt idx="678">
                  <c:v>-0.74891073172222211</c:v>
                </c:pt>
                <c:pt idx="679">
                  <c:v>-0.75059189720549557</c:v>
                </c:pt>
                <c:pt idx="680">
                  <c:v>-0.75184264226048536</c:v>
                </c:pt>
                <c:pt idx="681">
                  <c:v>-0.75311665818403206</c:v>
                </c:pt>
                <c:pt idx="682">
                  <c:v>-0.754368638103464</c:v>
                </c:pt>
                <c:pt idx="683">
                  <c:v>-0.75562543156521544</c:v>
                </c:pt>
                <c:pt idx="684">
                  <c:v>-0.75679444888630121</c:v>
                </c:pt>
                <c:pt idx="685">
                  <c:v>-0.75805348156685459</c:v>
                </c:pt>
                <c:pt idx="686">
                  <c:v>-0.75902268015974017</c:v>
                </c:pt>
                <c:pt idx="687">
                  <c:v>-0.76046564104196135</c:v>
                </c:pt>
                <c:pt idx="688">
                  <c:v>-0.76179927574001938</c:v>
                </c:pt>
                <c:pt idx="689">
                  <c:v>-0.76317446822467716</c:v>
                </c:pt>
                <c:pt idx="690">
                  <c:v>-0.76472360498385705</c:v>
                </c:pt>
                <c:pt idx="691">
                  <c:v>-0.76626103975490589</c:v>
                </c:pt>
                <c:pt idx="692">
                  <c:v>-0.76755259918972307</c:v>
                </c:pt>
                <c:pt idx="693">
                  <c:v>-0.76916776220504124</c:v>
                </c:pt>
                <c:pt idx="694">
                  <c:v>-0.77064091797216905</c:v>
                </c:pt>
                <c:pt idx="695">
                  <c:v>-0.7719297162822929</c:v>
                </c:pt>
                <c:pt idx="696">
                  <c:v>-0.7734501495494841</c:v>
                </c:pt>
                <c:pt idx="697">
                  <c:v>-0.77387025958287514</c:v>
                </c:pt>
                <c:pt idx="698">
                  <c:v>-0.77617942424850805</c:v>
                </c:pt>
                <c:pt idx="699">
                  <c:v>-0.77752043990332265</c:v>
                </c:pt>
                <c:pt idx="700">
                  <c:v>-0.77871771599753692</c:v>
                </c:pt>
                <c:pt idx="701">
                  <c:v>-0.77953329775429769</c:v>
                </c:pt>
                <c:pt idx="702">
                  <c:v>-0.78046389184053921</c:v>
                </c:pt>
                <c:pt idx="703">
                  <c:v>-0.78103794675657823</c:v>
                </c:pt>
                <c:pt idx="704">
                  <c:v>-0.78243278359390378</c:v>
                </c:pt>
                <c:pt idx="705">
                  <c:v>-0.78319082130419404</c:v>
                </c:pt>
                <c:pt idx="706">
                  <c:v>-0.78380779245065335</c:v>
                </c:pt>
                <c:pt idx="707">
                  <c:v>-0.78433324215186162</c:v>
                </c:pt>
                <c:pt idx="708">
                  <c:v>-0.78466149715898326</c:v>
                </c:pt>
                <c:pt idx="709">
                  <c:v>-0.78506412837904349</c:v>
                </c:pt>
                <c:pt idx="710">
                  <c:v>-0.78532089019729479</c:v>
                </c:pt>
                <c:pt idx="711">
                  <c:v>-0.78555611743654996</c:v>
                </c:pt>
                <c:pt idx="712">
                  <c:v>-0.78584265668036202</c:v>
                </c:pt>
                <c:pt idx="713">
                  <c:v>-0.78595085435954015</c:v>
                </c:pt>
                <c:pt idx="714">
                  <c:v>-0.78601363460437745</c:v>
                </c:pt>
                <c:pt idx="715">
                  <c:v>-0.78584902794123879</c:v>
                </c:pt>
                <c:pt idx="716">
                  <c:v>-0.78580045518077679</c:v>
                </c:pt>
                <c:pt idx="717">
                  <c:v>-0.78502590980740594</c:v>
                </c:pt>
                <c:pt idx="718">
                  <c:v>-0.78450718904112682</c:v>
                </c:pt>
                <c:pt idx="719">
                  <c:v>-0.78328485557012872</c:v>
                </c:pt>
                <c:pt idx="720">
                  <c:v>-0.78199914221590272</c:v>
                </c:pt>
                <c:pt idx="721">
                  <c:v>-0.78067679857921735</c:v>
                </c:pt>
                <c:pt idx="722">
                  <c:v>-0.7790141786540663</c:v>
                </c:pt>
                <c:pt idx="723">
                  <c:v>-0.77749541713719317</c:v>
                </c:pt>
                <c:pt idx="724">
                  <c:v>-0.77535965294730036</c:v>
                </c:pt>
                <c:pt idx="725">
                  <c:v>-0.77270291269124591</c:v>
                </c:pt>
                <c:pt idx="726">
                  <c:v>-0.77044388735010372</c:v>
                </c:pt>
                <c:pt idx="727">
                  <c:v>-0.76784104592700742</c:v>
                </c:pt>
                <c:pt idx="728">
                  <c:v>-0.76504076854826986</c:v>
                </c:pt>
                <c:pt idx="729">
                  <c:v>-0.763148046194702</c:v>
                </c:pt>
                <c:pt idx="730">
                  <c:v>-0.76074150906965732</c:v>
                </c:pt>
                <c:pt idx="731">
                  <c:v>-0.75910652592089889</c:v>
                </c:pt>
                <c:pt idx="732">
                  <c:v>-0.75767741624742346</c:v>
                </c:pt>
                <c:pt idx="733">
                  <c:v>-0.75587971803951703</c:v>
                </c:pt>
                <c:pt idx="734">
                  <c:v>-0.75386370843713069</c:v>
                </c:pt>
                <c:pt idx="735">
                  <c:v>-0.7529359881419081</c:v>
                </c:pt>
                <c:pt idx="736">
                  <c:v>-0.7525928856804236</c:v>
                </c:pt>
                <c:pt idx="737">
                  <c:v>-0.75240390744086216</c:v>
                </c:pt>
                <c:pt idx="738">
                  <c:v>-0.75211798569382005</c:v>
                </c:pt>
                <c:pt idx="739">
                  <c:v>-0.75179281345860227</c:v>
                </c:pt>
                <c:pt idx="740">
                  <c:v>-0.75137799959145868</c:v>
                </c:pt>
                <c:pt idx="741">
                  <c:v>-0.75097388275932508</c:v>
                </c:pt>
                <c:pt idx="742">
                  <c:v>-0.75034749463890849</c:v>
                </c:pt>
                <c:pt idx="743">
                  <c:v>-0.74984306312949989</c:v>
                </c:pt>
                <c:pt idx="744">
                  <c:v>-0.74883755637157312</c:v>
                </c:pt>
                <c:pt idx="745">
                  <c:v>-0.74806389300492604</c:v>
                </c:pt>
                <c:pt idx="746">
                  <c:v>-0.74741924125809522</c:v>
                </c:pt>
                <c:pt idx="747">
                  <c:v>-0.74625765413241241</c:v>
                </c:pt>
                <c:pt idx="748">
                  <c:v>-0.74515531438291338</c:v>
                </c:pt>
                <c:pt idx="749">
                  <c:v>-0.74349188382131359</c:v>
                </c:pt>
                <c:pt idx="750">
                  <c:v>-0.74186689458380228</c:v>
                </c:pt>
                <c:pt idx="751">
                  <c:v>-0.74069563517632919</c:v>
                </c:pt>
                <c:pt idx="752">
                  <c:v>-0.73833537061591725</c:v>
                </c:pt>
                <c:pt idx="753">
                  <c:v>-0.73693830140599825</c:v>
                </c:pt>
                <c:pt idx="754">
                  <c:v>-0.73502917386406075</c:v>
                </c:pt>
                <c:pt idx="755">
                  <c:v>-0.73333590085541822</c:v>
                </c:pt>
                <c:pt idx="756">
                  <c:v>-0.73045045716647972</c:v>
                </c:pt>
                <c:pt idx="757">
                  <c:v>-0.72845276618371735</c:v>
                </c:pt>
                <c:pt idx="758">
                  <c:v>-0.72596842166981701</c:v>
                </c:pt>
                <c:pt idx="759">
                  <c:v>-0.72316956918973441</c:v>
                </c:pt>
                <c:pt idx="760">
                  <c:v>-0.71957104055160503</c:v>
                </c:pt>
                <c:pt idx="761">
                  <c:v>-0.71664588345308111</c:v>
                </c:pt>
                <c:pt idx="762">
                  <c:v>-0.71297696469297189</c:v>
                </c:pt>
                <c:pt idx="763">
                  <c:v>-0.70918469971797615</c:v>
                </c:pt>
                <c:pt idx="764">
                  <c:v>-0.70470109535834136</c:v>
                </c:pt>
                <c:pt idx="765">
                  <c:v>-0.70008144326395283</c:v>
                </c:pt>
                <c:pt idx="766">
                  <c:v>-0.69823802038450278</c:v>
                </c:pt>
                <c:pt idx="767">
                  <c:v>-0.6855911796995332</c:v>
                </c:pt>
                <c:pt idx="768">
                  <c:v>-0.68024261153022703</c:v>
                </c:pt>
                <c:pt idx="769">
                  <c:v>-0.6753515035544303</c:v>
                </c:pt>
                <c:pt idx="770">
                  <c:v>-0.671614426616578</c:v>
                </c:pt>
                <c:pt idx="771">
                  <c:v>-0.66525209175034639</c:v>
                </c:pt>
                <c:pt idx="772">
                  <c:v>-0.65959787462122221</c:v>
                </c:pt>
                <c:pt idx="773">
                  <c:v>-0.65392201064899025</c:v>
                </c:pt>
                <c:pt idx="774">
                  <c:v>-0.64884764232430359</c:v>
                </c:pt>
                <c:pt idx="775">
                  <c:v>-0.64477396829109368</c:v>
                </c:pt>
                <c:pt idx="776">
                  <c:v>-0.6377654934866771</c:v>
                </c:pt>
                <c:pt idx="777">
                  <c:v>-0.6344313767998242</c:v>
                </c:pt>
                <c:pt idx="778">
                  <c:v>-0.6249186641796427</c:v>
                </c:pt>
                <c:pt idx="779">
                  <c:v>-0.6191645219836619</c:v>
                </c:pt>
                <c:pt idx="780">
                  <c:v>-0.61255883899120001</c:v>
                </c:pt>
                <c:pt idx="781">
                  <c:v>-0.60828698944759985</c:v>
                </c:pt>
                <c:pt idx="782">
                  <c:v>-0.60142657179224224</c:v>
                </c:pt>
                <c:pt idx="783">
                  <c:v>-0.59634101260400718</c:v>
                </c:pt>
                <c:pt idx="784">
                  <c:v>-0.59159715088099896</c:v>
                </c:pt>
                <c:pt idx="785">
                  <c:v>-0.58641726274727657</c:v>
                </c:pt>
                <c:pt idx="786">
                  <c:v>-0.58206212828168358</c:v>
                </c:pt>
                <c:pt idx="787">
                  <c:v>-0.57753768316962972</c:v>
                </c:pt>
                <c:pt idx="788">
                  <c:v>-0.57055621390220035</c:v>
                </c:pt>
                <c:pt idx="789">
                  <c:v>-0.56638528252443465</c:v>
                </c:pt>
                <c:pt idx="790">
                  <c:v>-0.5613013226652408</c:v>
                </c:pt>
                <c:pt idx="791">
                  <c:v>-0.55675289824897112</c:v>
                </c:pt>
                <c:pt idx="792">
                  <c:v>-0.55125299079416157</c:v>
                </c:pt>
                <c:pt idx="793">
                  <c:v>-0.54669578303565169</c:v>
                </c:pt>
                <c:pt idx="794">
                  <c:v>-0.54228326088133327</c:v>
                </c:pt>
                <c:pt idx="795">
                  <c:v>-0.53692975923966768</c:v>
                </c:pt>
                <c:pt idx="796">
                  <c:v>-0.53366837739758355</c:v>
                </c:pt>
                <c:pt idx="797">
                  <c:v>-0.52986068549433485</c:v>
                </c:pt>
                <c:pt idx="798">
                  <c:v>-0.52558961746244026</c:v>
                </c:pt>
                <c:pt idx="799">
                  <c:v>-0.5209692821654297</c:v>
                </c:pt>
                <c:pt idx="800">
                  <c:v>-0.5161149771896304</c:v>
                </c:pt>
                <c:pt idx="801">
                  <c:v>-0.51186233579067364</c:v>
                </c:pt>
                <c:pt idx="802">
                  <c:v>-0.50816419179087347</c:v>
                </c:pt>
                <c:pt idx="803">
                  <c:v>-0.50628940575124493</c:v>
                </c:pt>
                <c:pt idx="804">
                  <c:v>-0.50124100604405308</c:v>
                </c:pt>
                <c:pt idx="805">
                  <c:v>-0.49882361563232031</c:v>
                </c:pt>
                <c:pt idx="806">
                  <c:v>-0.4957875295379493</c:v>
                </c:pt>
                <c:pt idx="807">
                  <c:v>-0.49425116687843967</c:v>
                </c:pt>
                <c:pt idx="808">
                  <c:v>-0.49150091891364933</c:v>
                </c:pt>
                <c:pt idx="809">
                  <c:v>-0.48970063978957024</c:v>
                </c:pt>
                <c:pt idx="810">
                  <c:v>-0.4881247454495467</c:v>
                </c:pt>
                <c:pt idx="811">
                  <c:v>-0.48719462123644508</c:v>
                </c:pt>
                <c:pt idx="812">
                  <c:v>-0.48599263694791722</c:v>
                </c:pt>
                <c:pt idx="813">
                  <c:v>-0.48526507818382053</c:v>
                </c:pt>
                <c:pt idx="814">
                  <c:v>-0.4847194386247457</c:v>
                </c:pt>
                <c:pt idx="815">
                  <c:v>-0.48431257040322145</c:v>
                </c:pt>
                <c:pt idx="816">
                  <c:v>-0.48410752455444339</c:v>
                </c:pt>
                <c:pt idx="817">
                  <c:v>-0.48404190415240289</c:v>
                </c:pt>
                <c:pt idx="818">
                  <c:v>-0.48414853741129227</c:v>
                </c:pt>
                <c:pt idx="819">
                  <c:v>-0.48433314958192475</c:v>
                </c:pt>
                <c:pt idx="820">
                  <c:v>-0.48471690063352429</c:v>
                </c:pt>
                <c:pt idx="821">
                  <c:v>-0.48529538241358927</c:v>
                </c:pt>
                <c:pt idx="822">
                  <c:v>-0.48592181451553113</c:v>
                </c:pt>
                <c:pt idx="823">
                  <c:v>-0.48609814324946055</c:v>
                </c:pt>
                <c:pt idx="824">
                  <c:v>-0.48722527711674957</c:v>
                </c:pt>
                <c:pt idx="825">
                  <c:v>-0.48795062692458657</c:v>
                </c:pt>
                <c:pt idx="826">
                  <c:v>-0.48854378096906997</c:v>
                </c:pt>
                <c:pt idx="827">
                  <c:v>-0.489115225355501</c:v>
                </c:pt>
                <c:pt idx="828">
                  <c:v>-0.4899955094942624</c:v>
                </c:pt>
                <c:pt idx="829">
                  <c:v>-0.49098776854505033</c:v>
                </c:pt>
                <c:pt idx="830">
                  <c:v>-0.49163278052590076</c:v>
                </c:pt>
                <c:pt idx="831">
                  <c:v>-0.49226775471607526</c:v>
                </c:pt>
                <c:pt idx="832">
                  <c:v>-0.49280580191639317</c:v>
                </c:pt>
                <c:pt idx="833">
                  <c:v>-0.49288304613368589</c:v>
                </c:pt>
                <c:pt idx="834">
                  <c:v>-0.49289004908353179</c:v>
                </c:pt>
                <c:pt idx="835">
                  <c:v>-0.49226096195747265</c:v>
                </c:pt>
                <c:pt idx="836">
                  <c:v>-0.491931345606894</c:v>
                </c:pt>
                <c:pt idx="837">
                  <c:v>-0.49108685821247239</c:v>
                </c:pt>
                <c:pt idx="838">
                  <c:v>-0.49072273254938836</c:v>
                </c:pt>
                <c:pt idx="839">
                  <c:v>-0.48950222024472395</c:v>
                </c:pt>
                <c:pt idx="840">
                  <c:v>-0.48931725622763972</c:v>
                </c:pt>
                <c:pt idx="841">
                  <c:v>-0.48687894934953335</c:v>
                </c:pt>
                <c:pt idx="842">
                  <c:v>-0.4857225829758065</c:v>
                </c:pt>
                <c:pt idx="843">
                  <c:v>-0.48412174998734148</c:v>
                </c:pt>
                <c:pt idx="844">
                  <c:v>-0.48235825955610628</c:v>
                </c:pt>
                <c:pt idx="845">
                  <c:v>-0.48121441108166974</c:v>
                </c:pt>
                <c:pt idx="846">
                  <c:v>-0.47836661925292778</c:v>
                </c:pt>
                <c:pt idx="847">
                  <c:v>-0.47797300719714386</c:v>
                </c:pt>
                <c:pt idx="848">
                  <c:v>-0.47448190514197963</c:v>
                </c:pt>
                <c:pt idx="849">
                  <c:v>-0.47185843786745563</c:v>
                </c:pt>
                <c:pt idx="850">
                  <c:v>-0.47037520800971155</c:v>
                </c:pt>
                <c:pt idx="851">
                  <c:v>-0.46457144552832425</c:v>
                </c:pt>
                <c:pt idx="852">
                  <c:v>-0.4562445491968159</c:v>
                </c:pt>
                <c:pt idx="853">
                  <c:v>-0.45450179079053493</c:v>
                </c:pt>
                <c:pt idx="854">
                  <c:v>-0.4336979543986465</c:v>
                </c:pt>
                <c:pt idx="855">
                  <c:v>-0.42458458397755594</c:v>
                </c:pt>
                <c:pt idx="856">
                  <c:v>-0.42062698146985095</c:v>
                </c:pt>
                <c:pt idx="857">
                  <c:v>-0.41794516774985219</c:v>
                </c:pt>
                <c:pt idx="858">
                  <c:v>-0.41352630500295939</c:v>
                </c:pt>
                <c:pt idx="859">
                  <c:v>-0.41258610986741634</c:v>
                </c:pt>
                <c:pt idx="860">
                  <c:v>-0.40272491363102736</c:v>
                </c:pt>
                <c:pt idx="861">
                  <c:v>-0.39551234157880016</c:v>
                </c:pt>
                <c:pt idx="862">
                  <c:v>-0.39457407406431994</c:v>
                </c:pt>
                <c:pt idx="863">
                  <c:v>-0.38989988784471358</c:v>
                </c:pt>
                <c:pt idx="864">
                  <c:v>-0.38708421852587949</c:v>
                </c:pt>
                <c:pt idx="865">
                  <c:v>-0.38299358271422645</c:v>
                </c:pt>
                <c:pt idx="866">
                  <c:v>-0.38043131017576998</c:v>
                </c:pt>
                <c:pt idx="867">
                  <c:v>-0.37751687481291279</c:v>
                </c:pt>
                <c:pt idx="868">
                  <c:v>-0.37521607878105634</c:v>
                </c:pt>
                <c:pt idx="869">
                  <c:v>-0.37329996197231519</c:v>
                </c:pt>
                <c:pt idx="870">
                  <c:v>-0.36669385432605106</c:v>
                </c:pt>
                <c:pt idx="871">
                  <c:v>-0.36621140819602965</c:v>
                </c:pt>
                <c:pt idx="872">
                  <c:v>-0.35856094003979361</c:v>
                </c:pt>
                <c:pt idx="873">
                  <c:v>-0.35689338161509604</c:v>
                </c:pt>
                <c:pt idx="874">
                  <c:v>-0.35481101233307366</c:v>
                </c:pt>
                <c:pt idx="875">
                  <c:v>-0.35275998474125625</c:v>
                </c:pt>
                <c:pt idx="876">
                  <c:v>-0.3516598707103481</c:v>
                </c:pt>
                <c:pt idx="877">
                  <c:v>-0.34876461342869514</c:v>
                </c:pt>
                <c:pt idx="878">
                  <c:v>-0.34474641365534486</c:v>
                </c:pt>
                <c:pt idx="879">
                  <c:v>-0.34311415940629658</c:v>
                </c:pt>
                <c:pt idx="880">
                  <c:v>-0.3408940560664569</c:v>
                </c:pt>
                <c:pt idx="881">
                  <c:v>-0.33969507301751456</c:v>
                </c:pt>
                <c:pt idx="882">
                  <c:v>-0.33812091714746628</c:v>
                </c:pt>
                <c:pt idx="883">
                  <c:v>-0.33175541207904236</c:v>
                </c:pt>
                <c:pt idx="884">
                  <c:v>-0.3296543677928816</c:v>
                </c:pt>
                <c:pt idx="885">
                  <c:v>-0.32133362542057481</c:v>
                </c:pt>
                <c:pt idx="886">
                  <c:v>-0.32021248953706366</c:v>
                </c:pt>
                <c:pt idx="887">
                  <c:v>-0.31171293133191741</c:v>
                </c:pt>
                <c:pt idx="888">
                  <c:v>-0.30893025629979221</c:v>
                </c:pt>
                <c:pt idx="889">
                  <c:v>-0.30111963106102069</c:v>
                </c:pt>
                <c:pt idx="890">
                  <c:v>-0.30055147211785138</c:v>
                </c:pt>
                <c:pt idx="891">
                  <c:v>-0.29400013305229011</c:v>
                </c:pt>
                <c:pt idx="892">
                  <c:v>-0.2935739471972344</c:v>
                </c:pt>
                <c:pt idx="893">
                  <c:v>-0.2812767485291387</c:v>
                </c:pt>
                <c:pt idx="894">
                  <c:v>-0.27376567857750972</c:v>
                </c:pt>
                <c:pt idx="895">
                  <c:v>-0.2726512762799953</c:v>
                </c:pt>
                <c:pt idx="896">
                  <c:v>-0.26338721890088307</c:v>
                </c:pt>
                <c:pt idx="897">
                  <c:v>-0.25356761693486235</c:v>
                </c:pt>
                <c:pt idx="898">
                  <c:v>-0.24425577329133993</c:v>
                </c:pt>
                <c:pt idx="899">
                  <c:v>-0.23714762281980464</c:v>
                </c:pt>
                <c:pt idx="900">
                  <c:v>-0.23645103098557246</c:v>
                </c:pt>
                <c:pt idx="901">
                  <c:v>-0.21366897995636158</c:v>
                </c:pt>
                <c:pt idx="902">
                  <c:v>-0.21158012697964201</c:v>
                </c:pt>
                <c:pt idx="903">
                  <c:v>-0.20192723591380088</c:v>
                </c:pt>
                <c:pt idx="904">
                  <c:v>-0.19766977177444367</c:v>
                </c:pt>
                <c:pt idx="905">
                  <c:v>-0.1844667772511791</c:v>
                </c:pt>
                <c:pt idx="906">
                  <c:v>-0.18200052398922228</c:v>
                </c:pt>
                <c:pt idx="907">
                  <c:v>-0.1675549882320358</c:v>
                </c:pt>
                <c:pt idx="908">
                  <c:v>-0.14436174592256296</c:v>
                </c:pt>
                <c:pt idx="909">
                  <c:v>-0.14291605164647286</c:v>
                </c:pt>
                <c:pt idx="910">
                  <c:v>-0.1318131956482847</c:v>
                </c:pt>
                <c:pt idx="911">
                  <c:v>-0.12305830428637653</c:v>
                </c:pt>
                <c:pt idx="912">
                  <c:v>-0.12122754511894283</c:v>
                </c:pt>
                <c:pt idx="913">
                  <c:v>-0.11597254151655526</c:v>
                </c:pt>
                <c:pt idx="914">
                  <c:v>-0.1112507663183587</c:v>
                </c:pt>
                <c:pt idx="915">
                  <c:v>-0.10749143322885976</c:v>
                </c:pt>
                <c:pt idx="916">
                  <c:v>-0.10569554153195068</c:v>
                </c:pt>
                <c:pt idx="917">
                  <c:v>-9.5016696268195297E-2</c:v>
                </c:pt>
                <c:pt idx="918">
                  <c:v>-9.2936213214101324E-2</c:v>
                </c:pt>
                <c:pt idx="919">
                  <c:v>-9.2246040550593003E-2</c:v>
                </c:pt>
                <c:pt idx="920">
                  <c:v>-9.2187245175272006E-2</c:v>
                </c:pt>
                <c:pt idx="921">
                  <c:v>-9.5847726127818611E-2</c:v>
                </c:pt>
                <c:pt idx="922">
                  <c:v>-9.6767639838880037E-2</c:v>
                </c:pt>
                <c:pt idx="923">
                  <c:v>-0.10786083193069806</c:v>
                </c:pt>
                <c:pt idx="924">
                  <c:v>-0.12176363592292616</c:v>
                </c:pt>
                <c:pt idx="925">
                  <c:v>-0.12360220937659065</c:v>
                </c:pt>
                <c:pt idx="926">
                  <c:v>-0.14543591923360372</c:v>
                </c:pt>
                <c:pt idx="927">
                  <c:v>-0.17007938357246608</c:v>
                </c:pt>
                <c:pt idx="928">
                  <c:v>-0.1943772945903168</c:v>
                </c:pt>
                <c:pt idx="929">
                  <c:v>-0.2197286638333262</c:v>
                </c:pt>
                <c:pt idx="930">
                  <c:v>-0.22114951562615739</c:v>
                </c:pt>
                <c:pt idx="931">
                  <c:v>-0.24842747407905519</c:v>
                </c:pt>
                <c:pt idx="932">
                  <c:v>-0.28784632973864022</c:v>
                </c:pt>
                <c:pt idx="933">
                  <c:v>-0.30704475734146086</c:v>
                </c:pt>
                <c:pt idx="934">
                  <c:v>-0.29573646739933712</c:v>
                </c:pt>
                <c:pt idx="935">
                  <c:v>-0.26181629525516414</c:v>
                </c:pt>
                <c:pt idx="936">
                  <c:v>-0.25653150888085086</c:v>
                </c:pt>
                <c:pt idx="937">
                  <c:v>-0.20866767382373536</c:v>
                </c:pt>
                <c:pt idx="938">
                  <c:v>-0.19816577117418865</c:v>
                </c:pt>
                <c:pt idx="939">
                  <c:v>-0.18922420038022611</c:v>
                </c:pt>
                <c:pt idx="940">
                  <c:v>-0.18059173647612192</c:v>
                </c:pt>
                <c:pt idx="941">
                  <c:v>-0.17042151209716921</c:v>
                </c:pt>
                <c:pt idx="942">
                  <c:v>-0.15889719483321324</c:v>
                </c:pt>
                <c:pt idx="943">
                  <c:v>-0.15010228413697727</c:v>
                </c:pt>
                <c:pt idx="944">
                  <c:v>-0.12149302926616443</c:v>
                </c:pt>
                <c:pt idx="945">
                  <c:v>-0.11173806866082932</c:v>
                </c:pt>
                <c:pt idx="946">
                  <c:v>-0.10004103497103091</c:v>
                </c:pt>
                <c:pt idx="947">
                  <c:v>-6.9295742752004397E-2</c:v>
                </c:pt>
                <c:pt idx="948">
                  <c:v>-4.2962483053714834E-2</c:v>
                </c:pt>
                <c:pt idx="949">
                  <c:v>-8.5134860694618258E-3</c:v>
                </c:pt>
                <c:pt idx="950">
                  <c:v>1.6128719477469904E-3</c:v>
                </c:pt>
                <c:pt idx="951">
                  <c:v>0.16760496214152254</c:v>
                </c:pt>
                <c:pt idx="952">
                  <c:v>0.19466038963182303</c:v>
                </c:pt>
                <c:pt idx="953">
                  <c:v>0.20634805420225766</c:v>
                </c:pt>
                <c:pt idx="954">
                  <c:v>0.26450139546526619</c:v>
                </c:pt>
                <c:pt idx="955">
                  <c:v>0.2851393799594783</c:v>
                </c:pt>
                <c:pt idx="956">
                  <c:v>0.29890953840560208</c:v>
                </c:pt>
                <c:pt idx="957">
                  <c:v>0.32142293045571141</c:v>
                </c:pt>
                <c:pt idx="958">
                  <c:v>0.33636216437766059</c:v>
                </c:pt>
                <c:pt idx="959">
                  <c:v>0.34484515063532678</c:v>
                </c:pt>
                <c:pt idx="960">
                  <c:v>0.35416739745138276</c:v>
                </c:pt>
                <c:pt idx="961">
                  <c:v>0.36539865916139341</c:v>
                </c:pt>
                <c:pt idx="962">
                  <c:v>0.38878122068421223</c:v>
                </c:pt>
                <c:pt idx="963">
                  <c:v>0.39876444584157422</c:v>
                </c:pt>
                <c:pt idx="964">
                  <c:v>0.40743009518277651</c:v>
                </c:pt>
                <c:pt idx="965">
                  <c:v>0.42189760177275942</c:v>
                </c:pt>
                <c:pt idx="966">
                  <c:v>0.43215290208395524</c:v>
                </c:pt>
                <c:pt idx="967">
                  <c:v>0.44919235025949905</c:v>
                </c:pt>
                <c:pt idx="968">
                  <c:v>0.45332950933125715</c:v>
                </c:pt>
                <c:pt idx="969">
                  <c:v>0.46430868294899791</c:v>
                </c:pt>
                <c:pt idx="970">
                  <c:v>0.47287703928514963</c:v>
                </c:pt>
                <c:pt idx="971">
                  <c:v>0.48172230522784154</c:v>
                </c:pt>
                <c:pt idx="972">
                  <c:v>0.49047868355266439</c:v>
                </c:pt>
                <c:pt idx="973">
                  <c:v>0.50470154073099527</c:v>
                </c:pt>
                <c:pt idx="974">
                  <c:v>0.51471111752040255</c:v>
                </c:pt>
                <c:pt idx="975">
                  <c:v>0.52843047951953315</c:v>
                </c:pt>
                <c:pt idx="976">
                  <c:v>0.54312877353150835</c:v>
                </c:pt>
                <c:pt idx="977">
                  <c:v>0.55210526018686557</c:v>
                </c:pt>
                <c:pt idx="978">
                  <c:v>0.5612197709334299</c:v>
                </c:pt>
                <c:pt idx="979">
                  <c:v>0.56978451746395709</c:v>
                </c:pt>
                <c:pt idx="980">
                  <c:v>0.58108798538592066</c:v>
                </c:pt>
                <c:pt idx="981">
                  <c:v>0.59369713241100719</c:v>
                </c:pt>
                <c:pt idx="982">
                  <c:v>0.60416147122633224</c:v>
                </c:pt>
                <c:pt idx="983">
                  <c:v>0.61218369078090473</c:v>
                </c:pt>
                <c:pt idx="984">
                  <c:v>0.62046765312520824</c:v>
                </c:pt>
                <c:pt idx="985">
                  <c:v>0.6297963206526046</c:v>
                </c:pt>
                <c:pt idx="986">
                  <c:v>0.63462918154564174</c:v>
                </c:pt>
                <c:pt idx="987">
                  <c:v>0.65126625032432817</c:v>
                </c:pt>
                <c:pt idx="988">
                  <c:v>0.65739922358371927</c:v>
                </c:pt>
                <c:pt idx="989">
                  <c:v>0.67074097691711254</c:v>
                </c:pt>
                <c:pt idx="990">
                  <c:v>0.68152295032892851</c:v>
                </c:pt>
                <c:pt idx="991">
                  <c:v>0.69045264652823513</c:v>
                </c:pt>
                <c:pt idx="992">
                  <c:v>0.69788643035536724</c:v>
                </c:pt>
                <c:pt idx="993">
                  <c:v>0.70813610872974664</c:v>
                </c:pt>
                <c:pt idx="994">
                  <c:v>0.7180758906851118</c:v>
                </c:pt>
                <c:pt idx="995">
                  <c:v>0.72888918434455685</c:v>
                </c:pt>
                <c:pt idx="996">
                  <c:v>0.73864750707747806</c:v>
                </c:pt>
                <c:pt idx="997">
                  <c:v>0.74806973359434248</c:v>
                </c:pt>
                <c:pt idx="998">
                  <c:v>0.75826702081471353</c:v>
                </c:pt>
                <c:pt idx="999">
                  <c:v>0.7657363530456297</c:v>
                </c:pt>
                <c:pt idx="1000">
                  <c:v>0.77602009175888587</c:v>
                </c:pt>
                <c:pt idx="1001">
                  <c:v>0.78496435754922933</c:v>
                </c:pt>
                <c:pt idx="1002">
                  <c:v>0.79553741913627707</c:v>
                </c:pt>
                <c:pt idx="1003">
                  <c:v>0.80201599529718071</c:v>
                </c:pt>
                <c:pt idx="1004">
                  <c:v>0.81398614204704844</c:v>
                </c:pt>
                <c:pt idx="1005">
                  <c:v>0.82399589047493471</c:v>
                </c:pt>
                <c:pt idx="1006">
                  <c:v>0.83341983454664226</c:v>
                </c:pt>
                <c:pt idx="1007">
                  <c:v>0.84187774254921433</c:v>
                </c:pt>
                <c:pt idx="1008">
                  <c:v>0.85167820468399236</c:v>
                </c:pt>
                <c:pt idx="1009">
                  <c:v>0.86166516204664045</c:v>
                </c:pt>
                <c:pt idx="1010">
                  <c:v>0.87079894862782625</c:v>
                </c:pt>
                <c:pt idx="1011">
                  <c:v>0.88010490014359177</c:v>
                </c:pt>
                <c:pt idx="1012">
                  <c:v>0.88762350904666221</c:v>
                </c:pt>
                <c:pt idx="1013">
                  <c:v>0.89955415646292813</c:v>
                </c:pt>
                <c:pt idx="1014">
                  <c:v>0.90904264744762131</c:v>
                </c:pt>
                <c:pt idx="1015">
                  <c:v>0.91892886127122286</c:v>
                </c:pt>
                <c:pt idx="1016">
                  <c:v>0.92330962557207041</c:v>
                </c:pt>
                <c:pt idx="1017">
                  <c:v>0.93777548618804318</c:v>
                </c:pt>
                <c:pt idx="1018">
                  <c:v>0.94800502584329949</c:v>
                </c:pt>
                <c:pt idx="1019">
                  <c:v>0.95775860709388427</c:v>
                </c:pt>
                <c:pt idx="1020">
                  <c:v>0.96689893747596722</c:v>
                </c:pt>
                <c:pt idx="1021">
                  <c:v>0.97563152956000654</c:v>
                </c:pt>
                <c:pt idx="1022">
                  <c:v>0.98303252059693502</c:v>
                </c:pt>
                <c:pt idx="1023">
                  <c:v>0.99492317516538398</c:v>
                </c:pt>
                <c:pt idx="1024">
                  <c:v>1.0040377155571474</c:v>
                </c:pt>
                <c:pt idx="1025">
                  <c:v>1.0139610036106601</c:v>
                </c:pt>
                <c:pt idx="1026">
                  <c:v>1.0236768894198669</c:v>
                </c:pt>
                <c:pt idx="1027">
                  <c:v>1.0335842573923035</c:v>
                </c:pt>
                <c:pt idx="1028">
                  <c:v>1.043054395364029</c:v>
                </c:pt>
                <c:pt idx="1029">
                  <c:v>1.0494765564907433</c:v>
                </c:pt>
                <c:pt idx="1030">
                  <c:v>1.0593772831279349</c:v>
                </c:pt>
                <c:pt idx="1031">
                  <c:v>1.0690702434995072</c:v>
                </c:pt>
                <c:pt idx="1032">
                  <c:v>1.0801905208700002</c:v>
                </c:pt>
                <c:pt idx="1033">
                  <c:v>1.0900143782081151</c:v>
                </c:pt>
                <c:pt idx="1034">
                  <c:v>1.09813266032709</c:v>
                </c:pt>
                <c:pt idx="1035">
                  <c:v>1.1061643550530906</c:v>
                </c:pt>
                <c:pt idx="1036">
                  <c:v>1.1162844622645136</c:v>
                </c:pt>
                <c:pt idx="1037">
                  <c:v>1.126776495813665</c:v>
                </c:pt>
                <c:pt idx="1038">
                  <c:v>1.137035036593804</c:v>
                </c:pt>
                <c:pt idx="1039">
                  <c:v>1.1448485132878445</c:v>
                </c:pt>
                <c:pt idx="1040">
                  <c:v>1.1538509460818491</c:v>
                </c:pt>
                <c:pt idx="1041">
                  <c:v>1.1651341392179562</c:v>
                </c:pt>
                <c:pt idx="1042">
                  <c:v>1.1730498890029686</c:v>
                </c:pt>
                <c:pt idx="1043">
                  <c:v>1.1832680681408068</c:v>
                </c:pt>
                <c:pt idx="1044">
                  <c:v>1.1928120833918912</c:v>
                </c:pt>
                <c:pt idx="1045">
                  <c:v>1.2025568654492869</c:v>
                </c:pt>
                <c:pt idx="1046">
                  <c:v>1.208240418870844</c:v>
                </c:pt>
                <c:pt idx="1047">
                  <c:v>1.2202902090169969</c:v>
                </c:pt>
                <c:pt idx="1048">
                  <c:v>1.2278095244162968</c:v>
                </c:pt>
                <c:pt idx="1049">
                  <c:v>1.2366215662661757</c:v>
                </c:pt>
                <c:pt idx="1050">
                  <c:v>1.2501379923134359</c:v>
                </c:pt>
                <c:pt idx="1051">
                  <c:v>1.2586074687128861</c:v>
                </c:pt>
                <c:pt idx="1052">
                  <c:v>1.268022600292714</c:v>
                </c:pt>
                <c:pt idx="1053">
                  <c:v>1.2769261976120558</c:v>
                </c:pt>
                <c:pt idx="1054">
                  <c:v>1.2861876668166916</c:v>
                </c:pt>
                <c:pt idx="1055">
                  <c:v>1.2958046316867462</c:v>
                </c:pt>
                <c:pt idx="1056">
                  <c:v>1.3051905951117728</c:v>
                </c:pt>
                <c:pt idx="1057">
                  <c:v>1.3148627272362789</c:v>
                </c:pt>
                <c:pt idx="1058">
                  <c:v>1.3252222583331659</c:v>
                </c:pt>
                <c:pt idx="1059">
                  <c:v>1.3337157209327613</c:v>
                </c:pt>
                <c:pt idx="1060">
                  <c:v>1.3436492295112059</c:v>
                </c:pt>
                <c:pt idx="1061">
                  <c:v>1.3524714498743386</c:v>
                </c:pt>
                <c:pt idx="1062">
                  <c:v>1.3625349157086033</c:v>
                </c:pt>
                <c:pt idx="1063">
                  <c:v>1.3646344264126213</c:v>
                </c:pt>
                <c:pt idx="1064">
                  <c:v>1.3825003340955453</c:v>
                </c:pt>
                <c:pt idx="1065">
                  <c:v>1.3894202867992402</c:v>
                </c:pt>
                <c:pt idx="1066">
                  <c:v>1.3997119646024749</c:v>
                </c:pt>
                <c:pt idx="1067">
                  <c:v>1.4096592577721838</c:v>
                </c:pt>
                <c:pt idx="1068">
                  <c:v>1.4189394654264227</c:v>
                </c:pt>
                <c:pt idx="1069">
                  <c:v>1.4281513530447887</c:v>
                </c:pt>
                <c:pt idx="1070">
                  <c:v>1.4353905267400144</c:v>
                </c:pt>
                <c:pt idx="1071">
                  <c:v>1.444882144543693</c:v>
                </c:pt>
                <c:pt idx="1072">
                  <c:v>1.4565652722012079</c:v>
                </c:pt>
                <c:pt idx="1073">
                  <c:v>1.4650473915508029</c:v>
                </c:pt>
                <c:pt idx="1074">
                  <c:v>1.4757308888097425</c:v>
                </c:pt>
                <c:pt idx="1075">
                  <c:v>1.4832780348651915</c:v>
                </c:pt>
                <c:pt idx="1076">
                  <c:v>1.4919378236071061</c:v>
                </c:pt>
                <c:pt idx="1077">
                  <c:v>1.5013120737529126</c:v>
                </c:pt>
                <c:pt idx="1078">
                  <c:v>1.5131600971851562</c:v>
                </c:pt>
                <c:pt idx="1079">
                  <c:v>1.5222958352890019</c:v>
                </c:pt>
                <c:pt idx="1080">
                  <c:v>1.5306565247379336</c:v>
                </c:pt>
                <c:pt idx="1081">
                  <c:v>1.5393527488787968</c:v>
                </c:pt>
                <c:pt idx="1082">
                  <c:v>1.5502605849478039</c:v>
                </c:pt>
                <c:pt idx="1083">
                  <c:v>1.555946898966081</c:v>
                </c:pt>
                <c:pt idx="1084">
                  <c:v>1.5672983512045151</c:v>
                </c:pt>
                <c:pt idx="1085">
                  <c:v>1.5768523209436291</c:v>
                </c:pt>
                <c:pt idx="1086">
                  <c:v>1.5865576647126491</c:v>
                </c:pt>
                <c:pt idx="1087">
                  <c:v>1.5949350056240799</c:v>
                </c:pt>
                <c:pt idx="1088">
                  <c:v>1.604745196775071</c:v>
                </c:pt>
                <c:pt idx="1089">
                  <c:v>1.613590404086751</c:v>
                </c:pt>
                <c:pt idx="1090">
                  <c:v>1.6246784064688762</c:v>
                </c:pt>
                <c:pt idx="1091">
                  <c:v>1.6323482516471297</c:v>
                </c:pt>
                <c:pt idx="1092">
                  <c:v>1.6421701667315607</c:v>
                </c:pt>
                <c:pt idx="1093">
                  <c:v>1.6508650273416656</c:v>
                </c:pt>
                <c:pt idx="1094">
                  <c:v>1.6604986159701272</c:v>
                </c:pt>
                <c:pt idx="1095">
                  <c:v>1.667164798093945</c:v>
                </c:pt>
                <c:pt idx="1096">
                  <c:v>1.6790577316207698</c:v>
                </c:pt>
                <c:pt idx="1097">
                  <c:v>1.6881969082554686</c:v>
                </c:pt>
                <c:pt idx="1098">
                  <c:v>1.697839237432454</c:v>
                </c:pt>
                <c:pt idx="1099">
                  <c:v>1.7063954739193719</c:v>
                </c:pt>
                <c:pt idx="1100">
                  <c:v>1.7156545089296751</c:v>
                </c:pt>
                <c:pt idx="1101">
                  <c:v>1.7262475989614365</c:v>
                </c:pt>
                <c:pt idx="1102">
                  <c:v>1.7341359716842437</c:v>
                </c:pt>
                <c:pt idx="1103">
                  <c:v>1.7434731354997353</c:v>
                </c:pt>
                <c:pt idx="1104">
                  <c:v>1.7535631004490728</c:v>
                </c:pt>
                <c:pt idx="1105">
                  <c:v>1.7622223882252164</c:v>
                </c:pt>
                <c:pt idx="1106">
                  <c:v>1.7717509899341297</c:v>
                </c:pt>
                <c:pt idx="1107">
                  <c:v>1.7807304325666522</c:v>
                </c:pt>
                <c:pt idx="1108">
                  <c:v>1.7899434811685155</c:v>
                </c:pt>
                <c:pt idx="1109">
                  <c:v>1.7981208103203095</c:v>
                </c:pt>
                <c:pt idx="1110">
                  <c:v>1.8075604487071006</c:v>
                </c:pt>
                <c:pt idx="1111">
                  <c:v>1.8118341931131416</c:v>
                </c:pt>
                <c:pt idx="1112">
                  <c:v>1.8259884769249899</c:v>
                </c:pt>
                <c:pt idx="1113">
                  <c:v>1.835168777586015</c:v>
                </c:pt>
                <c:pt idx="1114">
                  <c:v>1.8439120740106894</c:v>
                </c:pt>
                <c:pt idx="1115">
                  <c:v>1.8532021863405213</c:v>
                </c:pt>
                <c:pt idx="1116">
                  <c:v>1.8596204647811763</c:v>
                </c:pt>
                <c:pt idx="1117">
                  <c:v>1.8697997501422465</c:v>
                </c:pt>
                <c:pt idx="1118">
                  <c:v>1.877962717162901</c:v>
                </c:pt>
                <c:pt idx="1119">
                  <c:v>1.8875548676470033</c:v>
                </c:pt>
                <c:pt idx="1120">
                  <c:v>1.8984015106949148</c:v>
                </c:pt>
                <c:pt idx="1121">
                  <c:v>1.9073701102003788</c:v>
                </c:pt>
                <c:pt idx="1122">
                  <c:v>1.9149622831344142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C-4090-B73F-076D065C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19664"/>
        <c:axId val="6407843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Data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Calculation!$AF$2:$AF$1771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2.8316985428471497E-3</c:v>
                      </c:pt>
                      <c:pt idx="1">
                        <c:v>8.8931854284801659E-4</c:v>
                      </c:pt>
                      <c:pt idx="2">
                        <c:v>8.7950854284990498E-4</c:v>
                      </c:pt>
                      <c:pt idx="3">
                        <c:v>1.3798185428477439E-3</c:v>
                      </c:pt>
                      <c:pt idx="4">
                        <c:v>6.7349854284870503E-4</c:v>
                      </c:pt>
                      <c:pt idx="5">
                        <c:v>3.2033854284740926E-4</c:v>
                      </c:pt>
                      <c:pt idx="6">
                        <c:v>4.2824854284795322E-4</c:v>
                      </c:pt>
                      <c:pt idx="7">
                        <c:v>3.3014854284907358E-4</c:v>
                      </c:pt>
                      <c:pt idx="8">
                        <c:v>3.4976854284884951E-4</c:v>
                      </c:pt>
                      <c:pt idx="9">
                        <c:v>3.4976854284884951E-4</c:v>
                      </c:pt>
                      <c:pt idx="10">
                        <c:v>-8.1871457151549976E-5</c:v>
                      </c:pt>
                      <c:pt idx="11">
                        <c:v>-2.9267714571510339E-3</c:v>
                      </c:pt>
                      <c:pt idx="12">
                        <c:v>-2.0634914571520113E-3</c:v>
                      </c:pt>
                      <c:pt idx="13">
                        <c:v>9.8741854284867259E-4</c:v>
                      </c:pt>
                      <c:pt idx="14">
                        <c:v>2.6147854284808147E-4</c:v>
                      </c:pt>
                      <c:pt idx="15">
                        <c:v>4.0862854284817729E-4</c:v>
                      </c:pt>
                      <c:pt idx="16">
                        <c:v>4.7729854284739304E-4</c:v>
                      </c:pt>
                      <c:pt idx="17">
                        <c:v>-5.3350171457150708E-2</c:v>
                      </c:pt>
                      <c:pt idx="18">
                        <c:v>9.1874854284768048E-4</c:v>
                      </c:pt>
                      <c:pt idx="19">
                        <c:v>-3.7900514571518329E-3</c:v>
                      </c:pt>
                      <c:pt idx="20">
                        <c:v>1.9194778542848567E-2</c:v>
                      </c:pt>
                      <c:pt idx="21">
                        <c:v>4.7408338542849648E-2</c:v>
                      </c:pt>
                      <c:pt idx="22">
                        <c:v>-1.0706101457151007E-2</c:v>
                      </c:pt>
                      <c:pt idx="23">
                        <c:v>7.225485428499212E-4</c:v>
                      </c:pt>
                      <c:pt idx="24">
                        <c:v>-5.8218145715294156E-4</c:v>
                      </c:pt>
                      <c:pt idx="25">
                        <c:v>-3.093541457152682E-3</c:v>
                      </c:pt>
                      <c:pt idx="26">
                        <c:v>8.3646478542847902E-2</c:v>
                      </c:pt>
                      <c:pt idx="27">
                        <c:v>4.1826448542847672E-2</c:v>
                      </c:pt>
                      <c:pt idx="28">
                        <c:v>1.0297108542847155E-2</c:v>
                      </c:pt>
                      <c:pt idx="29">
                        <c:v>3.6823348542847967E-2</c:v>
                      </c:pt>
                      <c:pt idx="30">
                        <c:v>-1.6386091457151863E-2</c:v>
                      </c:pt>
                      <c:pt idx="31">
                        <c:v>-6.9783014571509483E-3</c:v>
                      </c:pt>
                      <c:pt idx="32">
                        <c:v>4.6465485428495157E-3</c:v>
                      </c:pt>
                      <c:pt idx="33">
                        <c:v>-1.0432514571512286E-3</c:v>
                      </c:pt>
                      <c:pt idx="34">
                        <c:v>7.0292854284836892E-4</c:v>
                      </c:pt>
                      <c:pt idx="35">
                        <c:v>2.4185854284830555E-4</c:v>
                      </c:pt>
                      <c:pt idx="36">
                        <c:v>3.2033854284740926E-4</c:v>
                      </c:pt>
                      <c:pt idx="37">
                        <c:v>3.616498542848845E-3</c:v>
                      </c:pt>
                      <c:pt idx="38">
                        <c:v>3.4987785428466367E-3</c:v>
                      </c:pt>
                      <c:pt idx="39">
                        <c:v>-6.4583714571515571E-3</c:v>
                      </c:pt>
                      <c:pt idx="40">
                        <c:v>8.4920685428482301E-3</c:v>
                      </c:pt>
                      <c:pt idx="41">
                        <c:v>-1.1021114571505564E-3</c:v>
                      </c:pt>
                      <c:pt idx="42">
                        <c:v>8.7950854284990498E-4</c:v>
                      </c:pt>
                      <c:pt idx="43">
                        <c:v>1.731885428490898E-4</c:v>
                      </c:pt>
                      <c:pt idx="44">
                        <c:v>3.2033854284740926E-4</c:v>
                      </c:pt>
                      <c:pt idx="45">
                        <c:v>2.3204854284841758E-4</c:v>
                      </c:pt>
                      <c:pt idx="46">
                        <c:v>-6.8751871457152447E-2</c:v>
                      </c:pt>
                      <c:pt idx="47">
                        <c:v>-1.7691914571518197E-3</c:v>
                      </c:pt>
                      <c:pt idx="48">
                        <c:v>1.6291018542849756E-2</c:v>
                      </c:pt>
                      <c:pt idx="49">
                        <c:v>1.2337588542848721E-2</c:v>
                      </c:pt>
                      <c:pt idx="50">
                        <c:v>-3.5938514571505209E-3</c:v>
                      </c:pt>
                      <c:pt idx="51">
                        <c:v>-1.9653914571513553E-3</c:v>
                      </c:pt>
                      <c:pt idx="52">
                        <c:v>-3.5299771457152573E-2</c:v>
                      </c:pt>
                      <c:pt idx="53">
                        <c:v>1.3289158542848512E-2</c:v>
                      </c:pt>
                      <c:pt idx="54">
                        <c:v>2.6453085428475021E-3</c:v>
                      </c:pt>
                      <c:pt idx="55">
                        <c:v>-2.5049414571505224E-3</c:v>
                      </c:pt>
                      <c:pt idx="56">
                        <c:v>1.8223588542849001E-2</c:v>
                      </c:pt>
                      <c:pt idx="57">
                        <c:v>4.0560958542847914E-2</c:v>
                      </c:pt>
                      <c:pt idx="58">
                        <c:v>1.4956858542847229E-2</c:v>
                      </c:pt>
                      <c:pt idx="59">
                        <c:v>-5.2441457151886084E-5</c:v>
                      </c:pt>
                      <c:pt idx="60">
                        <c:v>-7.5913171457150597E-2</c:v>
                      </c:pt>
                      <c:pt idx="61">
                        <c:v>-1.8279421457151557E-2</c:v>
                      </c:pt>
                      <c:pt idx="62">
                        <c:v>8.1585285428467103E-3</c:v>
                      </c:pt>
                      <c:pt idx="63">
                        <c:v>-9.6171914571510086E-3</c:v>
                      </c:pt>
                      <c:pt idx="64">
                        <c:v>-2.4755114571508585E-3</c:v>
                      </c:pt>
                      <c:pt idx="65">
                        <c:v>3.791985428485134E-4</c:v>
                      </c:pt>
                      <c:pt idx="66">
                        <c:v>2.4185854284830555E-4</c:v>
                      </c:pt>
                      <c:pt idx="67">
                        <c:v>3.7047885428478367E-3</c:v>
                      </c:pt>
                      <c:pt idx="68">
                        <c:v>3.1456185428488936E-3</c:v>
                      </c:pt>
                      <c:pt idx="69">
                        <c:v>-6.5779441457150867E-2</c:v>
                      </c:pt>
                      <c:pt idx="70">
                        <c:v>-3.076755145715282E-2</c:v>
                      </c:pt>
                      <c:pt idx="71">
                        <c:v>-2.4264614571514187E-3</c:v>
                      </c:pt>
                      <c:pt idx="72">
                        <c:v>-2.9562014571506978E-3</c:v>
                      </c:pt>
                      <c:pt idx="73">
                        <c:v>2.4098685428484146E-3</c:v>
                      </c:pt>
                      <c:pt idx="74">
                        <c:v>-5.3313145715172539E-4</c:v>
                      </c:pt>
                      <c:pt idx="75">
                        <c:v>6.6368854284704071E-4</c:v>
                      </c:pt>
                      <c:pt idx="76">
                        <c:v>3.791985428485134E-4</c:v>
                      </c:pt>
                      <c:pt idx="77">
                        <c:v>-1.8524671457150532E-2</c:v>
                      </c:pt>
                      <c:pt idx="78">
                        <c:v>-6.1806391457151832E-2</c:v>
                      </c:pt>
                      <c:pt idx="79">
                        <c:v>-7.9228951457151808E-2</c:v>
                      </c:pt>
                      <c:pt idx="80">
                        <c:v>-8.2014991457151964E-2</c:v>
                      </c:pt>
                      <c:pt idx="81">
                        <c:v>1.3818898542847791E-2</c:v>
                      </c:pt>
                      <c:pt idx="82">
                        <c:v>-7.0971145714970874E-4</c:v>
                      </c:pt>
                      <c:pt idx="83">
                        <c:v>1.045185428480977E-4</c:v>
                      </c:pt>
                      <c:pt idx="84">
                        <c:v>9.7760854284878462E-4</c:v>
                      </c:pt>
                      <c:pt idx="85">
                        <c:v>5.557785428482731E-4</c:v>
                      </c:pt>
                      <c:pt idx="86">
                        <c:v>2.0261854284875369E-4</c:v>
                      </c:pt>
                      <c:pt idx="87">
                        <c:v>4.1843854284806525E-4</c:v>
                      </c:pt>
                      <c:pt idx="88">
                        <c:v>3.791985428485134E-4</c:v>
                      </c:pt>
                      <c:pt idx="89">
                        <c:v>4.8710854284905736E-4</c:v>
                      </c:pt>
                      <c:pt idx="90">
                        <c:v>-3.3681121457151519E-2</c:v>
                      </c:pt>
                      <c:pt idx="91">
                        <c:v>-2.1605011457152656E-2</c:v>
                      </c:pt>
                      <c:pt idx="92">
                        <c:v>-5.8207214571517341E-3</c:v>
                      </c:pt>
                      <c:pt idx="93">
                        <c:v>6.441778542848553E-3</c:v>
                      </c:pt>
                      <c:pt idx="94">
                        <c:v>-1.4552714571518521E-3</c:v>
                      </c:pt>
                      <c:pt idx="95">
                        <c:v>1.0070385428484485E-3</c:v>
                      </c:pt>
                      <c:pt idx="96">
                        <c:v>2.5166854284819351E-4</c:v>
                      </c:pt>
                      <c:pt idx="97">
                        <c:v>3.3995854284896154E-4</c:v>
                      </c:pt>
                      <c:pt idx="98">
                        <c:v>3.4976854284884951E-4</c:v>
                      </c:pt>
                      <c:pt idx="99">
                        <c:v>3.791985428485134E-4</c:v>
                      </c:pt>
                      <c:pt idx="100">
                        <c:v>3.5957854284873747E-4</c:v>
                      </c:pt>
                      <c:pt idx="101">
                        <c:v>9.2855854284756845E-4</c:v>
                      </c:pt>
                      <c:pt idx="102">
                        <c:v>2.3215785428476465E-3</c:v>
                      </c:pt>
                      <c:pt idx="103">
                        <c:v>-3.4397251457152223E-2</c:v>
                      </c:pt>
                      <c:pt idx="104">
                        <c:v>1.3671748542849471E-2</c:v>
                      </c:pt>
                      <c:pt idx="105">
                        <c:v>-1.5337514571527322E-3</c:v>
                      </c:pt>
                      <c:pt idx="106">
                        <c:v>3.5576385428495172E-3</c:v>
                      </c:pt>
                      <c:pt idx="107">
                        <c:v>-1.6416614571514998E-3</c:v>
                      </c:pt>
                      <c:pt idx="108">
                        <c:v>3.3810585428479811E-3</c:v>
                      </c:pt>
                      <c:pt idx="109">
                        <c:v>-8.862914571512448E-4</c:v>
                      </c:pt>
                      <c:pt idx="110">
                        <c:v>7.912185428473606E-4</c:v>
                      </c:pt>
                      <c:pt idx="111">
                        <c:v>2.3204854284841758E-4</c:v>
                      </c:pt>
                      <c:pt idx="112">
                        <c:v>4.3805854284961754E-4</c:v>
                      </c:pt>
                      <c:pt idx="113">
                        <c:v>3.3995854284896154E-4</c:v>
                      </c:pt>
                      <c:pt idx="114">
                        <c:v>3.8900854284840136E-4</c:v>
                      </c:pt>
                      <c:pt idx="115">
                        <c:v>-2.3676014571520909E-3</c:v>
                      </c:pt>
                      <c:pt idx="116">
                        <c:v>3.791985428485134E-4</c:v>
                      </c:pt>
                      <c:pt idx="117">
                        <c:v>4.4786854284772915E-4</c:v>
                      </c:pt>
                      <c:pt idx="118">
                        <c:v>6.2444854284926521E-4</c:v>
                      </c:pt>
                      <c:pt idx="119">
                        <c:v>-3.7508114571505047E-3</c:v>
                      </c:pt>
                      <c:pt idx="120">
                        <c:v>3.9206085428471482E-3</c:v>
                      </c:pt>
                      <c:pt idx="121">
                        <c:v>1.8506985428476952E-3</c:v>
                      </c:pt>
                      <c:pt idx="122">
                        <c:v>3.8225085428500449E-3</c:v>
                      </c:pt>
                      <c:pt idx="123">
                        <c:v>3.5968785428472927E-3</c:v>
                      </c:pt>
                      <c:pt idx="124">
                        <c:v>1.7231685428473753E-3</c:v>
                      </c:pt>
                      <c:pt idx="125">
                        <c:v>2.9090854284774537E-4</c:v>
                      </c:pt>
                      <c:pt idx="126">
                        <c:v>9.5798854284723234E-4</c:v>
                      </c:pt>
                      <c:pt idx="127">
                        <c:v>2.9690385428473576E-3</c:v>
                      </c:pt>
                      <c:pt idx="128">
                        <c:v>1.9782285428480151E-3</c:v>
                      </c:pt>
                      <c:pt idx="129">
                        <c:v>2.712885428497458E-4</c:v>
                      </c:pt>
                      <c:pt idx="130">
                        <c:v>5.3615854285027353E-4</c:v>
                      </c:pt>
                      <c:pt idx="131">
                        <c:v>4.4786854284772915E-4</c:v>
                      </c:pt>
                      <c:pt idx="132">
                        <c:v>3.9881854284828933E-4</c:v>
                      </c:pt>
                      <c:pt idx="133">
                        <c:v>3.791985428485134E-4</c:v>
                      </c:pt>
                      <c:pt idx="134">
                        <c:v>3.4976854284884951E-4</c:v>
                      </c:pt>
                      <c:pt idx="135">
                        <c:v>3.791985428485134E-4</c:v>
                      </c:pt>
                      <c:pt idx="136">
                        <c:v>3.6938854284862543E-4</c:v>
                      </c:pt>
                      <c:pt idx="137">
                        <c:v>3.5957854284873747E-4</c:v>
                      </c:pt>
                      <c:pt idx="138">
                        <c:v>3.6938854284862543E-4</c:v>
                      </c:pt>
                      <c:pt idx="139">
                        <c:v>1.6544985428481596E-3</c:v>
                      </c:pt>
                      <c:pt idx="140">
                        <c:v>5.5468542846881519E-5</c:v>
                      </c:pt>
                      <c:pt idx="141">
                        <c:v>3.6938854284862543E-4</c:v>
                      </c:pt>
                      <c:pt idx="142">
                        <c:v>1.2413854284787362E-4</c:v>
                      </c:pt>
                      <c:pt idx="143">
                        <c:v>3.0071854284940969E-4</c:v>
                      </c:pt>
                      <c:pt idx="144">
                        <c:v>3.4976854284884951E-4</c:v>
                      </c:pt>
                      <c:pt idx="145">
                        <c:v>3.4976854284884951E-4</c:v>
                      </c:pt>
                      <c:pt idx="146">
                        <c:v>8.5951828542848219E-2</c:v>
                      </c:pt>
                      <c:pt idx="147">
                        <c:v>7.787819854284983E-2</c:v>
                      </c:pt>
                      <c:pt idx="148">
                        <c:v>-7.5669014571513316E-3</c:v>
                      </c:pt>
                      <c:pt idx="149">
                        <c:v>2.1253785428498873E-3</c:v>
                      </c:pt>
                      <c:pt idx="150">
                        <c:v>-3.2258671457151777E-2</c:v>
                      </c:pt>
                      <c:pt idx="151">
                        <c:v>-5.0358121457151128E-2</c:v>
                      </c:pt>
                      <c:pt idx="152">
                        <c:v>-1.8191131457152565E-2</c:v>
                      </c:pt>
                      <c:pt idx="153">
                        <c:v>6.4406854284904114E-4</c:v>
                      </c:pt>
                      <c:pt idx="154">
                        <c:v>8.4026854284857677E-4</c:v>
                      </c:pt>
                      <c:pt idx="155">
                        <c:v>-2.7403814571513863E-3</c:v>
                      </c:pt>
                      <c:pt idx="156">
                        <c:v>3.9109078542848508E-2</c:v>
                      </c:pt>
                      <c:pt idx="157">
                        <c:v>1.3867948542849007E-2</c:v>
                      </c:pt>
                      <c:pt idx="158">
                        <c:v>1.4190585428490721E-3</c:v>
                      </c:pt>
                      <c:pt idx="159">
                        <c:v>-2.9562014571506978E-3</c:v>
                      </c:pt>
                      <c:pt idx="160">
                        <c:v>-5.1231211457151815E-2</c:v>
                      </c:pt>
                      <c:pt idx="161">
                        <c:v>7.962328542848951E-3</c:v>
                      </c:pt>
                      <c:pt idx="162">
                        <c:v>1.6741185428497118E-3</c:v>
                      </c:pt>
                      <c:pt idx="163">
                        <c:v>-1.4356514571520762E-3</c:v>
                      </c:pt>
                      <c:pt idx="164">
                        <c:v>2.8807485428483659E-3</c:v>
                      </c:pt>
                      <c:pt idx="165">
                        <c:v>-8.1871457151549976E-5</c:v>
                      </c:pt>
                      <c:pt idx="166">
                        <c:v>4.1843854284806525E-4</c:v>
                      </c:pt>
                      <c:pt idx="167">
                        <c:v>5.1653854284872125E-4</c:v>
                      </c:pt>
                      <c:pt idx="168">
                        <c:v>3.8900854284840136E-4</c:v>
                      </c:pt>
                      <c:pt idx="169">
                        <c:v>3.4976854284884951E-4</c:v>
                      </c:pt>
                      <c:pt idx="170">
                        <c:v>3.5957854284873747E-4</c:v>
                      </c:pt>
                      <c:pt idx="171">
                        <c:v>3.6938854284862543E-4</c:v>
                      </c:pt>
                      <c:pt idx="172">
                        <c:v>3.6938854284862543E-4</c:v>
                      </c:pt>
                      <c:pt idx="173">
                        <c:v>3.4976854284884951E-4</c:v>
                      </c:pt>
                      <c:pt idx="174">
                        <c:v>3.6938854284862543E-4</c:v>
                      </c:pt>
                      <c:pt idx="175">
                        <c:v>3.4976854284884951E-4</c:v>
                      </c:pt>
                      <c:pt idx="176">
                        <c:v>3.791985428485134E-4</c:v>
                      </c:pt>
                      <c:pt idx="177">
                        <c:v>3.6938854284862543E-4</c:v>
                      </c:pt>
                      <c:pt idx="178">
                        <c:v>3.6938854284862543E-4</c:v>
                      </c:pt>
                      <c:pt idx="179">
                        <c:v>3.6938854284862543E-4</c:v>
                      </c:pt>
                      <c:pt idx="180">
                        <c:v>3.8900854284840136E-4</c:v>
                      </c:pt>
                      <c:pt idx="181">
                        <c:v>3.4976854284884951E-4</c:v>
                      </c:pt>
                      <c:pt idx="182">
                        <c:v>-2.4166514571515307E-3</c:v>
                      </c:pt>
                      <c:pt idx="183">
                        <c:v>-3.015061457151802E-3</c:v>
                      </c:pt>
                      <c:pt idx="184">
                        <c:v>-7.881914571505888E-4</c:v>
                      </c:pt>
                      <c:pt idx="185">
                        <c:v>8.8931854284801659E-4</c:v>
                      </c:pt>
                      <c:pt idx="186">
                        <c:v>5.1653854284872125E-4</c:v>
                      </c:pt>
                      <c:pt idx="187">
                        <c:v>4.4786854284772915E-4</c:v>
                      </c:pt>
                      <c:pt idx="188">
                        <c:v>-1.5473761457151625E-2</c:v>
                      </c:pt>
                      <c:pt idx="189">
                        <c:v>-8.7086761457150885E-2</c:v>
                      </c:pt>
                      <c:pt idx="190">
                        <c:v>-4.5874951457152591E-2</c:v>
                      </c:pt>
                      <c:pt idx="191">
                        <c:v>-8.1260714571520509E-3</c:v>
                      </c:pt>
                      <c:pt idx="192">
                        <c:v>-5.467452145715157E-2</c:v>
                      </c:pt>
                      <c:pt idx="193">
                        <c:v>7.1186685428479279E-3</c:v>
                      </c:pt>
                      <c:pt idx="194">
                        <c:v>-5.6441414571519744E-3</c:v>
                      </c:pt>
                      <c:pt idx="195">
                        <c:v>-4.742714571523976E-4</c:v>
                      </c:pt>
                      <c:pt idx="196">
                        <c:v>5.557785428482731E-4</c:v>
                      </c:pt>
                      <c:pt idx="197">
                        <c:v>3.4976854284884951E-4</c:v>
                      </c:pt>
                      <c:pt idx="198">
                        <c:v>4.8710854284905736E-4</c:v>
                      </c:pt>
                      <c:pt idx="199">
                        <c:v>4.7729854284739304E-4</c:v>
                      </c:pt>
                      <c:pt idx="200">
                        <c:v>3.791985428485134E-4</c:v>
                      </c:pt>
                      <c:pt idx="201">
                        <c:v>3.3995854284896154E-4</c:v>
                      </c:pt>
                      <c:pt idx="202">
                        <c:v>3.4976854284884951E-4</c:v>
                      </c:pt>
                      <c:pt idx="203">
                        <c:v>3.791985428485134E-4</c:v>
                      </c:pt>
                      <c:pt idx="204">
                        <c:v>3.5957854284873747E-4</c:v>
                      </c:pt>
                      <c:pt idx="205">
                        <c:v>3.5957854284873747E-4</c:v>
                      </c:pt>
                      <c:pt idx="206">
                        <c:v>3.4976854284884951E-4</c:v>
                      </c:pt>
                      <c:pt idx="207">
                        <c:v>-1.6612814571512757E-3</c:v>
                      </c:pt>
                      <c:pt idx="208">
                        <c:v>1.1051385428491045E-3</c:v>
                      </c:pt>
                      <c:pt idx="209">
                        <c:v>1.9280854284886573E-4</c:v>
                      </c:pt>
                      <c:pt idx="210">
                        <c:v>-6.8732251457150895E-2</c:v>
                      </c:pt>
                      <c:pt idx="211">
                        <c:v>-7.2067651457151882E-2</c:v>
                      </c:pt>
                      <c:pt idx="212">
                        <c:v>-1.0127311457150512E-2</c:v>
                      </c:pt>
                      <c:pt idx="213">
                        <c:v>-8.3418914571513625E-3</c:v>
                      </c:pt>
                      <c:pt idx="214">
                        <c:v>-2.9267714571510339E-3</c:v>
                      </c:pt>
                      <c:pt idx="215">
                        <c:v>1.3896285428494082E-3</c:v>
                      </c:pt>
                      <c:pt idx="216">
                        <c:v>-1.8978145715209394E-4</c:v>
                      </c:pt>
                      <c:pt idx="217">
                        <c:v>-3.2712145715230179E-4</c:v>
                      </c:pt>
                      <c:pt idx="218">
                        <c:v>-1.5533714571507318E-3</c:v>
                      </c:pt>
                      <c:pt idx="219">
                        <c:v>-9.0591145715102073E-4</c:v>
                      </c:pt>
                      <c:pt idx="220">
                        <c:v>-6.9242371457152174E-2</c:v>
                      </c:pt>
                      <c:pt idx="221">
                        <c:v>-5.7411511457152287E-2</c:v>
                      </c:pt>
                      <c:pt idx="222">
                        <c:v>1.0336348542848484E-2</c:v>
                      </c:pt>
                      <c:pt idx="223">
                        <c:v>-6.2425514571504692E-3</c:v>
                      </c:pt>
                      <c:pt idx="224">
                        <c:v>-1.4650814571517401E-3</c:v>
                      </c:pt>
                      <c:pt idx="225">
                        <c:v>3.5957854284873747E-4</c:v>
                      </c:pt>
                      <c:pt idx="226">
                        <c:v>-2.6324714571508423E-3</c:v>
                      </c:pt>
                      <c:pt idx="227">
                        <c:v>-2.2302614571518831E-3</c:v>
                      </c:pt>
                      <c:pt idx="228">
                        <c:v>-2.3283614571525391E-3</c:v>
                      </c:pt>
                      <c:pt idx="229">
                        <c:v>-1.2688814571522045E-3</c:v>
                      </c:pt>
                      <c:pt idx="230">
                        <c:v>5.85208542847937E-4</c:v>
                      </c:pt>
                      <c:pt idx="231">
                        <c:v>-1.4777251457152474E-2</c:v>
                      </c:pt>
                      <c:pt idx="232">
                        <c:v>-1.4767441457150809E-2</c:v>
                      </c:pt>
                      <c:pt idx="233">
                        <c:v>9.4338285428499091E-3</c:v>
                      </c:pt>
                      <c:pt idx="234">
                        <c:v>3.0082785428486858E-3</c:v>
                      </c:pt>
                      <c:pt idx="235">
                        <c:v>-8.7648145715135684E-4</c:v>
                      </c:pt>
                      <c:pt idx="236">
                        <c:v>1.8310785428479193E-3</c:v>
                      </c:pt>
                      <c:pt idx="237">
                        <c:v>7.617885428476967E-4</c:v>
                      </c:pt>
                      <c:pt idx="238">
                        <c:v>2.0261854284875369E-4</c:v>
                      </c:pt>
                      <c:pt idx="239">
                        <c:v>4.8710854284905736E-4</c:v>
                      </c:pt>
                      <c:pt idx="240">
                        <c:v>1.6152585428486077E-3</c:v>
                      </c:pt>
                      <c:pt idx="241">
                        <c:v>2.282338542849871E-3</c:v>
                      </c:pt>
                      <c:pt idx="242">
                        <c:v>4.4786854284772915E-4</c:v>
                      </c:pt>
                      <c:pt idx="243">
                        <c:v>1.045185428480977E-4</c:v>
                      </c:pt>
                      <c:pt idx="244">
                        <c:v>9.9722854284856055E-4</c:v>
                      </c:pt>
                      <c:pt idx="245">
                        <c:v>-1.5051931457151113E-2</c:v>
                      </c:pt>
                      <c:pt idx="246">
                        <c:v>9.9929985428488521E-3</c:v>
                      </c:pt>
                      <c:pt idx="247">
                        <c:v>6.2711938542848955E-2</c:v>
                      </c:pt>
                      <c:pt idx="248">
                        <c:v>6.0798988542849486E-2</c:v>
                      </c:pt>
                      <c:pt idx="249">
                        <c:v>-1.0529521457151247E-2</c:v>
                      </c:pt>
                      <c:pt idx="250">
                        <c:v>1.5858285428471675E-3</c:v>
                      </c:pt>
                      <c:pt idx="251">
                        <c:v>2.6747385428471659E-3</c:v>
                      </c:pt>
                      <c:pt idx="252">
                        <c:v>3.3614385428482052E-3</c:v>
                      </c:pt>
                      <c:pt idx="253">
                        <c:v>1.2719085428471999E-3</c:v>
                      </c:pt>
                      <c:pt idx="254">
                        <c:v>-1.3092145715276615E-4</c:v>
                      </c:pt>
                      <c:pt idx="255">
                        <c:v>3.3995854284896154E-4</c:v>
                      </c:pt>
                      <c:pt idx="256">
                        <c:v>1.6948288542847578E-2</c:v>
                      </c:pt>
                      <c:pt idx="257">
                        <c:v>9.2220418542847682E-2</c:v>
                      </c:pt>
                      <c:pt idx="258">
                        <c:v>-1.0048831457151408E-2</c:v>
                      </c:pt>
                      <c:pt idx="259">
                        <c:v>-2.7807145715108561E-4</c:v>
                      </c:pt>
                      <c:pt idx="260">
                        <c:v>-5.4871814571519906E-3</c:v>
                      </c:pt>
                      <c:pt idx="261">
                        <c:v>-1.1315414571502203E-3</c:v>
                      </c:pt>
                      <c:pt idx="262">
                        <c:v>-6.0180145715094113E-4</c:v>
                      </c:pt>
                      <c:pt idx="263">
                        <c:v>-3.7673791457152106E-2</c:v>
                      </c:pt>
                      <c:pt idx="264">
                        <c:v>5.6471685428487461E-3</c:v>
                      </c:pt>
                      <c:pt idx="265">
                        <c:v>3.8519385428497088E-3</c:v>
                      </c:pt>
                      <c:pt idx="266">
                        <c:v>-2.1812114571506669E-3</c:v>
                      </c:pt>
                      <c:pt idx="267">
                        <c:v>-1.3767914571527484E-3</c:v>
                      </c:pt>
                      <c:pt idx="268">
                        <c:v>-1.288501457150204E-3</c:v>
                      </c:pt>
                      <c:pt idx="269">
                        <c:v>-6.9990145715159713E-4</c:v>
                      </c:pt>
                      <c:pt idx="270">
                        <c:v>-1.8946501457151044E-2</c:v>
                      </c:pt>
                      <c:pt idx="271">
                        <c:v>1.0620838542847011E-2</c:v>
                      </c:pt>
                      <c:pt idx="272">
                        <c:v>8.0102854284902492E-4</c:v>
                      </c:pt>
                      <c:pt idx="273">
                        <c:v>-3.8881514571524889E-3</c:v>
                      </c:pt>
                      <c:pt idx="274">
                        <c:v>1.4338828542848958E-2</c:v>
                      </c:pt>
                      <c:pt idx="275">
                        <c:v>1.9381168542848215E-2</c:v>
                      </c:pt>
                      <c:pt idx="276">
                        <c:v>6.2161485428475771E-3</c:v>
                      </c:pt>
                      <c:pt idx="277">
                        <c:v>-6.399511457150453E-3</c:v>
                      </c:pt>
                      <c:pt idx="278">
                        <c:v>6.6439738542849014E-2</c:v>
                      </c:pt>
                      <c:pt idx="279">
                        <c:v>8.2312318542848928E-2</c:v>
                      </c:pt>
                      <c:pt idx="280">
                        <c:v>-4.5159914571506476E-3</c:v>
                      </c:pt>
                      <c:pt idx="281">
                        <c:v>-2.6913314571501701E-3</c:v>
                      </c:pt>
                      <c:pt idx="282">
                        <c:v>5.2794028542848537E-2</c:v>
                      </c:pt>
                      <c:pt idx="283">
                        <c:v>4.8301048542850111E-2</c:v>
                      </c:pt>
                      <c:pt idx="284">
                        <c:v>6.0788085428491456E-3</c:v>
                      </c:pt>
                      <c:pt idx="285">
                        <c:v>-1.4258414571521882E-3</c:v>
                      </c:pt>
                      <c:pt idx="286">
                        <c:v>-3.1622114571518978E-3</c:v>
                      </c:pt>
                      <c:pt idx="287">
                        <c:v>-2.4068414571516428E-3</c:v>
                      </c:pt>
                      <c:pt idx="288">
                        <c:v>-2.151781457151003E-3</c:v>
                      </c:pt>
                      <c:pt idx="289">
                        <c:v>-1.690711457152716E-3</c:v>
                      </c:pt>
                      <c:pt idx="290">
                        <c:v>1.3063528542849312E-2</c:v>
                      </c:pt>
                      <c:pt idx="291">
                        <c:v>1.6016338542847564E-2</c:v>
                      </c:pt>
                      <c:pt idx="292">
                        <c:v>-2.916961457151146E-3</c:v>
                      </c:pt>
                      <c:pt idx="293">
                        <c:v>5.67659854284841E-3</c:v>
                      </c:pt>
                      <c:pt idx="294">
                        <c:v>-4.3590314571506639E-3</c:v>
                      </c:pt>
                      <c:pt idx="295">
                        <c:v>-2.0438714571522354E-3</c:v>
                      </c:pt>
                      <c:pt idx="296">
                        <c:v>-6.9990145715159713E-4</c:v>
                      </c:pt>
                      <c:pt idx="297">
                        <c:v>-2.1526531457151776E-2</c:v>
                      </c:pt>
                      <c:pt idx="298">
                        <c:v>6.6575985428496409E-3</c:v>
                      </c:pt>
                      <c:pt idx="299">
                        <c:v>-8.2732214571503704E-3</c:v>
                      </c:pt>
                      <c:pt idx="300">
                        <c:v>2.007658542847679E-3</c:v>
                      </c:pt>
                      <c:pt idx="301">
                        <c:v>-1.3092145715276615E-4</c:v>
                      </c:pt>
                      <c:pt idx="302">
                        <c:v>-7.5876145715092491E-4</c:v>
                      </c:pt>
                      <c:pt idx="303">
                        <c:v>-2.720761457149834E-3</c:v>
                      </c:pt>
                      <c:pt idx="304">
                        <c:v>-2.3087414571509868E-3</c:v>
                      </c:pt>
                      <c:pt idx="305">
                        <c:v>-1.3277414571515322E-3</c:v>
                      </c:pt>
                      <c:pt idx="306">
                        <c:v>2.0261854284875369E-4</c:v>
                      </c:pt>
                      <c:pt idx="307">
                        <c:v>-3.1524014571520098E-3</c:v>
                      </c:pt>
                      <c:pt idx="308">
                        <c:v>-2.4558914571510826E-3</c:v>
                      </c:pt>
                      <c:pt idx="309">
                        <c:v>-2.4951314571524108E-3</c:v>
                      </c:pt>
                      <c:pt idx="310">
                        <c:v>-2.6128514571510664E-3</c:v>
                      </c:pt>
                      <c:pt idx="311">
                        <c:v>-1.7906641457152261E-2</c:v>
                      </c:pt>
                      <c:pt idx="312">
                        <c:v>-9.3159151457150813E-2</c:v>
                      </c:pt>
                      <c:pt idx="313">
                        <c:v>-4.9004341457152378E-2</c:v>
                      </c:pt>
                      <c:pt idx="314">
                        <c:v>7.5110685428487756E-3</c:v>
                      </c:pt>
                      <c:pt idx="315">
                        <c:v>3.5968785428472927E-3</c:v>
                      </c:pt>
                      <c:pt idx="316">
                        <c:v>5.557785428482731E-4</c:v>
                      </c:pt>
                      <c:pt idx="317">
                        <c:v>1.983242854284839E-2</c:v>
                      </c:pt>
                      <c:pt idx="318">
                        <c:v>6.441778542848553E-3</c:v>
                      </c:pt>
                      <c:pt idx="319">
                        <c:v>-2.2742971457152095E-2</c:v>
                      </c:pt>
                      <c:pt idx="320">
                        <c:v>6.431968542848665E-3</c:v>
                      </c:pt>
                      <c:pt idx="321">
                        <c:v>3.6949785428479487E-3</c:v>
                      </c:pt>
                      <c:pt idx="322">
                        <c:v>-3.6232814571519611E-3</c:v>
                      </c:pt>
                      <c:pt idx="323">
                        <c:v>1.0462785428480004E-3</c:v>
                      </c:pt>
                      <c:pt idx="324">
                        <c:v>6.590018854284807E-2</c:v>
                      </c:pt>
                      <c:pt idx="325">
                        <c:v>2.1646185428476628E-3</c:v>
                      </c:pt>
                      <c:pt idx="326">
                        <c:v>4.9691854284894532E-4</c:v>
                      </c:pt>
                      <c:pt idx="327">
                        <c:v>-5.8207214571517341E-3</c:v>
                      </c:pt>
                      <c:pt idx="328">
                        <c:v>-1.7201414571523799E-3</c:v>
                      </c:pt>
                      <c:pt idx="329">
                        <c:v>-3.8979614571523769E-3</c:v>
                      </c:pt>
                      <c:pt idx="330">
                        <c:v>-2.0242514571506831E-3</c:v>
                      </c:pt>
                      <c:pt idx="331">
                        <c:v>1.537868854284774E-2</c:v>
                      </c:pt>
                      <c:pt idx="332">
                        <c:v>4.0677585428490204E-3</c:v>
                      </c:pt>
                      <c:pt idx="333">
                        <c:v>-1.8985741457152372E-2</c:v>
                      </c:pt>
                      <c:pt idx="334">
                        <c:v>-7.6061414571508834E-3</c:v>
                      </c:pt>
                      <c:pt idx="335">
                        <c:v>2.3204854284841758E-4</c:v>
                      </c:pt>
                      <c:pt idx="336">
                        <c:v>-1.9850114571529076E-3</c:v>
                      </c:pt>
                      <c:pt idx="337">
                        <c:v>-2.1027314571515632E-3</c:v>
                      </c:pt>
                      <c:pt idx="338">
                        <c:v>1.0070385428484485E-3</c:v>
                      </c:pt>
                      <c:pt idx="339">
                        <c:v>3.8900854284840136E-4</c:v>
                      </c:pt>
                      <c:pt idx="340">
                        <c:v>3.4976854284884951E-4</c:v>
                      </c:pt>
                      <c:pt idx="341">
                        <c:v>3.6938854284862543E-4</c:v>
                      </c:pt>
                      <c:pt idx="342">
                        <c:v>-2.3883145715153375E-4</c:v>
                      </c:pt>
                      <c:pt idx="343">
                        <c:v>-4.4484145715095735E-4</c:v>
                      </c:pt>
                      <c:pt idx="344">
                        <c:v>1.9280854284886573E-4</c:v>
                      </c:pt>
                      <c:pt idx="345">
                        <c:v>5.9501854284960132E-4</c:v>
                      </c:pt>
                      <c:pt idx="346">
                        <c:v>3.5175268542849025E-2</c:v>
                      </c:pt>
                      <c:pt idx="347">
                        <c:v>7.2816238542847245E-2</c:v>
                      </c:pt>
                      <c:pt idx="348">
                        <c:v>8.2008208542848848E-2</c:v>
                      </c:pt>
                      <c:pt idx="349">
                        <c:v>7.5612088542849065E-2</c:v>
                      </c:pt>
                      <c:pt idx="350">
                        <c:v>-9.5485214571500165E-3</c:v>
                      </c:pt>
                      <c:pt idx="351">
                        <c:v>1.1247585428488804E-3</c:v>
                      </c:pt>
                      <c:pt idx="352">
                        <c:v>-2.3676014571520909E-3</c:v>
                      </c:pt>
                      <c:pt idx="353">
                        <c:v>-2.240071457151771E-3</c:v>
                      </c:pt>
                      <c:pt idx="354">
                        <c:v>-2.8777214571515941E-3</c:v>
                      </c:pt>
                      <c:pt idx="355">
                        <c:v>-2.6619014571505062E-3</c:v>
                      </c:pt>
                      <c:pt idx="356">
                        <c:v>-2.5147514571521867E-3</c:v>
                      </c:pt>
                      <c:pt idx="357">
                        <c:v>-2.5932314571530668E-3</c:v>
                      </c:pt>
                      <c:pt idx="358">
                        <c:v>5.9501854284960132E-4</c:v>
                      </c:pt>
                      <c:pt idx="359">
                        <c:v>1.5672988542847932E-2</c:v>
                      </c:pt>
                      <c:pt idx="360">
                        <c:v>8.529455854284862E-2</c:v>
                      </c:pt>
                      <c:pt idx="361">
                        <c:v>7.4326978542847755E-2</c:v>
                      </c:pt>
                      <c:pt idx="362">
                        <c:v>9.365158542848917E-3</c:v>
                      </c:pt>
                      <c:pt idx="363">
                        <c:v>8.3351085428482463E-3</c:v>
                      </c:pt>
                      <c:pt idx="364">
                        <c:v>1.4848948542848461E-2</c:v>
                      </c:pt>
                      <c:pt idx="365">
                        <c:v>2.1137158542849477E-2</c:v>
                      </c:pt>
                      <c:pt idx="366">
                        <c:v>6.2651985428487933E-3</c:v>
                      </c:pt>
                      <c:pt idx="367">
                        <c:v>-3.4368914571505371E-3</c:v>
                      </c:pt>
                      <c:pt idx="368">
                        <c:v>-3.8391014571530491E-3</c:v>
                      </c:pt>
                      <c:pt idx="369">
                        <c:v>-5.2419314571530151E-3</c:v>
                      </c:pt>
                      <c:pt idx="370">
                        <c:v>-2.2989314571528752E-3</c:v>
                      </c:pt>
                      <c:pt idx="371">
                        <c:v>-2.8777214571515941E-3</c:v>
                      </c:pt>
                      <c:pt idx="372">
                        <c:v>1.2413854284787362E-4</c:v>
                      </c:pt>
                      <c:pt idx="373">
                        <c:v>5.7539854284804903E-4</c:v>
                      </c:pt>
                      <c:pt idx="374">
                        <c:v>-9.6477145715212487E-4</c:v>
                      </c:pt>
                      <c:pt idx="375">
                        <c:v>-2.7698114571510501E-3</c:v>
                      </c:pt>
                      <c:pt idx="376">
                        <c:v>-2.7600014571511622E-3</c:v>
                      </c:pt>
                      <c:pt idx="377">
                        <c:v>3.1741768542847382E-2</c:v>
                      </c:pt>
                      <c:pt idx="378">
                        <c:v>-3.1131614571506816E-3</c:v>
                      </c:pt>
                      <c:pt idx="379">
                        <c:v>-1.003902145715152E-2</c:v>
                      </c:pt>
                      <c:pt idx="380">
                        <c:v>-2.559768145714969E-2</c:v>
                      </c:pt>
                      <c:pt idx="381">
                        <c:v>-7.0077314571506122E-3</c:v>
                      </c:pt>
                      <c:pt idx="382">
                        <c:v>-1.713165145715223E-2</c:v>
                      </c:pt>
                      <c:pt idx="383">
                        <c:v>-5.8588711457151277E-2</c:v>
                      </c:pt>
                      <c:pt idx="384">
                        <c:v>6.0591885428475933E-3</c:v>
                      </c:pt>
                      <c:pt idx="385">
                        <c:v>1.988038542847903E-3</c:v>
                      </c:pt>
                      <c:pt idx="386">
                        <c:v>-3.7410014571523931E-3</c:v>
                      </c:pt>
                      <c:pt idx="387">
                        <c:v>-2.4657014571527469E-3</c:v>
                      </c:pt>
                      <c:pt idx="388">
                        <c:v>-2.7305714571514983E-3</c:v>
                      </c:pt>
                      <c:pt idx="389">
                        <c:v>-2.5049414571505224E-3</c:v>
                      </c:pt>
                      <c:pt idx="390">
                        <c:v>-2.5539914571517386E-3</c:v>
                      </c:pt>
                      <c:pt idx="391">
                        <c:v>-2.5147514571521867E-3</c:v>
                      </c:pt>
                      <c:pt idx="392">
                        <c:v>-2.6128514571510664E-3</c:v>
                      </c:pt>
                      <c:pt idx="393">
                        <c:v>-1.3179314571498679E-3</c:v>
                      </c:pt>
                      <c:pt idx="394">
                        <c:v>-1.2111145715110183E-4</c:v>
                      </c:pt>
                      <c:pt idx="395">
                        <c:v>7.912185428473606E-4</c:v>
                      </c:pt>
                      <c:pt idx="396">
                        <c:v>4.4786854284772915E-4</c:v>
                      </c:pt>
                      <c:pt idx="397">
                        <c:v>-2.7600014571511622E-3</c:v>
                      </c:pt>
                      <c:pt idx="398">
                        <c:v>-1.8672914571506993E-3</c:v>
                      </c:pt>
                      <c:pt idx="399">
                        <c:v>9.2855854284756845E-4</c:v>
                      </c:pt>
                      <c:pt idx="400">
                        <c:v>-2.8679114571517061E-3</c:v>
                      </c:pt>
                      <c:pt idx="401">
                        <c:v>-3.7115714571509528E-3</c:v>
                      </c:pt>
                      <c:pt idx="402">
                        <c:v>-2.7501914571530506E-3</c:v>
                      </c:pt>
                      <c:pt idx="403">
                        <c:v>-5.3498414571517827E-3</c:v>
                      </c:pt>
                      <c:pt idx="404">
                        <c:v>-5.5460414571513184E-3</c:v>
                      </c:pt>
                      <c:pt idx="405">
                        <c:v>-4.0745414571521366E-3</c:v>
                      </c:pt>
                      <c:pt idx="406">
                        <c:v>-2.0046314571509072E-3</c:v>
                      </c:pt>
                      <c:pt idx="407">
                        <c:v>-2.0359141457152674E-2</c:v>
                      </c:pt>
                      <c:pt idx="408">
                        <c:v>-5.6577661457151152E-2</c:v>
                      </c:pt>
                      <c:pt idx="409">
                        <c:v>4.5092085428493078E-3</c:v>
                      </c:pt>
                      <c:pt idx="410">
                        <c:v>3.4497285428489732E-3</c:v>
                      </c:pt>
                      <c:pt idx="411">
                        <c:v>-6.0180145715094113E-4</c:v>
                      </c:pt>
                      <c:pt idx="412">
                        <c:v>-1.4454614571501878E-3</c:v>
                      </c:pt>
                      <c:pt idx="413">
                        <c:v>5.4596854284838514E-4</c:v>
                      </c:pt>
                      <c:pt idx="414">
                        <c:v>1.045185428480977E-4</c:v>
                      </c:pt>
                      <c:pt idx="415">
                        <c:v>-1.494511457151404E-3</c:v>
                      </c:pt>
                      <c:pt idx="416">
                        <c:v>-1.2786914571520924E-3</c:v>
                      </c:pt>
                      <c:pt idx="417">
                        <c:v>-1.4512381457151946E-2</c:v>
                      </c:pt>
                      <c:pt idx="418">
                        <c:v>-7.4078701457152007E-2</c:v>
                      </c:pt>
                      <c:pt idx="419">
                        <c:v>3.4976854284884951E-4</c:v>
                      </c:pt>
                      <c:pt idx="420">
                        <c:v>4.3130085428479958E-3</c:v>
                      </c:pt>
                      <c:pt idx="421">
                        <c:v>5.7875608542847345E-2</c:v>
                      </c:pt>
                      <c:pt idx="422">
                        <c:v>-9.9311114571527526E-3</c:v>
                      </c:pt>
                      <c:pt idx="423">
                        <c:v>1.0953285428492165E-3</c:v>
                      </c:pt>
                      <c:pt idx="424">
                        <c:v>-3.1974181457151474E-2</c:v>
                      </c:pt>
                      <c:pt idx="425">
                        <c:v>-1.4394661457151514E-2</c:v>
                      </c:pt>
                      <c:pt idx="426">
                        <c:v>-2.3763211457151101E-2</c:v>
                      </c:pt>
                      <c:pt idx="427">
                        <c:v>-9.168145715143794E-5</c:v>
                      </c:pt>
                      <c:pt idx="428">
                        <c:v>-1.912308145715258E-2</c:v>
                      </c:pt>
                      <c:pt idx="429">
                        <c:v>-5.8451371457151069E-2</c:v>
                      </c:pt>
                      <c:pt idx="430">
                        <c:v>7.6876485428485353E-3</c:v>
                      </c:pt>
                      <c:pt idx="431">
                        <c:v>-1.0923014571524448E-3</c:v>
                      </c:pt>
                      <c:pt idx="432">
                        <c:v>-1.8476714571509234E-3</c:v>
                      </c:pt>
                      <c:pt idx="433">
                        <c:v>-7.1952145715137306E-4</c:v>
                      </c:pt>
                      <c:pt idx="434">
                        <c:v>-2.2106414571503308E-3</c:v>
                      </c:pt>
                      <c:pt idx="435">
                        <c:v>-2.053681457150347E-3</c:v>
                      </c:pt>
                      <c:pt idx="436">
                        <c:v>-2.6422814571507303E-3</c:v>
                      </c:pt>
                      <c:pt idx="437">
                        <c:v>-2.5539914571517386E-3</c:v>
                      </c:pt>
                      <c:pt idx="438">
                        <c:v>-2.5932314571530668E-3</c:v>
                      </c:pt>
                      <c:pt idx="439">
                        <c:v>-1.9065314571520275E-3</c:v>
                      </c:pt>
                      <c:pt idx="440">
                        <c:v>-1.5631814571523961E-3</c:v>
                      </c:pt>
                      <c:pt idx="441">
                        <c:v>9.4817854284734437E-4</c:v>
                      </c:pt>
                      <c:pt idx="442">
                        <c:v>-6.2251457151774048E-5</c:v>
                      </c:pt>
                      <c:pt idx="443">
                        <c:v>-3.0837314571510177E-3</c:v>
                      </c:pt>
                      <c:pt idx="444">
                        <c:v>-2.4264614571514187E-3</c:v>
                      </c:pt>
                      <c:pt idx="445">
                        <c:v>-2.5441814571518506E-3</c:v>
                      </c:pt>
                      <c:pt idx="446">
                        <c:v>-1.2100214571511003E-3</c:v>
                      </c:pt>
                      <c:pt idx="447">
                        <c:v>-2.0144414571525715E-3</c:v>
                      </c:pt>
                      <c:pt idx="448">
                        <c:v>-2.8286714571521543E-3</c:v>
                      </c:pt>
                      <c:pt idx="449">
                        <c:v>5.557785428482731E-4</c:v>
                      </c:pt>
                      <c:pt idx="450">
                        <c:v>2.810985428478574E-4</c:v>
                      </c:pt>
                      <c:pt idx="451">
                        <c:v>4.2824854284795322E-4</c:v>
                      </c:pt>
                      <c:pt idx="452">
                        <c:v>4.3805854284961754E-4</c:v>
                      </c:pt>
                      <c:pt idx="453">
                        <c:v>-1.8978145715209394E-4</c:v>
                      </c:pt>
                      <c:pt idx="454">
                        <c:v>-2.4068414571516428E-3</c:v>
                      </c:pt>
                      <c:pt idx="455">
                        <c:v>-3.0444914571514659E-3</c:v>
                      </c:pt>
                      <c:pt idx="456">
                        <c:v>-2.6128514571510664E-3</c:v>
                      </c:pt>
                      <c:pt idx="457">
                        <c:v>-1.7790014571517077E-3</c:v>
                      </c:pt>
                      <c:pt idx="458">
                        <c:v>-2.2891214571512108E-3</c:v>
                      </c:pt>
                      <c:pt idx="459">
                        <c:v>-2.6717114571521705E-3</c:v>
                      </c:pt>
                      <c:pt idx="460">
                        <c:v>-2.5245614571520747E-3</c:v>
                      </c:pt>
                      <c:pt idx="461">
                        <c:v>-2.6520914571523946E-3</c:v>
                      </c:pt>
                      <c:pt idx="462">
                        <c:v>-2.5932314571530668E-3</c:v>
                      </c:pt>
                      <c:pt idx="463">
                        <c:v>-2.5736114571515145E-3</c:v>
                      </c:pt>
                      <c:pt idx="464">
                        <c:v>-1.9653914571513553E-3</c:v>
                      </c:pt>
                      <c:pt idx="465">
                        <c:v>-2.338171457152427E-3</c:v>
                      </c:pt>
                      <c:pt idx="466">
                        <c:v>-2.1027314571515632E-3</c:v>
                      </c:pt>
                      <c:pt idx="467">
                        <c:v>7.8140854284924899E-4</c:v>
                      </c:pt>
                      <c:pt idx="468">
                        <c:v>2.9090854284774537E-4</c:v>
                      </c:pt>
                      <c:pt idx="469">
                        <c:v>-2.8482914571501539E-3</c:v>
                      </c:pt>
                      <c:pt idx="470">
                        <c:v>2.0261854284875369E-4</c:v>
                      </c:pt>
                      <c:pt idx="471">
                        <c:v>-4.4484145715095735E-4</c:v>
                      </c:pt>
                      <c:pt idx="472">
                        <c:v>-2.8777214571515941E-3</c:v>
                      </c:pt>
                      <c:pt idx="473">
                        <c:v>1.7213158542848106E-2</c:v>
                      </c:pt>
                      <c:pt idx="474">
                        <c:v>4.4190658542847316E-2</c:v>
                      </c:pt>
                      <c:pt idx="475">
                        <c:v>-5.9874914571516058E-3</c:v>
                      </c:pt>
                      <c:pt idx="476">
                        <c:v>2.4687285428495187E-3</c:v>
                      </c:pt>
                      <c:pt idx="477">
                        <c:v>-8.0781145715036473E-4</c:v>
                      </c:pt>
                      <c:pt idx="478">
                        <c:v>-2.89734145715137E-3</c:v>
                      </c:pt>
                      <c:pt idx="479">
                        <c:v>-3.6908611457151963E-2</c:v>
                      </c:pt>
                      <c:pt idx="480">
                        <c:v>5.794318542848842E-3</c:v>
                      </c:pt>
                      <c:pt idx="481">
                        <c:v>4.0187085428478042E-3</c:v>
                      </c:pt>
                      <c:pt idx="482">
                        <c:v>-2.6324714571508423E-3</c:v>
                      </c:pt>
                      <c:pt idx="483">
                        <c:v>-1.38660145715086E-3</c:v>
                      </c:pt>
                      <c:pt idx="484">
                        <c:v>-8.8107001457151668E-2</c:v>
                      </c:pt>
                      <c:pt idx="485">
                        <c:v>8.1290985428470464E-3</c:v>
                      </c:pt>
                      <c:pt idx="486">
                        <c:v>-4.5748514571499754E-3</c:v>
                      </c:pt>
                      <c:pt idx="487">
                        <c:v>-2.81886145715049E-3</c:v>
                      </c:pt>
                      <c:pt idx="488">
                        <c:v>1.688942854284825E-2</c:v>
                      </c:pt>
                      <c:pt idx="489">
                        <c:v>9.1591485428477171E-3</c:v>
                      </c:pt>
                      <c:pt idx="490">
                        <c:v>1.3681558542847583E-2</c:v>
                      </c:pt>
                      <c:pt idx="491">
                        <c:v>1.9291785428485753E-3</c:v>
                      </c:pt>
                      <c:pt idx="492">
                        <c:v>9.187706854284805E-2</c:v>
                      </c:pt>
                      <c:pt idx="493">
                        <c:v>-2.329233145715115E-2</c:v>
                      </c:pt>
                      <c:pt idx="494">
                        <c:v>4.6976698542847473E-2</c:v>
                      </c:pt>
                      <c:pt idx="495">
                        <c:v>8.3018638542849743E-2</c:v>
                      </c:pt>
                      <c:pt idx="496">
                        <c:v>2.7317458542848172E-2</c:v>
                      </c:pt>
                      <c:pt idx="497">
                        <c:v>2.8985158542848666E-2</c:v>
                      </c:pt>
                      <c:pt idx="498">
                        <c:v>5.5490685428480901E-3</c:v>
                      </c:pt>
                      <c:pt idx="499">
                        <c:v>-2.5077751457152075E-2</c:v>
                      </c:pt>
                      <c:pt idx="500">
                        <c:v>1.7428978542849194E-2</c:v>
                      </c:pt>
                      <c:pt idx="501">
                        <c:v>6.1760368542849164E-2</c:v>
                      </c:pt>
                      <c:pt idx="502">
                        <c:v>5.7787318542848354E-2</c:v>
                      </c:pt>
                      <c:pt idx="503">
                        <c:v>4.897793854284771E-2</c:v>
                      </c:pt>
                      <c:pt idx="504">
                        <c:v>4.2149085428473398E-3</c:v>
                      </c:pt>
                      <c:pt idx="505">
                        <c:v>2.576747854284811E-2</c:v>
                      </c:pt>
                      <c:pt idx="506">
                        <c:v>4.5876885428501879E-3</c:v>
                      </c:pt>
                      <c:pt idx="507">
                        <c:v>4.580930854284837E-2</c:v>
                      </c:pt>
                      <c:pt idx="508">
                        <c:v>-2.1114511457151153E-2</c:v>
                      </c:pt>
                      <c:pt idx="509">
                        <c:v>-7.7631014571526435E-3</c:v>
                      </c:pt>
                      <c:pt idx="510">
                        <c:v>-2.8236571457151527E-2</c:v>
                      </c:pt>
                      <c:pt idx="511">
                        <c:v>3.8775538542848764E-2</c:v>
                      </c:pt>
                      <c:pt idx="512">
                        <c:v>-6.0903871457151482E-2</c:v>
                      </c:pt>
                      <c:pt idx="513">
                        <c:v>4.329794854284863E-2</c:v>
                      </c:pt>
                      <c:pt idx="514">
                        <c:v>6.7979908542849188E-2</c:v>
                      </c:pt>
                      <c:pt idx="515">
                        <c:v>3.1388608542849639E-2</c:v>
                      </c:pt>
                      <c:pt idx="516">
                        <c:v>2.8229788542846634E-2</c:v>
                      </c:pt>
                      <c:pt idx="517">
                        <c:v>-2.1104701457151265E-2</c:v>
                      </c:pt>
                      <c:pt idx="518">
                        <c:v>-0.10707954145715171</c:v>
                      </c:pt>
                      <c:pt idx="519">
                        <c:v>-2.7579301457150152E-2</c:v>
                      </c:pt>
                      <c:pt idx="520">
                        <c:v>-1.0686481457151231E-2</c:v>
                      </c:pt>
                      <c:pt idx="521">
                        <c:v>-2.7392911457150504E-2</c:v>
                      </c:pt>
                      <c:pt idx="522">
                        <c:v>-4.2511214571518963E-3</c:v>
                      </c:pt>
                      <c:pt idx="523">
                        <c:v>4.9674448542846861E-2</c:v>
                      </c:pt>
                      <c:pt idx="524">
                        <c:v>-9.7328401457151159E-2</c:v>
                      </c:pt>
                      <c:pt idx="525">
                        <c:v>-6.0550711457151962E-2</c:v>
                      </c:pt>
                      <c:pt idx="526">
                        <c:v>-4.4324971457150752E-2</c:v>
                      </c:pt>
                      <c:pt idx="527">
                        <c:v>5.026304854284902E-2</c:v>
                      </c:pt>
                      <c:pt idx="528">
                        <c:v>-2.7687211457150696E-2</c:v>
                      </c:pt>
                      <c:pt idx="529">
                        <c:v>3.9001168542847964E-2</c:v>
                      </c:pt>
                      <c:pt idx="530">
                        <c:v>5.478545854284711E-2</c:v>
                      </c:pt>
                      <c:pt idx="531">
                        <c:v>5.3245288542848712E-2</c:v>
                      </c:pt>
                      <c:pt idx="532">
                        <c:v>1.8419788542848536E-2</c:v>
                      </c:pt>
                      <c:pt idx="533">
                        <c:v>-4.3618651457151714E-2</c:v>
                      </c:pt>
                      <c:pt idx="534">
                        <c:v>3.5528428542848545E-2</c:v>
                      </c:pt>
                      <c:pt idx="535">
                        <c:v>0.10276616854284804</c:v>
                      </c:pt>
                      <c:pt idx="536">
                        <c:v>-7.3038841457151449E-2</c:v>
                      </c:pt>
                      <c:pt idx="537">
                        <c:v>-7.7100181457151251E-2</c:v>
                      </c:pt>
                      <c:pt idx="538">
                        <c:v>9.09745485428477E-2</c:v>
                      </c:pt>
                      <c:pt idx="539">
                        <c:v>1.9734328542849511E-2</c:v>
                      </c:pt>
                      <c:pt idx="540">
                        <c:v>8.383286854284755E-2</c:v>
                      </c:pt>
                      <c:pt idx="541">
                        <c:v>4.5073558542849668E-2</c:v>
                      </c:pt>
                      <c:pt idx="542">
                        <c:v>0.11743211854284752</c:v>
                      </c:pt>
                      <c:pt idx="543">
                        <c:v>6.7401118542848693E-2</c:v>
                      </c:pt>
                      <c:pt idx="544">
                        <c:v>-1.6444951457151191E-2</c:v>
                      </c:pt>
                      <c:pt idx="545">
                        <c:v>-3.7771891457150986E-2</c:v>
                      </c:pt>
                      <c:pt idx="546">
                        <c:v>7.966361854284898E-2</c:v>
                      </c:pt>
                      <c:pt idx="547">
                        <c:v>5.7256485428496262E-3</c:v>
                      </c:pt>
                      <c:pt idx="548">
                        <c:v>-1.5159841457151657E-2</c:v>
                      </c:pt>
                      <c:pt idx="549">
                        <c:v>-1.0706101457151007E-2</c:v>
                      </c:pt>
                      <c:pt idx="550">
                        <c:v>9.9764308542848568E-2</c:v>
                      </c:pt>
                      <c:pt idx="551">
                        <c:v>-3.4573831457150206E-2</c:v>
                      </c:pt>
                      <c:pt idx="552">
                        <c:v>-4.1627221457151364E-2</c:v>
                      </c:pt>
                      <c:pt idx="553">
                        <c:v>-6.6153314571533173E-3</c:v>
                      </c:pt>
                      <c:pt idx="554">
                        <c:v>1.558469854284894E-2</c:v>
                      </c:pt>
                      <c:pt idx="555">
                        <c:v>1.1758798542848226E-2</c:v>
                      </c:pt>
                      <c:pt idx="556">
                        <c:v>-4.3010431457151554E-2</c:v>
                      </c:pt>
                      <c:pt idx="557">
                        <c:v>5.0675068542847868E-2</c:v>
                      </c:pt>
                      <c:pt idx="558">
                        <c:v>9.5222278542848926E-2</c:v>
                      </c:pt>
                      <c:pt idx="559">
                        <c:v>-0.16610631145715082</c:v>
                      </c:pt>
                      <c:pt idx="560">
                        <c:v>3.5381278542850225E-2</c:v>
                      </c:pt>
                      <c:pt idx="561">
                        <c:v>0.26944787854284868</c:v>
                      </c:pt>
                      <c:pt idx="562">
                        <c:v>-0.13511652145715125</c:v>
                      </c:pt>
                      <c:pt idx="563">
                        <c:v>-0.15101853145715083</c:v>
                      </c:pt>
                      <c:pt idx="564">
                        <c:v>0.13505087854284881</c:v>
                      </c:pt>
                      <c:pt idx="565">
                        <c:v>-0.11579082145715169</c:v>
                      </c:pt>
                      <c:pt idx="566">
                        <c:v>2.1176398542849029E-2</c:v>
                      </c:pt>
                      <c:pt idx="567">
                        <c:v>-0.10467609145715073</c:v>
                      </c:pt>
                      <c:pt idx="568">
                        <c:v>0.14459600854284815</c:v>
                      </c:pt>
                      <c:pt idx="569">
                        <c:v>-4.0018381457151975E-2</c:v>
                      </c:pt>
                      <c:pt idx="570">
                        <c:v>4.6692208542848945E-2</c:v>
                      </c:pt>
                      <c:pt idx="571">
                        <c:v>-2.3459101457152798E-2</c:v>
                      </c:pt>
                      <c:pt idx="572">
                        <c:v>-0.10180176145715158</c:v>
                      </c:pt>
                      <c:pt idx="573">
                        <c:v>3.5508808542846992E-2</c:v>
                      </c:pt>
                      <c:pt idx="574">
                        <c:v>4.7732068542847728E-2</c:v>
                      </c:pt>
                      <c:pt idx="575">
                        <c:v>-4.0656031457151798E-2</c:v>
                      </c:pt>
                      <c:pt idx="576">
                        <c:v>5.6080378542848308E-2</c:v>
                      </c:pt>
                      <c:pt idx="577">
                        <c:v>9.7380478542849147E-2</c:v>
                      </c:pt>
                      <c:pt idx="578">
                        <c:v>-0.16890216145715087</c:v>
                      </c:pt>
                      <c:pt idx="579">
                        <c:v>0.11735363854284842</c:v>
                      </c:pt>
                      <c:pt idx="580">
                        <c:v>0.2625416385428494</c:v>
                      </c:pt>
                      <c:pt idx="581">
                        <c:v>-0.51387081145715108</c:v>
                      </c:pt>
                      <c:pt idx="582">
                        <c:v>-6.2033114571509174E-3</c:v>
                      </c:pt>
                      <c:pt idx="583">
                        <c:v>0.32115638854284789</c:v>
                      </c:pt>
                      <c:pt idx="584">
                        <c:v>-0.1803308114571518</c:v>
                      </c:pt>
                      <c:pt idx="585">
                        <c:v>0.14588111854284946</c:v>
                      </c:pt>
                      <c:pt idx="586">
                        <c:v>-7.6857145715258923E-4</c:v>
                      </c:pt>
                      <c:pt idx="587">
                        <c:v>-0.22315146145715126</c:v>
                      </c:pt>
                      <c:pt idx="588">
                        <c:v>0.14299697854284865</c:v>
                      </c:pt>
                      <c:pt idx="589">
                        <c:v>0.3993224685428487</c:v>
                      </c:pt>
                      <c:pt idx="590">
                        <c:v>0.13878848854284875</c:v>
                      </c:pt>
                      <c:pt idx="591">
                        <c:v>-2.5273951457151611E-2</c:v>
                      </c:pt>
                      <c:pt idx="592">
                        <c:v>-0.18950316145715185</c:v>
                      </c:pt>
                      <c:pt idx="593">
                        <c:v>0.33404672854284811</c:v>
                      </c:pt>
                      <c:pt idx="594">
                        <c:v>0.23114963854284731</c:v>
                      </c:pt>
                      <c:pt idx="595">
                        <c:v>-0.33050229145715271</c:v>
                      </c:pt>
                      <c:pt idx="596">
                        <c:v>0.53361155854284803</c:v>
                      </c:pt>
                      <c:pt idx="597">
                        <c:v>0.29907407854284784</c:v>
                      </c:pt>
                      <c:pt idx="598">
                        <c:v>0.62758154854284776</c:v>
                      </c:pt>
                      <c:pt idx="599">
                        <c:v>0.85202453854284954</c:v>
                      </c:pt>
                      <c:pt idx="600">
                        <c:v>0.78456116854284907</c:v>
                      </c:pt>
                      <c:pt idx="601">
                        <c:v>0.88776236854284996</c:v>
                      </c:pt>
                      <c:pt idx="602">
                        <c:v>0.91502435854284769</c:v>
                      </c:pt>
                      <c:pt idx="603">
                        <c:v>1.2053414985428486</c:v>
                      </c:pt>
                      <c:pt idx="604">
                        <c:v>1.3326360585428478</c:v>
                      </c:pt>
                      <c:pt idx="605">
                        <c:v>1.3736124285428488</c:v>
                      </c:pt>
                      <c:pt idx="606">
                        <c:v>1.2946223085428503</c:v>
                      </c:pt>
                      <c:pt idx="607">
                        <c:v>1.1981605785428471</c:v>
                      </c:pt>
                      <c:pt idx="608">
                        <c:v>1.2119828685428473</c:v>
                      </c:pt>
                      <c:pt idx="609">
                        <c:v>1.1978760885428485</c:v>
                      </c:pt>
                      <c:pt idx="610">
                        <c:v>1.1087129985428472</c:v>
                      </c:pt>
                      <c:pt idx="611">
                        <c:v>1.474164928542848</c:v>
                      </c:pt>
                      <c:pt idx="612">
                        <c:v>1.556980948542849</c:v>
                      </c:pt>
                      <c:pt idx="613">
                        <c:v>1.3888964085428483</c:v>
                      </c:pt>
                      <c:pt idx="614">
                        <c:v>1.2512130585428487</c:v>
                      </c:pt>
                      <c:pt idx="615">
                        <c:v>1.2574325985428487</c:v>
                      </c:pt>
                      <c:pt idx="616">
                        <c:v>-0.80706228145715109</c:v>
                      </c:pt>
                      <c:pt idx="617">
                        <c:v>-0.84552729145715233</c:v>
                      </c:pt>
                      <c:pt idx="618">
                        <c:v>-0.70381203145715077</c:v>
                      </c:pt>
                      <c:pt idx="619">
                        <c:v>-0.59264511145715026</c:v>
                      </c:pt>
                      <c:pt idx="620">
                        <c:v>-0.64372578145715131</c:v>
                      </c:pt>
                      <c:pt idx="621">
                        <c:v>-0.58176582145715194</c:v>
                      </c:pt>
                      <c:pt idx="622">
                        <c:v>-0.42553176145715277</c:v>
                      </c:pt>
                      <c:pt idx="623">
                        <c:v>-0.51511668145715106</c:v>
                      </c:pt>
                      <c:pt idx="624">
                        <c:v>-0.46663566145715052</c:v>
                      </c:pt>
                      <c:pt idx="625">
                        <c:v>-0.34077336145715087</c:v>
                      </c:pt>
                      <c:pt idx="626">
                        <c:v>-0.28929048145715264</c:v>
                      </c:pt>
                      <c:pt idx="627">
                        <c:v>-0.19378032145715096</c:v>
                      </c:pt>
                      <c:pt idx="628">
                        <c:v>-0.27520332145715187</c:v>
                      </c:pt>
                      <c:pt idx="629">
                        <c:v>-6.2131214571508053E-3</c:v>
                      </c:pt>
                      <c:pt idx="630">
                        <c:v>-6.7231321457152049E-2</c:v>
                      </c:pt>
                      <c:pt idx="631">
                        <c:v>3.3995854284896154E-4</c:v>
                      </c:pt>
                      <c:pt idx="632">
                        <c:v>0.21460016854284802</c:v>
                      </c:pt>
                      <c:pt idx="633">
                        <c:v>0.20508446854284834</c:v>
                      </c:pt>
                      <c:pt idx="634">
                        <c:v>0.18974162854284771</c:v>
                      </c:pt>
                      <c:pt idx="635">
                        <c:v>0.13306925854284835</c:v>
                      </c:pt>
                      <c:pt idx="636">
                        <c:v>0.21202013854284907</c:v>
                      </c:pt>
                      <c:pt idx="637">
                        <c:v>0.33435083854284819</c:v>
                      </c:pt>
                      <c:pt idx="638">
                        <c:v>0.28692929854284799</c:v>
                      </c:pt>
                      <c:pt idx="639">
                        <c:v>0.36949025854284834</c:v>
                      </c:pt>
                      <c:pt idx="640">
                        <c:v>0.47051363854284745</c:v>
                      </c:pt>
                      <c:pt idx="641">
                        <c:v>0.35895431854284787</c:v>
                      </c:pt>
                      <c:pt idx="642">
                        <c:v>0.43848398854284909</c:v>
                      </c:pt>
                      <c:pt idx="643">
                        <c:v>0.50617298854284876</c:v>
                      </c:pt>
                      <c:pt idx="644">
                        <c:v>0.51239252854284878</c:v>
                      </c:pt>
                      <c:pt idx="645">
                        <c:v>0.59002886854284853</c:v>
                      </c:pt>
                      <c:pt idx="646">
                        <c:v>0.63412481854284763</c:v>
                      </c:pt>
                      <c:pt idx="647">
                        <c:v>0.79983533854284872</c:v>
                      </c:pt>
                      <c:pt idx="648">
                        <c:v>0.80392610854284818</c:v>
                      </c:pt>
                      <c:pt idx="649">
                        <c:v>0.94595528854284794</c:v>
                      </c:pt>
                      <c:pt idx="650">
                        <c:v>1.0039520085428499</c:v>
                      </c:pt>
                      <c:pt idx="651">
                        <c:v>0.7935275085428497</c:v>
                      </c:pt>
                      <c:pt idx="652">
                        <c:v>0.76433294854284917</c:v>
                      </c:pt>
                      <c:pt idx="653">
                        <c:v>0.97493402854284916</c:v>
                      </c:pt>
                      <c:pt idx="654">
                        <c:v>0.9912186285428497</c:v>
                      </c:pt>
                      <c:pt idx="655">
                        <c:v>0.8402525385428472</c:v>
                      </c:pt>
                      <c:pt idx="656">
                        <c:v>0.93216242854284737</c:v>
                      </c:pt>
                      <c:pt idx="657">
                        <c:v>1.030007368542849</c:v>
                      </c:pt>
                      <c:pt idx="658">
                        <c:v>0.93428138854284803</c:v>
                      </c:pt>
                      <c:pt idx="659">
                        <c:v>1.1155015185428496</c:v>
                      </c:pt>
                      <c:pt idx="660">
                        <c:v>1.1376328785428473</c:v>
                      </c:pt>
                      <c:pt idx="661">
                        <c:v>0.61608422854284761</c:v>
                      </c:pt>
                      <c:pt idx="662">
                        <c:v>2.6552278542848029E-2</c:v>
                      </c:pt>
                      <c:pt idx="663">
                        <c:v>0.16929758854284849</c:v>
                      </c:pt>
                      <c:pt idx="664">
                        <c:v>6.9471028542848146E-2</c:v>
                      </c:pt>
                      <c:pt idx="665">
                        <c:v>-0.42508050145715259</c:v>
                      </c:pt>
                      <c:pt idx="666">
                        <c:v>-0.16995183145715131</c:v>
                      </c:pt>
                      <c:pt idx="667">
                        <c:v>0.20132723854284862</c:v>
                      </c:pt>
                      <c:pt idx="668">
                        <c:v>-1.3060501457150764E-2</c:v>
                      </c:pt>
                      <c:pt idx="669">
                        <c:v>-5.1447031457151127E-2</c:v>
                      </c:pt>
                      <c:pt idx="670">
                        <c:v>-6.4425661457152117E-2</c:v>
                      </c:pt>
                      <c:pt idx="671">
                        <c:v>-0.22198407145715215</c:v>
                      </c:pt>
                      <c:pt idx="672">
                        <c:v>-0.19509486145715194</c:v>
                      </c:pt>
                      <c:pt idx="673">
                        <c:v>0.14180015854284989</c:v>
                      </c:pt>
                      <c:pt idx="674">
                        <c:v>0.381340738542848</c:v>
                      </c:pt>
                      <c:pt idx="675">
                        <c:v>0.54501077854284929</c:v>
                      </c:pt>
                      <c:pt idx="676">
                        <c:v>0.40417841854284831</c:v>
                      </c:pt>
                      <c:pt idx="677">
                        <c:v>0.37079498854284765</c:v>
                      </c:pt>
                      <c:pt idx="678">
                        <c:v>0.36833267854284735</c:v>
                      </c:pt>
                      <c:pt idx="679">
                        <c:v>0.51278492854284963</c:v>
                      </c:pt>
                      <c:pt idx="680">
                        <c:v>0.45042275854284952</c:v>
                      </c:pt>
                      <c:pt idx="681">
                        <c:v>0.28629164854284816</c:v>
                      </c:pt>
                      <c:pt idx="682">
                        <c:v>0.11715743854284888</c:v>
                      </c:pt>
                      <c:pt idx="683">
                        <c:v>1.5496408542849949E-2</c:v>
                      </c:pt>
                      <c:pt idx="684">
                        <c:v>7.754465854284831E-2</c:v>
                      </c:pt>
                      <c:pt idx="685">
                        <c:v>1.1474308542849698E-2</c:v>
                      </c:pt>
                      <c:pt idx="686">
                        <c:v>-0.12753339145715259</c:v>
                      </c:pt>
                      <c:pt idx="687">
                        <c:v>-1.92506114571529E-2</c:v>
                      </c:pt>
                      <c:pt idx="688">
                        <c:v>-0.15920988145715143</c:v>
                      </c:pt>
                      <c:pt idx="689">
                        <c:v>-0.19762584145715145</c:v>
                      </c:pt>
                      <c:pt idx="690">
                        <c:v>-8.9107621457150898E-2</c:v>
                      </c:pt>
                      <c:pt idx="691">
                        <c:v>-0.13077069145715114</c:v>
                      </c:pt>
                      <c:pt idx="692">
                        <c:v>-6.4386421457152565E-2</c:v>
                      </c:pt>
                      <c:pt idx="693">
                        <c:v>2.2324168542848355E-2</c:v>
                      </c:pt>
                      <c:pt idx="694">
                        <c:v>0.15557339854284891</c:v>
                      </c:pt>
                      <c:pt idx="695">
                        <c:v>7.3541085428487918E-3</c:v>
                      </c:pt>
                      <c:pt idx="696">
                        <c:v>-4.333416145715141E-2</c:v>
                      </c:pt>
                      <c:pt idx="697">
                        <c:v>-1.8514861457152421E-2</c:v>
                      </c:pt>
                      <c:pt idx="698">
                        <c:v>3.1937968542848694E-2</c:v>
                      </c:pt>
                      <c:pt idx="699">
                        <c:v>0.26494508854284859</c:v>
                      </c:pt>
                      <c:pt idx="700">
                        <c:v>0.44557661854284802</c:v>
                      </c:pt>
                      <c:pt idx="701">
                        <c:v>0.24061628854284933</c:v>
                      </c:pt>
                      <c:pt idx="702">
                        <c:v>0.10674902854284873</c:v>
                      </c:pt>
                      <c:pt idx="703">
                        <c:v>7.5621898542847177E-2</c:v>
                      </c:pt>
                      <c:pt idx="704">
                        <c:v>0.15189464854284829</c:v>
                      </c:pt>
                      <c:pt idx="705">
                        <c:v>0.33001481854284798</c:v>
                      </c:pt>
                      <c:pt idx="706">
                        <c:v>0.35725718854284949</c:v>
                      </c:pt>
                      <c:pt idx="707">
                        <c:v>0.34040360854284835</c:v>
                      </c:pt>
                      <c:pt idx="708">
                        <c:v>0.14832380854284821</c:v>
                      </c:pt>
                      <c:pt idx="709">
                        <c:v>0.14698964854284924</c:v>
                      </c:pt>
                      <c:pt idx="710">
                        <c:v>0.15103136854284749</c:v>
                      </c:pt>
                      <c:pt idx="711">
                        <c:v>3.6401518542847455E-2</c:v>
                      </c:pt>
                      <c:pt idx="712">
                        <c:v>0.12129725854284779</c:v>
                      </c:pt>
                      <c:pt idx="713">
                        <c:v>0.11771660854284782</c:v>
                      </c:pt>
                      <c:pt idx="714">
                        <c:v>0.29833832854284914</c:v>
                      </c:pt>
                      <c:pt idx="715">
                        <c:v>0.33176099854284935</c:v>
                      </c:pt>
                      <c:pt idx="716">
                        <c:v>0.40831823854284721</c:v>
                      </c:pt>
                      <c:pt idx="717">
                        <c:v>0.53980166854284839</c:v>
                      </c:pt>
                      <c:pt idx="718">
                        <c:v>0.49079090854284857</c:v>
                      </c:pt>
                      <c:pt idx="719">
                        <c:v>0.62975936854284953</c:v>
                      </c:pt>
                      <c:pt idx="720">
                        <c:v>0.53433749854284862</c:v>
                      </c:pt>
                      <c:pt idx="721">
                        <c:v>0.41856968854284915</c:v>
                      </c:pt>
                      <c:pt idx="722">
                        <c:v>0.40548314854284762</c:v>
                      </c:pt>
                      <c:pt idx="723">
                        <c:v>0.54844427854284916</c:v>
                      </c:pt>
                      <c:pt idx="724">
                        <c:v>0.72098255854284865</c:v>
                      </c:pt>
                      <c:pt idx="725">
                        <c:v>0.85283876854284912</c:v>
                      </c:pt>
                      <c:pt idx="726">
                        <c:v>0.47232848854284804</c:v>
                      </c:pt>
                      <c:pt idx="727">
                        <c:v>0.12687914854284799</c:v>
                      </c:pt>
                      <c:pt idx="728">
                        <c:v>3.8677438542848108E-2</c:v>
                      </c:pt>
                      <c:pt idx="729">
                        <c:v>-0.69046062145715226</c:v>
                      </c:pt>
                      <c:pt idx="730">
                        <c:v>-1.1657747414571507</c:v>
                      </c:pt>
                      <c:pt idx="731">
                        <c:v>-0.2042574014571521</c:v>
                      </c:pt>
                      <c:pt idx="732">
                        <c:v>0.37288451854284865</c:v>
                      </c:pt>
                      <c:pt idx="733">
                        <c:v>0.15854582854284871</c:v>
                      </c:pt>
                      <c:pt idx="734">
                        <c:v>-0.68727237145715137</c:v>
                      </c:pt>
                      <c:pt idx="735">
                        <c:v>-1.5023852714571522</c:v>
                      </c:pt>
                      <c:pt idx="736">
                        <c:v>-1.6881376214571517</c:v>
                      </c:pt>
                      <c:pt idx="737">
                        <c:v>-0.53118546145715229</c:v>
                      </c:pt>
                      <c:pt idx="738">
                        <c:v>0.32946545854284714</c:v>
                      </c:pt>
                      <c:pt idx="739">
                        <c:v>9.6154228542848941E-2</c:v>
                      </c:pt>
                      <c:pt idx="740">
                        <c:v>0.10867178854284987</c:v>
                      </c:pt>
                      <c:pt idx="741">
                        <c:v>0.15005036854284803</c:v>
                      </c:pt>
                      <c:pt idx="742">
                        <c:v>0.4491278385428501</c:v>
                      </c:pt>
                      <c:pt idx="743">
                        <c:v>0.28022906854284813</c:v>
                      </c:pt>
                      <c:pt idx="744">
                        <c:v>0.1811088285428486</c:v>
                      </c:pt>
                      <c:pt idx="745">
                        <c:v>1.2926188542847328E-2</c:v>
                      </c:pt>
                      <c:pt idx="746">
                        <c:v>0.19353809854284876</c:v>
                      </c:pt>
                      <c:pt idx="747">
                        <c:v>0.3382061685428468</c:v>
                      </c:pt>
                      <c:pt idx="748">
                        <c:v>0.48015686854284745</c:v>
                      </c:pt>
                      <c:pt idx="749">
                        <c:v>0.48018629854284889</c:v>
                      </c:pt>
                      <c:pt idx="750">
                        <c:v>0.38931626854284929</c:v>
                      </c:pt>
                      <c:pt idx="751">
                        <c:v>0.22849112854284925</c:v>
                      </c:pt>
                      <c:pt idx="752">
                        <c:v>0.19034984854284787</c:v>
                      </c:pt>
                      <c:pt idx="753">
                        <c:v>0.32682656854284886</c:v>
                      </c:pt>
                      <c:pt idx="754">
                        <c:v>0.4019221185428492</c:v>
                      </c:pt>
                      <c:pt idx="755">
                        <c:v>0.43373594854284825</c:v>
                      </c:pt>
                      <c:pt idx="756">
                        <c:v>3.0937348542849463E-2</c:v>
                      </c:pt>
                      <c:pt idx="757">
                        <c:v>0.29626841854284969</c:v>
                      </c:pt>
                      <c:pt idx="758">
                        <c:v>0.74230949854284844</c:v>
                      </c:pt>
                      <c:pt idx="759">
                        <c:v>0.73069445854284965</c:v>
                      </c:pt>
                      <c:pt idx="760">
                        <c:v>0.5836033185428473</c:v>
                      </c:pt>
                      <c:pt idx="761">
                        <c:v>0.57699137854284999</c:v>
                      </c:pt>
                      <c:pt idx="762">
                        <c:v>0.7989033885428487</c:v>
                      </c:pt>
                      <c:pt idx="763">
                        <c:v>0.95137040854284827</c:v>
                      </c:pt>
                      <c:pt idx="764">
                        <c:v>0.8080364985428492</c:v>
                      </c:pt>
                      <c:pt idx="765">
                        <c:v>0.67519928854284927</c:v>
                      </c:pt>
                      <c:pt idx="766">
                        <c:v>0.62107751854284921</c:v>
                      </c:pt>
                      <c:pt idx="767">
                        <c:v>0.20264177854284959</c:v>
                      </c:pt>
                      <c:pt idx="768">
                        <c:v>9.0415378542848757E-2</c:v>
                      </c:pt>
                      <c:pt idx="769">
                        <c:v>4.2267898542849736E-2</c:v>
                      </c:pt>
                      <c:pt idx="770">
                        <c:v>-3.0041611457150452E-2</c:v>
                      </c:pt>
                      <c:pt idx="771">
                        <c:v>0.21344258854284703</c:v>
                      </c:pt>
                      <c:pt idx="772">
                        <c:v>0.3244917885428471</c:v>
                      </c:pt>
                      <c:pt idx="773">
                        <c:v>0.44217254854284782</c:v>
                      </c:pt>
                      <c:pt idx="774">
                        <c:v>0.4983838485428489</c:v>
                      </c:pt>
                      <c:pt idx="775">
                        <c:v>0.49744208854284722</c:v>
                      </c:pt>
                      <c:pt idx="776">
                        <c:v>0.36588017854284871</c:v>
                      </c:pt>
                      <c:pt idx="777">
                        <c:v>0.16193027854284914</c:v>
                      </c:pt>
                      <c:pt idx="778">
                        <c:v>-1.7396521457152758E-2</c:v>
                      </c:pt>
                      <c:pt idx="779">
                        <c:v>0.35908184854284819</c:v>
                      </c:pt>
                      <c:pt idx="780">
                        <c:v>0.48657260854284878</c:v>
                      </c:pt>
                      <c:pt idx="781">
                        <c:v>5.0900698542848843E-2</c:v>
                      </c:pt>
                      <c:pt idx="782">
                        <c:v>-1.4333326814571521</c:v>
                      </c:pt>
                      <c:pt idx="783">
                        <c:v>-1.4758982714571509</c:v>
                      </c:pt>
                      <c:pt idx="784">
                        <c:v>-0.19554612145715211</c:v>
                      </c:pt>
                      <c:pt idx="785">
                        <c:v>0.36651782854284853</c:v>
                      </c:pt>
                      <c:pt idx="786">
                        <c:v>8.1056638542849058E-2</c:v>
                      </c:pt>
                      <c:pt idx="787">
                        <c:v>-9.7328401457151159E-2</c:v>
                      </c:pt>
                      <c:pt idx="788">
                        <c:v>-0.19895019145715231</c:v>
                      </c:pt>
                      <c:pt idx="789">
                        <c:v>0.11383184854284778</c:v>
                      </c:pt>
                      <c:pt idx="790">
                        <c:v>0.19103654854284713</c:v>
                      </c:pt>
                      <c:pt idx="791">
                        <c:v>0.24844466854284697</c:v>
                      </c:pt>
                      <c:pt idx="792">
                        <c:v>-4.7954671457151932E-2</c:v>
                      </c:pt>
                      <c:pt idx="793">
                        <c:v>-0.50578737145715102</c:v>
                      </c:pt>
                      <c:pt idx="794">
                        <c:v>-0.46661604145715252</c:v>
                      </c:pt>
                      <c:pt idx="795">
                        <c:v>-0.16788192145715186</c:v>
                      </c:pt>
                      <c:pt idx="796">
                        <c:v>-5.8990921457152012E-2</c:v>
                      </c:pt>
                      <c:pt idx="797">
                        <c:v>-0.22030656145715177</c:v>
                      </c:pt>
                      <c:pt idx="798">
                        <c:v>-0.60394623145715087</c:v>
                      </c:pt>
                      <c:pt idx="799">
                        <c:v>-0.68863596145715178</c:v>
                      </c:pt>
                      <c:pt idx="800">
                        <c:v>-0.1062064514571528</c:v>
                      </c:pt>
                      <c:pt idx="801">
                        <c:v>-0.24760779145715084</c:v>
                      </c:pt>
                      <c:pt idx="802">
                        <c:v>-0.15346122145715135</c:v>
                      </c:pt>
                      <c:pt idx="803">
                        <c:v>-0.15984753145715125</c:v>
                      </c:pt>
                      <c:pt idx="804">
                        <c:v>-0.7387356314571516</c:v>
                      </c:pt>
                      <c:pt idx="805">
                        <c:v>-1.1151845714571511</c:v>
                      </c:pt>
                      <c:pt idx="806">
                        <c:v>-0.64059639145715153</c:v>
                      </c:pt>
                      <c:pt idx="807">
                        <c:v>-0.33806580145715159</c:v>
                      </c:pt>
                      <c:pt idx="808">
                        <c:v>-0.72291210145715112</c:v>
                      </c:pt>
                      <c:pt idx="809">
                        <c:v>-1.0127779814571518</c:v>
                      </c:pt>
                      <c:pt idx="810">
                        <c:v>-0.74069763145715051</c:v>
                      </c:pt>
                      <c:pt idx="811">
                        <c:v>-0.65110290145715233</c:v>
                      </c:pt>
                      <c:pt idx="812">
                        <c:v>-0.60155259145715156</c:v>
                      </c:pt>
                      <c:pt idx="813">
                        <c:v>-0.60635949145715173</c:v>
                      </c:pt>
                      <c:pt idx="814">
                        <c:v>-0.47319855145715195</c:v>
                      </c:pt>
                      <c:pt idx="815">
                        <c:v>-0.36131550145715075</c:v>
                      </c:pt>
                      <c:pt idx="816">
                        <c:v>-0.42131346145715121</c:v>
                      </c:pt>
                      <c:pt idx="817">
                        <c:v>-0.45934683145715205</c:v>
                      </c:pt>
                      <c:pt idx="818">
                        <c:v>-0.36416040145715201</c:v>
                      </c:pt>
                      <c:pt idx="819">
                        <c:v>-0.26213640145715189</c:v>
                      </c:pt>
                      <c:pt idx="820">
                        <c:v>-0.37458843145715193</c:v>
                      </c:pt>
                      <c:pt idx="821">
                        <c:v>-0.39596442145715116</c:v>
                      </c:pt>
                      <c:pt idx="822">
                        <c:v>-0.23090136145715157</c:v>
                      </c:pt>
                      <c:pt idx="823">
                        <c:v>6.628168542849977E-3</c:v>
                      </c:pt>
                      <c:pt idx="824">
                        <c:v>-0.11466267145715037</c:v>
                      </c:pt>
                      <c:pt idx="825">
                        <c:v>-0.12632676145715038</c:v>
                      </c:pt>
                      <c:pt idx="826">
                        <c:v>4.9409578542848109E-2</c:v>
                      </c:pt>
                      <c:pt idx="827">
                        <c:v>4.9154518542849246E-2</c:v>
                      </c:pt>
                      <c:pt idx="828">
                        <c:v>-3.7624741457152666E-2</c:v>
                      </c:pt>
                      <c:pt idx="829">
                        <c:v>-5.1888481457151414E-2</c:v>
                      </c:pt>
                      <c:pt idx="830">
                        <c:v>0.16726691854285036</c:v>
                      </c:pt>
                      <c:pt idx="831">
                        <c:v>0.22178108854284773</c:v>
                      </c:pt>
                      <c:pt idx="832">
                        <c:v>0.41678426854284822</c:v>
                      </c:pt>
                      <c:pt idx="833">
                        <c:v>0.47858726854284761</c:v>
                      </c:pt>
                      <c:pt idx="834">
                        <c:v>0.50125817854284804</c:v>
                      </c:pt>
                      <c:pt idx="835">
                        <c:v>0.5325324585428497</c:v>
                      </c:pt>
                      <c:pt idx="836">
                        <c:v>0.38724635854284983</c:v>
                      </c:pt>
                      <c:pt idx="837">
                        <c:v>0.33134897854284695</c:v>
                      </c:pt>
                      <c:pt idx="838">
                        <c:v>0.29208935854284945</c:v>
                      </c:pt>
                      <c:pt idx="839">
                        <c:v>0.44659685854284881</c:v>
                      </c:pt>
                      <c:pt idx="840">
                        <c:v>0.47117090854284882</c:v>
                      </c:pt>
                      <c:pt idx="841">
                        <c:v>0.42622148854284703</c:v>
                      </c:pt>
                      <c:pt idx="842">
                        <c:v>0.3907583385428488</c:v>
                      </c:pt>
                      <c:pt idx="843">
                        <c:v>0.40843595854284942</c:v>
                      </c:pt>
                      <c:pt idx="844">
                        <c:v>0.29831870854284936</c:v>
                      </c:pt>
                      <c:pt idx="845">
                        <c:v>0.35759072854284923</c:v>
                      </c:pt>
                      <c:pt idx="846">
                        <c:v>0.31570202854284801</c:v>
                      </c:pt>
                      <c:pt idx="847">
                        <c:v>0.18703406854284843</c:v>
                      </c:pt>
                      <c:pt idx="848">
                        <c:v>0.21693494854284801</c:v>
                      </c:pt>
                      <c:pt idx="849">
                        <c:v>0.41433176854284781</c:v>
                      </c:pt>
                      <c:pt idx="850">
                        <c:v>0.34436684854284749</c:v>
                      </c:pt>
                      <c:pt idx="851">
                        <c:v>0.24934718854284732</c:v>
                      </c:pt>
                      <c:pt idx="852">
                        <c:v>7.8290218542848677E-2</c:v>
                      </c:pt>
                      <c:pt idx="853">
                        <c:v>4.1375188542849273E-2</c:v>
                      </c:pt>
                      <c:pt idx="854">
                        <c:v>8.1144928542848049E-2</c:v>
                      </c:pt>
                      <c:pt idx="855">
                        <c:v>0.10183421854284802</c:v>
                      </c:pt>
                      <c:pt idx="856">
                        <c:v>5.5678168542847573E-2</c:v>
                      </c:pt>
                      <c:pt idx="857">
                        <c:v>9.9156088542848408E-2</c:v>
                      </c:pt>
                      <c:pt idx="858">
                        <c:v>-5.8333651457152413E-2</c:v>
                      </c:pt>
                      <c:pt idx="859">
                        <c:v>-0.11050323145715168</c:v>
                      </c:pt>
                      <c:pt idx="860">
                        <c:v>-0.30622254145715111</c:v>
                      </c:pt>
                      <c:pt idx="861">
                        <c:v>-0.2145579014571517</c:v>
                      </c:pt>
                      <c:pt idx="862">
                        <c:v>-0.2082598814571508</c:v>
                      </c:pt>
                      <c:pt idx="863">
                        <c:v>-0.22943967145715227</c:v>
                      </c:pt>
                      <c:pt idx="864">
                        <c:v>0.10774964854284974</c:v>
                      </c:pt>
                      <c:pt idx="865">
                        <c:v>6.8431168542849363E-2</c:v>
                      </c:pt>
                      <c:pt idx="866">
                        <c:v>0.22791233854284876</c:v>
                      </c:pt>
                      <c:pt idx="867">
                        <c:v>7.6367458542847544E-2</c:v>
                      </c:pt>
                      <c:pt idx="868">
                        <c:v>-8.3182381457152843E-2</c:v>
                      </c:pt>
                      <c:pt idx="869">
                        <c:v>-0.26723760145715225</c:v>
                      </c:pt>
                      <c:pt idx="870">
                        <c:v>-6.8849971457151327E-2</c:v>
                      </c:pt>
                      <c:pt idx="871">
                        <c:v>1.4819518542848797E-2</c:v>
                      </c:pt>
                      <c:pt idx="872">
                        <c:v>-0.14994924145715238</c:v>
                      </c:pt>
                      <c:pt idx="873">
                        <c:v>-0.16083834145715059</c:v>
                      </c:pt>
                      <c:pt idx="874">
                        <c:v>0.30560753854284783</c:v>
                      </c:pt>
                      <c:pt idx="875">
                        <c:v>-3.7909231457151193E-2</c:v>
                      </c:pt>
                      <c:pt idx="876">
                        <c:v>-2.2380001457150911E-2</c:v>
                      </c:pt>
                      <c:pt idx="877">
                        <c:v>-6.0267314571511577E-3</c:v>
                      </c:pt>
                      <c:pt idx="878">
                        <c:v>-2.7726451457152024E-2</c:v>
                      </c:pt>
                      <c:pt idx="879">
                        <c:v>4.4877358542848356E-2</c:v>
                      </c:pt>
                      <c:pt idx="880">
                        <c:v>0.13241198854284875</c:v>
                      </c:pt>
                      <c:pt idx="881">
                        <c:v>9.2985598542847825E-2</c:v>
                      </c:pt>
                      <c:pt idx="882">
                        <c:v>0.16414733854284869</c:v>
                      </c:pt>
                      <c:pt idx="883">
                        <c:v>0.12382823854284908</c:v>
                      </c:pt>
                      <c:pt idx="884">
                        <c:v>0.35369615854284753</c:v>
                      </c:pt>
                      <c:pt idx="885">
                        <c:v>0.33264389854284815</c:v>
                      </c:pt>
                      <c:pt idx="886">
                        <c:v>0.29448299854284876</c:v>
                      </c:pt>
                      <c:pt idx="887">
                        <c:v>0.37347311854284726</c:v>
                      </c:pt>
                      <c:pt idx="888">
                        <c:v>0.28868528854284747</c:v>
                      </c:pt>
                      <c:pt idx="889">
                        <c:v>-0.69663111145715106</c:v>
                      </c:pt>
                      <c:pt idx="890">
                        <c:v>0.30552905854284873</c:v>
                      </c:pt>
                      <c:pt idx="891">
                        <c:v>1.8684658542849064E-2</c:v>
                      </c:pt>
                      <c:pt idx="892">
                        <c:v>5.8160098542849425E-2</c:v>
                      </c:pt>
                      <c:pt idx="893">
                        <c:v>0.25088735854284927</c:v>
                      </c:pt>
                      <c:pt idx="894">
                        <c:v>8.8629958542849607E-2</c:v>
                      </c:pt>
                      <c:pt idx="895">
                        <c:v>0.11922734854284833</c:v>
                      </c:pt>
                      <c:pt idx="896">
                        <c:v>-0.12370749145715187</c:v>
                      </c:pt>
                      <c:pt idx="897">
                        <c:v>-0.10328307145715243</c:v>
                      </c:pt>
                      <c:pt idx="898">
                        <c:v>-0.14456355145715172</c:v>
                      </c:pt>
                      <c:pt idx="899">
                        <c:v>-9.4002811457151836E-2</c:v>
                      </c:pt>
                      <c:pt idx="900">
                        <c:v>0.296484238542849</c:v>
                      </c:pt>
                      <c:pt idx="901">
                        <c:v>0.4268787585428484</c:v>
                      </c:pt>
                      <c:pt idx="902">
                        <c:v>0.40090187854284842</c:v>
                      </c:pt>
                      <c:pt idx="903">
                        <c:v>0.45960491854284768</c:v>
                      </c:pt>
                      <c:pt idx="904">
                        <c:v>0.38015372854284912</c:v>
                      </c:pt>
                      <c:pt idx="905">
                        <c:v>0.24223493854284861</c:v>
                      </c:pt>
                      <c:pt idx="906">
                        <c:v>0.18814259854284821</c:v>
                      </c:pt>
                      <c:pt idx="907">
                        <c:v>-0.21282153145715199</c:v>
                      </c:pt>
                      <c:pt idx="908">
                        <c:v>-0.23693451145715194</c:v>
                      </c:pt>
                      <c:pt idx="909">
                        <c:v>1.9243828542848007E-2</c:v>
                      </c:pt>
                      <c:pt idx="910">
                        <c:v>-0.11387787145715222</c:v>
                      </c:pt>
                      <c:pt idx="911">
                        <c:v>-0.57551685145715226</c:v>
                      </c:pt>
                      <c:pt idx="912">
                        <c:v>0.24802283854284823</c:v>
                      </c:pt>
                      <c:pt idx="913">
                        <c:v>9.0954928542847924E-2</c:v>
                      </c:pt>
                      <c:pt idx="914">
                        <c:v>0.50733056854284975</c:v>
                      </c:pt>
                      <c:pt idx="915">
                        <c:v>0.78092165854284978</c:v>
                      </c:pt>
                      <c:pt idx="916">
                        <c:v>0.57026171854284691</c:v>
                      </c:pt>
                      <c:pt idx="917">
                        <c:v>0.36391817854284803</c:v>
                      </c:pt>
                      <c:pt idx="918">
                        <c:v>-4.6294110614571515</c:v>
                      </c:pt>
                      <c:pt idx="919">
                        <c:v>-4.1453954714571513</c:v>
                      </c:pt>
                      <c:pt idx="920">
                        <c:v>-3.8418446414571523</c:v>
                      </c:pt>
                      <c:pt idx="921">
                        <c:v>-1.5359158514571511</c:v>
                      </c:pt>
                      <c:pt idx="922">
                        <c:v>-1.1685902114571523</c:v>
                      </c:pt>
                      <c:pt idx="923">
                        <c:v>-1.1449579214571521</c:v>
                      </c:pt>
                      <c:pt idx="924">
                        <c:v>-1.3871668214571518</c:v>
                      </c:pt>
                      <c:pt idx="925">
                        <c:v>-1.2184838714571526</c:v>
                      </c:pt>
                      <c:pt idx="926">
                        <c:v>-0.71970423145715223</c:v>
                      </c:pt>
                      <c:pt idx="927">
                        <c:v>-0.8172744914571517</c:v>
                      </c:pt>
                      <c:pt idx="928">
                        <c:v>-0.31374681145715222</c:v>
                      </c:pt>
                      <c:pt idx="929">
                        <c:v>-0.12779826145715134</c:v>
                      </c:pt>
                      <c:pt idx="930">
                        <c:v>-0.10419540145715267</c:v>
                      </c:pt>
                      <c:pt idx="931">
                        <c:v>0.26383655854284882</c:v>
                      </c:pt>
                      <c:pt idx="932">
                        <c:v>0.46111565854284819</c:v>
                      </c:pt>
                      <c:pt idx="933">
                        <c:v>0.86155004854284911</c:v>
                      </c:pt>
                      <c:pt idx="934">
                        <c:v>1.5162498285428487</c:v>
                      </c:pt>
                      <c:pt idx="935">
                        <c:v>1.5579030885428491</c:v>
                      </c:pt>
                      <c:pt idx="936">
                        <c:v>1.6183424985428498</c:v>
                      </c:pt>
                      <c:pt idx="937">
                        <c:v>1.3432504785428492</c:v>
                      </c:pt>
                      <c:pt idx="938">
                        <c:v>2.4433242585428498</c:v>
                      </c:pt>
                      <c:pt idx="939">
                        <c:v>-0.72400101145715112</c:v>
                      </c:pt>
                      <c:pt idx="940">
                        <c:v>-1.0249325714571516</c:v>
                      </c:pt>
                      <c:pt idx="941">
                        <c:v>1.54958420854285</c:v>
                      </c:pt>
                      <c:pt idx="942">
                        <c:v>-2.0516101457152658E-2</c:v>
                      </c:pt>
                      <c:pt idx="943">
                        <c:v>-1.8280514571529238E-3</c:v>
                      </c:pt>
                      <c:pt idx="944">
                        <c:v>-1.6611721457151063E-2</c:v>
                      </c:pt>
                      <c:pt idx="945">
                        <c:v>1.0601218542849011E-2</c:v>
                      </c:pt>
                      <c:pt idx="946">
                        <c:v>3.4616098542850082E-2</c:v>
                      </c:pt>
                      <c:pt idx="947">
                        <c:v>5.7924658542848562E-2</c:v>
                      </c:pt>
                      <c:pt idx="948">
                        <c:v>1.5310018542850301E-2</c:v>
                      </c:pt>
                      <c:pt idx="949">
                        <c:v>-3.5742314571525213E-3</c:v>
                      </c:pt>
                      <c:pt idx="950">
                        <c:v>-3.2701214571506654E-3</c:v>
                      </c:pt>
                      <c:pt idx="951">
                        <c:v>-2.259691457151547E-3</c:v>
                      </c:pt>
                      <c:pt idx="952">
                        <c:v>-6.0561614571508215E-3</c:v>
                      </c:pt>
                      <c:pt idx="953">
                        <c:v>-4.6925714571521837E-3</c:v>
                      </c:pt>
                      <c:pt idx="954">
                        <c:v>-2.6619014571505062E-3</c:v>
                      </c:pt>
                      <c:pt idx="955">
                        <c:v>-2.4755114571508585E-3</c:v>
                      </c:pt>
                      <c:pt idx="956">
                        <c:v>-2.4362714571513067E-3</c:v>
                      </c:pt>
                      <c:pt idx="957">
                        <c:v>-8.0592541457152223E-2</c:v>
                      </c:pt>
                      <c:pt idx="958">
                        <c:v>-1.8465811457151204E-2</c:v>
                      </c:pt>
                      <c:pt idx="959">
                        <c:v>-2.1418621457153009E-2</c:v>
                      </c:pt>
                      <c:pt idx="960">
                        <c:v>-3.8194814571514968E-3</c:v>
                      </c:pt>
                      <c:pt idx="961">
                        <c:v>-2.8482914571501539E-3</c:v>
                      </c:pt>
                      <c:pt idx="962">
                        <c:v>-2.5638014571534029E-3</c:v>
                      </c:pt>
                      <c:pt idx="963">
                        <c:v>-2.720761457149834E-3</c:v>
                      </c:pt>
                      <c:pt idx="964">
                        <c:v>-2.5049414571505224E-3</c:v>
                      </c:pt>
                      <c:pt idx="965">
                        <c:v>-2.3970314571517548E-3</c:v>
                      </c:pt>
                      <c:pt idx="966">
                        <c:v>1.6359688542848971E-2</c:v>
                      </c:pt>
                      <c:pt idx="967">
                        <c:v>3.2418658542848533E-2</c:v>
                      </c:pt>
                      <c:pt idx="968">
                        <c:v>2.4874768542849424E-2</c:v>
                      </c:pt>
                      <c:pt idx="969">
                        <c:v>-1.8456001457151316E-2</c:v>
                      </c:pt>
                      <c:pt idx="970">
                        <c:v>-2.1673681457151872E-2</c:v>
                      </c:pt>
                      <c:pt idx="971">
                        <c:v>-1.494511457151404E-3</c:v>
                      </c:pt>
                      <c:pt idx="972">
                        <c:v>-2.4853214571525228E-3</c:v>
                      </c:pt>
                      <c:pt idx="973">
                        <c:v>-4.5454214571503115E-3</c:v>
                      </c:pt>
                      <c:pt idx="974">
                        <c:v>-5.7030014571513021E-3</c:v>
                      </c:pt>
                      <c:pt idx="975">
                        <c:v>-5.0064914571521513E-3</c:v>
                      </c:pt>
                      <c:pt idx="976">
                        <c:v>-1.9163414571519155E-3</c:v>
                      </c:pt>
                      <c:pt idx="977">
                        <c:v>-2.2891214571512108E-3</c:v>
                      </c:pt>
                      <c:pt idx="978">
                        <c:v>-8.7979471457151348E-2</c:v>
                      </c:pt>
                      <c:pt idx="979">
                        <c:v>-1.2099121457152862E-2</c:v>
                      </c:pt>
                      <c:pt idx="980">
                        <c:v>3.3025785428488774E-3</c:v>
                      </c:pt>
                      <c:pt idx="981">
                        <c:v>-7.910251457150963E-3</c:v>
                      </c:pt>
                      <c:pt idx="982">
                        <c:v>-2.4951314571524108E-3</c:v>
                      </c:pt>
                      <c:pt idx="983">
                        <c:v>-8.9991614571527379E-3</c:v>
                      </c:pt>
                      <c:pt idx="984">
                        <c:v>2.1323548542849124E-2</c:v>
                      </c:pt>
                      <c:pt idx="985">
                        <c:v>3.4976854284884951E-4</c:v>
                      </c:pt>
                      <c:pt idx="986">
                        <c:v>-7.3118414571524681E-3</c:v>
                      </c:pt>
                      <c:pt idx="987">
                        <c:v>-4.7220014571518476E-3</c:v>
                      </c:pt>
                      <c:pt idx="988">
                        <c:v>-2.151781457151003E-3</c:v>
                      </c:pt>
                      <c:pt idx="989">
                        <c:v>-7.1606581457151819E-2</c:v>
                      </c:pt>
                      <c:pt idx="990">
                        <c:v>-7.7826121457151842E-2</c:v>
                      </c:pt>
                      <c:pt idx="991">
                        <c:v>-6.3897014571523414E-3</c:v>
                      </c:pt>
                      <c:pt idx="992">
                        <c:v>7.2363885428501362E-3</c:v>
                      </c:pt>
                      <c:pt idx="993">
                        <c:v>-3.9910471457151431E-2</c:v>
                      </c:pt>
                      <c:pt idx="994">
                        <c:v>-6.0071114571531581E-3</c:v>
                      </c:pt>
                      <c:pt idx="995">
                        <c:v>-1.0853251457152879E-2</c:v>
                      </c:pt>
                      <c:pt idx="996">
                        <c:v>-2.5147514571521867E-3</c:v>
                      </c:pt>
                      <c:pt idx="997">
                        <c:v>-8.0781145715036473E-4</c:v>
                      </c:pt>
                      <c:pt idx="998">
                        <c:v>-1.9948214571510192E-3</c:v>
                      </c:pt>
                      <c:pt idx="999">
                        <c:v>-7.3921741457152024E-2</c:v>
                      </c:pt>
                      <c:pt idx="1000">
                        <c:v>-7.637424145715066E-2</c:v>
                      </c:pt>
                      <c:pt idx="1001">
                        <c:v>-5.1299881457151031E-2</c:v>
                      </c:pt>
                      <c:pt idx="1002">
                        <c:v>7.3235854284803281E-4</c:v>
                      </c:pt>
                      <c:pt idx="1003">
                        <c:v>-6.2719814571519095E-3</c:v>
                      </c:pt>
                      <c:pt idx="1004">
                        <c:v>-4.0647314571504722E-3</c:v>
                      </c:pt>
                      <c:pt idx="1005">
                        <c:v>-2.249881457151659E-3</c:v>
                      </c:pt>
                      <c:pt idx="1006">
                        <c:v>1.4034718542847102E-2</c:v>
                      </c:pt>
                      <c:pt idx="1007">
                        <c:v>3.3810585428479811E-3</c:v>
                      </c:pt>
                      <c:pt idx="1008">
                        <c:v>-8.1947414571512667E-3</c:v>
                      </c:pt>
                      <c:pt idx="1009">
                        <c:v>-4.8201014571525036E-3</c:v>
                      </c:pt>
                      <c:pt idx="1010">
                        <c:v>-1.3473614571530845E-3</c:v>
                      </c:pt>
                      <c:pt idx="1011">
                        <c:v>-3.1524014571520098E-3</c:v>
                      </c:pt>
                      <c:pt idx="1012">
                        <c:v>-4.3786514571522162E-3</c:v>
                      </c:pt>
                      <c:pt idx="1013">
                        <c:v>1.284770854285E-2</c:v>
                      </c:pt>
                      <c:pt idx="1014">
                        <c:v>3.2142885428498857E-3</c:v>
                      </c:pt>
                      <c:pt idx="1015">
                        <c:v>-4.5454214571503115E-3</c:v>
                      </c:pt>
                      <c:pt idx="1016">
                        <c:v>-2.4999271457151195E-2</c:v>
                      </c:pt>
                      <c:pt idx="1017">
                        <c:v>-9.2738414571513772E-3</c:v>
                      </c:pt>
                      <c:pt idx="1018">
                        <c:v>-1.7997145715042961E-4</c:v>
                      </c:pt>
                      <c:pt idx="1019">
                        <c:v>-1.9937311457152163E-2</c:v>
                      </c:pt>
                      <c:pt idx="1020">
                        <c:v>-3.0738121457153156E-2</c:v>
                      </c:pt>
                      <c:pt idx="1021">
                        <c:v>-5.1152731457150935E-2</c:v>
                      </c:pt>
                      <c:pt idx="1022">
                        <c:v>1.537868854284774E-2</c:v>
                      </c:pt>
                      <c:pt idx="1023">
                        <c:v>-3.2690311457150401E-2</c:v>
                      </c:pt>
                      <c:pt idx="1024">
                        <c:v>1.1180008542849507E-2</c:v>
                      </c:pt>
                      <c:pt idx="1025">
                        <c:v>2.712885428497458E-4</c:v>
                      </c:pt>
                      <c:pt idx="1026">
                        <c:v>-4.5748514571499754E-3</c:v>
                      </c:pt>
                      <c:pt idx="1027">
                        <c:v>-3.7802414571501686E-3</c:v>
                      </c:pt>
                      <c:pt idx="1028">
                        <c:v>-2.3676014571520909E-3</c:v>
                      </c:pt>
                      <c:pt idx="1029">
                        <c:v>-2.5932314571530668E-3</c:v>
                      </c:pt>
                      <c:pt idx="1030">
                        <c:v>-2.5638014571534029E-3</c:v>
                      </c:pt>
                      <c:pt idx="1031">
                        <c:v>-2.4166514571515307E-3</c:v>
                      </c:pt>
                      <c:pt idx="1032">
                        <c:v>-2.4362714571513067E-3</c:v>
                      </c:pt>
                      <c:pt idx="1033">
                        <c:v>-2.3185514571508747E-3</c:v>
                      </c:pt>
                      <c:pt idx="1034">
                        <c:v>-2.3970314571517548E-3</c:v>
                      </c:pt>
                      <c:pt idx="1035">
                        <c:v>-2.4657014571527469E-3</c:v>
                      </c:pt>
                      <c:pt idx="1036">
                        <c:v>-2.4558914571510826E-3</c:v>
                      </c:pt>
                      <c:pt idx="1037">
                        <c:v>-2.4558914571510826E-3</c:v>
                      </c:pt>
                      <c:pt idx="1038">
                        <c:v>-3.015061457151802E-3</c:v>
                      </c:pt>
                      <c:pt idx="1039">
                        <c:v>-2.5147514571521867E-3</c:v>
                      </c:pt>
                      <c:pt idx="1040">
                        <c:v>-2.249881457151659E-3</c:v>
                      </c:pt>
                      <c:pt idx="1041">
                        <c:v>-2.5147514571521867E-3</c:v>
                      </c:pt>
                      <c:pt idx="1042">
                        <c:v>-2.4264614571514187E-3</c:v>
                      </c:pt>
                      <c:pt idx="1043">
                        <c:v>-3.0641114571512418E-3</c:v>
                      </c:pt>
                      <c:pt idx="1044">
                        <c:v>-2.5834214571514025E-3</c:v>
                      </c:pt>
                      <c:pt idx="1045">
                        <c:v>-2.2302614571518831E-3</c:v>
                      </c:pt>
                      <c:pt idx="1046">
                        <c:v>-2.4264614571514187E-3</c:v>
                      </c:pt>
                      <c:pt idx="1047">
                        <c:v>-2.3676014571520909E-3</c:v>
                      </c:pt>
                      <c:pt idx="1048">
                        <c:v>-2.4068414571516428E-3</c:v>
                      </c:pt>
                      <c:pt idx="1049">
                        <c:v>-2.8875314571514821E-3</c:v>
                      </c:pt>
                      <c:pt idx="1050">
                        <c:v>-2.0831114571500109E-3</c:v>
                      </c:pt>
                      <c:pt idx="1051">
                        <c:v>-2.7796214571527145E-3</c:v>
                      </c:pt>
                      <c:pt idx="1052">
                        <c:v>-3.672331457151401E-3</c:v>
                      </c:pt>
                      <c:pt idx="1053">
                        <c:v>-4.3394114571526643E-3</c:v>
                      </c:pt>
                      <c:pt idx="1054">
                        <c:v>-2.2989314571528752E-3</c:v>
                      </c:pt>
                      <c:pt idx="1055">
                        <c:v>-2.1027314571515632E-3</c:v>
                      </c:pt>
                      <c:pt idx="1056">
                        <c:v>-4.417891457151768E-3</c:v>
                      </c:pt>
                      <c:pt idx="1057">
                        <c:v>-2.1812114571506669E-3</c:v>
                      </c:pt>
                      <c:pt idx="1058">
                        <c:v>-2.2302614571518831E-3</c:v>
                      </c:pt>
                      <c:pt idx="1059">
                        <c:v>-2.5343714571501863E-3</c:v>
                      </c:pt>
                      <c:pt idx="1060">
                        <c:v>-2.4558914571510826E-3</c:v>
                      </c:pt>
                      <c:pt idx="1061">
                        <c:v>-1.8956311457152708E-2</c:v>
                      </c:pt>
                      <c:pt idx="1062">
                        <c:v>1.0709128542849555E-2</c:v>
                      </c:pt>
                      <c:pt idx="1063">
                        <c:v>-1.8978145715209394E-4</c:v>
                      </c:pt>
                      <c:pt idx="1064">
                        <c:v>-3.6919514571511769E-3</c:v>
                      </c:pt>
                      <c:pt idx="1065">
                        <c:v>-2.907151457151258E-3</c:v>
                      </c:pt>
                      <c:pt idx="1066">
                        <c:v>-2.1714014571525553E-3</c:v>
                      </c:pt>
                      <c:pt idx="1067">
                        <c:v>-4.8201014571525036E-3</c:v>
                      </c:pt>
                      <c:pt idx="1068">
                        <c:v>-2.0898691457151841E-2</c:v>
                      </c:pt>
                      <c:pt idx="1069">
                        <c:v>-6.7329421457150929E-2</c:v>
                      </c:pt>
                      <c:pt idx="1070">
                        <c:v>1.3828708542849455E-2</c:v>
                      </c:pt>
                      <c:pt idx="1071">
                        <c:v>-6.6741914571526451E-3</c:v>
                      </c:pt>
                      <c:pt idx="1072">
                        <c:v>-4.1922614571507921E-3</c:v>
                      </c:pt>
                      <c:pt idx="1073">
                        <c:v>-2.1223514571513391E-3</c:v>
                      </c:pt>
                      <c:pt idx="1074">
                        <c:v>-1.8574814571525877E-3</c:v>
                      </c:pt>
                      <c:pt idx="1075">
                        <c:v>-2.799241457150714E-3</c:v>
                      </c:pt>
                      <c:pt idx="1076">
                        <c:v>-5.5460414571513184E-3</c:v>
                      </c:pt>
                      <c:pt idx="1077">
                        <c:v>-2.7501914571530506E-3</c:v>
                      </c:pt>
                      <c:pt idx="1078">
                        <c:v>-2.5441814571518506E-3</c:v>
                      </c:pt>
                      <c:pt idx="1079">
                        <c:v>-2.4755114571508585E-3</c:v>
                      </c:pt>
                      <c:pt idx="1080">
                        <c:v>-2.4853214571525228E-3</c:v>
                      </c:pt>
                      <c:pt idx="1081">
                        <c:v>-2.3185514571508747E-3</c:v>
                      </c:pt>
                      <c:pt idx="1082">
                        <c:v>-2.3283614571525391E-3</c:v>
                      </c:pt>
                      <c:pt idx="1083">
                        <c:v>-1.7681011457151286E-2</c:v>
                      </c:pt>
                      <c:pt idx="1084">
                        <c:v>-8.6655121457152262E-2</c:v>
                      </c:pt>
                      <c:pt idx="1085">
                        <c:v>-8.6105761457151431E-2</c:v>
                      </c:pt>
                      <c:pt idx="1086">
                        <c:v>5.8531785428481697E-3</c:v>
                      </c:pt>
                      <c:pt idx="1087">
                        <c:v>-4.1137814571516884E-3</c:v>
                      </c:pt>
                      <c:pt idx="1088">
                        <c:v>-3.6232814571519611E-3</c:v>
                      </c:pt>
                      <c:pt idx="1089">
                        <c:v>-3.4467014571522014E-3</c:v>
                      </c:pt>
                      <c:pt idx="1090">
                        <c:v>-1.6612814571512757E-3</c:v>
                      </c:pt>
                      <c:pt idx="1091">
                        <c:v>-2.5147514571521867E-3</c:v>
                      </c:pt>
                      <c:pt idx="1092">
                        <c:v>-3.0739214571511297E-3</c:v>
                      </c:pt>
                      <c:pt idx="1093">
                        <c:v>-5.8501514571531743E-3</c:v>
                      </c:pt>
                      <c:pt idx="1094">
                        <c:v>-9.0853801457152272E-2</c:v>
                      </c:pt>
                      <c:pt idx="1095">
                        <c:v>-4.9083914571514953E-3</c:v>
                      </c:pt>
                      <c:pt idx="1096">
                        <c:v>-1.1520331457152366E-2</c:v>
                      </c:pt>
                      <c:pt idx="1097">
                        <c:v>-4.5454214571503115E-3</c:v>
                      </c:pt>
                      <c:pt idx="1098">
                        <c:v>-2.13009014571508E-2</c:v>
                      </c:pt>
                      <c:pt idx="1099">
                        <c:v>-8.0621971457151886E-2</c:v>
                      </c:pt>
                      <c:pt idx="1100">
                        <c:v>-5.4537181457151362E-2</c:v>
                      </c:pt>
                      <c:pt idx="1101">
                        <c:v>-1.2893731457152668E-2</c:v>
                      </c:pt>
                      <c:pt idx="1102">
                        <c:v>8.2860585428470301E-3</c:v>
                      </c:pt>
                      <c:pt idx="1103">
                        <c:v>-1.2530761457151485E-2</c:v>
                      </c:pt>
                      <c:pt idx="1104">
                        <c:v>-6.9301231457151502E-2</c:v>
                      </c:pt>
                      <c:pt idx="1105">
                        <c:v>-7.4441671457151415E-2</c:v>
                      </c:pt>
                      <c:pt idx="1106">
                        <c:v>-1.5640531457151496E-2</c:v>
                      </c:pt>
                      <c:pt idx="1107">
                        <c:v>-1.1893111457151662E-2</c:v>
                      </c:pt>
                      <c:pt idx="1108">
                        <c:v>-3.6636145715185364E-4</c:v>
                      </c:pt>
                      <c:pt idx="1109">
                        <c:v>-2.6226614571527307E-3</c:v>
                      </c:pt>
                      <c:pt idx="1110">
                        <c:v>-2.1585391457151104E-2</c:v>
                      </c:pt>
                      <c:pt idx="1111">
                        <c:v>-4.0038001457151751E-2</c:v>
                      </c:pt>
                      <c:pt idx="1112">
                        <c:v>-6.4104145715226934E-4</c:v>
                      </c:pt>
                      <c:pt idx="1113">
                        <c:v>-3.5448014571528574E-3</c:v>
                      </c:pt>
                      <c:pt idx="1114">
                        <c:v>-3.4663214571519774E-3</c:v>
                      </c:pt>
                      <c:pt idx="1115">
                        <c:v>-4.0224391457151398E-2</c:v>
                      </c:pt>
                      <c:pt idx="1116">
                        <c:v>-1.1647861457152686E-2</c:v>
                      </c:pt>
                      <c:pt idx="1117">
                        <c:v>-6.7819921457150656E-2</c:v>
                      </c:pt>
                      <c:pt idx="1118">
                        <c:v>-2.6549251457151257E-2</c:v>
                      </c:pt>
                      <c:pt idx="1119">
                        <c:v>1.488818854284979E-2</c:v>
                      </c:pt>
                      <c:pt idx="1120">
                        <c:v>5.6558854284993743E-4</c:v>
                      </c:pt>
                      <c:pt idx="1121">
                        <c:v>-1.9948214571510192E-3</c:v>
                      </c:pt>
                      <c:pt idx="1122">
                        <c:v>-1.2198314571527646E-3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8DC-4090-B73F-076D065C5A88}"/>
                  </c:ext>
                </c:extLst>
              </c15:ser>
            </c15:filteredScatterSeries>
          </c:ext>
        </c:extLst>
      </c:scatterChart>
      <c:valAx>
        <c:axId val="6583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0784368"/>
        <c:crosses val="autoZero"/>
        <c:crossBetween val="midCat"/>
      </c:valAx>
      <c:valAx>
        <c:axId val="6407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31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Data (processed)</a:t>
            </a:r>
            <a:endParaRPr lang="de-DE"/>
          </a:p>
        </c:rich>
      </c:tx>
      <c:layout>
        <c:manualLayout>
          <c:xMode val="edge"/>
          <c:yMode val="edge"/>
          <c:x val="0.38692267111642481"/>
          <c:y val="2.932137470902592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2"/>
          <c:tx>
            <c:v>Integral 2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Calculation!$AM$2:$AM$1771</c:f>
              <c:numCache>
                <c:formatCode>General</c:formatCode>
                <c:ptCount val="17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1.233191799010321E-4</c:v>
                </c:pt>
                <c:pt idx="562">
                  <c:v>1.8403617022251037E-4</c:v>
                </c:pt>
                <c:pt idx="563">
                  <c:v>1.8593208150351721E-4</c:v>
                </c:pt>
                <c:pt idx="564">
                  <c:v>2.3908632247831972E-4</c:v>
                </c:pt>
                <c:pt idx="565">
                  <c:v>2.4568879701303812E-4</c:v>
                </c:pt>
                <c:pt idx="566">
                  <c:v>2.6189411754321738E-4</c:v>
                </c:pt>
                <c:pt idx="567">
                  <c:v>2.3871747519610192E-4</c:v>
                </c:pt>
                <c:pt idx="568">
                  <c:v>2.6994253955436387E-4</c:v>
                </c:pt>
                <c:pt idx="569">
                  <c:v>2.8450860060054038E-4</c:v>
                </c:pt>
                <c:pt idx="570">
                  <c:v>3.1375908919690669E-4</c:v>
                </c:pt>
                <c:pt idx="571">
                  <c:v>3.3381310949158667E-4</c:v>
                </c:pt>
                <c:pt idx="572">
                  <c:v>3.2613941276732854E-4</c:v>
                </c:pt>
                <c:pt idx="573">
                  <c:v>3.3296787579717712E-4</c:v>
                </c:pt>
                <c:pt idx="574">
                  <c:v>3.5351742129764295E-4</c:v>
                </c:pt>
                <c:pt idx="575">
                  <c:v>3.5640746832673594E-4</c:v>
                </c:pt>
                <c:pt idx="576">
                  <c:v>3.7939110229810881E-4</c:v>
                </c:pt>
                <c:pt idx="577">
                  <c:v>4.2586327621000654E-4</c:v>
                </c:pt>
                <c:pt idx="578">
                  <c:v>3.957578549757078E-4</c:v>
                </c:pt>
                <c:pt idx="579">
                  <c:v>4.1832541045159447E-4</c:v>
                </c:pt>
                <c:pt idx="580">
                  <c:v>4.9485191297978079E-4</c:v>
                </c:pt>
                <c:pt idx="581">
                  <c:v>2.9320857578235836E-4</c:v>
                </c:pt>
                <c:pt idx="582">
                  <c:v>1.687688892647491E-4</c:v>
                </c:pt>
                <c:pt idx="583">
                  <c:v>1.4213724097961796E-4</c:v>
                </c:pt>
                <c:pt idx="584">
                  <c:v>9.5728961337178661E-6</c:v>
                </c:pt>
                <c:pt idx="585">
                  <c:v>-4.2091329433163007E-5</c:v>
                </c:pt>
                <c:pt idx="586">
                  <c:v>-1.2839434505551443E-4</c:v>
                </c:pt>
                <c:pt idx="587">
                  <c:v>-2.9855412851568765E-4</c:v>
                </c:pt>
                <c:pt idx="588">
                  <c:v>-3.9144637193694407E-4</c:v>
                </c:pt>
                <c:pt idx="589">
                  <c:v>-3.5004906126949372E-4</c:v>
                </c:pt>
                <c:pt idx="590">
                  <c:v>-2.4814299808415896E-4</c:v>
                </c:pt>
                <c:pt idx="591">
                  <c:v>-1.6861467973132129E-4</c:v>
                </c:pt>
                <c:pt idx="592">
                  <c:v>-1.6095713463512966E-4</c:v>
                </c:pt>
                <c:pt idx="593">
                  <c:v>9.096015839802154E-6</c:v>
                </c:pt>
                <c:pt idx="594">
                  <c:v>2.2705467502679832E-4</c:v>
                </c:pt>
                <c:pt idx="595">
                  <c:v>3.2728192409209068E-4</c:v>
                </c:pt>
                <c:pt idx="596">
                  <c:v>6.1712146680458488E-4</c:v>
                </c:pt>
                <c:pt idx="597">
                  <c:v>1.005742398924474E-3</c:v>
                </c:pt>
                <c:pt idx="598">
                  <c:v>1.6964026645365066E-3</c:v>
                </c:pt>
                <c:pt idx="599">
                  <c:v>2.6864799412565882E-3</c:v>
                </c:pt>
                <c:pt idx="600">
                  <c:v>3.9022175615054753E-3</c:v>
                </c:pt>
                <c:pt idx="601">
                  <c:v>5.7229531460834641E-3</c:v>
                </c:pt>
                <c:pt idx="602">
                  <c:v>7.9857013126141407E-3</c:v>
                </c:pt>
                <c:pt idx="603">
                  <c:v>9.7804221637538737E-3</c:v>
                </c:pt>
                <c:pt idx="604">
                  <c:v>1.3413456104327736E-2</c:v>
                </c:pt>
                <c:pt idx="605">
                  <c:v>1.7525946647669089E-2</c:v>
                </c:pt>
                <c:pt idx="606">
                  <c:v>2.2337569299157579E-2</c:v>
                </c:pt>
                <c:pt idx="607">
                  <c:v>2.5080981609365376E-2</c:v>
                </c:pt>
                <c:pt idx="608">
                  <c:v>3.1243653629038141E-2</c:v>
                </c:pt>
                <c:pt idx="609">
                  <c:v>3.6704495770403398E-2</c:v>
                </c:pt>
                <c:pt idx="610">
                  <c:v>4.2853774376490385E-2</c:v>
                </c:pt>
                <c:pt idx="611">
                  <c:v>4.9441909691988355E-2</c:v>
                </c:pt>
                <c:pt idx="612">
                  <c:v>5.7132517787132173E-2</c:v>
                </c:pt>
                <c:pt idx="613">
                  <c:v>6.2455501662816541E-2</c:v>
                </c:pt>
                <c:pt idx="614">
                  <c:v>7.2388511665242294E-2</c:v>
                </c:pt>
                <c:pt idx="615">
                  <c:v>7.6400123483898186E-2</c:v>
                </c:pt>
                <c:pt idx="616">
                  <c:v>-0.32778952582719356</c:v>
                </c:pt>
                <c:pt idx="617">
                  <c:v>-0.33614629315327976</c:v>
                </c:pt>
                <c:pt idx="618">
                  <c:v>-0.34343202032443376</c:v>
                </c:pt>
                <c:pt idx="619">
                  <c:v>-0.35157805247434809</c:v>
                </c:pt>
                <c:pt idx="620">
                  <c:v>-0.36178908872677579</c:v>
                </c:pt>
                <c:pt idx="621">
                  <c:v>-0.37158775508326286</c:v>
                </c:pt>
                <c:pt idx="622">
                  <c:v>-0.37952248896345303</c:v>
                </c:pt>
                <c:pt idx="623">
                  <c:v>-0.38978292395629266</c:v>
                </c:pt>
                <c:pt idx="624">
                  <c:v>-0.39916017024762046</c:v>
                </c:pt>
                <c:pt idx="625">
                  <c:v>-0.40972514111716246</c:v>
                </c:pt>
                <c:pt idx="626">
                  <c:v>-0.42040782423596457</c:v>
                </c:pt>
                <c:pt idx="627">
                  <c:v>-0.42980823401752627</c:v>
                </c:pt>
                <c:pt idx="628">
                  <c:v>-0.43841273370124728</c:v>
                </c:pt>
                <c:pt idx="629">
                  <c:v>-0.45067089104328356</c:v>
                </c:pt>
                <c:pt idx="630">
                  <c:v>-0.46268737708125834</c:v>
                </c:pt>
                <c:pt idx="631">
                  <c:v>-0.47272633753290649</c:v>
                </c:pt>
                <c:pt idx="632">
                  <c:v>-0.48270693806251058</c:v>
                </c:pt>
                <c:pt idx="633">
                  <c:v>-0.49269215305410757</c:v>
                </c:pt>
                <c:pt idx="634">
                  <c:v>-0.50140618745925136</c:v>
                </c:pt>
                <c:pt idx="635">
                  <c:v>-0.51269764856944755</c:v>
                </c:pt>
                <c:pt idx="636">
                  <c:v>-0.52306153146629453</c:v>
                </c:pt>
                <c:pt idx="637">
                  <c:v>-0.5322127803475698</c:v>
                </c:pt>
                <c:pt idx="638">
                  <c:v>-0.54437750530689122</c:v>
                </c:pt>
                <c:pt idx="639">
                  <c:v>-0.5518898292332427</c:v>
                </c:pt>
                <c:pt idx="640">
                  <c:v>-0.56233549940771077</c:v>
                </c:pt>
                <c:pt idx="641">
                  <c:v>-0.57101471397433401</c:v>
                </c:pt>
                <c:pt idx="642">
                  <c:v>-0.58031170481938776</c:v>
                </c:pt>
                <c:pt idx="643">
                  <c:v>-0.5888270827640667</c:v>
                </c:pt>
                <c:pt idx="644">
                  <c:v>-0.59756593159400362</c:v>
                </c:pt>
                <c:pt idx="645">
                  <c:v>-0.60722914118444971</c:v>
                </c:pt>
                <c:pt idx="646">
                  <c:v>-0.61444276930434971</c:v>
                </c:pt>
                <c:pt idx="647">
                  <c:v>-0.6224609543865578</c:v>
                </c:pt>
                <c:pt idx="648">
                  <c:v>-0.63092851587618204</c:v>
                </c:pt>
                <c:pt idx="649">
                  <c:v>-0.63879145960972528</c:v>
                </c:pt>
                <c:pt idx="650">
                  <c:v>-0.64263107491351346</c:v>
                </c:pt>
                <c:pt idx="651">
                  <c:v>-0.65109022944851636</c:v>
                </c:pt>
                <c:pt idx="652">
                  <c:v>-0.6577501427662461</c:v>
                </c:pt>
                <c:pt idx="653">
                  <c:v>-0.66327783468251966</c:v>
                </c:pt>
                <c:pt idx="654">
                  <c:v>-0.66864246706270269</c:v>
                </c:pt>
                <c:pt idx="655">
                  <c:v>-0.67294468789109274</c:v>
                </c:pt>
                <c:pt idx="656">
                  <c:v>-0.67739429105317206</c:v>
                </c:pt>
                <c:pt idx="657">
                  <c:v>-0.68191316966420379</c:v>
                </c:pt>
                <c:pt idx="658">
                  <c:v>-0.68693924920916249</c:v>
                </c:pt>
                <c:pt idx="659">
                  <c:v>-0.69052159291413806</c:v>
                </c:pt>
                <c:pt idx="660">
                  <c:v>-0.69314311077418844</c:v>
                </c:pt>
                <c:pt idx="661">
                  <c:v>-0.69589604165228303</c:v>
                </c:pt>
                <c:pt idx="662">
                  <c:v>-0.69929876167916993</c:v>
                </c:pt>
                <c:pt idx="663">
                  <c:v>-0.70224743695273617</c:v>
                </c:pt>
                <c:pt idx="664">
                  <c:v>-0.70518121744370088</c:v>
                </c:pt>
                <c:pt idx="665">
                  <c:v>-0.70799321412452909</c:v>
                </c:pt>
                <c:pt idx="666">
                  <c:v>-0.71067049774872759</c:v>
                </c:pt>
                <c:pt idx="667">
                  <c:v>-0.71393956702086525</c:v>
                </c:pt>
                <c:pt idx="668">
                  <c:v>-0.71694995659646976</c:v>
                </c:pt>
                <c:pt idx="669">
                  <c:v>-0.71743607079823735</c:v>
                </c:pt>
                <c:pt idx="670">
                  <c:v>-0.72164687085133461</c:v>
                </c:pt>
                <c:pt idx="671">
                  <c:v>-0.72603922737904081</c:v>
                </c:pt>
                <c:pt idx="672">
                  <c:v>-0.72930092474887387</c:v>
                </c:pt>
                <c:pt idx="673">
                  <c:v>-0.73281423278602664</c:v>
                </c:pt>
                <c:pt idx="674">
                  <c:v>-0.73522906446433334</c:v>
                </c:pt>
                <c:pt idx="675">
                  <c:v>-0.73870534204292615</c:v>
                </c:pt>
                <c:pt idx="676">
                  <c:v>-0.74132482844897563</c:v>
                </c:pt>
                <c:pt idx="677">
                  <c:v>-0.74433352648784146</c:v>
                </c:pt>
                <c:pt idx="678">
                  <c:v>-0.74617566095640575</c:v>
                </c:pt>
                <c:pt idx="679">
                  <c:v>-0.74853087429380616</c:v>
                </c:pt>
                <c:pt idx="680">
                  <c:v>-0.75034605609943417</c:v>
                </c:pt>
                <c:pt idx="681">
                  <c:v>-0.75225212497598626</c:v>
                </c:pt>
                <c:pt idx="682">
                  <c:v>-0.75415528229207363</c:v>
                </c:pt>
                <c:pt idx="683">
                  <c:v>-0.75607523969809642</c:v>
                </c:pt>
                <c:pt idx="684">
                  <c:v>-0.75788241762176412</c:v>
                </c:pt>
                <c:pt idx="685">
                  <c:v>-0.75983813159935287</c:v>
                </c:pt>
                <c:pt idx="686">
                  <c:v>-0.76132969699395525</c:v>
                </c:pt>
                <c:pt idx="687">
                  <c:v>-0.76355278178681141</c:v>
                </c:pt>
                <c:pt idx="688">
                  <c:v>-0.76557755317694576</c:v>
                </c:pt>
                <c:pt idx="689">
                  <c:v>-0.76763072485426975</c:v>
                </c:pt>
                <c:pt idx="690">
                  <c:v>-0.76992987490953191</c:v>
                </c:pt>
                <c:pt idx="691">
                  <c:v>-0.77219073622783208</c:v>
                </c:pt>
                <c:pt idx="692">
                  <c:v>-0.77408557402629463</c:v>
                </c:pt>
                <c:pt idx="693">
                  <c:v>-0.77646739891551186</c:v>
                </c:pt>
                <c:pt idx="694">
                  <c:v>-0.77867820497189055</c:v>
                </c:pt>
                <c:pt idx="695">
                  <c:v>-0.78061872978683877</c:v>
                </c:pt>
                <c:pt idx="696">
                  <c:v>-0.78290528716197449</c:v>
                </c:pt>
                <c:pt idx="697">
                  <c:v>-0.7835373085288162</c:v>
                </c:pt>
                <c:pt idx="698">
                  <c:v>-0.78704529344246643</c:v>
                </c:pt>
                <c:pt idx="699">
                  <c:v>-0.78914687544891171</c:v>
                </c:pt>
                <c:pt idx="700">
                  <c:v>-0.79114614420669138</c:v>
                </c:pt>
                <c:pt idx="701">
                  <c:v>-0.79255131009206314</c:v>
                </c:pt>
                <c:pt idx="702">
                  <c:v>-0.7941867226962549</c:v>
                </c:pt>
                <c:pt idx="703">
                  <c:v>-0.7952055358377641</c:v>
                </c:pt>
                <c:pt idx="704">
                  <c:v>-0.79781223035046445</c:v>
                </c:pt>
                <c:pt idx="705">
                  <c:v>-0.79934921379815849</c:v>
                </c:pt>
                <c:pt idx="706">
                  <c:v>-0.80075282556778482</c:v>
                </c:pt>
                <c:pt idx="707">
                  <c:v>-0.80217854937946109</c:v>
                </c:pt>
                <c:pt idx="708">
                  <c:v>-0.80313596567454459</c:v>
                </c:pt>
                <c:pt idx="709">
                  <c:v>-0.80446759842973881</c:v>
                </c:pt>
                <c:pt idx="710">
                  <c:v>-0.80542452616467852</c:v>
                </c:pt>
                <c:pt idx="711">
                  <c:v>-0.80633248752373843</c:v>
                </c:pt>
                <c:pt idx="712">
                  <c:v>-0.80767342201909109</c:v>
                </c:pt>
                <c:pt idx="713">
                  <c:v>-0.80823238547343668</c:v>
                </c:pt>
                <c:pt idx="714">
                  <c:v>-0.80935896029075449</c:v>
                </c:pt>
                <c:pt idx="715">
                  <c:v>-0.81031749299542954</c:v>
                </c:pt>
                <c:pt idx="716">
                  <c:v>-0.81051132002291881</c:v>
                </c:pt>
                <c:pt idx="717">
                  <c:v>-0.81106905557731457</c:v>
                </c:pt>
                <c:pt idx="718">
                  <c:v>-0.81123736883679121</c:v>
                </c:pt>
                <c:pt idx="719">
                  <c:v>-0.81112032873897677</c:v>
                </c:pt>
                <c:pt idx="720">
                  <c:v>-0.8107847866120611</c:v>
                </c:pt>
                <c:pt idx="721">
                  <c:v>-0.81033051539513301</c:v>
                </c:pt>
                <c:pt idx="722">
                  <c:v>-0.80964394599806422</c:v>
                </c:pt>
                <c:pt idx="723">
                  <c:v>-0.80892356583479863</c:v>
                </c:pt>
                <c:pt idx="724">
                  <c:v>-0.80775186299501212</c:v>
                </c:pt>
                <c:pt idx="725">
                  <c:v>-0.80611658649701201</c:v>
                </c:pt>
                <c:pt idx="726">
                  <c:v>-0.80467614534846099</c:v>
                </c:pt>
                <c:pt idx="727">
                  <c:v>-0.80300596127407542</c:v>
                </c:pt>
                <c:pt idx="728">
                  <c:v>-0.80121153729447681</c:v>
                </c:pt>
                <c:pt idx="729">
                  <c:v>-0.80006368544906492</c:v>
                </c:pt>
                <c:pt idx="730">
                  <c:v>-0.79894361097292244</c:v>
                </c:pt>
                <c:pt idx="731">
                  <c:v>-0.79822868700067862</c:v>
                </c:pt>
                <c:pt idx="732">
                  <c:v>-0.79755817746579449</c:v>
                </c:pt>
                <c:pt idx="733">
                  <c:v>-0.79669183330209647</c:v>
                </c:pt>
                <c:pt idx="734">
                  <c:v>-0.79597581529181505</c:v>
                </c:pt>
                <c:pt idx="735">
                  <c:v>-0.79600458366109728</c:v>
                </c:pt>
                <c:pt idx="736">
                  <c:v>-0.796506671883357</c:v>
                </c:pt>
                <c:pt idx="737">
                  <c:v>-0.79752099735331061</c:v>
                </c:pt>
                <c:pt idx="738">
                  <c:v>-0.79824918476836837</c:v>
                </c:pt>
                <c:pt idx="739">
                  <c:v>-0.79895157992194954</c:v>
                </c:pt>
                <c:pt idx="740">
                  <c:v>-0.79969067404064398</c:v>
                </c:pt>
                <c:pt idx="741">
                  <c:v>-0.80027209127615317</c:v>
                </c:pt>
                <c:pt idx="742">
                  <c:v>-0.80072782049985913</c:v>
                </c:pt>
                <c:pt idx="743">
                  <c:v>-0.8009976322144684</c:v>
                </c:pt>
                <c:pt idx="744">
                  <c:v>-0.80136847421670832</c:v>
                </c:pt>
                <c:pt idx="745">
                  <c:v>-0.80165513711414471</c:v>
                </c:pt>
                <c:pt idx="746">
                  <c:v>-0.80183818252217665</c:v>
                </c:pt>
                <c:pt idx="747">
                  <c:v>-0.8019488230303532</c:v>
                </c:pt>
                <c:pt idx="748">
                  <c:v>-0.80187972063130719</c:v>
                </c:pt>
                <c:pt idx="749">
                  <c:v>-0.80153786166883956</c:v>
                </c:pt>
                <c:pt idx="750">
                  <c:v>-0.80108124134743119</c:v>
                </c:pt>
                <c:pt idx="751">
                  <c:v>-0.8007230199309161</c:v>
                </c:pt>
                <c:pt idx="752">
                  <c:v>-0.79992025345051021</c:v>
                </c:pt>
                <c:pt idx="753">
                  <c:v>-0.79940050384629902</c:v>
                </c:pt>
                <c:pt idx="754">
                  <c:v>-0.79860593334971119</c:v>
                </c:pt>
                <c:pt idx="755">
                  <c:v>-0.79784298060049663</c:v>
                </c:pt>
                <c:pt idx="756">
                  <c:v>-0.79654675305898881</c:v>
                </c:pt>
                <c:pt idx="757">
                  <c:v>-0.79560515081020566</c:v>
                </c:pt>
                <c:pt idx="758">
                  <c:v>-0.79429314293039788</c:v>
                </c:pt>
                <c:pt idx="759">
                  <c:v>-0.79268930694236472</c:v>
                </c:pt>
                <c:pt idx="760">
                  <c:v>-0.79050552939536933</c:v>
                </c:pt>
                <c:pt idx="761">
                  <c:v>-0.78866661190652931</c:v>
                </c:pt>
                <c:pt idx="762">
                  <c:v>-0.78624836939521692</c:v>
                </c:pt>
                <c:pt idx="763">
                  <c:v>-0.78364013874087346</c:v>
                </c:pt>
                <c:pt idx="764">
                  <c:v>-0.78045807399776557</c:v>
                </c:pt>
                <c:pt idx="765">
                  <c:v>-0.77710977165447614</c:v>
                </c:pt>
                <c:pt idx="766">
                  <c:v>-0.77576458022754646</c:v>
                </c:pt>
                <c:pt idx="767">
                  <c:v>-0.76645300190716359</c:v>
                </c:pt>
                <c:pt idx="768">
                  <c:v>-0.76251491426133944</c:v>
                </c:pt>
                <c:pt idx="769">
                  <c:v>-0.75891857980423194</c:v>
                </c:pt>
                <c:pt idx="770">
                  <c:v>-0.75617804679356126</c:v>
                </c:pt>
                <c:pt idx="771">
                  <c:v>-0.751491523036942</c:v>
                </c:pt>
                <c:pt idx="772">
                  <c:v>-0.74729760781858057</c:v>
                </c:pt>
                <c:pt idx="773">
                  <c:v>-0.7430476964543884</c:v>
                </c:pt>
                <c:pt idx="774">
                  <c:v>-0.73921467118185913</c:v>
                </c:pt>
                <c:pt idx="775">
                  <c:v>-0.73611775224950593</c:v>
                </c:pt>
                <c:pt idx="776">
                  <c:v>-0.73075389705858662</c:v>
                </c:pt>
                <c:pt idx="777">
                  <c:v>-0.72820048354740163</c:v>
                </c:pt>
                <c:pt idx="778">
                  <c:v>-0.72094517072042485</c:v>
                </c:pt>
                <c:pt idx="779">
                  <c:v>-0.71653466815210154</c:v>
                </c:pt>
                <c:pt idx="780">
                  <c:v>-0.7114319131365745</c:v>
                </c:pt>
                <c:pt idx="781">
                  <c:v>-0.70813451883293277</c:v>
                </c:pt>
                <c:pt idx="782">
                  <c:v>-0.70305365926671515</c:v>
                </c:pt>
                <c:pt idx="783">
                  <c:v>-0.69945947133773567</c:v>
                </c:pt>
                <c:pt idx="784">
                  <c:v>-0.69613813358165388</c:v>
                </c:pt>
                <c:pt idx="785">
                  <c:v>-0.69247570945793346</c:v>
                </c:pt>
                <c:pt idx="786">
                  <c:v>-0.68939700422326966</c:v>
                </c:pt>
                <c:pt idx="787">
                  <c:v>-0.68621626557862436</c:v>
                </c:pt>
                <c:pt idx="788">
                  <c:v>-0.6813770451271346</c:v>
                </c:pt>
                <c:pt idx="789">
                  <c:v>-0.67848342185856103</c:v>
                </c:pt>
                <c:pt idx="790">
                  <c:v>-0.67494311081364089</c:v>
                </c:pt>
                <c:pt idx="791">
                  <c:v>-0.67176014678603557</c:v>
                </c:pt>
                <c:pt idx="792">
                  <c:v>-0.66793037124650467</c:v>
                </c:pt>
                <c:pt idx="793">
                  <c:v>-0.66481927575379529</c:v>
                </c:pt>
                <c:pt idx="794">
                  <c:v>-0.661867803541206</c:v>
                </c:pt>
                <c:pt idx="795">
                  <c:v>-0.65833053438891487</c:v>
                </c:pt>
                <c:pt idx="796">
                  <c:v>-0.6561848857923096</c:v>
                </c:pt>
                <c:pt idx="797">
                  <c:v>-0.65370834224913699</c:v>
                </c:pt>
                <c:pt idx="798">
                  <c:v>-0.65102346158967972</c:v>
                </c:pt>
                <c:pt idx="799">
                  <c:v>-0.64826970661277672</c:v>
                </c:pt>
                <c:pt idx="800">
                  <c:v>-0.6454188450959063</c:v>
                </c:pt>
                <c:pt idx="801">
                  <c:v>-0.64298481729423362</c:v>
                </c:pt>
                <c:pt idx="802">
                  <c:v>-0.64090376207444633</c:v>
                </c:pt>
                <c:pt idx="803">
                  <c:v>-0.63985850881933826</c:v>
                </c:pt>
                <c:pt idx="804">
                  <c:v>-0.63737625736735759</c:v>
                </c:pt>
                <c:pt idx="805">
                  <c:v>-0.63634961962430736</c:v>
                </c:pt>
                <c:pt idx="806">
                  <c:v>-0.63527089482605525</c:v>
                </c:pt>
                <c:pt idx="807">
                  <c:v>-0.63476066009182519</c:v>
                </c:pt>
                <c:pt idx="808">
                  <c:v>-0.63416975272349685</c:v>
                </c:pt>
                <c:pt idx="809">
                  <c:v>-0.63411996547580662</c:v>
                </c:pt>
                <c:pt idx="810">
                  <c:v>-0.63442527170617213</c:v>
                </c:pt>
                <c:pt idx="811">
                  <c:v>-0.6347786015578708</c:v>
                </c:pt>
                <c:pt idx="812">
                  <c:v>-0.6357612495980135</c:v>
                </c:pt>
                <c:pt idx="813">
                  <c:v>-0.63680626175191613</c:v>
                </c:pt>
                <c:pt idx="814">
                  <c:v>-0.63807821803605391</c:v>
                </c:pt>
                <c:pt idx="815">
                  <c:v>-0.63958144065857059</c:v>
                </c:pt>
                <c:pt idx="816">
                  <c:v>-0.64093031496787711</c:v>
                </c:pt>
                <c:pt idx="817">
                  <c:v>-0.64251490092629426</c:v>
                </c:pt>
                <c:pt idx="818">
                  <c:v>-0.64471196572239675</c:v>
                </c:pt>
                <c:pt idx="819">
                  <c:v>-0.64665674916585814</c:v>
                </c:pt>
                <c:pt idx="820">
                  <c:v>-0.64904722721295127</c:v>
                </c:pt>
                <c:pt idx="821">
                  <c:v>-0.65167325347303984</c:v>
                </c:pt>
                <c:pt idx="822">
                  <c:v>-0.65419712703616284</c:v>
                </c:pt>
                <c:pt idx="823">
                  <c:v>-0.65490915699209828</c:v>
                </c:pt>
                <c:pt idx="824">
                  <c:v>-0.65912587842254444</c:v>
                </c:pt>
                <c:pt idx="825">
                  <c:v>-0.66171941417270141</c:v>
                </c:pt>
                <c:pt idx="826">
                  <c:v>-0.66388200593887625</c:v>
                </c:pt>
                <c:pt idx="827">
                  <c:v>-0.66600665893852018</c:v>
                </c:pt>
                <c:pt idx="828">
                  <c:v>-0.66923783666475811</c:v>
                </c:pt>
                <c:pt idx="829">
                  <c:v>-0.6728059017030863</c:v>
                </c:pt>
                <c:pt idx="830">
                  <c:v>-0.67528496224077073</c:v>
                </c:pt>
                <c:pt idx="831">
                  <c:v>-0.6780192321506785</c:v>
                </c:pt>
                <c:pt idx="832">
                  <c:v>-0.68259341356441217</c:v>
                </c:pt>
                <c:pt idx="833">
                  <c:v>-0.68470211084143451</c:v>
                </c:pt>
                <c:pt idx="834">
                  <c:v>-0.6851927996216054</c:v>
                </c:pt>
                <c:pt idx="835">
                  <c:v>-0.68823841572175348</c:v>
                </c:pt>
                <c:pt idx="836">
                  <c:v>-0.68938024285937027</c:v>
                </c:pt>
                <c:pt idx="837">
                  <c:v>-0.69128986949905191</c:v>
                </c:pt>
                <c:pt idx="838">
                  <c:v>-0.69201314808855285</c:v>
                </c:pt>
                <c:pt idx="839">
                  <c:v>-0.69354501087786002</c:v>
                </c:pt>
                <c:pt idx="840">
                  <c:v>-0.69376211558099854</c:v>
                </c:pt>
                <c:pt idx="841">
                  <c:v>-0.69534646397563027</c:v>
                </c:pt>
                <c:pt idx="842">
                  <c:v>-0.69593482451640254</c:v>
                </c:pt>
                <c:pt idx="843">
                  <c:v>-0.6965103766651336</c:v>
                </c:pt>
                <c:pt idx="844">
                  <c:v>-0.69698486415938254</c:v>
                </c:pt>
                <c:pt idx="845">
                  <c:v>-0.69722433765143033</c:v>
                </c:pt>
                <c:pt idx="846">
                  <c:v>-0.69753111860880557</c:v>
                </c:pt>
                <c:pt idx="847">
                  <c:v>-0.69757079665033028</c:v>
                </c:pt>
                <c:pt idx="848">
                  <c:v>-0.69770225874864522</c:v>
                </c:pt>
                <c:pt idx="849">
                  <c:v>-0.69759835376529145</c:v>
                </c:pt>
                <c:pt idx="850">
                  <c:v>-0.69749437922582269</c:v>
                </c:pt>
                <c:pt idx="851">
                  <c:v>-0.69669930004645864</c:v>
                </c:pt>
                <c:pt idx="852">
                  <c:v>-0.69542919501157985</c:v>
                </c:pt>
                <c:pt idx="853">
                  <c:v>-0.6951630468078247</c:v>
                </c:pt>
                <c:pt idx="854">
                  <c:v>-0.69128411995989369</c:v>
                </c:pt>
                <c:pt idx="855">
                  <c:v>-0.68941165930505688</c:v>
                </c:pt>
                <c:pt idx="856">
                  <c:v>-0.68859150073990283</c:v>
                </c:pt>
                <c:pt idx="857">
                  <c:v>-0.68802261332962256</c:v>
                </c:pt>
                <c:pt idx="858">
                  <c:v>-0.68714943710980136</c:v>
                </c:pt>
                <c:pt idx="859">
                  <c:v>-0.6869681607775745</c:v>
                </c:pt>
                <c:pt idx="860">
                  <c:v>-0.68663403187744942</c:v>
                </c:pt>
                <c:pt idx="861">
                  <c:v>-0.68727508074147481</c:v>
                </c:pt>
                <c:pt idx="862">
                  <c:v>-0.68737513708688824</c:v>
                </c:pt>
                <c:pt idx="863">
                  <c:v>-0.68841922420669865</c:v>
                </c:pt>
                <c:pt idx="864">
                  <c:v>-0.68898443890764316</c:v>
                </c:pt>
                <c:pt idx="865">
                  <c:v>-0.68974257307073383</c:v>
                </c:pt>
                <c:pt idx="866">
                  <c:v>-0.69010559016727879</c:v>
                </c:pt>
                <c:pt idx="867">
                  <c:v>-0.69048720967732824</c:v>
                </c:pt>
                <c:pt idx="868">
                  <c:v>-0.6908375720833283</c:v>
                </c:pt>
                <c:pt idx="869">
                  <c:v>-0.69122734416379361</c:v>
                </c:pt>
                <c:pt idx="870">
                  <c:v>-0.69300254907127568</c:v>
                </c:pt>
                <c:pt idx="871">
                  <c:v>-0.69313250978754914</c:v>
                </c:pt>
                <c:pt idx="872">
                  <c:v>-0.69658310800260637</c:v>
                </c:pt>
                <c:pt idx="873">
                  <c:v>-0.69741867216156039</c:v>
                </c:pt>
                <c:pt idx="874">
                  <c:v>-0.69828185202986814</c:v>
                </c:pt>
                <c:pt idx="875">
                  <c:v>-0.69916941575426783</c:v>
                </c:pt>
                <c:pt idx="876">
                  <c:v>-0.69965368513686721</c:v>
                </c:pt>
                <c:pt idx="877">
                  <c:v>-0.70096558686443067</c:v>
                </c:pt>
                <c:pt idx="878">
                  <c:v>-0.70291272236966851</c:v>
                </c:pt>
                <c:pt idx="879">
                  <c:v>-0.70369539009401771</c:v>
                </c:pt>
                <c:pt idx="880">
                  <c:v>-0.7046845067012365</c:v>
                </c:pt>
                <c:pt idx="881">
                  <c:v>-0.70520544540975771</c:v>
                </c:pt>
                <c:pt idx="882">
                  <c:v>-0.70584523528805032</c:v>
                </c:pt>
                <c:pt idx="883">
                  <c:v>-0.7079930154817613</c:v>
                </c:pt>
                <c:pt idx="884">
                  <c:v>-0.70856577495924855</c:v>
                </c:pt>
                <c:pt idx="885">
                  <c:v>-0.70944621649729345</c:v>
                </c:pt>
                <c:pt idx="886">
                  <c:v>-0.70954664006284307</c:v>
                </c:pt>
                <c:pt idx="887">
                  <c:v>-0.70927590361519866</c:v>
                </c:pt>
                <c:pt idx="888">
                  <c:v>-0.70911894179482837</c:v>
                </c:pt>
                <c:pt idx="889">
                  <c:v>-0.71158422820306044</c:v>
                </c:pt>
                <c:pt idx="890">
                  <c:v>-0.71175566571106896</c:v>
                </c:pt>
                <c:pt idx="891">
                  <c:v>-0.71376905585531325</c:v>
                </c:pt>
                <c:pt idx="892">
                  <c:v>-0.71389957172406793</c:v>
                </c:pt>
                <c:pt idx="893">
                  <c:v>-0.71556855975532174</c:v>
                </c:pt>
                <c:pt idx="894">
                  <c:v>-0.71642797297559269</c:v>
                </c:pt>
                <c:pt idx="895">
                  <c:v>-0.71655023067974599</c:v>
                </c:pt>
                <c:pt idx="896">
                  <c:v>-0.71831221090413666</c:v>
                </c:pt>
                <c:pt idx="897">
                  <c:v>-0.72103829996734514</c:v>
                </c:pt>
                <c:pt idx="898">
                  <c:v>-0.72488938892610622</c:v>
                </c:pt>
                <c:pt idx="899">
                  <c:v>-0.7284513268310272</c:v>
                </c:pt>
                <c:pt idx="900">
                  <c:v>-0.72878658497557758</c:v>
                </c:pt>
                <c:pt idx="901">
                  <c:v>-0.72969670057173919</c:v>
                </c:pt>
                <c:pt idx="902">
                  <c:v>-0.72972904634529734</c:v>
                </c:pt>
                <c:pt idx="903">
                  <c:v>-0.72889841259517363</c:v>
                </c:pt>
                <c:pt idx="904">
                  <c:v>-0.72840451694296926</c:v>
                </c:pt>
                <c:pt idx="905">
                  <c:v>-0.72626245277894974</c:v>
                </c:pt>
                <c:pt idx="906">
                  <c:v>-0.72584816624814608</c:v>
                </c:pt>
                <c:pt idx="907">
                  <c:v>-0.72443171133456774</c:v>
                </c:pt>
                <c:pt idx="908">
                  <c:v>-0.72631341861357024</c:v>
                </c:pt>
                <c:pt idx="909">
                  <c:v>-0.72643188483612686</c:v>
                </c:pt>
                <c:pt idx="910">
                  <c:v>-0.7280052443977888</c:v>
                </c:pt>
                <c:pt idx="911">
                  <c:v>-0.73209044672572676</c:v>
                </c:pt>
                <c:pt idx="912">
                  <c:v>-0.73288946043673742</c:v>
                </c:pt>
                <c:pt idx="913">
                  <c:v>-0.73506104069811806</c:v>
                </c:pt>
                <c:pt idx="914">
                  <c:v>-0.73641249929566799</c:v>
                </c:pt>
                <c:pt idx="915">
                  <c:v>-0.73704540118622752</c:v>
                </c:pt>
                <c:pt idx="916">
                  <c:v>-0.73728613157501799</c:v>
                </c:pt>
                <c:pt idx="917">
                  <c:v>-0.73766003623558174</c:v>
                </c:pt>
                <c:pt idx="918">
                  <c:v>-0.73917212082304806</c:v>
                </c:pt>
                <c:pt idx="919">
                  <c:v>-0.74292158846879919</c:v>
                </c:pt>
                <c:pt idx="920">
                  <c:v>-0.74341131180669306</c:v>
                </c:pt>
                <c:pt idx="921">
                  <c:v>-0.75905020895036546</c:v>
                </c:pt>
                <c:pt idx="922">
                  <c:v>-0.76245860139236943</c:v>
                </c:pt>
                <c:pt idx="923">
                  <c:v>-0.78858388778891886</c:v>
                </c:pt>
                <c:pt idx="924">
                  <c:v>-0.81511027296318617</c:v>
                </c:pt>
                <c:pt idx="925">
                  <c:v>-0.81855976700301758</c:v>
                </c:pt>
                <c:pt idx="926">
                  <c:v>-0.85641074238950832</c:v>
                </c:pt>
                <c:pt idx="927">
                  <c:v>-0.89647049089594355</c:v>
                </c:pt>
                <c:pt idx="928">
                  <c:v>-0.93532520623334647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D-4CCD-A4C2-019A7266AA8F}"/>
            </c:ext>
          </c:extLst>
        </c:ser>
        <c:ser>
          <c:idx val="0"/>
          <c:order val="3"/>
          <c:tx>
            <c:v>height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Calculation!$B$2:$B$1171</c:f>
              <c:numCache>
                <c:formatCode>General</c:formatCode>
                <c:ptCount val="11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Calculation!$AQ$2:$AQ$1171</c:f>
              <c:numCache>
                <c:formatCode>General</c:formatCode>
                <c:ptCount val="1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-0.63347299999999995</c:v>
                </c:pt>
                <c:pt idx="617">
                  <c:v>-0.63943399999999995</c:v>
                </c:pt>
                <c:pt idx="618">
                  <c:v>-0.64738200000000001</c:v>
                </c:pt>
                <c:pt idx="619">
                  <c:v>-0.659304</c:v>
                </c:pt>
                <c:pt idx="620">
                  <c:v>-0.66725199999999985</c:v>
                </c:pt>
                <c:pt idx="621">
                  <c:v>-0.67718699999999987</c:v>
                </c:pt>
                <c:pt idx="622">
                  <c:v>-0.6871219999999999</c:v>
                </c:pt>
                <c:pt idx="623">
                  <c:v>-0.69705699999999993</c:v>
                </c:pt>
                <c:pt idx="624">
                  <c:v>-0.71096599999999988</c:v>
                </c:pt>
                <c:pt idx="625">
                  <c:v>-0.7209009999999999</c:v>
                </c:pt>
                <c:pt idx="626">
                  <c:v>-0.73480999999999996</c:v>
                </c:pt>
                <c:pt idx="627">
                  <c:v>-0.74474499999999999</c:v>
                </c:pt>
                <c:pt idx="628">
                  <c:v>-0.75666699999999998</c:v>
                </c:pt>
                <c:pt idx="629">
                  <c:v>-0.77057599999999993</c:v>
                </c:pt>
                <c:pt idx="630">
                  <c:v>-0.78448499999999999</c:v>
                </c:pt>
                <c:pt idx="631">
                  <c:v>-0.79640699999999987</c:v>
                </c:pt>
                <c:pt idx="632">
                  <c:v>-0.81230299999999989</c:v>
                </c:pt>
                <c:pt idx="633">
                  <c:v>-0.82422499999999987</c:v>
                </c:pt>
                <c:pt idx="634">
                  <c:v>-0.83614699999999997</c:v>
                </c:pt>
                <c:pt idx="635">
                  <c:v>-0.85204299999999999</c:v>
                </c:pt>
                <c:pt idx="636">
                  <c:v>-0.86595199999999994</c:v>
                </c:pt>
                <c:pt idx="637">
                  <c:v>-0.87588699999999997</c:v>
                </c:pt>
                <c:pt idx="638">
                  <c:v>-0.89178299999999999</c:v>
                </c:pt>
                <c:pt idx="639">
                  <c:v>-0.89973099999999995</c:v>
                </c:pt>
                <c:pt idx="640">
                  <c:v>-0.91165299999999994</c:v>
                </c:pt>
                <c:pt idx="641">
                  <c:v>-0.91960099999999989</c:v>
                </c:pt>
                <c:pt idx="642">
                  <c:v>-0.93152299999999988</c:v>
                </c:pt>
                <c:pt idx="643">
                  <c:v>-0.94145799999999991</c:v>
                </c:pt>
                <c:pt idx="644">
                  <c:v>-0.94940599999999997</c:v>
                </c:pt>
                <c:pt idx="645">
                  <c:v>-0.95735399999999993</c:v>
                </c:pt>
                <c:pt idx="646">
                  <c:v>-0.96132799999999996</c:v>
                </c:pt>
                <c:pt idx="647">
                  <c:v>-0.97126299999999999</c:v>
                </c:pt>
                <c:pt idx="648">
                  <c:v>-0.97523699999999991</c:v>
                </c:pt>
                <c:pt idx="649">
                  <c:v>-0.98517199999999994</c:v>
                </c:pt>
                <c:pt idx="650">
                  <c:v>-0.98517199999999994</c:v>
                </c:pt>
                <c:pt idx="651">
                  <c:v>-0.99510699999999996</c:v>
                </c:pt>
                <c:pt idx="652">
                  <c:v>-0.99510699999999996</c:v>
                </c:pt>
                <c:pt idx="653">
                  <c:v>-1.0010680000000001</c:v>
                </c:pt>
                <c:pt idx="654">
                  <c:v>-1.003055</c:v>
                </c:pt>
                <c:pt idx="655">
                  <c:v>-1.005042</c:v>
                </c:pt>
                <c:pt idx="656">
                  <c:v>-1.005042</c:v>
                </c:pt>
                <c:pt idx="657">
                  <c:v>-1.0110029999999999</c:v>
                </c:pt>
                <c:pt idx="658">
                  <c:v>-1.014977</c:v>
                </c:pt>
                <c:pt idx="659">
                  <c:v>-1.0189509999999999</c:v>
                </c:pt>
                <c:pt idx="660">
                  <c:v>-1.014977</c:v>
                </c:pt>
                <c:pt idx="661">
                  <c:v>-1.0189509999999999</c:v>
                </c:pt>
                <c:pt idx="662">
                  <c:v>-1.0209379999999999</c:v>
                </c:pt>
                <c:pt idx="663">
                  <c:v>-1.024912</c:v>
                </c:pt>
                <c:pt idx="664">
                  <c:v>-1.026899</c:v>
                </c:pt>
                <c:pt idx="665">
                  <c:v>-1.0308729999999999</c:v>
                </c:pt>
                <c:pt idx="666">
                  <c:v>-1.0209379999999999</c:v>
                </c:pt>
                <c:pt idx="667">
                  <c:v>-1.0229249999999999</c:v>
                </c:pt>
                <c:pt idx="668">
                  <c:v>-1.024912</c:v>
                </c:pt>
                <c:pt idx="669">
                  <c:v>-1.026899</c:v>
                </c:pt>
                <c:pt idx="670">
                  <c:v>-1.026899</c:v>
                </c:pt>
                <c:pt idx="671">
                  <c:v>-1.0209379999999999</c:v>
                </c:pt>
                <c:pt idx="672">
                  <c:v>-1.0209379999999999</c:v>
                </c:pt>
                <c:pt idx="673">
                  <c:v>-1.0229249999999999</c:v>
                </c:pt>
                <c:pt idx="674">
                  <c:v>-1.024912</c:v>
                </c:pt>
                <c:pt idx="675">
                  <c:v>-1.026899</c:v>
                </c:pt>
                <c:pt idx="676">
                  <c:v>-1.028886</c:v>
                </c:pt>
                <c:pt idx="677">
                  <c:v>-1.028886</c:v>
                </c:pt>
                <c:pt idx="678">
                  <c:v>-1.016964</c:v>
                </c:pt>
                <c:pt idx="679">
                  <c:v>-1.0189509999999999</c:v>
                </c:pt>
                <c:pt idx="680">
                  <c:v>-1.0189509999999999</c:v>
                </c:pt>
                <c:pt idx="681">
                  <c:v>-1.0209379999999999</c:v>
                </c:pt>
                <c:pt idx="682">
                  <c:v>-1.0129899999999998</c:v>
                </c:pt>
                <c:pt idx="683">
                  <c:v>-1.0129899999999998</c:v>
                </c:pt>
                <c:pt idx="684">
                  <c:v>-1.0090159999999999</c:v>
                </c:pt>
                <c:pt idx="685">
                  <c:v>-1.0090159999999999</c:v>
                </c:pt>
                <c:pt idx="686">
                  <c:v>-1.007029</c:v>
                </c:pt>
                <c:pt idx="687">
                  <c:v>-1.007029</c:v>
                </c:pt>
                <c:pt idx="688">
                  <c:v>-1.0090159999999999</c:v>
                </c:pt>
                <c:pt idx="689">
                  <c:v>-1.0090159999999999</c:v>
                </c:pt>
                <c:pt idx="690">
                  <c:v>-1.005042</c:v>
                </c:pt>
                <c:pt idx="691">
                  <c:v>-1.005042</c:v>
                </c:pt>
                <c:pt idx="692">
                  <c:v>-1.003055</c:v>
                </c:pt>
                <c:pt idx="693">
                  <c:v>-1.005042</c:v>
                </c:pt>
                <c:pt idx="694">
                  <c:v>-1.003055</c:v>
                </c:pt>
                <c:pt idx="695">
                  <c:v>-1.003055</c:v>
                </c:pt>
                <c:pt idx="696">
                  <c:v>-1.0010680000000001</c:v>
                </c:pt>
                <c:pt idx="697">
                  <c:v>-1.0010680000000001</c:v>
                </c:pt>
                <c:pt idx="698">
                  <c:v>-1.0010680000000001</c:v>
                </c:pt>
                <c:pt idx="699">
                  <c:v>-1.003055</c:v>
                </c:pt>
                <c:pt idx="700">
                  <c:v>-1.003055</c:v>
                </c:pt>
                <c:pt idx="701">
                  <c:v>-1.003055</c:v>
                </c:pt>
                <c:pt idx="702">
                  <c:v>-1.003055</c:v>
                </c:pt>
                <c:pt idx="703">
                  <c:v>-1.003055</c:v>
                </c:pt>
                <c:pt idx="704">
                  <c:v>-1.003055</c:v>
                </c:pt>
                <c:pt idx="705">
                  <c:v>-1.003055</c:v>
                </c:pt>
                <c:pt idx="706">
                  <c:v>-0.999081</c:v>
                </c:pt>
                <c:pt idx="707">
                  <c:v>-0.999081</c:v>
                </c:pt>
                <c:pt idx="708">
                  <c:v>-0.99709399999999992</c:v>
                </c:pt>
                <c:pt idx="709">
                  <c:v>-0.99709399999999992</c:v>
                </c:pt>
                <c:pt idx="710">
                  <c:v>-0.99709399999999992</c:v>
                </c:pt>
                <c:pt idx="711">
                  <c:v>-0.99510699999999996</c:v>
                </c:pt>
                <c:pt idx="712">
                  <c:v>-0.99510699999999996</c:v>
                </c:pt>
                <c:pt idx="713">
                  <c:v>-0.99510699999999996</c:v>
                </c:pt>
                <c:pt idx="714">
                  <c:v>-0.99510699999999996</c:v>
                </c:pt>
                <c:pt idx="715">
                  <c:v>-0.99312</c:v>
                </c:pt>
                <c:pt idx="716">
                  <c:v>-0.99312</c:v>
                </c:pt>
                <c:pt idx="717">
                  <c:v>-0.99312</c:v>
                </c:pt>
                <c:pt idx="718">
                  <c:v>-0.99312</c:v>
                </c:pt>
                <c:pt idx="719">
                  <c:v>-0.99113300000000004</c:v>
                </c:pt>
                <c:pt idx="720">
                  <c:v>-0.99113300000000004</c:v>
                </c:pt>
                <c:pt idx="721">
                  <c:v>-0.98914599999999997</c:v>
                </c:pt>
                <c:pt idx="722">
                  <c:v>-0.98914599999999997</c:v>
                </c:pt>
                <c:pt idx="723">
                  <c:v>-0.98914599999999997</c:v>
                </c:pt>
                <c:pt idx="724">
                  <c:v>-0.9871589999999999</c:v>
                </c:pt>
                <c:pt idx="725">
                  <c:v>-0.98517199999999994</c:v>
                </c:pt>
                <c:pt idx="726">
                  <c:v>-0.98517199999999994</c:v>
                </c:pt>
                <c:pt idx="727">
                  <c:v>-0.98318499999999998</c:v>
                </c:pt>
                <c:pt idx="728">
                  <c:v>-0.9871589999999999</c:v>
                </c:pt>
                <c:pt idx="729">
                  <c:v>-0.9871589999999999</c:v>
                </c:pt>
                <c:pt idx="730">
                  <c:v>-0.98914599999999997</c:v>
                </c:pt>
                <c:pt idx="731">
                  <c:v>-0.9871589999999999</c:v>
                </c:pt>
                <c:pt idx="732">
                  <c:v>-0.9871589999999999</c:v>
                </c:pt>
                <c:pt idx="733">
                  <c:v>-0.9871589999999999</c:v>
                </c:pt>
                <c:pt idx="734">
                  <c:v>-0.9871589999999999</c:v>
                </c:pt>
                <c:pt idx="735">
                  <c:v>-0.98517199999999994</c:v>
                </c:pt>
                <c:pt idx="736">
                  <c:v>-0.98517199999999994</c:v>
                </c:pt>
                <c:pt idx="737">
                  <c:v>-0.98318499999999998</c:v>
                </c:pt>
                <c:pt idx="738">
                  <c:v>-0.98517199999999994</c:v>
                </c:pt>
                <c:pt idx="739">
                  <c:v>-0.98318499999999998</c:v>
                </c:pt>
                <c:pt idx="740">
                  <c:v>-0.98517199999999994</c:v>
                </c:pt>
                <c:pt idx="741">
                  <c:v>-0.98318499999999998</c:v>
                </c:pt>
                <c:pt idx="742">
                  <c:v>-0.98318499999999998</c:v>
                </c:pt>
                <c:pt idx="743">
                  <c:v>-0.98318499999999998</c:v>
                </c:pt>
                <c:pt idx="744">
                  <c:v>-0.98119800000000001</c:v>
                </c:pt>
                <c:pt idx="745">
                  <c:v>-0.98318499999999998</c:v>
                </c:pt>
                <c:pt idx="746">
                  <c:v>-0.98119800000000001</c:v>
                </c:pt>
                <c:pt idx="747">
                  <c:v>-0.97921099999999994</c:v>
                </c:pt>
                <c:pt idx="748">
                  <c:v>-0.97921099999999994</c:v>
                </c:pt>
                <c:pt idx="749">
                  <c:v>-0.97722399999999987</c:v>
                </c:pt>
                <c:pt idx="750">
                  <c:v>-0.97921099999999994</c:v>
                </c:pt>
                <c:pt idx="751">
                  <c:v>-0.97722399999999987</c:v>
                </c:pt>
                <c:pt idx="752">
                  <c:v>-0.97722399999999987</c:v>
                </c:pt>
                <c:pt idx="753">
                  <c:v>-0.97523699999999991</c:v>
                </c:pt>
                <c:pt idx="754">
                  <c:v>-0.97324999999999995</c:v>
                </c:pt>
                <c:pt idx="755">
                  <c:v>-0.97324999999999995</c:v>
                </c:pt>
                <c:pt idx="756">
                  <c:v>-0.97722399999999987</c:v>
                </c:pt>
                <c:pt idx="757">
                  <c:v>-0.97722399999999987</c:v>
                </c:pt>
                <c:pt idx="758">
                  <c:v>-0.97523699999999991</c:v>
                </c:pt>
                <c:pt idx="759">
                  <c:v>-0.97324999999999995</c:v>
                </c:pt>
                <c:pt idx="760">
                  <c:v>-0.97722399999999987</c:v>
                </c:pt>
                <c:pt idx="761">
                  <c:v>-0.97722399999999987</c:v>
                </c:pt>
                <c:pt idx="762">
                  <c:v>-0.97523699999999991</c:v>
                </c:pt>
                <c:pt idx="763">
                  <c:v>-0.97324999999999995</c:v>
                </c:pt>
                <c:pt idx="764">
                  <c:v>-0.97126299999999999</c:v>
                </c:pt>
                <c:pt idx="765">
                  <c:v>-0.96927599999999992</c:v>
                </c:pt>
                <c:pt idx="766">
                  <c:v>-0.96927599999999992</c:v>
                </c:pt>
                <c:pt idx="767">
                  <c:v>-0.96331499999999992</c:v>
                </c:pt>
                <c:pt idx="768">
                  <c:v>-0.96927599999999992</c:v>
                </c:pt>
                <c:pt idx="769">
                  <c:v>-0.96728899999999995</c:v>
                </c:pt>
                <c:pt idx="770">
                  <c:v>-0.96530199999999999</c:v>
                </c:pt>
                <c:pt idx="771">
                  <c:v>-0.97126299999999999</c:v>
                </c:pt>
                <c:pt idx="772">
                  <c:v>-0.96728899999999995</c:v>
                </c:pt>
                <c:pt idx="773">
                  <c:v>-0.97126299999999999</c:v>
                </c:pt>
                <c:pt idx="774">
                  <c:v>-0.96728899999999995</c:v>
                </c:pt>
                <c:pt idx="775">
                  <c:v>-0.96530199999999999</c:v>
                </c:pt>
                <c:pt idx="776">
                  <c:v>-0.96728899999999995</c:v>
                </c:pt>
                <c:pt idx="777">
                  <c:v>-0.96530199999999999</c:v>
                </c:pt>
                <c:pt idx="778">
                  <c:v>-0.96331499999999992</c:v>
                </c:pt>
                <c:pt idx="779">
                  <c:v>-0.96331499999999992</c:v>
                </c:pt>
                <c:pt idx="780">
                  <c:v>-0.95934099999999989</c:v>
                </c:pt>
                <c:pt idx="781">
                  <c:v>-0.95735399999999993</c:v>
                </c:pt>
                <c:pt idx="782">
                  <c:v>-0.95536699999999997</c:v>
                </c:pt>
                <c:pt idx="783">
                  <c:v>-0.95139299999999993</c:v>
                </c:pt>
                <c:pt idx="784">
                  <c:v>-0.94940599999999997</c:v>
                </c:pt>
                <c:pt idx="785">
                  <c:v>-0.9474189999999999</c:v>
                </c:pt>
                <c:pt idx="786">
                  <c:v>-0.94344499999999987</c:v>
                </c:pt>
                <c:pt idx="787">
                  <c:v>-0.93947099999999995</c:v>
                </c:pt>
                <c:pt idx="788">
                  <c:v>-0.93748399999999987</c:v>
                </c:pt>
                <c:pt idx="789">
                  <c:v>-0.93549699999999991</c:v>
                </c:pt>
                <c:pt idx="790">
                  <c:v>-0.93152299999999988</c:v>
                </c:pt>
                <c:pt idx="791">
                  <c:v>-0.92754899999999996</c:v>
                </c:pt>
                <c:pt idx="792">
                  <c:v>-0.92357499999999992</c:v>
                </c:pt>
                <c:pt idx="793">
                  <c:v>-0.91960099999999989</c:v>
                </c:pt>
                <c:pt idx="794">
                  <c:v>-0.91761399999999993</c:v>
                </c:pt>
                <c:pt idx="795">
                  <c:v>-0.9136399999999999</c:v>
                </c:pt>
                <c:pt idx="796">
                  <c:v>-0.91165299999999994</c:v>
                </c:pt>
                <c:pt idx="797">
                  <c:v>-0.90767900000000001</c:v>
                </c:pt>
                <c:pt idx="798">
                  <c:v>-0.90569199999999994</c:v>
                </c:pt>
                <c:pt idx="799">
                  <c:v>-0.89973099999999995</c:v>
                </c:pt>
                <c:pt idx="800">
                  <c:v>-0.89575700000000003</c:v>
                </c:pt>
                <c:pt idx="801">
                  <c:v>-0.89178299999999999</c:v>
                </c:pt>
                <c:pt idx="802">
                  <c:v>-0.89178299999999999</c:v>
                </c:pt>
                <c:pt idx="803">
                  <c:v>-0.88780899999999996</c:v>
                </c:pt>
                <c:pt idx="804">
                  <c:v>-0.88780899999999996</c:v>
                </c:pt>
                <c:pt idx="805">
                  <c:v>-0.88184799999999997</c:v>
                </c:pt>
                <c:pt idx="806">
                  <c:v>-0.88184799999999997</c:v>
                </c:pt>
                <c:pt idx="807">
                  <c:v>-0.87787399999999993</c:v>
                </c:pt>
                <c:pt idx="808">
                  <c:v>-0.87588699999999997</c:v>
                </c:pt>
                <c:pt idx="809">
                  <c:v>-0.87191299999999994</c:v>
                </c:pt>
                <c:pt idx="810">
                  <c:v>-0.87390000000000001</c:v>
                </c:pt>
                <c:pt idx="811">
                  <c:v>-0.86992599999999998</c:v>
                </c:pt>
                <c:pt idx="812">
                  <c:v>-0.86992599999999998</c:v>
                </c:pt>
                <c:pt idx="813">
                  <c:v>-0.86595199999999994</c:v>
                </c:pt>
                <c:pt idx="814">
                  <c:v>-0.86793899999999991</c:v>
                </c:pt>
                <c:pt idx="815">
                  <c:v>-0.86595199999999994</c:v>
                </c:pt>
                <c:pt idx="816">
                  <c:v>-0.86793899999999991</c:v>
                </c:pt>
                <c:pt idx="817">
                  <c:v>-0.86595199999999994</c:v>
                </c:pt>
                <c:pt idx="818">
                  <c:v>-0.86793899999999991</c:v>
                </c:pt>
                <c:pt idx="819">
                  <c:v>-0.86595199999999994</c:v>
                </c:pt>
                <c:pt idx="820">
                  <c:v>-0.86197799999999991</c:v>
                </c:pt>
                <c:pt idx="821">
                  <c:v>-0.85999099999999995</c:v>
                </c:pt>
                <c:pt idx="822">
                  <c:v>-0.85800399999999999</c:v>
                </c:pt>
                <c:pt idx="823">
                  <c:v>-0.85601699999999992</c:v>
                </c:pt>
                <c:pt idx="824">
                  <c:v>-0.86595199999999994</c:v>
                </c:pt>
                <c:pt idx="825">
                  <c:v>-0.86595199999999994</c:v>
                </c:pt>
                <c:pt idx="826">
                  <c:v>-0.87390000000000001</c:v>
                </c:pt>
                <c:pt idx="827">
                  <c:v>-0.87191299999999994</c:v>
                </c:pt>
                <c:pt idx="828">
                  <c:v>-0.88184799999999997</c:v>
                </c:pt>
                <c:pt idx="829">
                  <c:v>-0.88184799999999997</c:v>
                </c:pt>
                <c:pt idx="830">
                  <c:v>-0.88979600000000003</c:v>
                </c:pt>
                <c:pt idx="831">
                  <c:v>-0.88780899999999996</c:v>
                </c:pt>
                <c:pt idx="832">
                  <c:v>-0.89575700000000003</c:v>
                </c:pt>
                <c:pt idx="833">
                  <c:v>-0.90370499999999998</c:v>
                </c:pt>
                <c:pt idx="834">
                  <c:v>-0.90370499999999998</c:v>
                </c:pt>
                <c:pt idx="835">
                  <c:v>-0.90370499999999998</c:v>
                </c:pt>
                <c:pt idx="836">
                  <c:v>-0.90370499999999998</c:v>
                </c:pt>
                <c:pt idx="837">
                  <c:v>-0.91165299999999994</c:v>
                </c:pt>
                <c:pt idx="838">
                  <c:v>-0.91165299999999994</c:v>
                </c:pt>
                <c:pt idx="839">
                  <c:v>-0.91761399999999993</c:v>
                </c:pt>
                <c:pt idx="840">
                  <c:v>-0.91761399999999993</c:v>
                </c:pt>
                <c:pt idx="841">
                  <c:v>-0.92158799999999985</c:v>
                </c:pt>
                <c:pt idx="842">
                  <c:v>-0.92158799999999985</c:v>
                </c:pt>
                <c:pt idx="843">
                  <c:v>-0.92158799999999985</c:v>
                </c:pt>
                <c:pt idx="844">
                  <c:v>-0.92158799999999985</c:v>
                </c:pt>
                <c:pt idx="845">
                  <c:v>-0.92556199999999988</c:v>
                </c:pt>
                <c:pt idx="846">
                  <c:v>-0.92556199999999988</c:v>
                </c:pt>
                <c:pt idx="847">
                  <c:v>-0.92556199999999988</c:v>
                </c:pt>
                <c:pt idx="848">
                  <c:v>-0.92556199999999988</c:v>
                </c:pt>
                <c:pt idx="849">
                  <c:v>-0.92754899999999996</c:v>
                </c:pt>
                <c:pt idx="850">
                  <c:v>-0.92754899999999996</c:v>
                </c:pt>
                <c:pt idx="851">
                  <c:v>-0.92556199999999988</c:v>
                </c:pt>
                <c:pt idx="852">
                  <c:v>-0.92754899999999996</c:v>
                </c:pt>
                <c:pt idx="853">
                  <c:v>-0.92754899999999996</c:v>
                </c:pt>
                <c:pt idx="854">
                  <c:v>-0.92754899999999996</c:v>
                </c:pt>
                <c:pt idx="855">
                  <c:v>-0.92754899999999996</c:v>
                </c:pt>
                <c:pt idx="856">
                  <c:v>-0.92754899999999996</c:v>
                </c:pt>
                <c:pt idx="857">
                  <c:v>-0.92754899999999996</c:v>
                </c:pt>
                <c:pt idx="858">
                  <c:v>-0.92754899999999996</c:v>
                </c:pt>
                <c:pt idx="859">
                  <c:v>-0.92556199999999988</c:v>
                </c:pt>
                <c:pt idx="860">
                  <c:v>-0.92556199999999988</c:v>
                </c:pt>
                <c:pt idx="861">
                  <c:v>-0.92357499999999992</c:v>
                </c:pt>
                <c:pt idx="862">
                  <c:v>-0.92357499999999992</c:v>
                </c:pt>
                <c:pt idx="863">
                  <c:v>-0.92158799999999985</c:v>
                </c:pt>
                <c:pt idx="864">
                  <c:v>-0.92556199999999988</c:v>
                </c:pt>
                <c:pt idx="865">
                  <c:v>-0.92754899999999996</c:v>
                </c:pt>
                <c:pt idx="866">
                  <c:v>-0.92953599999999992</c:v>
                </c:pt>
                <c:pt idx="867">
                  <c:v>-0.93350999999999995</c:v>
                </c:pt>
                <c:pt idx="868">
                  <c:v>-0.93549699999999991</c:v>
                </c:pt>
                <c:pt idx="869">
                  <c:v>-0.93549699999999991</c:v>
                </c:pt>
                <c:pt idx="870">
                  <c:v>-0.93549699999999991</c:v>
                </c:pt>
                <c:pt idx="871">
                  <c:v>-0.93549699999999991</c:v>
                </c:pt>
                <c:pt idx="872">
                  <c:v>-0.93748399999999987</c:v>
                </c:pt>
                <c:pt idx="873">
                  <c:v>-0.93748399999999987</c:v>
                </c:pt>
                <c:pt idx="874">
                  <c:v>-0.94145799999999991</c:v>
                </c:pt>
                <c:pt idx="875">
                  <c:v>-0.94940599999999997</c:v>
                </c:pt>
                <c:pt idx="876">
                  <c:v>-0.95139299999999993</c:v>
                </c:pt>
                <c:pt idx="877">
                  <c:v>-0.95337999999999989</c:v>
                </c:pt>
                <c:pt idx="878">
                  <c:v>-0.95337999999999989</c:v>
                </c:pt>
                <c:pt idx="879">
                  <c:v>-0.95536699999999997</c:v>
                </c:pt>
                <c:pt idx="880">
                  <c:v>-0.95735399999999993</c:v>
                </c:pt>
                <c:pt idx="881">
                  <c:v>-0.95735399999999993</c:v>
                </c:pt>
                <c:pt idx="882">
                  <c:v>-0.95735399999999993</c:v>
                </c:pt>
                <c:pt idx="883">
                  <c:v>-0.95735399999999993</c:v>
                </c:pt>
                <c:pt idx="884">
                  <c:v>-0.95735399999999993</c:v>
                </c:pt>
                <c:pt idx="885">
                  <c:v>-0.95735399999999993</c:v>
                </c:pt>
                <c:pt idx="886">
                  <c:v>-0.95934099999999989</c:v>
                </c:pt>
                <c:pt idx="887">
                  <c:v>-0.95934099999999989</c:v>
                </c:pt>
                <c:pt idx="888">
                  <c:v>-0.96132799999999996</c:v>
                </c:pt>
                <c:pt idx="889">
                  <c:v>-0.96530199999999999</c:v>
                </c:pt>
                <c:pt idx="890">
                  <c:v>-0.96530199999999999</c:v>
                </c:pt>
                <c:pt idx="891">
                  <c:v>-0.96530199999999999</c:v>
                </c:pt>
                <c:pt idx="892">
                  <c:v>-0.96530199999999999</c:v>
                </c:pt>
                <c:pt idx="893">
                  <c:v>-0.96728899999999995</c:v>
                </c:pt>
                <c:pt idx="894">
                  <c:v>-0.96728899999999995</c:v>
                </c:pt>
                <c:pt idx="895">
                  <c:v>-0.96728899999999995</c:v>
                </c:pt>
                <c:pt idx="896">
                  <c:v>-0.96927599999999992</c:v>
                </c:pt>
                <c:pt idx="897">
                  <c:v>-0.97126299999999999</c:v>
                </c:pt>
                <c:pt idx="898">
                  <c:v>-0.97126299999999999</c:v>
                </c:pt>
                <c:pt idx="899">
                  <c:v>-0.97126299999999999</c:v>
                </c:pt>
                <c:pt idx="900">
                  <c:v>-0.97523699999999991</c:v>
                </c:pt>
                <c:pt idx="901">
                  <c:v>-0.97523699999999991</c:v>
                </c:pt>
                <c:pt idx="902">
                  <c:v>-0.96927599999999992</c:v>
                </c:pt>
                <c:pt idx="903">
                  <c:v>-0.96927599999999992</c:v>
                </c:pt>
                <c:pt idx="904">
                  <c:v>-0.97126299999999999</c:v>
                </c:pt>
                <c:pt idx="905">
                  <c:v>-0.96927599999999992</c:v>
                </c:pt>
                <c:pt idx="906">
                  <c:v>-0.96331499999999992</c:v>
                </c:pt>
                <c:pt idx="907">
                  <c:v>-0.95536699999999997</c:v>
                </c:pt>
                <c:pt idx="908">
                  <c:v>-0.95735399999999993</c:v>
                </c:pt>
                <c:pt idx="909">
                  <c:v>-0.94940599999999997</c:v>
                </c:pt>
                <c:pt idx="910">
                  <c:v>-0.95139299999999993</c:v>
                </c:pt>
                <c:pt idx="911">
                  <c:v>-0.94940599999999997</c:v>
                </c:pt>
                <c:pt idx="912">
                  <c:v>-0.9474189999999999</c:v>
                </c:pt>
                <c:pt idx="913">
                  <c:v>-0.94940599999999997</c:v>
                </c:pt>
                <c:pt idx="914">
                  <c:v>-0.95337999999999989</c:v>
                </c:pt>
                <c:pt idx="915">
                  <c:v>-0.94344499999999987</c:v>
                </c:pt>
                <c:pt idx="916">
                  <c:v>-0.9474189999999999</c:v>
                </c:pt>
                <c:pt idx="917">
                  <c:v>-0.9474189999999999</c:v>
                </c:pt>
                <c:pt idx="918">
                  <c:v>-0.95934099999999989</c:v>
                </c:pt>
                <c:pt idx="919">
                  <c:v>-0.9871589999999999</c:v>
                </c:pt>
                <c:pt idx="920">
                  <c:v>-0.99312</c:v>
                </c:pt>
                <c:pt idx="921">
                  <c:v>-1.036834</c:v>
                </c:pt>
                <c:pt idx="922">
                  <c:v>-1.0427949999999999</c:v>
                </c:pt>
                <c:pt idx="923">
                  <c:v>-1.0726</c:v>
                </c:pt>
                <c:pt idx="924">
                  <c:v>-1.0567039999999999</c:v>
                </c:pt>
                <c:pt idx="925">
                  <c:v>-1.062665</c:v>
                </c:pt>
                <c:pt idx="926">
                  <c:v>-1.1481059999999998</c:v>
                </c:pt>
                <c:pt idx="927">
                  <c:v>-1.1481059999999998</c:v>
                </c:pt>
                <c:pt idx="928">
                  <c:v>-1.2017549999999999</c:v>
                </c:pt>
                <c:pt idx="929">
                  <c:v>-1.207716</c:v>
                </c:pt>
                <c:pt idx="930">
                  <c:v>-1.2236119999999999</c:v>
                </c:pt>
                <c:pt idx="931">
                  <c:v>-1.2911699999999999</c:v>
                </c:pt>
                <c:pt idx="932">
                  <c:v>-1.299118</c:v>
                </c:pt>
                <c:pt idx="933">
                  <c:v>-1.322962</c:v>
                </c:pt>
                <c:pt idx="934">
                  <c:v>-1.4084030000000001</c:v>
                </c:pt>
                <c:pt idx="935">
                  <c:v>-1.424299</c:v>
                </c:pt>
                <c:pt idx="936">
                  <c:v>-1.4401949999999999</c:v>
                </c:pt>
                <c:pt idx="937">
                  <c:v>-1.3130269999999999</c:v>
                </c:pt>
                <c:pt idx="938">
                  <c:v>-1.320975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Data az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>
                      <a:solidFill>
                        <a:schemeClr val="accent3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Calculation!$AF$2:$AF$1771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2.8316985428471497E-3</c:v>
                      </c:pt>
                      <c:pt idx="1">
                        <c:v>8.8931854284801659E-4</c:v>
                      </c:pt>
                      <c:pt idx="2">
                        <c:v>8.7950854284990498E-4</c:v>
                      </c:pt>
                      <c:pt idx="3">
                        <c:v>1.3798185428477439E-3</c:v>
                      </c:pt>
                      <c:pt idx="4">
                        <c:v>6.7349854284870503E-4</c:v>
                      </c:pt>
                      <c:pt idx="5">
                        <c:v>3.2033854284740926E-4</c:v>
                      </c:pt>
                      <c:pt idx="6">
                        <c:v>4.2824854284795322E-4</c:v>
                      </c:pt>
                      <c:pt idx="7">
                        <c:v>3.3014854284907358E-4</c:v>
                      </c:pt>
                      <c:pt idx="8">
                        <c:v>3.4976854284884951E-4</c:v>
                      </c:pt>
                      <c:pt idx="9">
                        <c:v>3.4976854284884951E-4</c:v>
                      </c:pt>
                      <c:pt idx="10">
                        <c:v>-8.1871457151549976E-5</c:v>
                      </c:pt>
                      <c:pt idx="11">
                        <c:v>-2.9267714571510339E-3</c:v>
                      </c:pt>
                      <c:pt idx="12">
                        <c:v>-2.0634914571520113E-3</c:v>
                      </c:pt>
                      <c:pt idx="13">
                        <c:v>9.8741854284867259E-4</c:v>
                      </c:pt>
                      <c:pt idx="14">
                        <c:v>2.6147854284808147E-4</c:v>
                      </c:pt>
                      <c:pt idx="15">
                        <c:v>4.0862854284817729E-4</c:v>
                      </c:pt>
                      <c:pt idx="16">
                        <c:v>4.7729854284739304E-4</c:v>
                      </c:pt>
                      <c:pt idx="17">
                        <c:v>-5.3350171457150708E-2</c:v>
                      </c:pt>
                      <c:pt idx="18">
                        <c:v>9.1874854284768048E-4</c:v>
                      </c:pt>
                      <c:pt idx="19">
                        <c:v>-3.7900514571518329E-3</c:v>
                      </c:pt>
                      <c:pt idx="20">
                        <c:v>1.9194778542848567E-2</c:v>
                      </c:pt>
                      <c:pt idx="21">
                        <c:v>4.7408338542849648E-2</c:v>
                      </c:pt>
                      <c:pt idx="22">
                        <c:v>-1.0706101457151007E-2</c:v>
                      </c:pt>
                      <c:pt idx="23">
                        <c:v>7.225485428499212E-4</c:v>
                      </c:pt>
                      <c:pt idx="24">
                        <c:v>-5.8218145715294156E-4</c:v>
                      </c:pt>
                      <c:pt idx="25">
                        <c:v>-3.093541457152682E-3</c:v>
                      </c:pt>
                      <c:pt idx="26">
                        <c:v>8.3646478542847902E-2</c:v>
                      </c:pt>
                      <c:pt idx="27">
                        <c:v>4.1826448542847672E-2</c:v>
                      </c:pt>
                      <c:pt idx="28">
                        <c:v>1.0297108542847155E-2</c:v>
                      </c:pt>
                      <c:pt idx="29">
                        <c:v>3.6823348542847967E-2</c:v>
                      </c:pt>
                      <c:pt idx="30">
                        <c:v>-1.6386091457151863E-2</c:v>
                      </c:pt>
                      <c:pt idx="31">
                        <c:v>-6.9783014571509483E-3</c:v>
                      </c:pt>
                      <c:pt idx="32">
                        <c:v>4.6465485428495157E-3</c:v>
                      </c:pt>
                      <c:pt idx="33">
                        <c:v>-1.0432514571512286E-3</c:v>
                      </c:pt>
                      <c:pt idx="34">
                        <c:v>7.0292854284836892E-4</c:v>
                      </c:pt>
                      <c:pt idx="35">
                        <c:v>2.4185854284830555E-4</c:v>
                      </c:pt>
                      <c:pt idx="36">
                        <c:v>3.2033854284740926E-4</c:v>
                      </c:pt>
                      <c:pt idx="37">
                        <c:v>3.616498542848845E-3</c:v>
                      </c:pt>
                      <c:pt idx="38">
                        <c:v>3.4987785428466367E-3</c:v>
                      </c:pt>
                      <c:pt idx="39">
                        <c:v>-6.4583714571515571E-3</c:v>
                      </c:pt>
                      <c:pt idx="40">
                        <c:v>8.4920685428482301E-3</c:v>
                      </c:pt>
                      <c:pt idx="41">
                        <c:v>-1.1021114571505564E-3</c:v>
                      </c:pt>
                      <c:pt idx="42">
                        <c:v>8.7950854284990498E-4</c:v>
                      </c:pt>
                      <c:pt idx="43">
                        <c:v>1.731885428490898E-4</c:v>
                      </c:pt>
                      <c:pt idx="44">
                        <c:v>3.2033854284740926E-4</c:v>
                      </c:pt>
                      <c:pt idx="45">
                        <c:v>2.3204854284841758E-4</c:v>
                      </c:pt>
                      <c:pt idx="46">
                        <c:v>-6.8751871457152447E-2</c:v>
                      </c:pt>
                      <c:pt idx="47">
                        <c:v>-1.7691914571518197E-3</c:v>
                      </c:pt>
                      <c:pt idx="48">
                        <c:v>1.6291018542849756E-2</c:v>
                      </c:pt>
                      <c:pt idx="49">
                        <c:v>1.2337588542848721E-2</c:v>
                      </c:pt>
                      <c:pt idx="50">
                        <c:v>-3.5938514571505209E-3</c:v>
                      </c:pt>
                      <c:pt idx="51">
                        <c:v>-1.9653914571513553E-3</c:v>
                      </c:pt>
                      <c:pt idx="52">
                        <c:v>-3.5299771457152573E-2</c:v>
                      </c:pt>
                      <c:pt idx="53">
                        <c:v>1.3289158542848512E-2</c:v>
                      </c:pt>
                      <c:pt idx="54">
                        <c:v>2.6453085428475021E-3</c:v>
                      </c:pt>
                      <c:pt idx="55">
                        <c:v>-2.5049414571505224E-3</c:v>
                      </c:pt>
                      <c:pt idx="56">
                        <c:v>1.8223588542849001E-2</c:v>
                      </c:pt>
                      <c:pt idx="57">
                        <c:v>4.0560958542847914E-2</c:v>
                      </c:pt>
                      <c:pt idx="58">
                        <c:v>1.4956858542847229E-2</c:v>
                      </c:pt>
                      <c:pt idx="59">
                        <c:v>-5.2441457151886084E-5</c:v>
                      </c:pt>
                      <c:pt idx="60">
                        <c:v>-7.5913171457150597E-2</c:v>
                      </c:pt>
                      <c:pt idx="61">
                        <c:v>-1.8279421457151557E-2</c:v>
                      </c:pt>
                      <c:pt idx="62">
                        <c:v>8.1585285428467103E-3</c:v>
                      </c:pt>
                      <c:pt idx="63">
                        <c:v>-9.6171914571510086E-3</c:v>
                      </c:pt>
                      <c:pt idx="64">
                        <c:v>-2.4755114571508585E-3</c:v>
                      </c:pt>
                      <c:pt idx="65">
                        <c:v>3.791985428485134E-4</c:v>
                      </c:pt>
                      <c:pt idx="66">
                        <c:v>2.4185854284830555E-4</c:v>
                      </c:pt>
                      <c:pt idx="67">
                        <c:v>3.7047885428478367E-3</c:v>
                      </c:pt>
                      <c:pt idx="68">
                        <c:v>3.1456185428488936E-3</c:v>
                      </c:pt>
                      <c:pt idx="69">
                        <c:v>-6.5779441457150867E-2</c:v>
                      </c:pt>
                      <c:pt idx="70">
                        <c:v>-3.076755145715282E-2</c:v>
                      </c:pt>
                      <c:pt idx="71">
                        <c:v>-2.4264614571514187E-3</c:v>
                      </c:pt>
                      <c:pt idx="72">
                        <c:v>-2.9562014571506978E-3</c:v>
                      </c:pt>
                      <c:pt idx="73">
                        <c:v>2.4098685428484146E-3</c:v>
                      </c:pt>
                      <c:pt idx="74">
                        <c:v>-5.3313145715172539E-4</c:v>
                      </c:pt>
                      <c:pt idx="75">
                        <c:v>6.6368854284704071E-4</c:v>
                      </c:pt>
                      <c:pt idx="76">
                        <c:v>3.791985428485134E-4</c:v>
                      </c:pt>
                      <c:pt idx="77">
                        <c:v>-1.8524671457150532E-2</c:v>
                      </c:pt>
                      <c:pt idx="78">
                        <c:v>-6.1806391457151832E-2</c:v>
                      </c:pt>
                      <c:pt idx="79">
                        <c:v>-7.9228951457151808E-2</c:v>
                      </c:pt>
                      <c:pt idx="80">
                        <c:v>-8.2014991457151964E-2</c:v>
                      </c:pt>
                      <c:pt idx="81">
                        <c:v>1.3818898542847791E-2</c:v>
                      </c:pt>
                      <c:pt idx="82">
                        <c:v>-7.0971145714970874E-4</c:v>
                      </c:pt>
                      <c:pt idx="83">
                        <c:v>1.045185428480977E-4</c:v>
                      </c:pt>
                      <c:pt idx="84">
                        <c:v>9.7760854284878462E-4</c:v>
                      </c:pt>
                      <c:pt idx="85">
                        <c:v>5.557785428482731E-4</c:v>
                      </c:pt>
                      <c:pt idx="86">
                        <c:v>2.0261854284875369E-4</c:v>
                      </c:pt>
                      <c:pt idx="87">
                        <c:v>4.1843854284806525E-4</c:v>
                      </c:pt>
                      <c:pt idx="88">
                        <c:v>3.791985428485134E-4</c:v>
                      </c:pt>
                      <c:pt idx="89">
                        <c:v>4.8710854284905736E-4</c:v>
                      </c:pt>
                      <c:pt idx="90">
                        <c:v>-3.3681121457151519E-2</c:v>
                      </c:pt>
                      <c:pt idx="91">
                        <c:v>-2.1605011457152656E-2</c:v>
                      </c:pt>
                      <c:pt idx="92">
                        <c:v>-5.8207214571517341E-3</c:v>
                      </c:pt>
                      <c:pt idx="93">
                        <c:v>6.441778542848553E-3</c:v>
                      </c:pt>
                      <c:pt idx="94">
                        <c:v>-1.4552714571518521E-3</c:v>
                      </c:pt>
                      <c:pt idx="95">
                        <c:v>1.0070385428484485E-3</c:v>
                      </c:pt>
                      <c:pt idx="96">
                        <c:v>2.5166854284819351E-4</c:v>
                      </c:pt>
                      <c:pt idx="97">
                        <c:v>3.3995854284896154E-4</c:v>
                      </c:pt>
                      <c:pt idx="98">
                        <c:v>3.4976854284884951E-4</c:v>
                      </c:pt>
                      <c:pt idx="99">
                        <c:v>3.791985428485134E-4</c:v>
                      </c:pt>
                      <c:pt idx="100">
                        <c:v>3.5957854284873747E-4</c:v>
                      </c:pt>
                      <c:pt idx="101">
                        <c:v>9.2855854284756845E-4</c:v>
                      </c:pt>
                      <c:pt idx="102">
                        <c:v>2.3215785428476465E-3</c:v>
                      </c:pt>
                      <c:pt idx="103">
                        <c:v>-3.4397251457152223E-2</c:v>
                      </c:pt>
                      <c:pt idx="104">
                        <c:v>1.3671748542849471E-2</c:v>
                      </c:pt>
                      <c:pt idx="105">
                        <c:v>-1.5337514571527322E-3</c:v>
                      </c:pt>
                      <c:pt idx="106">
                        <c:v>3.5576385428495172E-3</c:v>
                      </c:pt>
                      <c:pt idx="107">
                        <c:v>-1.6416614571514998E-3</c:v>
                      </c:pt>
                      <c:pt idx="108">
                        <c:v>3.3810585428479811E-3</c:v>
                      </c:pt>
                      <c:pt idx="109">
                        <c:v>-8.862914571512448E-4</c:v>
                      </c:pt>
                      <c:pt idx="110">
                        <c:v>7.912185428473606E-4</c:v>
                      </c:pt>
                      <c:pt idx="111">
                        <c:v>2.3204854284841758E-4</c:v>
                      </c:pt>
                      <c:pt idx="112">
                        <c:v>4.3805854284961754E-4</c:v>
                      </c:pt>
                      <c:pt idx="113">
                        <c:v>3.3995854284896154E-4</c:v>
                      </c:pt>
                      <c:pt idx="114">
                        <c:v>3.8900854284840136E-4</c:v>
                      </c:pt>
                      <c:pt idx="115">
                        <c:v>-2.3676014571520909E-3</c:v>
                      </c:pt>
                      <c:pt idx="116">
                        <c:v>3.791985428485134E-4</c:v>
                      </c:pt>
                      <c:pt idx="117">
                        <c:v>4.4786854284772915E-4</c:v>
                      </c:pt>
                      <c:pt idx="118">
                        <c:v>6.2444854284926521E-4</c:v>
                      </c:pt>
                      <c:pt idx="119">
                        <c:v>-3.7508114571505047E-3</c:v>
                      </c:pt>
                      <c:pt idx="120">
                        <c:v>3.9206085428471482E-3</c:v>
                      </c:pt>
                      <c:pt idx="121">
                        <c:v>1.8506985428476952E-3</c:v>
                      </c:pt>
                      <c:pt idx="122">
                        <c:v>3.8225085428500449E-3</c:v>
                      </c:pt>
                      <c:pt idx="123">
                        <c:v>3.5968785428472927E-3</c:v>
                      </c:pt>
                      <c:pt idx="124">
                        <c:v>1.7231685428473753E-3</c:v>
                      </c:pt>
                      <c:pt idx="125">
                        <c:v>2.9090854284774537E-4</c:v>
                      </c:pt>
                      <c:pt idx="126">
                        <c:v>9.5798854284723234E-4</c:v>
                      </c:pt>
                      <c:pt idx="127">
                        <c:v>2.9690385428473576E-3</c:v>
                      </c:pt>
                      <c:pt idx="128">
                        <c:v>1.9782285428480151E-3</c:v>
                      </c:pt>
                      <c:pt idx="129">
                        <c:v>2.712885428497458E-4</c:v>
                      </c:pt>
                      <c:pt idx="130">
                        <c:v>5.3615854285027353E-4</c:v>
                      </c:pt>
                      <c:pt idx="131">
                        <c:v>4.4786854284772915E-4</c:v>
                      </c:pt>
                      <c:pt idx="132">
                        <c:v>3.9881854284828933E-4</c:v>
                      </c:pt>
                      <c:pt idx="133">
                        <c:v>3.791985428485134E-4</c:v>
                      </c:pt>
                      <c:pt idx="134">
                        <c:v>3.4976854284884951E-4</c:v>
                      </c:pt>
                      <c:pt idx="135">
                        <c:v>3.791985428485134E-4</c:v>
                      </c:pt>
                      <c:pt idx="136">
                        <c:v>3.6938854284862543E-4</c:v>
                      </c:pt>
                      <c:pt idx="137">
                        <c:v>3.5957854284873747E-4</c:v>
                      </c:pt>
                      <c:pt idx="138">
                        <c:v>3.6938854284862543E-4</c:v>
                      </c:pt>
                      <c:pt idx="139">
                        <c:v>1.6544985428481596E-3</c:v>
                      </c:pt>
                      <c:pt idx="140">
                        <c:v>5.5468542846881519E-5</c:v>
                      </c:pt>
                      <c:pt idx="141">
                        <c:v>3.6938854284862543E-4</c:v>
                      </c:pt>
                      <c:pt idx="142">
                        <c:v>1.2413854284787362E-4</c:v>
                      </c:pt>
                      <c:pt idx="143">
                        <c:v>3.0071854284940969E-4</c:v>
                      </c:pt>
                      <c:pt idx="144">
                        <c:v>3.4976854284884951E-4</c:v>
                      </c:pt>
                      <c:pt idx="145">
                        <c:v>3.4976854284884951E-4</c:v>
                      </c:pt>
                      <c:pt idx="146">
                        <c:v>8.5951828542848219E-2</c:v>
                      </c:pt>
                      <c:pt idx="147">
                        <c:v>7.787819854284983E-2</c:v>
                      </c:pt>
                      <c:pt idx="148">
                        <c:v>-7.5669014571513316E-3</c:v>
                      </c:pt>
                      <c:pt idx="149">
                        <c:v>2.1253785428498873E-3</c:v>
                      </c:pt>
                      <c:pt idx="150">
                        <c:v>-3.2258671457151777E-2</c:v>
                      </c:pt>
                      <c:pt idx="151">
                        <c:v>-5.0358121457151128E-2</c:v>
                      </c:pt>
                      <c:pt idx="152">
                        <c:v>-1.8191131457152565E-2</c:v>
                      </c:pt>
                      <c:pt idx="153">
                        <c:v>6.4406854284904114E-4</c:v>
                      </c:pt>
                      <c:pt idx="154">
                        <c:v>8.4026854284857677E-4</c:v>
                      </c:pt>
                      <c:pt idx="155">
                        <c:v>-2.7403814571513863E-3</c:v>
                      </c:pt>
                      <c:pt idx="156">
                        <c:v>3.9109078542848508E-2</c:v>
                      </c:pt>
                      <c:pt idx="157">
                        <c:v>1.3867948542849007E-2</c:v>
                      </c:pt>
                      <c:pt idx="158">
                        <c:v>1.4190585428490721E-3</c:v>
                      </c:pt>
                      <c:pt idx="159">
                        <c:v>-2.9562014571506978E-3</c:v>
                      </c:pt>
                      <c:pt idx="160">
                        <c:v>-5.1231211457151815E-2</c:v>
                      </c:pt>
                      <c:pt idx="161">
                        <c:v>7.962328542848951E-3</c:v>
                      </c:pt>
                      <c:pt idx="162">
                        <c:v>1.6741185428497118E-3</c:v>
                      </c:pt>
                      <c:pt idx="163">
                        <c:v>-1.4356514571520762E-3</c:v>
                      </c:pt>
                      <c:pt idx="164">
                        <c:v>2.8807485428483659E-3</c:v>
                      </c:pt>
                      <c:pt idx="165">
                        <c:v>-8.1871457151549976E-5</c:v>
                      </c:pt>
                      <c:pt idx="166">
                        <c:v>4.1843854284806525E-4</c:v>
                      </c:pt>
                      <c:pt idx="167">
                        <c:v>5.1653854284872125E-4</c:v>
                      </c:pt>
                      <c:pt idx="168">
                        <c:v>3.8900854284840136E-4</c:v>
                      </c:pt>
                      <c:pt idx="169">
                        <c:v>3.4976854284884951E-4</c:v>
                      </c:pt>
                      <c:pt idx="170">
                        <c:v>3.5957854284873747E-4</c:v>
                      </c:pt>
                      <c:pt idx="171">
                        <c:v>3.6938854284862543E-4</c:v>
                      </c:pt>
                      <c:pt idx="172">
                        <c:v>3.6938854284862543E-4</c:v>
                      </c:pt>
                      <c:pt idx="173">
                        <c:v>3.4976854284884951E-4</c:v>
                      </c:pt>
                      <c:pt idx="174">
                        <c:v>3.6938854284862543E-4</c:v>
                      </c:pt>
                      <c:pt idx="175">
                        <c:v>3.4976854284884951E-4</c:v>
                      </c:pt>
                      <c:pt idx="176">
                        <c:v>3.791985428485134E-4</c:v>
                      </c:pt>
                      <c:pt idx="177">
                        <c:v>3.6938854284862543E-4</c:v>
                      </c:pt>
                      <c:pt idx="178">
                        <c:v>3.6938854284862543E-4</c:v>
                      </c:pt>
                      <c:pt idx="179">
                        <c:v>3.6938854284862543E-4</c:v>
                      </c:pt>
                      <c:pt idx="180">
                        <c:v>3.8900854284840136E-4</c:v>
                      </c:pt>
                      <c:pt idx="181">
                        <c:v>3.4976854284884951E-4</c:v>
                      </c:pt>
                      <c:pt idx="182">
                        <c:v>-2.4166514571515307E-3</c:v>
                      </c:pt>
                      <c:pt idx="183">
                        <c:v>-3.015061457151802E-3</c:v>
                      </c:pt>
                      <c:pt idx="184">
                        <c:v>-7.881914571505888E-4</c:v>
                      </c:pt>
                      <c:pt idx="185">
                        <c:v>8.8931854284801659E-4</c:v>
                      </c:pt>
                      <c:pt idx="186">
                        <c:v>5.1653854284872125E-4</c:v>
                      </c:pt>
                      <c:pt idx="187">
                        <c:v>4.4786854284772915E-4</c:v>
                      </c:pt>
                      <c:pt idx="188">
                        <c:v>-1.5473761457151625E-2</c:v>
                      </c:pt>
                      <c:pt idx="189">
                        <c:v>-8.7086761457150885E-2</c:v>
                      </c:pt>
                      <c:pt idx="190">
                        <c:v>-4.5874951457152591E-2</c:v>
                      </c:pt>
                      <c:pt idx="191">
                        <c:v>-8.1260714571520509E-3</c:v>
                      </c:pt>
                      <c:pt idx="192">
                        <c:v>-5.467452145715157E-2</c:v>
                      </c:pt>
                      <c:pt idx="193">
                        <c:v>7.1186685428479279E-3</c:v>
                      </c:pt>
                      <c:pt idx="194">
                        <c:v>-5.6441414571519744E-3</c:v>
                      </c:pt>
                      <c:pt idx="195">
                        <c:v>-4.742714571523976E-4</c:v>
                      </c:pt>
                      <c:pt idx="196">
                        <c:v>5.557785428482731E-4</c:v>
                      </c:pt>
                      <c:pt idx="197">
                        <c:v>3.4976854284884951E-4</c:v>
                      </c:pt>
                      <c:pt idx="198">
                        <c:v>4.8710854284905736E-4</c:v>
                      </c:pt>
                      <c:pt idx="199">
                        <c:v>4.7729854284739304E-4</c:v>
                      </c:pt>
                      <c:pt idx="200">
                        <c:v>3.791985428485134E-4</c:v>
                      </c:pt>
                      <c:pt idx="201">
                        <c:v>3.3995854284896154E-4</c:v>
                      </c:pt>
                      <c:pt idx="202">
                        <c:v>3.4976854284884951E-4</c:v>
                      </c:pt>
                      <c:pt idx="203">
                        <c:v>3.791985428485134E-4</c:v>
                      </c:pt>
                      <c:pt idx="204">
                        <c:v>3.5957854284873747E-4</c:v>
                      </c:pt>
                      <c:pt idx="205">
                        <c:v>3.5957854284873747E-4</c:v>
                      </c:pt>
                      <c:pt idx="206">
                        <c:v>3.4976854284884951E-4</c:v>
                      </c:pt>
                      <c:pt idx="207">
                        <c:v>-1.6612814571512757E-3</c:v>
                      </c:pt>
                      <c:pt idx="208">
                        <c:v>1.1051385428491045E-3</c:v>
                      </c:pt>
                      <c:pt idx="209">
                        <c:v>1.9280854284886573E-4</c:v>
                      </c:pt>
                      <c:pt idx="210">
                        <c:v>-6.8732251457150895E-2</c:v>
                      </c:pt>
                      <c:pt idx="211">
                        <c:v>-7.2067651457151882E-2</c:v>
                      </c:pt>
                      <c:pt idx="212">
                        <c:v>-1.0127311457150512E-2</c:v>
                      </c:pt>
                      <c:pt idx="213">
                        <c:v>-8.3418914571513625E-3</c:v>
                      </c:pt>
                      <c:pt idx="214">
                        <c:v>-2.9267714571510339E-3</c:v>
                      </c:pt>
                      <c:pt idx="215">
                        <c:v>1.3896285428494082E-3</c:v>
                      </c:pt>
                      <c:pt idx="216">
                        <c:v>-1.8978145715209394E-4</c:v>
                      </c:pt>
                      <c:pt idx="217">
                        <c:v>-3.2712145715230179E-4</c:v>
                      </c:pt>
                      <c:pt idx="218">
                        <c:v>-1.5533714571507318E-3</c:v>
                      </c:pt>
                      <c:pt idx="219">
                        <c:v>-9.0591145715102073E-4</c:v>
                      </c:pt>
                      <c:pt idx="220">
                        <c:v>-6.9242371457152174E-2</c:v>
                      </c:pt>
                      <c:pt idx="221">
                        <c:v>-5.7411511457152287E-2</c:v>
                      </c:pt>
                      <c:pt idx="222">
                        <c:v>1.0336348542848484E-2</c:v>
                      </c:pt>
                      <c:pt idx="223">
                        <c:v>-6.2425514571504692E-3</c:v>
                      </c:pt>
                      <c:pt idx="224">
                        <c:v>-1.4650814571517401E-3</c:v>
                      </c:pt>
                      <c:pt idx="225">
                        <c:v>3.5957854284873747E-4</c:v>
                      </c:pt>
                      <c:pt idx="226">
                        <c:v>-2.6324714571508423E-3</c:v>
                      </c:pt>
                      <c:pt idx="227">
                        <c:v>-2.2302614571518831E-3</c:v>
                      </c:pt>
                      <c:pt idx="228">
                        <c:v>-2.3283614571525391E-3</c:v>
                      </c:pt>
                      <c:pt idx="229">
                        <c:v>-1.2688814571522045E-3</c:v>
                      </c:pt>
                      <c:pt idx="230">
                        <c:v>5.85208542847937E-4</c:v>
                      </c:pt>
                      <c:pt idx="231">
                        <c:v>-1.4777251457152474E-2</c:v>
                      </c:pt>
                      <c:pt idx="232">
                        <c:v>-1.4767441457150809E-2</c:v>
                      </c:pt>
                      <c:pt idx="233">
                        <c:v>9.4338285428499091E-3</c:v>
                      </c:pt>
                      <c:pt idx="234">
                        <c:v>3.0082785428486858E-3</c:v>
                      </c:pt>
                      <c:pt idx="235">
                        <c:v>-8.7648145715135684E-4</c:v>
                      </c:pt>
                      <c:pt idx="236">
                        <c:v>1.8310785428479193E-3</c:v>
                      </c:pt>
                      <c:pt idx="237">
                        <c:v>7.617885428476967E-4</c:v>
                      </c:pt>
                      <c:pt idx="238">
                        <c:v>2.0261854284875369E-4</c:v>
                      </c:pt>
                      <c:pt idx="239">
                        <c:v>4.8710854284905736E-4</c:v>
                      </c:pt>
                      <c:pt idx="240">
                        <c:v>1.6152585428486077E-3</c:v>
                      </c:pt>
                      <c:pt idx="241">
                        <c:v>2.282338542849871E-3</c:v>
                      </c:pt>
                      <c:pt idx="242">
                        <c:v>4.4786854284772915E-4</c:v>
                      </c:pt>
                      <c:pt idx="243">
                        <c:v>1.045185428480977E-4</c:v>
                      </c:pt>
                      <c:pt idx="244">
                        <c:v>9.9722854284856055E-4</c:v>
                      </c:pt>
                      <c:pt idx="245">
                        <c:v>-1.5051931457151113E-2</c:v>
                      </c:pt>
                      <c:pt idx="246">
                        <c:v>9.9929985428488521E-3</c:v>
                      </c:pt>
                      <c:pt idx="247">
                        <c:v>6.2711938542848955E-2</c:v>
                      </c:pt>
                      <c:pt idx="248">
                        <c:v>6.0798988542849486E-2</c:v>
                      </c:pt>
                      <c:pt idx="249">
                        <c:v>-1.0529521457151247E-2</c:v>
                      </c:pt>
                      <c:pt idx="250">
                        <c:v>1.5858285428471675E-3</c:v>
                      </c:pt>
                      <c:pt idx="251">
                        <c:v>2.6747385428471659E-3</c:v>
                      </c:pt>
                      <c:pt idx="252">
                        <c:v>3.3614385428482052E-3</c:v>
                      </c:pt>
                      <c:pt idx="253">
                        <c:v>1.2719085428471999E-3</c:v>
                      </c:pt>
                      <c:pt idx="254">
                        <c:v>-1.3092145715276615E-4</c:v>
                      </c:pt>
                      <c:pt idx="255">
                        <c:v>3.3995854284896154E-4</c:v>
                      </c:pt>
                      <c:pt idx="256">
                        <c:v>1.6948288542847578E-2</c:v>
                      </c:pt>
                      <c:pt idx="257">
                        <c:v>9.2220418542847682E-2</c:v>
                      </c:pt>
                      <c:pt idx="258">
                        <c:v>-1.0048831457151408E-2</c:v>
                      </c:pt>
                      <c:pt idx="259">
                        <c:v>-2.7807145715108561E-4</c:v>
                      </c:pt>
                      <c:pt idx="260">
                        <c:v>-5.4871814571519906E-3</c:v>
                      </c:pt>
                      <c:pt idx="261">
                        <c:v>-1.1315414571502203E-3</c:v>
                      </c:pt>
                      <c:pt idx="262">
                        <c:v>-6.0180145715094113E-4</c:v>
                      </c:pt>
                      <c:pt idx="263">
                        <c:v>-3.7673791457152106E-2</c:v>
                      </c:pt>
                      <c:pt idx="264">
                        <c:v>5.6471685428487461E-3</c:v>
                      </c:pt>
                      <c:pt idx="265">
                        <c:v>3.8519385428497088E-3</c:v>
                      </c:pt>
                      <c:pt idx="266">
                        <c:v>-2.1812114571506669E-3</c:v>
                      </c:pt>
                      <c:pt idx="267">
                        <c:v>-1.3767914571527484E-3</c:v>
                      </c:pt>
                      <c:pt idx="268">
                        <c:v>-1.288501457150204E-3</c:v>
                      </c:pt>
                      <c:pt idx="269">
                        <c:v>-6.9990145715159713E-4</c:v>
                      </c:pt>
                      <c:pt idx="270">
                        <c:v>-1.8946501457151044E-2</c:v>
                      </c:pt>
                      <c:pt idx="271">
                        <c:v>1.0620838542847011E-2</c:v>
                      </c:pt>
                      <c:pt idx="272">
                        <c:v>8.0102854284902492E-4</c:v>
                      </c:pt>
                      <c:pt idx="273">
                        <c:v>-3.8881514571524889E-3</c:v>
                      </c:pt>
                      <c:pt idx="274">
                        <c:v>1.4338828542848958E-2</c:v>
                      </c:pt>
                      <c:pt idx="275">
                        <c:v>1.9381168542848215E-2</c:v>
                      </c:pt>
                      <c:pt idx="276">
                        <c:v>6.2161485428475771E-3</c:v>
                      </c:pt>
                      <c:pt idx="277">
                        <c:v>-6.399511457150453E-3</c:v>
                      </c:pt>
                      <c:pt idx="278">
                        <c:v>6.6439738542849014E-2</c:v>
                      </c:pt>
                      <c:pt idx="279">
                        <c:v>8.2312318542848928E-2</c:v>
                      </c:pt>
                      <c:pt idx="280">
                        <c:v>-4.5159914571506476E-3</c:v>
                      </c:pt>
                      <c:pt idx="281">
                        <c:v>-2.6913314571501701E-3</c:v>
                      </c:pt>
                      <c:pt idx="282">
                        <c:v>5.2794028542848537E-2</c:v>
                      </c:pt>
                      <c:pt idx="283">
                        <c:v>4.8301048542850111E-2</c:v>
                      </c:pt>
                      <c:pt idx="284">
                        <c:v>6.0788085428491456E-3</c:v>
                      </c:pt>
                      <c:pt idx="285">
                        <c:v>-1.4258414571521882E-3</c:v>
                      </c:pt>
                      <c:pt idx="286">
                        <c:v>-3.1622114571518978E-3</c:v>
                      </c:pt>
                      <c:pt idx="287">
                        <c:v>-2.4068414571516428E-3</c:v>
                      </c:pt>
                      <c:pt idx="288">
                        <c:v>-2.151781457151003E-3</c:v>
                      </c:pt>
                      <c:pt idx="289">
                        <c:v>-1.690711457152716E-3</c:v>
                      </c:pt>
                      <c:pt idx="290">
                        <c:v>1.3063528542849312E-2</c:v>
                      </c:pt>
                      <c:pt idx="291">
                        <c:v>1.6016338542847564E-2</c:v>
                      </c:pt>
                      <c:pt idx="292">
                        <c:v>-2.916961457151146E-3</c:v>
                      </c:pt>
                      <c:pt idx="293">
                        <c:v>5.67659854284841E-3</c:v>
                      </c:pt>
                      <c:pt idx="294">
                        <c:v>-4.3590314571506639E-3</c:v>
                      </c:pt>
                      <c:pt idx="295">
                        <c:v>-2.0438714571522354E-3</c:v>
                      </c:pt>
                      <c:pt idx="296">
                        <c:v>-6.9990145715159713E-4</c:v>
                      </c:pt>
                      <c:pt idx="297">
                        <c:v>-2.1526531457151776E-2</c:v>
                      </c:pt>
                      <c:pt idx="298">
                        <c:v>6.6575985428496409E-3</c:v>
                      </c:pt>
                      <c:pt idx="299">
                        <c:v>-8.2732214571503704E-3</c:v>
                      </c:pt>
                      <c:pt idx="300">
                        <c:v>2.007658542847679E-3</c:v>
                      </c:pt>
                      <c:pt idx="301">
                        <c:v>-1.3092145715276615E-4</c:v>
                      </c:pt>
                      <c:pt idx="302">
                        <c:v>-7.5876145715092491E-4</c:v>
                      </c:pt>
                      <c:pt idx="303">
                        <c:v>-2.720761457149834E-3</c:v>
                      </c:pt>
                      <c:pt idx="304">
                        <c:v>-2.3087414571509868E-3</c:v>
                      </c:pt>
                      <c:pt idx="305">
                        <c:v>-1.3277414571515322E-3</c:v>
                      </c:pt>
                      <c:pt idx="306">
                        <c:v>2.0261854284875369E-4</c:v>
                      </c:pt>
                      <c:pt idx="307">
                        <c:v>-3.1524014571520098E-3</c:v>
                      </c:pt>
                      <c:pt idx="308">
                        <c:v>-2.4558914571510826E-3</c:v>
                      </c:pt>
                      <c:pt idx="309">
                        <c:v>-2.4951314571524108E-3</c:v>
                      </c:pt>
                      <c:pt idx="310">
                        <c:v>-2.6128514571510664E-3</c:v>
                      </c:pt>
                      <c:pt idx="311">
                        <c:v>-1.7906641457152261E-2</c:v>
                      </c:pt>
                      <c:pt idx="312">
                        <c:v>-9.3159151457150813E-2</c:v>
                      </c:pt>
                      <c:pt idx="313">
                        <c:v>-4.9004341457152378E-2</c:v>
                      </c:pt>
                      <c:pt idx="314">
                        <c:v>7.5110685428487756E-3</c:v>
                      </c:pt>
                      <c:pt idx="315">
                        <c:v>3.5968785428472927E-3</c:v>
                      </c:pt>
                      <c:pt idx="316">
                        <c:v>5.557785428482731E-4</c:v>
                      </c:pt>
                      <c:pt idx="317">
                        <c:v>1.983242854284839E-2</c:v>
                      </c:pt>
                      <c:pt idx="318">
                        <c:v>6.441778542848553E-3</c:v>
                      </c:pt>
                      <c:pt idx="319">
                        <c:v>-2.2742971457152095E-2</c:v>
                      </c:pt>
                      <c:pt idx="320">
                        <c:v>6.431968542848665E-3</c:v>
                      </c:pt>
                      <c:pt idx="321">
                        <c:v>3.6949785428479487E-3</c:v>
                      </c:pt>
                      <c:pt idx="322">
                        <c:v>-3.6232814571519611E-3</c:v>
                      </c:pt>
                      <c:pt idx="323">
                        <c:v>1.0462785428480004E-3</c:v>
                      </c:pt>
                      <c:pt idx="324">
                        <c:v>6.590018854284807E-2</c:v>
                      </c:pt>
                      <c:pt idx="325">
                        <c:v>2.1646185428476628E-3</c:v>
                      </c:pt>
                      <c:pt idx="326">
                        <c:v>4.9691854284894532E-4</c:v>
                      </c:pt>
                      <c:pt idx="327">
                        <c:v>-5.8207214571517341E-3</c:v>
                      </c:pt>
                      <c:pt idx="328">
                        <c:v>-1.7201414571523799E-3</c:v>
                      </c:pt>
                      <c:pt idx="329">
                        <c:v>-3.8979614571523769E-3</c:v>
                      </c:pt>
                      <c:pt idx="330">
                        <c:v>-2.0242514571506831E-3</c:v>
                      </c:pt>
                      <c:pt idx="331">
                        <c:v>1.537868854284774E-2</c:v>
                      </c:pt>
                      <c:pt idx="332">
                        <c:v>4.0677585428490204E-3</c:v>
                      </c:pt>
                      <c:pt idx="333">
                        <c:v>-1.8985741457152372E-2</c:v>
                      </c:pt>
                      <c:pt idx="334">
                        <c:v>-7.6061414571508834E-3</c:v>
                      </c:pt>
                      <c:pt idx="335">
                        <c:v>2.3204854284841758E-4</c:v>
                      </c:pt>
                      <c:pt idx="336">
                        <c:v>-1.9850114571529076E-3</c:v>
                      </c:pt>
                      <c:pt idx="337">
                        <c:v>-2.1027314571515632E-3</c:v>
                      </c:pt>
                      <c:pt idx="338">
                        <c:v>1.0070385428484485E-3</c:v>
                      </c:pt>
                      <c:pt idx="339">
                        <c:v>3.8900854284840136E-4</c:v>
                      </c:pt>
                      <c:pt idx="340">
                        <c:v>3.4976854284884951E-4</c:v>
                      </c:pt>
                      <c:pt idx="341">
                        <c:v>3.6938854284862543E-4</c:v>
                      </c:pt>
                      <c:pt idx="342">
                        <c:v>-2.3883145715153375E-4</c:v>
                      </c:pt>
                      <c:pt idx="343">
                        <c:v>-4.4484145715095735E-4</c:v>
                      </c:pt>
                      <c:pt idx="344">
                        <c:v>1.9280854284886573E-4</c:v>
                      </c:pt>
                      <c:pt idx="345">
                        <c:v>5.9501854284960132E-4</c:v>
                      </c:pt>
                      <c:pt idx="346">
                        <c:v>3.5175268542849025E-2</c:v>
                      </c:pt>
                      <c:pt idx="347">
                        <c:v>7.2816238542847245E-2</c:v>
                      </c:pt>
                      <c:pt idx="348">
                        <c:v>8.2008208542848848E-2</c:v>
                      </c:pt>
                      <c:pt idx="349">
                        <c:v>7.5612088542849065E-2</c:v>
                      </c:pt>
                      <c:pt idx="350">
                        <c:v>-9.5485214571500165E-3</c:v>
                      </c:pt>
                      <c:pt idx="351">
                        <c:v>1.1247585428488804E-3</c:v>
                      </c:pt>
                      <c:pt idx="352">
                        <c:v>-2.3676014571520909E-3</c:v>
                      </c:pt>
                      <c:pt idx="353">
                        <c:v>-2.240071457151771E-3</c:v>
                      </c:pt>
                      <c:pt idx="354">
                        <c:v>-2.8777214571515941E-3</c:v>
                      </c:pt>
                      <c:pt idx="355">
                        <c:v>-2.6619014571505062E-3</c:v>
                      </c:pt>
                      <c:pt idx="356">
                        <c:v>-2.5147514571521867E-3</c:v>
                      </c:pt>
                      <c:pt idx="357">
                        <c:v>-2.5932314571530668E-3</c:v>
                      </c:pt>
                      <c:pt idx="358">
                        <c:v>5.9501854284960132E-4</c:v>
                      </c:pt>
                      <c:pt idx="359">
                        <c:v>1.5672988542847932E-2</c:v>
                      </c:pt>
                      <c:pt idx="360">
                        <c:v>8.529455854284862E-2</c:v>
                      </c:pt>
                      <c:pt idx="361">
                        <c:v>7.4326978542847755E-2</c:v>
                      </c:pt>
                      <c:pt idx="362">
                        <c:v>9.365158542848917E-3</c:v>
                      </c:pt>
                      <c:pt idx="363">
                        <c:v>8.3351085428482463E-3</c:v>
                      </c:pt>
                      <c:pt idx="364">
                        <c:v>1.4848948542848461E-2</c:v>
                      </c:pt>
                      <c:pt idx="365">
                        <c:v>2.1137158542849477E-2</c:v>
                      </c:pt>
                      <c:pt idx="366">
                        <c:v>6.2651985428487933E-3</c:v>
                      </c:pt>
                      <c:pt idx="367">
                        <c:v>-3.4368914571505371E-3</c:v>
                      </c:pt>
                      <c:pt idx="368">
                        <c:v>-3.8391014571530491E-3</c:v>
                      </c:pt>
                      <c:pt idx="369">
                        <c:v>-5.2419314571530151E-3</c:v>
                      </c:pt>
                      <c:pt idx="370">
                        <c:v>-2.2989314571528752E-3</c:v>
                      </c:pt>
                      <c:pt idx="371">
                        <c:v>-2.8777214571515941E-3</c:v>
                      </c:pt>
                      <c:pt idx="372">
                        <c:v>1.2413854284787362E-4</c:v>
                      </c:pt>
                      <c:pt idx="373">
                        <c:v>5.7539854284804903E-4</c:v>
                      </c:pt>
                      <c:pt idx="374">
                        <c:v>-9.6477145715212487E-4</c:v>
                      </c:pt>
                      <c:pt idx="375">
                        <c:v>-2.7698114571510501E-3</c:v>
                      </c:pt>
                      <c:pt idx="376">
                        <c:v>-2.7600014571511622E-3</c:v>
                      </c:pt>
                      <c:pt idx="377">
                        <c:v>3.1741768542847382E-2</c:v>
                      </c:pt>
                      <c:pt idx="378">
                        <c:v>-3.1131614571506816E-3</c:v>
                      </c:pt>
                      <c:pt idx="379">
                        <c:v>-1.003902145715152E-2</c:v>
                      </c:pt>
                      <c:pt idx="380">
                        <c:v>-2.559768145714969E-2</c:v>
                      </c:pt>
                      <c:pt idx="381">
                        <c:v>-7.0077314571506122E-3</c:v>
                      </c:pt>
                      <c:pt idx="382">
                        <c:v>-1.713165145715223E-2</c:v>
                      </c:pt>
                      <c:pt idx="383">
                        <c:v>-5.8588711457151277E-2</c:v>
                      </c:pt>
                      <c:pt idx="384">
                        <c:v>6.0591885428475933E-3</c:v>
                      </c:pt>
                      <c:pt idx="385">
                        <c:v>1.988038542847903E-3</c:v>
                      </c:pt>
                      <c:pt idx="386">
                        <c:v>-3.7410014571523931E-3</c:v>
                      </c:pt>
                      <c:pt idx="387">
                        <c:v>-2.4657014571527469E-3</c:v>
                      </c:pt>
                      <c:pt idx="388">
                        <c:v>-2.7305714571514983E-3</c:v>
                      </c:pt>
                      <c:pt idx="389">
                        <c:v>-2.5049414571505224E-3</c:v>
                      </c:pt>
                      <c:pt idx="390">
                        <c:v>-2.5539914571517386E-3</c:v>
                      </c:pt>
                      <c:pt idx="391">
                        <c:v>-2.5147514571521867E-3</c:v>
                      </c:pt>
                      <c:pt idx="392">
                        <c:v>-2.6128514571510664E-3</c:v>
                      </c:pt>
                      <c:pt idx="393">
                        <c:v>-1.3179314571498679E-3</c:v>
                      </c:pt>
                      <c:pt idx="394">
                        <c:v>-1.2111145715110183E-4</c:v>
                      </c:pt>
                      <c:pt idx="395">
                        <c:v>7.912185428473606E-4</c:v>
                      </c:pt>
                      <c:pt idx="396">
                        <c:v>4.4786854284772915E-4</c:v>
                      </c:pt>
                      <c:pt idx="397">
                        <c:v>-2.7600014571511622E-3</c:v>
                      </c:pt>
                      <c:pt idx="398">
                        <c:v>-1.8672914571506993E-3</c:v>
                      </c:pt>
                      <c:pt idx="399">
                        <c:v>9.2855854284756845E-4</c:v>
                      </c:pt>
                      <c:pt idx="400">
                        <c:v>-2.8679114571517061E-3</c:v>
                      </c:pt>
                      <c:pt idx="401">
                        <c:v>-3.7115714571509528E-3</c:v>
                      </c:pt>
                      <c:pt idx="402">
                        <c:v>-2.7501914571530506E-3</c:v>
                      </c:pt>
                      <c:pt idx="403">
                        <c:v>-5.3498414571517827E-3</c:v>
                      </c:pt>
                      <c:pt idx="404">
                        <c:v>-5.5460414571513184E-3</c:v>
                      </c:pt>
                      <c:pt idx="405">
                        <c:v>-4.0745414571521366E-3</c:v>
                      </c:pt>
                      <c:pt idx="406">
                        <c:v>-2.0046314571509072E-3</c:v>
                      </c:pt>
                      <c:pt idx="407">
                        <c:v>-2.0359141457152674E-2</c:v>
                      </c:pt>
                      <c:pt idx="408">
                        <c:v>-5.6577661457151152E-2</c:v>
                      </c:pt>
                      <c:pt idx="409">
                        <c:v>4.5092085428493078E-3</c:v>
                      </c:pt>
                      <c:pt idx="410">
                        <c:v>3.4497285428489732E-3</c:v>
                      </c:pt>
                      <c:pt idx="411">
                        <c:v>-6.0180145715094113E-4</c:v>
                      </c:pt>
                      <c:pt idx="412">
                        <c:v>-1.4454614571501878E-3</c:v>
                      </c:pt>
                      <c:pt idx="413">
                        <c:v>5.4596854284838514E-4</c:v>
                      </c:pt>
                      <c:pt idx="414">
                        <c:v>1.045185428480977E-4</c:v>
                      </c:pt>
                      <c:pt idx="415">
                        <c:v>-1.494511457151404E-3</c:v>
                      </c:pt>
                      <c:pt idx="416">
                        <c:v>-1.2786914571520924E-3</c:v>
                      </c:pt>
                      <c:pt idx="417">
                        <c:v>-1.4512381457151946E-2</c:v>
                      </c:pt>
                      <c:pt idx="418">
                        <c:v>-7.4078701457152007E-2</c:v>
                      </c:pt>
                      <c:pt idx="419">
                        <c:v>3.4976854284884951E-4</c:v>
                      </c:pt>
                      <c:pt idx="420">
                        <c:v>4.3130085428479958E-3</c:v>
                      </c:pt>
                      <c:pt idx="421">
                        <c:v>5.7875608542847345E-2</c:v>
                      </c:pt>
                      <c:pt idx="422">
                        <c:v>-9.9311114571527526E-3</c:v>
                      </c:pt>
                      <c:pt idx="423">
                        <c:v>1.0953285428492165E-3</c:v>
                      </c:pt>
                      <c:pt idx="424">
                        <c:v>-3.1974181457151474E-2</c:v>
                      </c:pt>
                      <c:pt idx="425">
                        <c:v>-1.4394661457151514E-2</c:v>
                      </c:pt>
                      <c:pt idx="426">
                        <c:v>-2.3763211457151101E-2</c:v>
                      </c:pt>
                      <c:pt idx="427">
                        <c:v>-9.168145715143794E-5</c:v>
                      </c:pt>
                      <c:pt idx="428">
                        <c:v>-1.912308145715258E-2</c:v>
                      </c:pt>
                      <c:pt idx="429">
                        <c:v>-5.8451371457151069E-2</c:v>
                      </c:pt>
                      <c:pt idx="430">
                        <c:v>7.6876485428485353E-3</c:v>
                      </c:pt>
                      <c:pt idx="431">
                        <c:v>-1.0923014571524448E-3</c:v>
                      </c:pt>
                      <c:pt idx="432">
                        <c:v>-1.8476714571509234E-3</c:v>
                      </c:pt>
                      <c:pt idx="433">
                        <c:v>-7.1952145715137306E-4</c:v>
                      </c:pt>
                      <c:pt idx="434">
                        <c:v>-2.2106414571503308E-3</c:v>
                      </c:pt>
                      <c:pt idx="435">
                        <c:v>-2.053681457150347E-3</c:v>
                      </c:pt>
                      <c:pt idx="436">
                        <c:v>-2.6422814571507303E-3</c:v>
                      </c:pt>
                      <c:pt idx="437">
                        <c:v>-2.5539914571517386E-3</c:v>
                      </c:pt>
                      <c:pt idx="438">
                        <c:v>-2.5932314571530668E-3</c:v>
                      </c:pt>
                      <c:pt idx="439">
                        <c:v>-1.9065314571520275E-3</c:v>
                      </c:pt>
                      <c:pt idx="440">
                        <c:v>-1.5631814571523961E-3</c:v>
                      </c:pt>
                      <c:pt idx="441">
                        <c:v>9.4817854284734437E-4</c:v>
                      </c:pt>
                      <c:pt idx="442">
                        <c:v>-6.2251457151774048E-5</c:v>
                      </c:pt>
                      <c:pt idx="443">
                        <c:v>-3.0837314571510177E-3</c:v>
                      </c:pt>
                      <c:pt idx="444">
                        <c:v>-2.4264614571514187E-3</c:v>
                      </c:pt>
                      <c:pt idx="445">
                        <c:v>-2.5441814571518506E-3</c:v>
                      </c:pt>
                      <c:pt idx="446">
                        <c:v>-1.2100214571511003E-3</c:v>
                      </c:pt>
                      <c:pt idx="447">
                        <c:v>-2.0144414571525715E-3</c:v>
                      </c:pt>
                      <c:pt idx="448">
                        <c:v>-2.8286714571521543E-3</c:v>
                      </c:pt>
                      <c:pt idx="449">
                        <c:v>5.557785428482731E-4</c:v>
                      </c:pt>
                      <c:pt idx="450">
                        <c:v>2.810985428478574E-4</c:v>
                      </c:pt>
                      <c:pt idx="451">
                        <c:v>4.2824854284795322E-4</c:v>
                      </c:pt>
                      <c:pt idx="452">
                        <c:v>4.3805854284961754E-4</c:v>
                      </c:pt>
                      <c:pt idx="453">
                        <c:v>-1.8978145715209394E-4</c:v>
                      </c:pt>
                      <c:pt idx="454">
                        <c:v>-2.4068414571516428E-3</c:v>
                      </c:pt>
                      <c:pt idx="455">
                        <c:v>-3.0444914571514659E-3</c:v>
                      </c:pt>
                      <c:pt idx="456">
                        <c:v>-2.6128514571510664E-3</c:v>
                      </c:pt>
                      <c:pt idx="457">
                        <c:v>-1.7790014571517077E-3</c:v>
                      </c:pt>
                      <c:pt idx="458">
                        <c:v>-2.2891214571512108E-3</c:v>
                      </c:pt>
                      <c:pt idx="459">
                        <c:v>-2.6717114571521705E-3</c:v>
                      </c:pt>
                      <c:pt idx="460">
                        <c:v>-2.5245614571520747E-3</c:v>
                      </c:pt>
                      <c:pt idx="461">
                        <c:v>-2.6520914571523946E-3</c:v>
                      </c:pt>
                      <c:pt idx="462">
                        <c:v>-2.5932314571530668E-3</c:v>
                      </c:pt>
                      <c:pt idx="463">
                        <c:v>-2.5736114571515145E-3</c:v>
                      </c:pt>
                      <c:pt idx="464">
                        <c:v>-1.9653914571513553E-3</c:v>
                      </c:pt>
                      <c:pt idx="465">
                        <c:v>-2.338171457152427E-3</c:v>
                      </c:pt>
                      <c:pt idx="466">
                        <c:v>-2.1027314571515632E-3</c:v>
                      </c:pt>
                      <c:pt idx="467">
                        <c:v>7.8140854284924899E-4</c:v>
                      </c:pt>
                      <c:pt idx="468">
                        <c:v>2.9090854284774537E-4</c:v>
                      </c:pt>
                      <c:pt idx="469">
                        <c:v>-2.8482914571501539E-3</c:v>
                      </c:pt>
                      <c:pt idx="470">
                        <c:v>2.0261854284875369E-4</c:v>
                      </c:pt>
                      <c:pt idx="471">
                        <c:v>-4.4484145715095735E-4</c:v>
                      </c:pt>
                      <c:pt idx="472">
                        <c:v>-2.8777214571515941E-3</c:v>
                      </c:pt>
                      <c:pt idx="473">
                        <c:v>1.7213158542848106E-2</c:v>
                      </c:pt>
                      <c:pt idx="474">
                        <c:v>4.4190658542847316E-2</c:v>
                      </c:pt>
                      <c:pt idx="475">
                        <c:v>-5.9874914571516058E-3</c:v>
                      </c:pt>
                      <c:pt idx="476">
                        <c:v>2.4687285428495187E-3</c:v>
                      </c:pt>
                      <c:pt idx="477">
                        <c:v>-8.0781145715036473E-4</c:v>
                      </c:pt>
                      <c:pt idx="478">
                        <c:v>-2.89734145715137E-3</c:v>
                      </c:pt>
                      <c:pt idx="479">
                        <c:v>-3.6908611457151963E-2</c:v>
                      </c:pt>
                      <c:pt idx="480">
                        <c:v>5.794318542848842E-3</c:v>
                      </c:pt>
                      <c:pt idx="481">
                        <c:v>4.0187085428478042E-3</c:v>
                      </c:pt>
                      <c:pt idx="482">
                        <c:v>-2.6324714571508423E-3</c:v>
                      </c:pt>
                      <c:pt idx="483">
                        <c:v>-1.38660145715086E-3</c:v>
                      </c:pt>
                      <c:pt idx="484">
                        <c:v>-8.8107001457151668E-2</c:v>
                      </c:pt>
                      <c:pt idx="485">
                        <c:v>8.1290985428470464E-3</c:v>
                      </c:pt>
                      <c:pt idx="486">
                        <c:v>-4.5748514571499754E-3</c:v>
                      </c:pt>
                      <c:pt idx="487">
                        <c:v>-2.81886145715049E-3</c:v>
                      </c:pt>
                      <c:pt idx="488">
                        <c:v>1.688942854284825E-2</c:v>
                      </c:pt>
                      <c:pt idx="489">
                        <c:v>9.1591485428477171E-3</c:v>
                      </c:pt>
                      <c:pt idx="490">
                        <c:v>1.3681558542847583E-2</c:v>
                      </c:pt>
                      <c:pt idx="491">
                        <c:v>1.9291785428485753E-3</c:v>
                      </c:pt>
                      <c:pt idx="492">
                        <c:v>9.187706854284805E-2</c:v>
                      </c:pt>
                      <c:pt idx="493">
                        <c:v>-2.329233145715115E-2</c:v>
                      </c:pt>
                      <c:pt idx="494">
                        <c:v>4.6976698542847473E-2</c:v>
                      </c:pt>
                      <c:pt idx="495">
                        <c:v>8.3018638542849743E-2</c:v>
                      </c:pt>
                      <c:pt idx="496">
                        <c:v>2.7317458542848172E-2</c:v>
                      </c:pt>
                      <c:pt idx="497">
                        <c:v>2.8985158542848666E-2</c:v>
                      </c:pt>
                      <c:pt idx="498">
                        <c:v>5.5490685428480901E-3</c:v>
                      </c:pt>
                      <c:pt idx="499">
                        <c:v>-2.5077751457152075E-2</c:v>
                      </c:pt>
                      <c:pt idx="500">
                        <c:v>1.7428978542849194E-2</c:v>
                      </c:pt>
                      <c:pt idx="501">
                        <c:v>6.1760368542849164E-2</c:v>
                      </c:pt>
                      <c:pt idx="502">
                        <c:v>5.7787318542848354E-2</c:v>
                      </c:pt>
                      <c:pt idx="503">
                        <c:v>4.897793854284771E-2</c:v>
                      </c:pt>
                      <c:pt idx="504">
                        <c:v>4.2149085428473398E-3</c:v>
                      </c:pt>
                      <c:pt idx="505">
                        <c:v>2.576747854284811E-2</c:v>
                      </c:pt>
                      <c:pt idx="506">
                        <c:v>4.5876885428501879E-3</c:v>
                      </c:pt>
                      <c:pt idx="507">
                        <c:v>4.580930854284837E-2</c:v>
                      </c:pt>
                      <c:pt idx="508">
                        <c:v>-2.1114511457151153E-2</c:v>
                      </c:pt>
                      <c:pt idx="509">
                        <c:v>-7.7631014571526435E-3</c:v>
                      </c:pt>
                      <c:pt idx="510">
                        <c:v>-2.8236571457151527E-2</c:v>
                      </c:pt>
                      <c:pt idx="511">
                        <c:v>3.8775538542848764E-2</c:v>
                      </c:pt>
                      <c:pt idx="512">
                        <c:v>-6.0903871457151482E-2</c:v>
                      </c:pt>
                      <c:pt idx="513">
                        <c:v>4.329794854284863E-2</c:v>
                      </c:pt>
                      <c:pt idx="514">
                        <c:v>6.7979908542849188E-2</c:v>
                      </c:pt>
                      <c:pt idx="515">
                        <c:v>3.1388608542849639E-2</c:v>
                      </c:pt>
                      <c:pt idx="516">
                        <c:v>2.8229788542846634E-2</c:v>
                      </c:pt>
                      <c:pt idx="517">
                        <c:v>-2.1104701457151265E-2</c:v>
                      </c:pt>
                      <c:pt idx="518">
                        <c:v>-0.10707954145715171</c:v>
                      </c:pt>
                      <c:pt idx="519">
                        <c:v>-2.7579301457150152E-2</c:v>
                      </c:pt>
                      <c:pt idx="520">
                        <c:v>-1.0686481457151231E-2</c:v>
                      </c:pt>
                      <c:pt idx="521">
                        <c:v>-2.7392911457150504E-2</c:v>
                      </c:pt>
                      <c:pt idx="522">
                        <c:v>-4.2511214571518963E-3</c:v>
                      </c:pt>
                      <c:pt idx="523">
                        <c:v>4.9674448542846861E-2</c:v>
                      </c:pt>
                      <c:pt idx="524">
                        <c:v>-9.7328401457151159E-2</c:v>
                      </c:pt>
                      <c:pt idx="525">
                        <c:v>-6.0550711457151962E-2</c:v>
                      </c:pt>
                      <c:pt idx="526">
                        <c:v>-4.4324971457150752E-2</c:v>
                      </c:pt>
                      <c:pt idx="527">
                        <c:v>5.026304854284902E-2</c:v>
                      </c:pt>
                      <c:pt idx="528">
                        <c:v>-2.7687211457150696E-2</c:v>
                      </c:pt>
                      <c:pt idx="529">
                        <c:v>3.9001168542847964E-2</c:v>
                      </c:pt>
                      <c:pt idx="530">
                        <c:v>5.478545854284711E-2</c:v>
                      </c:pt>
                      <c:pt idx="531">
                        <c:v>5.3245288542848712E-2</c:v>
                      </c:pt>
                      <c:pt idx="532">
                        <c:v>1.8419788542848536E-2</c:v>
                      </c:pt>
                      <c:pt idx="533">
                        <c:v>-4.3618651457151714E-2</c:v>
                      </c:pt>
                      <c:pt idx="534">
                        <c:v>3.5528428542848545E-2</c:v>
                      </c:pt>
                      <c:pt idx="535">
                        <c:v>0.10276616854284804</c:v>
                      </c:pt>
                      <c:pt idx="536">
                        <c:v>-7.3038841457151449E-2</c:v>
                      </c:pt>
                      <c:pt idx="537">
                        <c:v>-7.7100181457151251E-2</c:v>
                      </c:pt>
                      <c:pt idx="538">
                        <c:v>9.09745485428477E-2</c:v>
                      </c:pt>
                      <c:pt idx="539">
                        <c:v>1.9734328542849511E-2</c:v>
                      </c:pt>
                      <c:pt idx="540">
                        <c:v>8.383286854284755E-2</c:v>
                      </c:pt>
                      <c:pt idx="541">
                        <c:v>4.5073558542849668E-2</c:v>
                      </c:pt>
                      <c:pt idx="542">
                        <c:v>0.11743211854284752</c:v>
                      </c:pt>
                      <c:pt idx="543">
                        <c:v>6.7401118542848693E-2</c:v>
                      </c:pt>
                      <c:pt idx="544">
                        <c:v>-1.6444951457151191E-2</c:v>
                      </c:pt>
                      <c:pt idx="545">
                        <c:v>-3.7771891457150986E-2</c:v>
                      </c:pt>
                      <c:pt idx="546">
                        <c:v>7.966361854284898E-2</c:v>
                      </c:pt>
                      <c:pt idx="547">
                        <c:v>5.7256485428496262E-3</c:v>
                      </c:pt>
                      <c:pt idx="548">
                        <c:v>-1.5159841457151657E-2</c:v>
                      </c:pt>
                      <c:pt idx="549">
                        <c:v>-1.0706101457151007E-2</c:v>
                      </c:pt>
                      <c:pt idx="550">
                        <c:v>9.9764308542848568E-2</c:v>
                      </c:pt>
                      <c:pt idx="551">
                        <c:v>-3.4573831457150206E-2</c:v>
                      </c:pt>
                      <c:pt idx="552">
                        <c:v>-4.1627221457151364E-2</c:v>
                      </c:pt>
                      <c:pt idx="553">
                        <c:v>-6.6153314571533173E-3</c:v>
                      </c:pt>
                      <c:pt idx="554">
                        <c:v>1.558469854284894E-2</c:v>
                      </c:pt>
                      <c:pt idx="555">
                        <c:v>1.1758798542848226E-2</c:v>
                      </c:pt>
                      <c:pt idx="556">
                        <c:v>-4.3010431457151554E-2</c:v>
                      </c:pt>
                      <c:pt idx="557">
                        <c:v>5.0675068542847868E-2</c:v>
                      </c:pt>
                      <c:pt idx="558">
                        <c:v>9.5222278542848926E-2</c:v>
                      </c:pt>
                      <c:pt idx="559">
                        <c:v>-0.16610631145715082</c:v>
                      </c:pt>
                      <c:pt idx="560">
                        <c:v>3.5381278542850225E-2</c:v>
                      </c:pt>
                      <c:pt idx="561">
                        <c:v>0.26944787854284868</c:v>
                      </c:pt>
                      <c:pt idx="562">
                        <c:v>-0.13511652145715125</c:v>
                      </c:pt>
                      <c:pt idx="563">
                        <c:v>-0.15101853145715083</c:v>
                      </c:pt>
                      <c:pt idx="564">
                        <c:v>0.13505087854284881</c:v>
                      </c:pt>
                      <c:pt idx="565">
                        <c:v>-0.11579082145715169</c:v>
                      </c:pt>
                      <c:pt idx="566">
                        <c:v>2.1176398542849029E-2</c:v>
                      </c:pt>
                      <c:pt idx="567">
                        <c:v>-0.10467609145715073</c:v>
                      </c:pt>
                      <c:pt idx="568">
                        <c:v>0.14459600854284815</c:v>
                      </c:pt>
                      <c:pt idx="569">
                        <c:v>-4.0018381457151975E-2</c:v>
                      </c:pt>
                      <c:pt idx="570">
                        <c:v>4.6692208542848945E-2</c:v>
                      </c:pt>
                      <c:pt idx="571">
                        <c:v>-2.3459101457152798E-2</c:v>
                      </c:pt>
                      <c:pt idx="572">
                        <c:v>-0.10180176145715158</c:v>
                      </c:pt>
                      <c:pt idx="573">
                        <c:v>3.5508808542846992E-2</c:v>
                      </c:pt>
                      <c:pt idx="574">
                        <c:v>4.7732068542847728E-2</c:v>
                      </c:pt>
                      <c:pt idx="575">
                        <c:v>-4.0656031457151798E-2</c:v>
                      </c:pt>
                      <c:pt idx="576">
                        <c:v>5.6080378542848308E-2</c:v>
                      </c:pt>
                      <c:pt idx="577">
                        <c:v>9.7380478542849147E-2</c:v>
                      </c:pt>
                      <c:pt idx="578">
                        <c:v>-0.16890216145715087</c:v>
                      </c:pt>
                      <c:pt idx="579">
                        <c:v>0.11735363854284842</c:v>
                      </c:pt>
                      <c:pt idx="580">
                        <c:v>0.2625416385428494</c:v>
                      </c:pt>
                      <c:pt idx="581">
                        <c:v>-0.51387081145715108</c:v>
                      </c:pt>
                      <c:pt idx="582">
                        <c:v>-6.2033114571509174E-3</c:v>
                      </c:pt>
                      <c:pt idx="583">
                        <c:v>0.32115638854284789</c:v>
                      </c:pt>
                      <c:pt idx="584">
                        <c:v>-0.1803308114571518</c:v>
                      </c:pt>
                      <c:pt idx="585">
                        <c:v>0.14588111854284946</c:v>
                      </c:pt>
                      <c:pt idx="586">
                        <c:v>-7.6857145715258923E-4</c:v>
                      </c:pt>
                      <c:pt idx="587">
                        <c:v>-0.22315146145715126</c:v>
                      </c:pt>
                      <c:pt idx="588">
                        <c:v>0.14299697854284865</c:v>
                      </c:pt>
                      <c:pt idx="589">
                        <c:v>0.3993224685428487</c:v>
                      </c:pt>
                      <c:pt idx="590">
                        <c:v>0.13878848854284875</c:v>
                      </c:pt>
                      <c:pt idx="591">
                        <c:v>-2.5273951457151611E-2</c:v>
                      </c:pt>
                      <c:pt idx="592">
                        <c:v>-0.18950316145715185</c:v>
                      </c:pt>
                      <c:pt idx="593">
                        <c:v>0.33404672854284811</c:v>
                      </c:pt>
                      <c:pt idx="594">
                        <c:v>0.23114963854284731</c:v>
                      </c:pt>
                      <c:pt idx="595">
                        <c:v>-0.33050229145715271</c:v>
                      </c:pt>
                      <c:pt idx="596">
                        <c:v>0.53361155854284803</c:v>
                      </c:pt>
                      <c:pt idx="597">
                        <c:v>0.29907407854284784</c:v>
                      </c:pt>
                      <c:pt idx="598">
                        <c:v>0.62758154854284776</c:v>
                      </c:pt>
                      <c:pt idx="599">
                        <c:v>0.85202453854284954</c:v>
                      </c:pt>
                      <c:pt idx="600">
                        <c:v>0.78456116854284907</c:v>
                      </c:pt>
                      <c:pt idx="601">
                        <c:v>0.88776236854284996</c:v>
                      </c:pt>
                      <c:pt idx="602">
                        <c:v>0.91502435854284769</c:v>
                      </c:pt>
                      <c:pt idx="603">
                        <c:v>1.2053414985428486</c:v>
                      </c:pt>
                      <c:pt idx="604">
                        <c:v>1.3326360585428478</c:v>
                      </c:pt>
                      <c:pt idx="605">
                        <c:v>1.3736124285428488</c:v>
                      </c:pt>
                      <c:pt idx="606">
                        <c:v>1.2946223085428503</c:v>
                      </c:pt>
                      <c:pt idx="607">
                        <c:v>1.1981605785428471</c:v>
                      </c:pt>
                      <c:pt idx="608">
                        <c:v>1.2119828685428473</c:v>
                      </c:pt>
                      <c:pt idx="609">
                        <c:v>1.1978760885428485</c:v>
                      </c:pt>
                      <c:pt idx="610">
                        <c:v>1.1087129985428472</c:v>
                      </c:pt>
                      <c:pt idx="611">
                        <c:v>1.474164928542848</c:v>
                      </c:pt>
                      <c:pt idx="612">
                        <c:v>1.556980948542849</c:v>
                      </c:pt>
                      <c:pt idx="613">
                        <c:v>1.3888964085428483</c:v>
                      </c:pt>
                      <c:pt idx="614">
                        <c:v>1.2512130585428487</c:v>
                      </c:pt>
                      <c:pt idx="615">
                        <c:v>1.2574325985428487</c:v>
                      </c:pt>
                      <c:pt idx="616">
                        <c:v>-0.80706228145715109</c:v>
                      </c:pt>
                      <c:pt idx="617">
                        <c:v>-0.84552729145715233</c:v>
                      </c:pt>
                      <c:pt idx="618">
                        <c:v>-0.70381203145715077</c:v>
                      </c:pt>
                      <c:pt idx="619">
                        <c:v>-0.59264511145715026</c:v>
                      </c:pt>
                      <c:pt idx="620">
                        <c:v>-0.64372578145715131</c:v>
                      </c:pt>
                      <c:pt idx="621">
                        <c:v>-0.58176582145715194</c:v>
                      </c:pt>
                      <c:pt idx="622">
                        <c:v>-0.42553176145715277</c:v>
                      </c:pt>
                      <c:pt idx="623">
                        <c:v>-0.51511668145715106</c:v>
                      </c:pt>
                      <c:pt idx="624">
                        <c:v>-0.46663566145715052</c:v>
                      </c:pt>
                      <c:pt idx="625">
                        <c:v>-0.34077336145715087</c:v>
                      </c:pt>
                      <c:pt idx="626">
                        <c:v>-0.28929048145715264</c:v>
                      </c:pt>
                      <c:pt idx="627">
                        <c:v>-0.19378032145715096</c:v>
                      </c:pt>
                      <c:pt idx="628">
                        <c:v>-0.27520332145715187</c:v>
                      </c:pt>
                      <c:pt idx="629">
                        <c:v>-6.2131214571508053E-3</c:v>
                      </c:pt>
                      <c:pt idx="630">
                        <c:v>-6.7231321457152049E-2</c:v>
                      </c:pt>
                      <c:pt idx="631">
                        <c:v>3.3995854284896154E-4</c:v>
                      </c:pt>
                      <c:pt idx="632">
                        <c:v>0.21460016854284802</c:v>
                      </c:pt>
                      <c:pt idx="633">
                        <c:v>0.20508446854284834</c:v>
                      </c:pt>
                      <c:pt idx="634">
                        <c:v>0.18974162854284771</c:v>
                      </c:pt>
                      <c:pt idx="635">
                        <c:v>0.13306925854284835</c:v>
                      </c:pt>
                      <c:pt idx="636">
                        <c:v>0.21202013854284907</c:v>
                      </c:pt>
                      <c:pt idx="637">
                        <c:v>0.33435083854284819</c:v>
                      </c:pt>
                      <c:pt idx="638">
                        <c:v>0.28692929854284799</c:v>
                      </c:pt>
                      <c:pt idx="639">
                        <c:v>0.36949025854284834</c:v>
                      </c:pt>
                      <c:pt idx="640">
                        <c:v>0.47051363854284745</c:v>
                      </c:pt>
                      <c:pt idx="641">
                        <c:v>0.35895431854284787</c:v>
                      </c:pt>
                      <c:pt idx="642">
                        <c:v>0.43848398854284909</c:v>
                      </c:pt>
                      <c:pt idx="643">
                        <c:v>0.50617298854284876</c:v>
                      </c:pt>
                      <c:pt idx="644">
                        <c:v>0.51239252854284878</c:v>
                      </c:pt>
                      <c:pt idx="645">
                        <c:v>0.59002886854284853</c:v>
                      </c:pt>
                      <c:pt idx="646">
                        <c:v>0.63412481854284763</c:v>
                      </c:pt>
                      <c:pt idx="647">
                        <c:v>0.79983533854284872</c:v>
                      </c:pt>
                      <c:pt idx="648">
                        <c:v>0.80392610854284818</c:v>
                      </c:pt>
                      <c:pt idx="649">
                        <c:v>0.94595528854284794</c:v>
                      </c:pt>
                      <c:pt idx="650">
                        <c:v>1.0039520085428499</c:v>
                      </c:pt>
                      <c:pt idx="651">
                        <c:v>0.7935275085428497</c:v>
                      </c:pt>
                      <c:pt idx="652">
                        <c:v>0.76433294854284917</c:v>
                      </c:pt>
                      <c:pt idx="653">
                        <c:v>0.97493402854284916</c:v>
                      </c:pt>
                      <c:pt idx="654">
                        <c:v>0.9912186285428497</c:v>
                      </c:pt>
                      <c:pt idx="655">
                        <c:v>0.8402525385428472</c:v>
                      </c:pt>
                      <c:pt idx="656">
                        <c:v>0.93216242854284737</c:v>
                      </c:pt>
                      <c:pt idx="657">
                        <c:v>1.030007368542849</c:v>
                      </c:pt>
                      <c:pt idx="658">
                        <c:v>0.93428138854284803</c:v>
                      </c:pt>
                      <c:pt idx="659">
                        <c:v>1.1155015185428496</c:v>
                      </c:pt>
                      <c:pt idx="660">
                        <c:v>1.1376328785428473</c:v>
                      </c:pt>
                      <c:pt idx="661">
                        <c:v>0.61608422854284761</c:v>
                      </c:pt>
                      <c:pt idx="662">
                        <c:v>2.6552278542848029E-2</c:v>
                      </c:pt>
                      <c:pt idx="663">
                        <c:v>0.16929758854284849</c:v>
                      </c:pt>
                      <c:pt idx="664">
                        <c:v>6.9471028542848146E-2</c:v>
                      </c:pt>
                      <c:pt idx="665">
                        <c:v>-0.42508050145715259</c:v>
                      </c:pt>
                      <c:pt idx="666">
                        <c:v>-0.16995183145715131</c:v>
                      </c:pt>
                      <c:pt idx="667">
                        <c:v>0.20132723854284862</c:v>
                      </c:pt>
                      <c:pt idx="668">
                        <c:v>-1.3060501457150764E-2</c:v>
                      </c:pt>
                      <c:pt idx="669">
                        <c:v>-5.1447031457151127E-2</c:v>
                      </c:pt>
                      <c:pt idx="670">
                        <c:v>-6.4425661457152117E-2</c:v>
                      </c:pt>
                      <c:pt idx="671">
                        <c:v>-0.22198407145715215</c:v>
                      </c:pt>
                      <c:pt idx="672">
                        <c:v>-0.19509486145715194</c:v>
                      </c:pt>
                      <c:pt idx="673">
                        <c:v>0.14180015854284989</c:v>
                      </c:pt>
                      <c:pt idx="674">
                        <c:v>0.381340738542848</c:v>
                      </c:pt>
                      <c:pt idx="675">
                        <c:v>0.54501077854284929</c:v>
                      </c:pt>
                      <c:pt idx="676">
                        <c:v>0.40417841854284831</c:v>
                      </c:pt>
                      <c:pt idx="677">
                        <c:v>0.37079498854284765</c:v>
                      </c:pt>
                      <c:pt idx="678">
                        <c:v>0.36833267854284735</c:v>
                      </c:pt>
                      <c:pt idx="679">
                        <c:v>0.51278492854284963</c:v>
                      </c:pt>
                      <c:pt idx="680">
                        <c:v>0.45042275854284952</c:v>
                      </c:pt>
                      <c:pt idx="681">
                        <c:v>0.28629164854284816</c:v>
                      </c:pt>
                      <c:pt idx="682">
                        <c:v>0.11715743854284888</c:v>
                      </c:pt>
                      <c:pt idx="683">
                        <c:v>1.5496408542849949E-2</c:v>
                      </c:pt>
                      <c:pt idx="684">
                        <c:v>7.754465854284831E-2</c:v>
                      </c:pt>
                      <c:pt idx="685">
                        <c:v>1.1474308542849698E-2</c:v>
                      </c:pt>
                      <c:pt idx="686">
                        <c:v>-0.12753339145715259</c:v>
                      </c:pt>
                      <c:pt idx="687">
                        <c:v>-1.92506114571529E-2</c:v>
                      </c:pt>
                      <c:pt idx="688">
                        <c:v>-0.15920988145715143</c:v>
                      </c:pt>
                      <c:pt idx="689">
                        <c:v>-0.19762584145715145</c:v>
                      </c:pt>
                      <c:pt idx="690">
                        <c:v>-8.9107621457150898E-2</c:v>
                      </c:pt>
                      <c:pt idx="691">
                        <c:v>-0.13077069145715114</c:v>
                      </c:pt>
                      <c:pt idx="692">
                        <c:v>-6.4386421457152565E-2</c:v>
                      </c:pt>
                      <c:pt idx="693">
                        <c:v>2.2324168542848355E-2</c:v>
                      </c:pt>
                      <c:pt idx="694">
                        <c:v>0.15557339854284891</c:v>
                      </c:pt>
                      <c:pt idx="695">
                        <c:v>7.3541085428487918E-3</c:v>
                      </c:pt>
                      <c:pt idx="696">
                        <c:v>-4.333416145715141E-2</c:v>
                      </c:pt>
                      <c:pt idx="697">
                        <c:v>-1.8514861457152421E-2</c:v>
                      </c:pt>
                      <c:pt idx="698">
                        <c:v>3.1937968542848694E-2</c:v>
                      </c:pt>
                      <c:pt idx="699">
                        <c:v>0.26494508854284859</c:v>
                      </c:pt>
                      <c:pt idx="700">
                        <c:v>0.44557661854284802</c:v>
                      </c:pt>
                      <c:pt idx="701">
                        <c:v>0.24061628854284933</c:v>
                      </c:pt>
                      <c:pt idx="702">
                        <c:v>0.10674902854284873</c:v>
                      </c:pt>
                      <c:pt idx="703">
                        <c:v>7.5621898542847177E-2</c:v>
                      </c:pt>
                      <c:pt idx="704">
                        <c:v>0.15189464854284829</c:v>
                      </c:pt>
                      <c:pt idx="705">
                        <c:v>0.33001481854284798</c:v>
                      </c:pt>
                      <c:pt idx="706">
                        <c:v>0.35725718854284949</c:v>
                      </c:pt>
                      <c:pt idx="707">
                        <c:v>0.34040360854284835</c:v>
                      </c:pt>
                      <c:pt idx="708">
                        <c:v>0.14832380854284821</c:v>
                      </c:pt>
                      <c:pt idx="709">
                        <c:v>0.14698964854284924</c:v>
                      </c:pt>
                      <c:pt idx="710">
                        <c:v>0.15103136854284749</c:v>
                      </c:pt>
                      <c:pt idx="711">
                        <c:v>3.6401518542847455E-2</c:v>
                      </c:pt>
                      <c:pt idx="712">
                        <c:v>0.12129725854284779</c:v>
                      </c:pt>
                      <c:pt idx="713">
                        <c:v>0.11771660854284782</c:v>
                      </c:pt>
                      <c:pt idx="714">
                        <c:v>0.29833832854284914</c:v>
                      </c:pt>
                      <c:pt idx="715">
                        <c:v>0.33176099854284935</c:v>
                      </c:pt>
                      <c:pt idx="716">
                        <c:v>0.40831823854284721</c:v>
                      </c:pt>
                      <c:pt idx="717">
                        <c:v>0.53980166854284839</c:v>
                      </c:pt>
                      <c:pt idx="718">
                        <c:v>0.49079090854284857</c:v>
                      </c:pt>
                      <c:pt idx="719">
                        <c:v>0.62975936854284953</c:v>
                      </c:pt>
                      <c:pt idx="720">
                        <c:v>0.53433749854284862</c:v>
                      </c:pt>
                      <c:pt idx="721">
                        <c:v>0.41856968854284915</c:v>
                      </c:pt>
                      <c:pt idx="722">
                        <c:v>0.40548314854284762</c:v>
                      </c:pt>
                      <c:pt idx="723">
                        <c:v>0.54844427854284916</c:v>
                      </c:pt>
                      <c:pt idx="724">
                        <c:v>0.72098255854284865</c:v>
                      </c:pt>
                      <c:pt idx="725">
                        <c:v>0.85283876854284912</c:v>
                      </c:pt>
                      <c:pt idx="726">
                        <c:v>0.47232848854284804</c:v>
                      </c:pt>
                      <c:pt idx="727">
                        <c:v>0.12687914854284799</c:v>
                      </c:pt>
                      <c:pt idx="728">
                        <c:v>3.8677438542848108E-2</c:v>
                      </c:pt>
                      <c:pt idx="729">
                        <c:v>-0.69046062145715226</c:v>
                      </c:pt>
                      <c:pt idx="730">
                        <c:v>-1.1657747414571507</c:v>
                      </c:pt>
                      <c:pt idx="731">
                        <c:v>-0.2042574014571521</c:v>
                      </c:pt>
                      <c:pt idx="732">
                        <c:v>0.37288451854284865</c:v>
                      </c:pt>
                      <c:pt idx="733">
                        <c:v>0.15854582854284871</c:v>
                      </c:pt>
                      <c:pt idx="734">
                        <c:v>-0.68727237145715137</c:v>
                      </c:pt>
                      <c:pt idx="735">
                        <c:v>-1.5023852714571522</c:v>
                      </c:pt>
                      <c:pt idx="736">
                        <c:v>-1.6881376214571517</c:v>
                      </c:pt>
                      <c:pt idx="737">
                        <c:v>-0.53118546145715229</c:v>
                      </c:pt>
                      <c:pt idx="738">
                        <c:v>0.32946545854284714</c:v>
                      </c:pt>
                      <c:pt idx="739">
                        <c:v>9.6154228542848941E-2</c:v>
                      </c:pt>
                      <c:pt idx="740">
                        <c:v>0.10867178854284987</c:v>
                      </c:pt>
                      <c:pt idx="741">
                        <c:v>0.15005036854284803</c:v>
                      </c:pt>
                      <c:pt idx="742">
                        <c:v>0.4491278385428501</c:v>
                      </c:pt>
                      <c:pt idx="743">
                        <c:v>0.28022906854284813</c:v>
                      </c:pt>
                      <c:pt idx="744">
                        <c:v>0.1811088285428486</c:v>
                      </c:pt>
                      <c:pt idx="745">
                        <c:v>1.2926188542847328E-2</c:v>
                      </c:pt>
                      <c:pt idx="746">
                        <c:v>0.19353809854284876</c:v>
                      </c:pt>
                      <c:pt idx="747">
                        <c:v>0.3382061685428468</c:v>
                      </c:pt>
                      <c:pt idx="748">
                        <c:v>0.48015686854284745</c:v>
                      </c:pt>
                      <c:pt idx="749">
                        <c:v>0.48018629854284889</c:v>
                      </c:pt>
                      <c:pt idx="750">
                        <c:v>0.38931626854284929</c:v>
                      </c:pt>
                      <c:pt idx="751">
                        <c:v>0.22849112854284925</c:v>
                      </c:pt>
                      <c:pt idx="752">
                        <c:v>0.19034984854284787</c:v>
                      </c:pt>
                      <c:pt idx="753">
                        <c:v>0.32682656854284886</c:v>
                      </c:pt>
                      <c:pt idx="754">
                        <c:v>0.4019221185428492</c:v>
                      </c:pt>
                      <c:pt idx="755">
                        <c:v>0.43373594854284825</c:v>
                      </c:pt>
                      <c:pt idx="756">
                        <c:v>3.0937348542849463E-2</c:v>
                      </c:pt>
                      <c:pt idx="757">
                        <c:v>0.29626841854284969</c:v>
                      </c:pt>
                      <c:pt idx="758">
                        <c:v>0.74230949854284844</c:v>
                      </c:pt>
                      <c:pt idx="759">
                        <c:v>0.73069445854284965</c:v>
                      </c:pt>
                      <c:pt idx="760">
                        <c:v>0.5836033185428473</c:v>
                      </c:pt>
                      <c:pt idx="761">
                        <c:v>0.57699137854284999</c:v>
                      </c:pt>
                      <c:pt idx="762">
                        <c:v>0.7989033885428487</c:v>
                      </c:pt>
                      <c:pt idx="763">
                        <c:v>0.95137040854284827</c:v>
                      </c:pt>
                      <c:pt idx="764">
                        <c:v>0.8080364985428492</c:v>
                      </c:pt>
                      <c:pt idx="765">
                        <c:v>0.67519928854284927</c:v>
                      </c:pt>
                      <c:pt idx="766">
                        <c:v>0.62107751854284921</c:v>
                      </c:pt>
                      <c:pt idx="767">
                        <c:v>0.20264177854284959</c:v>
                      </c:pt>
                      <c:pt idx="768">
                        <c:v>9.0415378542848757E-2</c:v>
                      </c:pt>
                      <c:pt idx="769">
                        <c:v>4.2267898542849736E-2</c:v>
                      </c:pt>
                      <c:pt idx="770">
                        <c:v>-3.0041611457150452E-2</c:v>
                      </c:pt>
                      <c:pt idx="771">
                        <c:v>0.21344258854284703</c:v>
                      </c:pt>
                      <c:pt idx="772">
                        <c:v>0.3244917885428471</c:v>
                      </c:pt>
                      <c:pt idx="773">
                        <c:v>0.44217254854284782</c:v>
                      </c:pt>
                      <c:pt idx="774">
                        <c:v>0.4983838485428489</c:v>
                      </c:pt>
                      <c:pt idx="775">
                        <c:v>0.49744208854284722</c:v>
                      </c:pt>
                      <c:pt idx="776">
                        <c:v>0.36588017854284871</c:v>
                      </c:pt>
                      <c:pt idx="777">
                        <c:v>0.16193027854284914</c:v>
                      </c:pt>
                      <c:pt idx="778">
                        <c:v>-1.7396521457152758E-2</c:v>
                      </c:pt>
                      <c:pt idx="779">
                        <c:v>0.35908184854284819</c:v>
                      </c:pt>
                      <c:pt idx="780">
                        <c:v>0.48657260854284878</c:v>
                      </c:pt>
                      <c:pt idx="781">
                        <c:v>5.0900698542848843E-2</c:v>
                      </c:pt>
                      <c:pt idx="782">
                        <c:v>-1.4333326814571521</c:v>
                      </c:pt>
                      <c:pt idx="783">
                        <c:v>-1.4758982714571509</c:v>
                      </c:pt>
                      <c:pt idx="784">
                        <c:v>-0.19554612145715211</c:v>
                      </c:pt>
                      <c:pt idx="785">
                        <c:v>0.36651782854284853</c:v>
                      </c:pt>
                      <c:pt idx="786">
                        <c:v>8.1056638542849058E-2</c:v>
                      </c:pt>
                      <c:pt idx="787">
                        <c:v>-9.7328401457151159E-2</c:v>
                      </c:pt>
                      <c:pt idx="788">
                        <c:v>-0.19895019145715231</c:v>
                      </c:pt>
                      <c:pt idx="789">
                        <c:v>0.11383184854284778</c:v>
                      </c:pt>
                      <c:pt idx="790">
                        <c:v>0.19103654854284713</c:v>
                      </c:pt>
                      <c:pt idx="791">
                        <c:v>0.24844466854284697</c:v>
                      </c:pt>
                      <c:pt idx="792">
                        <c:v>-4.7954671457151932E-2</c:v>
                      </c:pt>
                      <c:pt idx="793">
                        <c:v>-0.50578737145715102</c:v>
                      </c:pt>
                      <c:pt idx="794">
                        <c:v>-0.46661604145715252</c:v>
                      </c:pt>
                      <c:pt idx="795">
                        <c:v>-0.16788192145715186</c:v>
                      </c:pt>
                      <c:pt idx="796">
                        <c:v>-5.8990921457152012E-2</c:v>
                      </c:pt>
                      <c:pt idx="797">
                        <c:v>-0.22030656145715177</c:v>
                      </c:pt>
                      <c:pt idx="798">
                        <c:v>-0.60394623145715087</c:v>
                      </c:pt>
                      <c:pt idx="799">
                        <c:v>-0.68863596145715178</c:v>
                      </c:pt>
                      <c:pt idx="800">
                        <c:v>-0.1062064514571528</c:v>
                      </c:pt>
                      <c:pt idx="801">
                        <c:v>-0.24760779145715084</c:v>
                      </c:pt>
                      <c:pt idx="802">
                        <c:v>-0.15346122145715135</c:v>
                      </c:pt>
                      <c:pt idx="803">
                        <c:v>-0.15984753145715125</c:v>
                      </c:pt>
                      <c:pt idx="804">
                        <c:v>-0.7387356314571516</c:v>
                      </c:pt>
                      <c:pt idx="805">
                        <c:v>-1.1151845714571511</c:v>
                      </c:pt>
                      <c:pt idx="806">
                        <c:v>-0.64059639145715153</c:v>
                      </c:pt>
                      <c:pt idx="807">
                        <c:v>-0.33806580145715159</c:v>
                      </c:pt>
                      <c:pt idx="808">
                        <c:v>-0.72291210145715112</c:v>
                      </c:pt>
                      <c:pt idx="809">
                        <c:v>-1.0127779814571518</c:v>
                      </c:pt>
                      <c:pt idx="810">
                        <c:v>-0.74069763145715051</c:v>
                      </c:pt>
                      <c:pt idx="811">
                        <c:v>-0.65110290145715233</c:v>
                      </c:pt>
                      <c:pt idx="812">
                        <c:v>-0.60155259145715156</c:v>
                      </c:pt>
                      <c:pt idx="813">
                        <c:v>-0.60635949145715173</c:v>
                      </c:pt>
                      <c:pt idx="814">
                        <c:v>-0.47319855145715195</c:v>
                      </c:pt>
                      <c:pt idx="815">
                        <c:v>-0.36131550145715075</c:v>
                      </c:pt>
                      <c:pt idx="816">
                        <c:v>-0.42131346145715121</c:v>
                      </c:pt>
                      <c:pt idx="817">
                        <c:v>-0.45934683145715205</c:v>
                      </c:pt>
                      <c:pt idx="818">
                        <c:v>-0.36416040145715201</c:v>
                      </c:pt>
                      <c:pt idx="819">
                        <c:v>-0.26213640145715189</c:v>
                      </c:pt>
                      <c:pt idx="820">
                        <c:v>-0.37458843145715193</c:v>
                      </c:pt>
                      <c:pt idx="821">
                        <c:v>-0.39596442145715116</c:v>
                      </c:pt>
                      <c:pt idx="822">
                        <c:v>-0.23090136145715157</c:v>
                      </c:pt>
                      <c:pt idx="823">
                        <c:v>6.628168542849977E-3</c:v>
                      </c:pt>
                      <c:pt idx="824">
                        <c:v>-0.11466267145715037</c:v>
                      </c:pt>
                      <c:pt idx="825">
                        <c:v>-0.12632676145715038</c:v>
                      </c:pt>
                      <c:pt idx="826">
                        <c:v>4.9409578542848109E-2</c:v>
                      </c:pt>
                      <c:pt idx="827">
                        <c:v>4.9154518542849246E-2</c:v>
                      </c:pt>
                      <c:pt idx="828">
                        <c:v>-3.7624741457152666E-2</c:v>
                      </c:pt>
                      <c:pt idx="829">
                        <c:v>-5.1888481457151414E-2</c:v>
                      </c:pt>
                      <c:pt idx="830">
                        <c:v>0.16726691854285036</c:v>
                      </c:pt>
                      <c:pt idx="831">
                        <c:v>0.22178108854284773</c:v>
                      </c:pt>
                      <c:pt idx="832">
                        <c:v>0.41678426854284822</c:v>
                      </c:pt>
                      <c:pt idx="833">
                        <c:v>0.47858726854284761</c:v>
                      </c:pt>
                      <c:pt idx="834">
                        <c:v>0.50125817854284804</c:v>
                      </c:pt>
                      <c:pt idx="835">
                        <c:v>0.5325324585428497</c:v>
                      </c:pt>
                      <c:pt idx="836">
                        <c:v>0.38724635854284983</c:v>
                      </c:pt>
                      <c:pt idx="837">
                        <c:v>0.33134897854284695</c:v>
                      </c:pt>
                      <c:pt idx="838">
                        <c:v>0.29208935854284945</c:v>
                      </c:pt>
                      <c:pt idx="839">
                        <c:v>0.44659685854284881</c:v>
                      </c:pt>
                      <c:pt idx="840">
                        <c:v>0.47117090854284882</c:v>
                      </c:pt>
                      <c:pt idx="841">
                        <c:v>0.42622148854284703</c:v>
                      </c:pt>
                      <c:pt idx="842">
                        <c:v>0.3907583385428488</c:v>
                      </c:pt>
                      <c:pt idx="843">
                        <c:v>0.40843595854284942</c:v>
                      </c:pt>
                      <c:pt idx="844">
                        <c:v>0.29831870854284936</c:v>
                      </c:pt>
                      <c:pt idx="845">
                        <c:v>0.35759072854284923</c:v>
                      </c:pt>
                      <c:pt idx="846">
                        <c:v>0.31570202854284801</c:v>
                      </c:pt>
                      <c:pt idx="847">
                        <c:v>0.18703406854284843</c:v>
                      </c:pt>
                      <c:pt idx="848">
                        <c:v>0.21693494854284801</c:v>
                      </c:pt>
                      <c:pt idx="849">
                        <c:v>0.41433176854284781</c:v>
                      </c:pt>
                      <c:pt idx="850">
                        <c:v>0.34436684854284749</c:v>
                      </c:pt>
                      <c:pt idx="851">
                        <c:v>0.24934718854284732</c:v>
                      </c:pt>
                      <c:pt idx="852">
                        <c:v>7.8290218542848677E-2</c:v>
                      </c:pt>
                      <c:pt idx="853">
                        <c:v>4.1375188542849273E-2</c:v>
                      </c:pt>
                      <c:pt idx="854">
                        <c:v>8.1144928542848049E-2</c:v>
                      </c:pt>
                      <c:pt idx="855">
                        <c:v>0.10183421854284802</c:v>
                      </c:pt>
                      <c:pt idx="856">
                        <c:v>5.5678168542847573E-2</c:v>
                      </c:pt>
                      <c:pt idx="857">
                        <c:v>9.9156088542848408E-2</c:v>
                      </c:pt>
                      <c:pt idx="858">
                        <c:v>-5.8333651457152413E-2</c:v>
                      </c:pt>
                      <c:pt idx="859">
                        <c:v>-0.11050323145715168</c:v>
                      </c:pt>
                      <c:pt idx="860">
                        <c:v>-0.30622254145715111</c:v>
                      </c:pt>
                      <c:pt idx="861">
                        <c:v>-0.2145579014571517</c:v>
                      </c:pt>
                      <c:pt idx="862">
                        <c:v>-0.2082598814571508</c:v>
                      </c:pt>
                      <c:pt idx="863">
                        <c:v>-0.22943967145715227</c:v>
                      </c:pt>
                      <c:pt idx="864">
                        <c:v>0.10774964854284974</c:v>
                      </c:pt>
                      <c:pt idx="865">
                        <c:v>6.8431168542849363E-2</c:v>
                      </c:pt>
                      <c:pt idx="866">
                        <c:v>0.22791233854284876</c:v>
                      </c:pt>
                      <c:pt idx="867">
                        <c:v>7.6367458542847544E-2</c:v>
                      </c:pt>
                      <c:pt idx="868">
                        <c:v>-8.3182381457152843E-2</c:v>
                      </c:pt>
                      <c:pt idx="869">
                        <c:v>-0.26723760145715225</c:v>
                      </c:pt>
                      <c:pt idx="870">
                        <c:v>-6.8849971457151327E-2</c:v>
                      </c:pt>
                      <c:pt idx="871">
                        <c:v>1.4819518542848797E-2</c:v>
                      </c:pt>
                      <c:pt idx="872">
                        <c:v>-0.14994924145715238</c:v>
                      </c:pt>
                      <c:pt idx="873">
                        <c:v>-0.16083834145715059</c:v>
                      </c:pt>
                      <c:pt idx="874">
                        <c:v>0.30560753854284783</c:v>
                      </c:pt>
                      <c:pt idx="875">
                        <c:v>-3.7909231457151193E-2</c:v>
                      </c:pt>
                      <c:pt idx="876">
                        <c:v>-2.2380001457150911E-2</c:v>
                      </c:pt>
                      <c:pt idx="877">
                        <c:v>-6.0267314571511577E-3</c:v>
                      </c:pt>
                      <c:pt idx="878">
                        <c:v>-2.7726451457152024E-2</c:v>
                      </c:pt>
                      <c:pt idx="879">
                        <c:v>4.4877358542848356E-2</c:v>
                      </c:pt>
                      <c:pt idx="880">
                        <c:v>0.13241198854284875</c:v>
                      </c:pt>
                      <c:pt idx="881">
                        <c:v>9.2985598542847825E-2</c:v>
                      </c:pt>
                      <c:pt idx="882">
                        <c:v>0.16414733854284869</c:v>
                      </c:pt>
                      <c:pt idx="883">
                        <c:v>0.12382823854284908</c:v>
                      </c:pt>
                      <c:pt idx="884">
                        <c:v>0.35369615854284753</c:v>
                      </c:pt>
                      <c:pt idx="885">
                        <c:v>0.33264389854284815</c:v>
                      </c:pt>
                      <c:pt idx="886">
                        <c:v>0.29448299854284876</c:v>
                      </c:pt>
                      <c:pt idx="887">
                        <c:v>0.37347311854284726</c:v>
                      </c:pt>
                      <c:pt idx="888">
                        <c:v>0.28868528854284747</c:v>
                      </c:pt>
                      <c:pt idx="889">
                        <c:v>-0.69663111145715106</c:v>
                      </c:pt>
                      <c:pt idx="890">
                        <c:v>0.30552905854284873</c:v>
                      </c:pt>
                      <c:pt idx="891">
                        <c:v>1.8684658542849064E-2</c:v>
                      </c:pt>
                      <c:pt idx="892">
                        <c:v>5.8160098542849425E-2</c:v>
                      </c:pt>
                      <c:pt idx="893">
                        <c:v>0.25088735854284927</c:v>
                      </c:pt>
                      <c:pt idx="894">
                        <c:v>8.8629958542849607E-2</c:v>
                      </c:pt>
                      <c:pt idx="895">
                        <c:v>0.11922734854284833</c:v>
                      </c:pt>
                      <c:pt idx="896">
                        <c:v>-0.12370749145715187</c:v>
                      </c:pt>
                      <c:pt idx="897">
                        <c:v>-0.10328307145715243</c:v>
                      </c:pt>
                      <c:pt idx="898">
                        <c:v>-0.14456355145715172</c:v>
                      </c:pt>
                      <c:pt idx="899">
                        <c:v>-9.4002811457151836E-2</c:v>
                      </c:pt>
                      <c:pt idx="900">
                        <c:v>0.296484238542849</c:v>
                      </c:pt>
                      <c:pt idx="901">
                        <c:v>0.4268787585428484</c:v>
                      </c:pt>
                      <c:pt idx="902">
                        <c:v>0.40090187854284842</c:v>
                      </c:pt>
                      <c:pt idx="903">
                        <c:v>0.45960491854284768</c:v>
                      </c:pt>
                      <c:pt idx="904">
                        <c:v>0.38015372854284912</c:v>
                      </c:pt>
                      <c:pt idx="905">
                        <c:v>0.24223493854284861</c:v>
                      </c:pt>
                      <c:pt idx="906">
                        <c:v>0.18814259854284821</c:v>
                      </c:pt>
                      <c:pt idx="907">
                        <c:v>-0.21282153145715199</c:v>
                      </c:pt>
                      <c:pt idx="908">
                        <c:v>-0.23693451145715194</c:v>
                      </c:pt>
                      <c:pt idx="909">
                        <c:v>1.9243828542848007E-2</c:v>
                      </c:pt>
                      <c:pt idx="910">
                        <c:v>-0.11387787145715222</c:v>
                      </c:pt>
                      <c:pt idx="911">
                        <c:v>-0.57551685145715226</c:v>
                      </c:pt>
                      <c:pt idx="912">
                        <c:v>0.24802283854284823</c:v>
                      </c:pt>
                      <c:pt idx="913">
                        <c:v>9.0954928542847924E-2</c:v>
                      </c:pt>
                      <c:pt idx="914">
                        <c:v>0.50733056854284975</c:v>
                      </c:pt>
                      <c:pt idx="915">
                        <c:v>0.78092165854284978</c:v>
                      </c:pt>
                      <c:pt idx="916">
                        <c:v>0.57026171854284691</c:v>
                      </c:pt>
                      <c:pt idx="917">
                        <c:v>0.36391817854284803</c:v>
                      </c:pt>
                      <c:pt idx="918">
                        <c:v>-4.6294110614571515</c:v>
                      </c:pt>
                      <c:pt idx="919">
                        <c:v>-4.1453954714571513</c:v>
                      </c:pt>
                      <c:pt idx="920">
                        <c:v>-3.8418446414571523</c:v>
                      </c:pt>
                      <c:pt idx="921">
                        <c:v>-1.5359158514571511</c:v>
                      </c:pt>
                      <c:pt idx="922">
                        <c:v>-1.1685902114571523</c:v>
                      </c:pt>
                      <c:pt idx="923">
                        <c:v>-1.1449579214571521</c:v>
                      </c:pt>
                      <c:pt idx="924">
                        <c:v>-1.3871668214571518</c:v>
                      </c:pt>
                      <c:pt idx="925">
                        <c:v>-1.2184838714571526</c:v>
                      </c:pt>
                      <c:pt idx="926">
                        <c:v>-0.71970423145715223</c:v>
                      </c:pt>
                      <c:pt idx="927">
                        <c:v>-0.8172744914571517</c:v>
                      </c:pt>
                      <c:pt idx="928">
                        <c:v>-0.31374681145715222</c:v>
                      </c:pt>
                      <c:pt idx="929">
                        <c:v>-0.12779826145715134</c:v>
                      </c:pt>
                      <c:pt idx="930">
                        <c:v>-0.10419540145715267</c:v>
                      </c:pt>
                      <c:pt idx="931">
                        <c:v>0.26383655854284882</c:v>
                      </c:pt>
                      <c:pt idx="932">
                        <c:v>0.46111565854284819</c:v>
                      </c:pt>
                      <c:pt idx="933">
                        <c:v>0.86155004854284911</c:v>
                      </c:pt>
                      <c:pt idx="934">
                        <c:v>1.5162498285428487</c:v>
                      </c:pt>
                      <c:pt idx="935">
                        <c:v>1.5579030885428491</c:v>
                      </c:pt>
                      <c:pt idx="936">
                        <c:v>1.6183424985428498</c:v>
                      </c:pt>
                      <c:pt idx="937">
                        <c:v>1.3432504785428492</c:v>
                      </c:pt>
                      <c:pt idx="938">
                        <c:v>2.4433242585428498</c:v>
                      </c:pt>
                      <c:pt idx="939">
                        <c:v>-0.72400101145715112</c:v>
                      </c:pt>
                      <c:pt idx="940">
                        <c:v>-1.0249325714571516</c:v>
                      </c:pt>
                      <c:pt idx="941">
                        <c:v>1.54958420854285</c:v>
                      </c:pt>
                      <c:pt idx="942">
                        <c:v>-2.0516101457152658E-2</c:v>
                      </c:pt>
                      <c:pt idx="943">
                        <c:v>-1.8280514571529238E-3</c:v>
                      </c:pt>
                      <c:pt idx="944">
                        <c:v>-1.6611721457151063E-2</c:v>
                      </c:pt>
                      <c:pt idx="945">
                        <c:v>1.0601218542849011E-2</c:v>
                      </c:pt>
                      <c:pt idx="946">
                        <c:v>3.4616098542850082E-2</c:v>
                      </c:pt>
                      <c:pt idx="947">
                        <c:v>5.7924658542848562E-2</c:v>
                      </c:pt>
                      <c:pt idx="948">
                        <c:v>1.5310018542850301E-2</c:v>
                      </c:pt>
                      <c:pt idx="949">
                        <c:v>-3.5742314571525213E-3</c:v>
                      </c:pt>
                      <c:pt idx="950">
                        <c:v>-3.2701214571506654E-3</c:v>
                      </c:pt>
                      <c:pt idx="951">
                        <c:v>-2.259691457151547E-3</c:v>
                      </c:pt>
                      <c:pt idx="952">
                        <c:v>-6.0561614571508215E-3</c:v>
                      </c:pt>
                      <c:pt idx="953">
                        <c:v>-4.6925714571521837E-3</c:v>
                      </c:pt>
                      <c:pt idx="954">
                        <c:v>-2.6619014571505062E-3</c:v>
                      </c:pt>
                      <c:pt idx="955">
                        <c:v>-2.4755114571508585E-3</c:v>
                      </c:pt>
                      <c:pt idx="956">
                        <c:v>-2.4362714571513067E-3</c:v>
                      </c:pt>
                      <c:pt idx="957">
                        <c:v>-8.0592541457152223E-2</c:v>
                      </c:pt>
                      <c:pt idx="958">
                        <c:v>-1.8465811457151204E-2</c:v>
                      </c:pt>
                      <c:pt idx="959">
                        <c:v>-2.1418621457153009E-2</c:v>
                      </c:pt>
                      <c:pt idx="960">
                        <c:v>-3.8194814571514968E-3</c:v>
                      </c:pt>
                      <c:pt idx="961">
                        <c:v>-2.8482914571501539E-3</c:v>
                      </c:pt>
                      <c:pt idx="962">
                        <c:v>-2.5638014571534029E-3</c:v>
                      </c:pt>
                      <c:pt idx="963">
                        <c:v>-2.720761457149834E-3</c:v>
                      </c:pt>
                      <c:pt idx="964">
                        <c:v>-2.5049414571505224E-3</c:v>
                      </c:pt>
                      <c:pt idx="965">
                        <c:v>-2.3970314571517548E-3</c:v>
                      </c:pt>
                      <c:pt idx="966">
                        <c:v>1.6359688542848971E-2</c:v>
                      </c:pt>
                      <c:pt idx="967">
                        <c:v>3.2418658542848533E-2</c:v>
                      </c:pt>
                      <c:pt idx="968">
                        <c:v>2.4874768542849424E-2</c:v>
                      </c:pt>
                      <c:pt idx="969">
                        <c:v>-1.8456001457151316E-2</c:v>
                      </c:pt>
                      <c:pt idx="970">
                        <c:v>-2.1673681457151872E-2</c:v>
                      </c:pt>
                      <c:pt idx="971">
                        <c:v>-1.494511457151404E-3</c:v>
                      </c:pt>
                      <c:pt idx="972">
                        <c:v>-2.4853214571525228E-3</c:v>
                      </c:pt>
                      <c:pt idx="973">
                        <c:v>-4.5454214571503115E-3</c:v>
                      </c:pt>
                      <c:pt idx="974">
                        <c:v>-5.7030014571513021E-3</c:v>
                      </c:pt>
                      <c:pt idx="975">
                        <c:v>-5.0064914571521513E-3</c:v>
                      </c:pt>
                      <c:pt idx="976">
                        <c:v>-1.9163414571519155E-3</c:v>
                      </c:pt>
                      <c:pt idx="977">
                        <c:v>-2.2891214571512108E-3</c:v>
                      </c:pt>
                      <c:pt idx="978">
                        <c:v>-8.7979471457151348E-2</c:v>
                      </c:pt>
                      <c:pt idx="979">
                        <c:v>-1.2099121457152862E-2</c:v>
                      </c:pt>
                      <c:pt idx="980">
                        <c:v>3.3025785428488774E-3</c:v>
                      </c:pt>
                      <c:pt idx="981">
                        <c:v>-7.910251457150963E-3</c:v>
                      </c:pt>
                      <c:pt idx="982">
                        <c:v>-2.4951314571524108E-3</c:v>
                      </c:pt>
                      <c:pt idx="983">
                        <c:v>-8.9991614571527379E-3</c:v>
                      </c:pt>
                      <c:pt idx="984">
                        <c:v>2.1323548542849124E-2</c:v>
                      </c:pt>
                      <c:pt idx="985">
                        <c:v>3.4976854284884951E-4</c:v>
                      </c:pt>
                      <c:pt idx="986">
                        <c:v>-7.3118414571524681E-3</c:v>
                      </c:pt>
                      <c:pt idx="987">
                        <c:v>-4.7220014571518476E-3</c:v>
                      </c:pt>
                      <c:pt idx="988">
                        <c:v>-2.151781457151003E-3</c:v>
                      </c:pt>
                      <c:pt idx="989">
                        <c:v>-7.1606581457151819E-2</c:v>
                      </c:pt>
                      <c:pt idx="990">
                        <c:v>-7.7826121457151842E-2</c:v>
                      </c:pt>
                      <c:pt idx="991">
                        <c:v>-6.3897014571523414E-3</c:v>
                      </c:pt>
                      <c:pt idx="992">
                        <c:v>7.2363885428501362E-3</c:v>
                      </c:pt>
                      <c:pt idx="993">
                        <c:v>-3.9910471457151431E-2</c:v>
                      </c:pt>
                      <c:pt idx="994">
                        <c:v>-6.0071114571531581E-3</c:v>
                      </c:pt>
                      <c:pt idx="995">
                        <c:v>-1.0853251457152879E-2</c:v>
                      </c:pt>
                      <c:pt idx="996">
                        <c:v>-2.5147514571521867E-3</c:v>
                      </c:pt>
                      <c:pt idx="997">
                        <c:v>-8.0781145715036473E-4</c:v>
                      </c:pt>
                      <c:pt idx="998">
                        <c:v>-1.9948214571510192E-3</c:v>
                      </c:pt>
                      <c:pt idx="999">
                        <c:v>-7.3921741457152024E-2</c:v>
                      </c:pt>
                      <c:pt idx="1000">
                        <c:v>-7.637424145715066E-2</c:v>
                      </c:pt>
                      <c:pt idx="1001">
                        <c:v>-5.1299881457151031E-2</c:v>
                      </c:pt>
                      <c:pt idx="1002">
                        <c:v>7.3235854284803281E-4</c:v>
                      </c:pt>
                      <c:pt idx="1003">
                        <c:v>-6.2719814571519095E-3</c:v>
                      </c:pt>
                      <c:pt idx="1004">
                        <c:v>-4.0647314571504722E-3</c:v>
                      </c:pt>
                      <c:pt idx="1005">
                        <c:v>-2.249881457151659E-3</c:v>
                      </c:pt>
                      <c:pt idx="1006">
                        <c:v>1.4034718542847102E-2</c:v>
                      </c:pt>
                      <c:pt idx="1007">
                        <c:v>3.3810585428479811E-3</c:v>
                      </c:pt>
                      <c:pt idx="1008">
                        <c:v>-8.1947414571512667E-3</c:v>
                      </c:pt>
                      <c:pt idx="1009">
                        <c:v>-4.8201014571525036E-3</c:v>
                      </c:pt>
                      <c:pt idx="1010">
                        <c:v>-1.3473614571530845E-3</c:v>
                      </c:pt>
                      <c:pt idx="1011">
                        <c:v>-3.1524014571520098E-3</c:v>
                      </c:pt>
                      <c:pt idx="1012">
                        <c:v>-4.3786514571522162E-3</c:v>
                      </c:pt>
                      <c:pt idx="1013">
                        <c:v>1.284770854285E-2</c:v>
                      </c:pt>
                      <c:pt idx="1014">
                        <c:v>3.2142885428498857E-3</c:v>
                      </c:pt>
                      <c:pt idx="1015">
                        <c:v>-4.5454214571503115E-3</c:v>
                      </c:pt>
                      <c:pt idx="1016">
                        <c:v>-2.4999271457151195E-2</c:v>
                      </c:pt>
                      <c:pt idx="1017">
                        <c:v>-9.2738414571513772E-3</c:v>
                      </c:pt>
                      <c:pt idx="1018">
                        <c:v>-1.7997145715042961E-4</c:v>
                      </c:pt>
                      <c:pt idx="1019">
                        <c:v>-1.9937311457152163E-2</c:v>
                      </c:pt>
                      <c:pt idx="1020">
                        <c:v>-3.0738121457153156E-2</c:v>
                      </c:pt>
                      <c:pt idx="1021">
                        <c:v>-5.1152731457150935E-2</c:v>
                      </c:pt>
                      <c:pt idx="1022">
                        <c:v>1.537868854284774E-2</c:v>
                      </c:pt>
                      <c:pt idx="1023">
                        <c:v>-3.2690311457150401E-2</c:v>
                      </c:pt>
                      <c:pt idx="1024">
                        <c:v>1.1180008542849507E-2</c:v>
                      </c:pt>
                      <c:pt idx="1025">
                        <c:v>2.712885428497458E-4</c:v>
                      </c:pt>
                      <c:pt idx="1026">
                        <c:v>-4.5748514571499754E-3</c:v>
                      </c:pt>
                      <c:pt idx="1027">
                        <c:v>-3.7802414571501686E-3</c:v>
                      </c:pt>
                      <c:pt idx="1028">
                        <c:v>-2.3676014571520909E-3</c:v>
                      </c:pt>
                      <c:pt idx="1029">
                        <c:v>-2.5932314571530668E-3</c:v>
                      </c:pt>
                      <c:pt idx="1030">
                        <c:v>-2.5638014571534029E-3</c:v>
                      </c:pt>
                      <c:pt idx="1031">
                        <c:v>-2.4166514571515307E-3</c:v>
                      </c:pt>
                      <c:pt idx="1032">
                        <c:v>-2.4362714571513067E-3</c:v>
                      </c:pt>
                      <c:pt idx="1033">
                        <c:v>-2.3185514571508747E-3</c:v>
                      </c:pt>
                      <c:pt idx="1034">
                        <c:v>-2.3970314571517548E-3</c:v>
                      </c:pt>
                      <c:pt idx="1035">
                        <c:v>-2.4657014571527469E-3</c:v>
                      </c:pt>
                      <c:pt idx="1036">
                        <c:v>-2.4558914571510826E-3</c:v>
                      </c:pt>
                      <c:pt idx="1037">
                        <c:v>-2.4558914571510826E-3</c:v>
                      </c:pt>
                      <c:pt idx="1038">
                        <c:v>-3.015061457151802E-3</c:v>
                      </c:pt>
                      <c:pt idx="1039">
                        <c:v>-2.5147514571521867E-3</c:v>
                      </c:pt>
                      <c:pt idx="1040">
                        <c:v>-2.249881457151659E-3</c:v>
                      </c:pt>
                      <c:pt idx="1041">
                        <c:v>-2.5147514571521867E-3</c:v>
                      </c:pt>
                      <c:pt idx="1042">
                        <c:v>-2.4264614571514187E-3</c:v>
                      </c:pt>
                      <c:pt idx="1043">
                        <c:v>-3.0641114571512418E-3</c:v>
                      </c:pt>
                      <c:pt idx="1044">
                        <c:v>-2.5834214571514025E-3</c:v>
                      </c:pt>
                      <c:pt idx="1045">
                        <c:v>-2.2302614571518831E-3</c:v>
                      </c:pt>
                      <c:pt idx="1046">
                        <c:v>-2.4264614571514187E-3</c:v>
                      </c:pt>
                      <c:pt idx="1047">
                        <c:v>-2.3676014571520909E-3</c:v>
                      </c:pt>
                      <c:pt idx="1048">
                        <c:v>-2.4068414571516428E-3</c:v>
                      </c:pt>
                      <c:pt idx="1049">
                        <c:v>-2.8875314571514821E-3</c:v>
                      </c:pt>
                      <c:pt idx="1050">
                        <c:v>-2.0831114571500109E-3</c:v>
                      </c:pt>
                      <c:pt idx="1051">
                        <c:v>-2.7796214571527145E-3</c:v>
                      </c:pt>
                      <c:pt idx="1052">
                        <c:v>-3.672331457151401E-3</c:v>
                      </c:pt>
                      <c:pt idx="1053">
                        <c:v>-4.3394114571526643E-3</c:v>
                      </c:pt>
                      <c:pt idx="1054">
                        <c:v>-2.2989314571528752E-3</c:v>
                      </c:pt>
                      <c:pt idx="1055">
                        <c:v>-2.1027314571515632E-3</c:v>
                      </c:pt>
                      <c:pt idx="1056">
                        <c:v>-4.417891457151768E-3</c:v>
                      </c:pt>
                      <c:pt idx="1057">
                        <c:v>-2.1812114571506669E-3</c:v>
                      </c:pt>
                      <c:pt idx="1058">
                        <c:v>-2.2302614571518831E-3</c:v>
                      </c:pt>
                      <c:pt idx="1059">
                        <c:v>-2.5343714571501863E-3</c:v>
                      </c:pt>
                      <c:pt idx="1060">
                        <c:v>-2.4558914571510826E-3</c:v>
                      </c:pt>
                      <c:pt idx="1061">
                        <c:v>-1.8956311457152708E-2</c:v>
                      </c:pt>
                      <c:pt idx="1062">
                        <c:v>1.0709128542849555E-2</c:v>
                      </c:pt>
                      <c:pt idx="1063">
                        <c:v>-1.8978145715209394E-4</c:v>
                      </c:pt>
                      <c:pt idx="1064">
                        <c:v>-3.6919514571511769E-3</c:v>
                      </c:pt>
                      <c:pt idx="1065">
                        <c:v>-2.907151457151258E-3</c:v>
                      </c:pt>
                      <c:pt idx="1066">
                        <c:v>-2.1714014571525553E-3</c:v>
                      </c:pt>
                      <c:pt idx="1067">
                        <c:v>-4.8201014571525036E-3</c:v>
                      </c:pt>
                      <c:pt idx="1068">
                        <c:v>-2.0898691457151841E-2</c:v>
                      </c:pt>
                      <c:pt idx="1069">
                        <c:v>-6.7329421457150929E-2</c:v>
                      </c:pt>
                      <c:pt idx="1070">
                        <c:v>1.3828708542849455E-2</c:v>
                      </c:pt>
                      <c:pt idx="1071">
                        <c:v>-6.6741914571526451E-3</c:v>
                      </c:pt>
                      <c:pt idx="1072">
                        <c:v>-4.1922614571507921E-3</c:v>
                      </c:pt>
                      <c:pt idx="1073">
                        <c:v>-2.1223514571513391E-3</c:v>
                      </c:pt>
                      <c:pt idx="1074">
                        <c:v>-1.8574814571525877E-3</c:v>
                      </c:pt>
                      <c:pt idx="1075">
                        <c:v>-2.799241457150714E-3</c:v>
                      </c:pt>
                      <c:pt idx="1076">
                        <c:v>-5.5460414571513184E-3</c:v>
                      </c:pt>
                      <c:pt idx="1077">
                        <c:v>-2.7501914571530506E-3</c:v>
                      </c:pt>
                      <c:pt idx="1078">
                        <c:v>-2.5441814571518506E-3</c:v>
                      </c:pt>
                      <c:pt idx="1079">
                        <c:v>-2.4755114571508585E-3</c:v>
                      </c:pt>
                      <c:pt idx="1080">
                        <c:v>-2.4853214571525228E-3</c:v>
                      </c:pt>
                      <c:pt idx="1081">
                        <c:v>-2.3185514571508747E-3</c:v>
                      </c:pt>
                      <c:pt idx="1082">
                        <c:v>-2.3283614571525391E-3</c:v>
                      </c:pt>
                      <c:pt idx="1083">
                        <c:v>-1.7681011457151286E-2</c:v>
                      </c:pt>
                      <c:pt idx="1084">
                        <c:v>-8.6655121457152262E-2</c:v>
                      </c:pt>
                      <c:pt idx="1085">
                        <c:v>-8.6105761457151431E-2</c:v>
                      </c:pt>
                      <c:pt idx="1086">
                        <c:v>5.8531785428481697E-3</c:v>
                      </c:pt>
                      <c:pt idx="1087">
                        <c:v>-4.1137814571516884E-3</c:v>
                      </c:pt>
                      <c:pt idx="1088">
                        <c:v>-3.6232814571519611E-3</c:v>
                      </c:pt>
                      <c:pt idx="1089">
                        <c:v>-3.4467014571522014E-3</c:v>
                      </c:pt>
                      <c:pt idx="1090">
                        <c:v>-1.6612814571512757E-3</c:v>
                      </c:pt>
                      <c:pt idx="1091">
                        <c:v>-2.5147514571521867E-3</c:v>
                      </c:pt>
                      <c:pt idx="1092">
                        <c:v>-3.0739214571511297E-3</c:v>
                      </c:pt>
                      <c:pt idx="1093">
                        <c:v>-5.8501514571531743E-3</c:v>
                      </c:pt>
                      <c:pt idx="1094">
                        <c:v>-9.0853801457152272E-2</c:v>
                      </c:pt>
                      <c:pt idx="1095">
                        <c:v>-4.9083914571514953E-3</c:v>
                      </c:pt>
                      <c:pt idx="1096">
                        <c:v>-1.1520331457152366E-2</c:v>
                      </c:pt>
                      <c:pt idx="1097">
                        <c:v>-4.5454214571503115E-3</c:v>
                      </c:pt>
                      <c:pt idx="1098">
                        <c:v>-2.13009014571508E-2</c:v>
                      </c:pt>
                      <c:pt idx="1099">
                        <c:v>-8.0621971457151886E-2</c:v>
                      </c:pt>
                      <c:pt idx="1100">
                        <c:v>-5.4537181457151362E-2</c:v>
                      </c:pt>
                      <c:pt idx="1101">
                        <c:v>-1.2893731457152668E-2</c:v>
                      </c:pt>
                      <c:pt idx="1102">
                        <c:v>8.2860585428470301E-3</c:v>
                      </c:pt>
                      <c:pt idx="1103">
                        <c:v>-1.2530761457151485E-2</c:v>
                      </c:pt>
                      <c:pt idx="1104">
                        <c:v>-6.9301231457151502E-2</c:v>
                      </c:pt>
                      <c:pt idx="1105">
                        <c:v>-7.4441671457151415E-2</c:v>
                      </c:pt>
                      <c:pt idx="1106">
                        <c:v>-1.5640531457151496E-2</c:v>
                      </c:pt>
                      <c:pt idx="1107">
                        <c:v>-1.1893111457151662E-2</c:v>
                      </c:pt>
                      <c:pt idx="1108">
                        <c:v>-3.6636145715185364E-4</c:v>
                      </c:pt>
                      <c:pt idx="1109">
                        <c:v>-2.6226614571527307E-3</c:v>
                      </c:pt>
                      <c:pt idx="1110">
                        <c:v>-2.1585391457151104E-2</c:v>
                      </c:pt>
                      <c:pt idx="1111">
                        <c:v>-4.0038001457151751E-2</c:v>
                      </c:pt>
                      <c:pt idx="1112">
                        <c:v>-6.4104145715226934E-4</c:v>
                      </c:pt>
                      <c:pt idx="1113">
                        <c:v>-3.5448014571528574E-3</c:v>
                      </c:pt>
                      <c:pt idx="1114">
                        <c:v>-3.4663214571519774E-3</c:v>
                      </c:pt>
                      <c:pt idx="1115">
                        <c:v>-4.0224391457151398E-2</c:v>
                      </c:pt>
                      <c:pt idx="1116">
                        <c:v>-1.1647861457152686E-2</c:v>
                      </c:pt>
                      <c:pt idx="1117">
                        <c:v>-6.7819921457150656E-2</c:v>
                      </c:pt>
                      <c:pt idx="1118">
                        <c:v>-2.6549251457151257E-2</c:v>
                      </c:pt>
                      <c:pt idx="1119">
                        <c:v>1.488818854284979E-2</c:v>
                      </c:pt>
                      <c:pt idx="1120">
                        <c:v>5.6558854284993743E-4</c:v>
                      </c:pt>
                      <c:pt idx="1121">
                        <c:v>-1.9948214571510192E-3</c:v>
                      </c:pt>
                      <c:pt idx="1122">
                        <c:v>-1.2198314571527646E-3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01D-4CCD-A4C2-019A7266AA8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Integral 1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>
                      <a:solidFill>
                        <a:schemeClr val="accent1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Calculation!$AL$2:$AL$1771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5.7542429142412857E-3</c:v>
                      </c:pt>
                      <c:pt idx="562">
                        <c:v>2.9760312879820458E-3</c:v>
                      </c:pt>
                      <c:pt idx="563">
                        <c:v>1.0033400085392985E-4</c:v>
                      </c:pt>
                      <c:pt idx="564">
                        <c:v>2.7172191479004843E-3</c:v>
                      </c:pt>
                      <c:pt idx="565">
                        <c:v>3.2315963661235609E-4</c:v>
                      </c:pt>
                      <c:pt idx="566">
                        <c:v>7.4896337438972815E-4</c:v>
                      </c:pt>
                      <c:pt idx="567">
                        <c:v>-1.2390613393942771E-3</c:v>
                      </c:pt>
                      <c:pt idx="568">
                        <c:v>1.5816565875729951E-3</c:v>
                      </c:pt>
                      <c:pt idx="569">
                        <c:v>6.6478303335671285E-4</c:v>
                      </c:pt>
                      <c:pt idx="570">
                        <c:v>1.5238597861527785E-3</c:v>
                      </c:pt>
                      <c:pt idx="571">
                        <c:v>1.0246804096707377E-3</c:v>
                      </c:pt>
                      <c:pt idx="572">
                        <c:v>-5.1733949436594262E-4</c:v>
                      </c:pt>
                      <c:pt idx="573">
                        <c:v>2.8345633176424657E-4</c:v>
                      </c:pt>
                      <c:pt idx="574">
                        <c:v>1.1174911901440949E-3</c:v>
                      </c:pt>
                      <c:pt idx="575">
                        <c:v>1.2571981161788655E-4</c:v>
                      </c:pt>
                      <c:pt idx="576">
                        <c:v>1.1733527658044033E-3</c:v>
                      </c:pt>
                      <c:pt idx="577">
                        <c:v>2.7647197269313082E-3</c:v>
                      </c:pt>
                      <c:pt idx="578">
                        <c:v>-1.2785790044381616E-3</c:v>
                      </c:pt>
                      <c:pt idx="579">
                        <c:v>1.090167406139299E-3</c:v>
                      </c:pt>
                      <c:pt idx="580">
                        <c:v>5.0346383260890812E-3</c:v>
                      </c:pt>
                      <c:pt idx="581">
                        <c:v>-7.9988629934477813E-3</c:v>
                      </c:pt>
                      <c:pt idx="582">
                        <c:v>-8.1434255950489469E-3</c:v>
                      </c:pt>
                      <c:pt idx="583">
                        <c:v>-1.222925484823133E-3</c:v>
                      </c:pt>
                      <c:pt idx="584">
                        <c:v>-5.5854194334662962E-3</c:v>
                      </c:pt>
                      <c:pt idx="585">
                        <c:v>-3.4618215999203884E-3</c:v>
                      </c:pt>
                      <c:pt idx="586">
                        <c:v>-3.5697805944712607E-3</c:v>
                      </c:pt>
                      <c:pt idx="587">
                        <c:v>-8.250571342344637E-3</c:v>
                      </c:pt>
                      <c:pt idx="588">
                        <c:v>-6.149767853688321E-3</c:v>
                      </c:pt>
                      <c:pt idx="589">
                        <c:v>2.0063641100116379E-3</c:v>
                      </c:pt>
                      <c:pt idx="590">
                        <c:v>4.8409131713030166E-3</c:v>
                      </c:pt>
                      <c:pt idx="591">
                        <c:v>4.2941856567092858E-3</c:v>
                      </c:pt>
                      <c:pt idx="592">
                        <c:v>3.7918024731098605E-4</c:v>
                      </c:pt>
                      <c:pt idx="593">
                        <c:v>7.678383099532453E-3</c:v>
                      </c:pt>
                      <c:pt idx="594">
                        <c:v>1.1846867006472845E-2</c:v>
                      </c:pt>
                      <c:pt idx="595">
                        <c:v>4.7019726530515915E-3</c:v>
                      </c:pt>
                      <c:pt idx="596">
                        <c:v>1.495251458540597E-2</c:v>
                      </c:pt>
                      <c:pt idx="597">
                        <c:v>2.0522862904650989E-2</c:v>
                      </c:pt>
                      <c:pt idx="598">
                        <c:v>3.3397498334800109E-2</c:v>
                      </c:pt>
                      <c:pt idx="599">
                        <c:v>5.0125419050076586E-2</c:v>
                      </c:pt>
                      <c:pt idx="600">
                        <c:v>6.4756451500831716E-2</c:v>
                      </c:pt>
                      <c:pt idx="601">
                        <c:v>8.3904865602121834E-2</c:v>
                      </c:pt>
                      <c:pt idx="602">
                        <c:v>0.10374343985442575</c:v>
                      </c:pt>
                      <c:pt idx="603">
                        <c:v>0.12147010846081763</c:v>
                      </c:pt>
                      <c:pt idx="604">
                        <c:v>0.15298273284149502</c:v>
                      </c:pt>
                      <c:pt idx="605">
                        <c:v>0.18361791956781243</c:v>
                      </c:pt>
                      <c:pt idx="606">
                        <c:v>0.21276244305033262</c:v>
                      </c:pt>
                      <c:pt idx="607">
                        <c:v>0.22716008213919447</c:v>
                      </c:pt>
                      <c:pt idx="608">
                        <c:v>0.25616959799928046</c:v>
                      </c:pt>
                      <c:pt idx="609">
                        <c:v>0.27945561337450381</c:v>
                      </c:pt>
                      <c:pt idx="610">
                        <c:v>0.30190880826712796</c:v>
                      </c:pt>
                      <c:pt idx="611">
                        <c:v>0.33111199244351713</c:v>
                      </c:pt>
                      <c:pt idx="612">
                        <c:v>0.36388020317795711</c:v>
                      </c:pt>
                      <c:pt idx="613">
                        <c:v>0.38308628118458032</c:v>
                      </c:pt>
                      <c:pt idx="614">
                        <c:v>0.41301496904098278</c:v>
                      </c:pt>
                      <c:pt idx="615">
                        <c:v>0.42482387138950128</c:v>
                      </c:pt>
                      <c:pt idx="616">
                        <c:v>-0.39926866303782127</c:v>
                      </c:pt>
                      <c:pt idx="617">
                        <c:v>-0.41638103271752624</c:v>
                      </c:pt>
                      <c:pt idx="618">
                        <c:v>-0.42847136989920737</c:v>
                      </c:pt>
                      <c:pt idx="619">
                        <c:v>-0.43958945259527449</c:v>
                      </c:pt>
                      <c:pt idx="620">
                        <c:v>-0.45422759130759882</c:v>
                      </c:pt>
                      <c:pt idx="621">
                        <c:v>-0.46660315998015817</c:v>
                      </c:pt>
                      <c:pt idx="622">
                        <c:v>-0.47385690533330854</c:v>
                      </c:pt>
                      <c:pt idx="623">
                        <c:v>-0.48492060057643627</c:v>
                      </c:pt>
                      <c:pt idx="624">
                        <c:v>-0.49392922292940739</c:v>
                      </c:pt>
                      <c:pt idx="625">
                        <c:v>-0.5012796957328538</c:v>
                      </c:pt>
                      <c:pt idx="626">
                        <c:v>-0.50753910686565273</c:v>
                      </c:pt>
                      <c:pt idx="627">
                        <c:v>-0.51125304724334319</c:v>
                      </c:pt>
                      <c:pt idx="628">
                        <c:v>-0.51598103166784404</c:v>
                      </c:pt>
                      <c:pt idx="629">
                        <c:v>-0.51632860214224974</c:v>
                      </c:pt>
                      <c:pt idx="630">
                        <c:v>-0.51808597195665873</c:v>
                      </c:pt>
                      <c:pt idx="631">
                        <c:v>-0.51824688712714861</c:v>
                      </c:pt>
                      <c:pt idx="632">
                        <c:v>-0.51425188238293762</c:v>
                      </c:pt>
                      <c:pt idx="633">
                        <c:v>-0.5104132795092382</c:v>
                      </c:pt>
                      <c:pt idx="634">
                        <c:v>-0.50730828501749858</c:v>
                      </c:pt>
                      <c:pt idx="635">
                        <c:v>-0.50453356145828077</c:v>
                      </c:pt>
                      <c:pt idx="636">
                        <c:v>-0.50033228240051597</c:v>
                      </c:pt>
                      <c:pt idx="637">
                        <c:v>-0.49431474531055331</c:v>
                      </c:pt>
                      <c:pt idx="638">
                        <c:v>-0.4873883151682642</c:v>
                      </c:pt>
                      <c:pt idx="639">
                        <c:v>-0.48177540765539945</c:v>
                      </c:pt>
                      <c:pt idx="640">
                        <c:v>-0.4715665286306398</c:v>
                      </c:pt>
                      <c:pt idx="641">
                        <c:v>-0.46504927193100121</c:v>
                      </c:pt>
                      <c:pt idx="642">
                        <c:v>-0.4563164251095333</c:v>
                      </c:pt>
                      <c:pt idx="643">
                        <c:v>-0.44686072326857634</c:v>
                      </c:pt>
                      <c:pt idx="644">
                        <c:v>-0.43681139826183563</c:v>
                      </c:pt>
                      <c:pt idx="645">
                        <c:v>-0.42358346508920025</c:v>
                      </c:pt>
                      <c:pt idx="646">
                        <c:v>-0.41267895434631024</c:v>
                      </c:pt>
                      <c:pt idx="647">
                        <c:v>-0.39672381763554931</c:v>
                      </c:pt>
                      <c:pt idx="648">
                        <c:v>-0.37899747072438605</c:v>
                      </c:pt>
                      <c:pt idx="649">
                        <c:v>-0.35848197945372218</c:v>
                      </c:pt>
                      <c:pt idx="650">
                        <c:v>-0.34750794651439582</c:v>
                      </c:pt>
                      <c:pt idx="651">
                        <c:v>-0.32727800270566859</c:v>
                      </c:pt>
                      <c:pt idx="652">
                        <c:v>-0.31115274331851017</c:v>
                      </c:pt>
                      <c:pt idx="653">
                        <c:v>-0.29296649970889016</c:v>
                      </c:pt>
                      <c:pt idx="654">
                        <c:v>-0.27376160342191064</c:v>
                      </c:pt>
                      <c:pt idx="655">
                        <c:v>-0.26004719710140423</c:v>
                      </c:pt>
                      <c:pt idx="656">
                        <c:v>-0.24320087231202922</c:v>
                      </c:pt>
                      <c:pt idx="657">
                        <c:v>-0.22251716628067028</c:v>
                      </c:pt>
                      <c:pt idx="658">
                        <c:v>-0.19924203371410509</c:v>
                      </c:pt>
                      <c:pt idx="659">
                        <c:v>-0.17688839162466719</c:v>
                      </c:pt>
                      <c:pt idx="660">
                        <c:v>-0.15823733085331088</c:v>
                      </c:pt>
                      <c:pt idx="661">
                        <c:v>-0.14691700694449084</c:v>
                      </c:pt>
                      <c:pt idx="662">
                        <c:v>-0.14658051291372581</c:v>
                      </c:pt>
                      <c:pt idx="663">
                        <c:v>-0.14334833614607523</c:v>
                      </c:pt>
                      <c:pt idx="664">
                        <c:v>-0.14216807960882252</c:v>
                      </c:pt>
                      <c:pt idx="665">
                        <c:v>-0.15035003377473927</c:v>
                      </c:pt>
                      <c:pt idx="666">
                        <c:v>-0.15353157602274076</c:v>
                      </c:pt>
                      <c:pt idx="667">
                        <c:v>-0.14940218788623197</c:v>
                      </c:pt>
                      <c:pt idx="668">
                        <c:v>-0.14991979956656593</c:v>
                      </c:pt>
                      <c:pt idx="669">
                        <c:v>-0.15012791879220622</c:v>
                      </c:pt>
                      <c:pt idx="670">
                        <c:v>-0.15226730507535377</c:v>
                      </c:pt>
                      <c:pt idx="671">
                        <c:v>-0.15876943891120371</c:v>
                      </c:pt>
                      <c:pt idx="672">
                        <c:v>-0.16293822412565648</c:v>
                      </c:pt>
                      <c:pt idx="673">
                        <c:v>-0.16011794896016643</c:v>
                      </c:pt>
                      <c:pt idx="674">
                        <c:v>-0.15436152380701229</c:v>
                      </c:pt>
                      <c:pt idx="675">
                        <c:v>-0.1412833805639658</c:v>
                      </c:pt>
                      <c:pt idx="676">
                        <c:v>-0.13362681247723962</c:v>
                      </c:pt>
                      <c:pt idx="677">
                        <c:v>-0.1250342035546898</c:v>
                      </c:pt>
                      <c:pt idx="678">
                        <c:v>-0.11957253458777489</c:v>
                      </c:pt>
                      <c:pt idx="679">
                        <c:v>-0.10877076326734392</c:v>
                      </c:pt>
                      <c:pt idx="680">
                        <c:v>-0.10092192852610569</c:v>
                      </c:pt>
                      <c:pt idx="681">
                        <c:v>-9.5489648651320702E-2</c:v>
                      </c:pt>
                      <c:pt idx="682">
                        <c:v>-9.33927429574581E-2</c:v>
                      </c:pt>
                      <c:pt idx="683">
                        <c:v>-9.3369518367409712E-2</c:v>
                      </c:pt>
                      <c:pt idx="684">
                        <c:v>-9.2132445708070235E-2</c:v>
                      </c:pt>
                      <c:pt idx="685">
                        <c:v>-9.219847153930838E-2</c:v>
                      </c:pt>
                      <c:pt idx="686">
                        <c:v>-9.4444715679627492E-2</c:v>
                      </c:pt>
                      <c:pt idx="687">
                        <c:v>-9.5239687808113857E-2</c:v>
                      </c:pt>
                      <c:pt idx="688">
                        <c:v>-9.8807895301996518E-2</c:v>
                      </c:pt>
                      <c:pt idx="689">
                        <c:v>-0.103045002623398</c:v>
                      </c:pt>
                      <c:pt idx="690">
                        <c:v>-0.10532066211427864</c:v>
                      </c:pt>
                      <c:pt idx="691">
                        <c:v>-0.10836702864045923</c:v>
                      </c:pt>
                      <c:pt idx="692">
                        <c:v>-0.10974387808291744</c:v>
                      </c:pt>
                      <c:pt idx="693">
                        <c:v>-0.10959485064479488</c:v>
                      </c:pt>
                      <c:pt idx="694">
                        <c:v>-0.10669398470499487</c:v>
                      </c:pt>
                      <c:pt idx="695">
                        <c:v>-0.10684532618316123</c:v>
                      </c:pt>
                      <c:pt idx="696">
                        <c:v>-0.10809612706280879</c:v>
                      </c:pt>
                      <c:pt idx="697">
                        <c:v>-0.10829701288660304</c:v>
                      </c:pt>
                      <c:pt idx="698">
                        <c:v>-0.10777881631257591</c:v>
                      </c:pt>
                      <c:pt idx="699">
                        <c:v>-0.10268650475248774</c:v>
                      </c:pt>
                      <c:pt idx="700">
                        <c:v>-9.3506793784452716E-2</c:v>
                      </c:pt>
                      <c:pt idx="701">
                        <c:v>-9.00055012242513E-2</c:v>
                      </c:pt>
                      <c:pt idx="702">
                        <c:v>-8.8333834102025249E-2</c:v>
                      </c:pt>
                      <c:pt idx="703">
                        <c:v>-8.7647379643206222E-2</c:v>
                      </c:pt>
                      <c:pt idx="704">
                        <c:v>-8.342223292406109E-2</c:v>
                      </c:pt>
                      <c:pt idx="705">
                        <c:v>-7.718492683011606E-2</c:v>
                      </c:pt>
                      <c:pt idx="706">
                        <c:v>-7.0398824846656105E-2</c:v>
                      </c:pt>
                      <c:pt idx="707">
                        <c:v>-6.3090707670302962E-2</c:v>
                      </c:pt>
                      <c:pt idx="708">
                        <c:v>-6.1032466034970458E-2</c:v>
                      </c:pt>
                      <c:pt idx="709">
                        <c:v>-5.8056099538053969E-2</c:v>
                      </c:pt>
                      <c:pt idx="710">
                        <c:v>-5.5761770010833829E-2</c:v>
                      </c:pt>
                      <c:pt idx="711">
                        <c:v>-5.5451408276575451E-2</c:v>
                      </c:pt>
                      <c:pt idx="712">
                        <c:v>-5.2817649899155883E-2</c:v>
                      </c:pt>
                      <c:pt idx="713">
                        <c:v>-5.1736713632580734E-2</c:v>
                      </c:pt>
                      <c:pt idx="714">
                        <c:v>-4.4659272869671231E-2</c:v>
                      </c:pt>
                      <c:pt idx="715">
                        <c:v>-3.639214490080929E-2</c:v>
                      </c:pt>
                      <c:pt idx="716">
                        <c:v>-3.4178633005226673E-2</c:v>
                      </c:pt>
                      <c:pt idx="717">
                        <c:v>-1.8127130596342741E-2</c:v>
                      </c:pt>
                      <c:pt idx="718">
                        <c:v>-1.0678420221114874E-2</c:v>
                      </c:pt>
                      <c:pt idx="719">
                        <c:v>4.6642528911084264E-3</c:v>
                      </c:pt>
                      <c:pt idx="720">
                        <c:v>1.5694206129853103E-2</c:v>
                      </c:pt>
                      <c:pt idx="721">
                        <c:v>2.3445046277234524E-2</c:v>
                      </c:pt>
                      <c:pt idx="722">
                        <c:v>3.1797397063039745E-2</c:v>
                      </c:pt>
                      <c:pt idx="723">
                        <c:v>4.1084758943696495E-2</c:v>
                      </c:pt>
                      <c:pt idx="724">
                        <c:v>5.5821955194550348E-2</c:v>
                      </c:pt>
                      <c:pt idx="725">
                        <c:v>7.4199214926616186E-2</c:v>
                      </c:pt>
                      <c:pt idx="726">
                        <c:v>8.2146629553883604E-2</c:v>
                      </c:pt>
                      <c:pt idx="727">
                        <c:v>8.4280369064165167E-2</c:v>
                      </c:pt>
                      <c:pt idx="728">
                        <c:v>8.4690578615259415E-2</c:v>
                      </c:pt>
                      <c:pt idx="729">
                        <c:v>7.3622721133213512E-2</c:v>
                      </c:pt>
                      <c:pt idx="730">
                        <c:v>4.2049573001105151E-2</c:v>
                      </c:pt>
                      <c:pt idx="731">
                        <c:v>3.7816660810674474E-2</c:v>
                      </c:pt>
                      <c:pt idx="732">
                        <c:v>4.3286606498240385E-2</c:v>
                      </c:pt>
                      <c:pt idx="733">
                        <c:v>4.5903892544425062E-2</c:v>
                      </c:pt>
                      <c:pt idx="734">
                        <c:v>2.7467316637379349E-2</c:v>
                      </c:pt>
                      <c:pt idx="735">
                        <c:v>-1.5114200528774993E-3</c:v>
                      </c:pt>
                      <c:pt idx="736">
                        <c:v>-3.0052566121066326E-2</c:v>
                      </c:pt>
                      <c:pt idx="737">
                        <c:v>-4.3047382343526626E-2</c:v>
                      </c:pt>
                      <c:pt idx="738">
                        <c:v>-3.6958200026766488E-2</c:v>
                      </c:pt>
                      <c:pt idx="739">
                        <c:v>-3.5460175341351603E-2</c:v>
                      </c:pt>
                      <c:pt idx="740">
                        <c:v>-3.3519007651180162E-2</c:v>
                      </c:pt>
                      <c:pt idx="741">
                        <c:v>-3.1101809968746799E-2</c:v>
                      </c:pt>
                      <c:pt idx="742">
                        <c:v>-2.2381358599507909E-2</c:v>
                      </c:pt>
                      <c:pt idx="743">
                        <c:v>-1.8625687878545839E-2</c:v>
                      </c:pt>
                      <c:pt idx="744">
                        <c:v>-1.4545675713717376E-2</c:v>
                      </c:pt>
                      <c:pt idx="745">
                        <c:v>-1.4706694917791897E-2</c:v>
                      </c:pt>
                      <c:pt idx="746">
                        <c:v>-1.2101375647966246E-2</c:v>
                      </c:pt>
                      <c:pt idx="747">
                        <c:v>-4.8016885762161808E-3</c:v>
                      </c:pt>
                      <c:pt idx="748">
                        <c:v>3.7193820475278096E-3</c:v>
                      </c:pt>
                      <c:pt idx="749">
                        <c:v>1.4517537052211543E-2</c:v>
                      </c:pt>
                      <c:pt idx="750">
                        <c:v>2.2109152249919165E-2</c:v>
                      </c:pt>
                      <c:pt idx="751">
                        <c:v>2.5062717169984455E-2</c:v>
                      </c:pt>
                      <c:pt idx="752">
                        <c:v>2.9625658929939409E-2</c:v>
                      </c:pt>
                      <c:pt idx="753">
                        <c:v>3.4250385795376856E-2</c:v>
                      </c:pt>
                      <c:pt idx="754">
                        <c:v>4.1517948398526877E-2</c:v>
                      </c:pt>
                      <c:pt idx="755">
                        <c:v>4.8050935233911275E-2</c:v>
                      </c:pt>
                      <c:pt idx="756">
                        <c:v>4.828022724567748E-2</c:v>
                      </c:pt>
                      <c:pt idx="757">
                        <c:v>5.3131827590740498E-2</c:v>
                      </c:pt>
                      <c:pt idx="758">
                        <c:v>6.7185983228836052E-2</c:v>
                      </c:pt>
                      <c:pt idx="759">
                        <c:v>8.1174004821599643E-2</c:v>
                      </c:pt>
                      <c:pt idx="760">
                        <c:v>9.4177054845398678E-2</c:v>
                      </c:pt>
                      <c:pt idx="761">
                        <c:v>0.1039758842114409</c:v>
                      </c:pt>
                      <c:pt idx="762">
                        <c:v>0.11965574027829358</c:v>
                      </c:pt>
                      <c:pt idx="763">
                        <c:v>0.13728974915277653</c:v>
                      </c:pt>
                      <c:pt idx="764">
                        <c:v>0.15355232080306977</c:v>
                      </c:pt>
                      <c:pt idx="765">
                        <c:v>0.16664853385776701</c:v>
                      </c:pt>
                      <c:pt idx="766">
                        <c:v>0.1713401387160611</c:v>
                      </c:pt>
                      <c:pt idx="767">
                        <c:v>0.18057242655140598</c:v>
                      </c:pt>
                      <c:pt idx="768">
                        <c:v>0.18201551326140925</c:v>
                      </c:pt>
                      <c:pt idx="769">
                        <c:v>0.18237914987895107</c:v>
                      </c:pt>
                      <c:pt idx="770">
                        <c:v>0.18156439713016592</c:v>
                      </c:pt>
                      <c:pt idx="771">
                        <c:v>0.18632807565846118</c:v>
                      </c:pt>
                      <c:pt idx="772">
                        <c:v>0.19285915656419997</c:v>
                      </c:pt>
                      <c:pt idx="773">
                        <c:v>0.20166609867196222</c:v>
                      </c:pt>
                      <c:pt idx="774">
                        <c:v>0.21030534799186304</c:v>
                      </c:pt>
                      <c:pt idx="775">
                        <c:v>0.21705347158479771</c:v>
                      </c:pt>
                      <c:pt idx="776">
                        <c:v>0.2251828375496559</c:v>
                      </c:pt>
                      <c:pt idx="777">
                        <c:v>0.22672824642050279</c:v>
                      </c:pt>
                      <c:pt idx="778">
                        <c:v>0.22536926740410859</c:v>
                      </c:pt>
                      <c:pt idx="779">
                        <c:v>0.23172923715329694</c:v>
                      </c:pt>
                      <c:pt idx="780">
                        <c:v>0.24148194667574488</c:v>
                      </c:pt>
                      <c:pt idx="781">
                        <c:v>0.24183309872841668</c:v>
                      </c:pt>
                      <c:pt idx="782">
                        <c:v>0.20582781312136866</c:v>
                      </c:pt>
                      <c:pt idx="783">
                        <c:v>0.17499332626546368</c:v>
                      </c:pt>
                      <c:pt idx="784">
                        <c:v>0.1706926589011836</c:v>
                      </c:pt>
                      <c:pt idx="785">
                        <c:v>0.17771856197635486</c:v>
                      </c:pt>
                      <c:pt idx="786">
                        <c:v>0.17867246437946768</c:v>
                      </c:pt>
                      <c:pt idx="787">
                        <c:v>0.17645282612498603</c:v>
                      </c:pt>
                      <c:pt idx="788">
                        <c:v>0.17005378123725282</c:v>
                      </c:pt>
                      <c:pt idx="789">
                        <c:v>0.17153496168843843</c:v>
                      </c:pt>
                      <c:pt idx="790">
                        <c:v>0.17487335360333053</c:v>
                      </c:pt>
                      <c:pt idx="791">
                        <c:v>0.17882825039097186</c:v>
                      </c:pt>
                      <c:pt idx="792">
                        <c:v>0.17722237576187908</c:v>
                      </c:pt>
                      <c:pt idx="793">
                        <c:v>0.16732617074133402</c:v>
                      </c:pt>
                      <c:pt idx="794">
                        <c:v>0.15812022993805241</c:v>
                      </c:pt>
                      <c:pt idx="795">
                        <c:v>0.15364067028848197</c:v>
                      </c:pt>
                      <c:pt idx="796">
                        <c:v>0.15243311989030467</c:v>
                      </c:pt>
                      <c:pt idx="797">
                        <c:v>0.14830490108412853</c:v>
                      </c:pt>
                      <c:pt idx="798">
                        <c:v>0.13583328239304573</c:v>
                      </c:pt>
                      <c:pt idx="799">
                        <c:v>0.11931347387431041</c:v>
                      </c:pt>
                      <c:pt idx="800">
                        <c:v>0.11603490238702532</c:v>
                      </c:pt>
                      <c:pt idx="801">
                        <c:v>0.10994795381891838</c:v>
                      </c:pt>
                      <c:pt idx="802">
                        <c:v>0.10640973669794712</c:v>
                      </c:pt>
                      <c:pt idx="803">
                        <c:v>0.10453577907095789</c:v>
                      </c:pt>
                      <c:pt idx="804">
                        <c:v>8.1068991547487076E-2</c:v>
                      </c:pt>
                      <c:pt idx="805">
                        <c:v>6.220538918421923E-2</c:v>
                      </c:pt>
                      <c:pt idx="806">
                        <c:v>4.6795280151842082E-2</c:v>
                      </c:pt>
                      <c:pt idx="807">
                        <c:v>4.2388862166972997E-2</c:v>
                      </c:pt>
                      <c:pt idx="808">
                        <c:v>2.3521509773133057E-2</c:v>
                      </c:pt>
                      <c:pt idx="809">
                        <c:v>2.4609385440493656E-3</c:v>
                      </c:pt>
                      <c:pt idx="810">
                        <c:v>-1.4141749521406254E-2</c:v>
                      </c:pt>
                      <c:pt idx="811">
                        <c:v>-2.4103271131305743E-2</c:v>
                      </c:pt>
                      <c:pt idx="812">
                        <c:v>-3.9699743060787995E-2</c:v>
                      </c:pt>
                      <c:pt idx="813">
                        <c:v>-5.2371061127727693E-2</c:v>
                      </c:pt>
                      <c:pt idx="814">
                        <c:v>-6.2574717601988572E-2</c:v>
                      </c:pt>
                      <c:pt idx="815">
                        <c:v>-7.0853253296096277E-2</c:v>
                      </c:pt>
                      <c:pt idx="816">
                        <c:v>-7.8582831896586464E-2</c:v>
                      </c:pt>
                      <c:pt idx="817">
                        <c:v>-8.7435080189414302E-2</c:v>
                      </c:pt>
                      <c:pt idx="818">
                        <c:v>-9.6400543921264931E-2</c:v>
                      </c:pt>
                      <c:pt idx="819">
                        <c:v>-0.10195991631806872</c:v>
                      </c:pt>
                      <c:pt idx="820">
                        <c:v>-0.11068565297039791</c:v>
                      </c:pt>
                      <c:pt idx="821">
                        <c:v>-0.11999754431994226</c:v>
                      </c:pt>
                      <c:pt idx="822">
                        <c:v>-0.12524805531185418</c:v>
                      </c:pt>
                      <c:pt idx="823">
                        <c:v>-0.12537946058030816</c:v>
                      </c:pt>
                      <c:pt idx="824">
                        <c:v>-0.13006543584305738</c:v>
                      </c:pt>
                      <c:pt idx="825">
                        <c:v>-0.13311105263922973</c:v>
                      </c:pt>
                      <c:pt idx="826">
                        <c:v>-0.13279654685233341</c:v>
                      </c:pt>
                      <c:pt idx="827">
                        <c:v>-0.13249270400682014</c:v>
                      </c:pt>
                      <c:pt idx="828">
                        <c:v>-0.13412941990033525</c:v>
                      </c:pt>
                      <c:pt idx="829">
                        <c:v>-0.13628452080407572</c:v>
                      </c:pt>
                      <c:pt idx="830">
                        <c:v>-0.13375023125575394</c:v>
                      </c:pt>
                      <c:pt idx="831">
                        <c:v>-0.12972150636296623</c:v>
                      </c:pt>
                      <c:pt idx="832">
                        <c:v>-0.11426883370734015</c:v>
                      </c:pt>
                      <c:pt idx="833">
                        <c:v>-0.10530323477993682</c:v>
                      </c:pt>
                      <c:pt idx="834">
                        <c:v>-0.10306422595695149</c:v>
                      </c:pt>
                      <c:pt idx="835">
                        <c:v>-8.5123007918562921E-2</c:v>
                      </c:pt>
                      <c:pt idx="836">
                        <c:v>-8.0043963432259724E-2</c:v>
                      </c:pt>
                      <c:pt idx="837">
                        <c:v>-7.2096750819421157E-2</c:v>
                      </c:pt>
                      <c:pt idx="838">
                        <c:v>-6.9379241196492664E-2</c:v>
                      </c:pt>
                      <c:pt idx="839">
                        <c:v>-5.8512711583777008E-2</c:v>
                      </c:pt>
                      <c:pt idx="840">
                        <c:v>-5.6833691949546974E-2</c:v>
                      </c:pt>
                      <c:pt idx="841">
                        <c:v>-4.1927288942803974E-2</c:v>
                      </c:pt>
                      <c:pt idx="842">
                        <c:v>-3.6073607668206421E-2</c:v>
                      </c:pt>
                      <c:pt idx="843">
                        <c:v>-2.8460275366880092E-2</c:v>
                      </c:pt>
                      <c:pt idx="844">
                        <c:v>-2.2957591170356034E-2</c:v>
                      </c:pt>
                      <c:pt idx="845">
                        <c:v>-1.8816177566488266E-2</c:v>
                      </c:pt>
                      <c:pt idx="846">
                        <c:v>-1.0660630273488224E-2</c:v>
                      </c:pt>
                      <c:pt idx="847">
                        <c:v>-1.0050162499289909E-2</c:v>
                      </c:pt>
                      <c:pt idx="848">
                        <c:v>-4.0213544496513123E-3</c:v>
                      </c:pt>
                      <c:pt idx="849">
                        <c:v>4.6002117747472246E-3</c:v>
                      </c:pt>
                      <c:pt idx="850">
                        <c:v>8.4394918438626537E-3</c:v>
                      </c:pt>
                      <c:pt idx="851">
                        <c:v>1.8001656878749765E-2</c:v>
                      </c:pt>
                      <c:pt idx="852">
                        <c:v>2.0773376865177249E-2</c:v>
                      </c:pt>
                      <c:pt idx="853">
                        <c:v>2.0879281693037481E-2</c:v>
                      </c:pt>
                      <c:pt idx="854">
                        <c:v>2.7616668904871158E-2</c:v>
                      </c:pt>
                      <c:pt idx="855">
                        <c:v>3.1669524817659944E-2</c:v>
                      </c:pt>
                      <c:pt idx="856">
                        <c:v>3.2236403003265308E-2</c:v>
                      </c:pt>
                      <c:pt idx="857">
                        <c:v>3.3356048674897498E-2</c:v>
                      </c:pt>
                      <c:pt idx="858">
                        <c:v>3.0744559000379878E-2</c:v>
                      </c:pt>
                      <c:pt idx="859">
                        <c:v>2.986922589014444E-2</c:v>
                      </c:pt>
                      <c:pt idx="860">
                        <c:v>4.4742614982999744E-3</c:v>
                      </c:pt>
                      <c:pt idx="861">
                        <c:v>-1.0581157796773573E-2</c:v>
                      </c:pt>
                      <c:pt idx="862">
                        <c:v>-1.2517996413318234E-2</c:v>
                      </c:pt>
                      <c:pt idx="863">
                        <c:v>-2.3990421171849009E-2</c:v>
                      </c:pt>
                      <c:pt idx="864">
                        <c:v>-2.211238610452302E-2</c:v>
                      </c:pt>
                      <c:pt idx="865">
                        <c:v>-2.0876037086428909E-2</c:v>
                      </c:pt>
                      <c:pt idx="866">
                        <c:v>-1.6662096511767682E-2</c:v>
                      </c:pt>
                      <c:pt idx="867">
                        <c:v>-1.5643349458647766E-2</c:v>
                      </c:pt>
                      <c:pt idx="868">
                        <c:v>-1.7945216448791063E-2</c:v>
                      </c:pt>
                      <c:pt idx="869">
                        <c:v>-2.3052524269497471E-2</c:v>
                      </c:pt>
                      <c:pt idx="870">
                        <c:v>-2.9333502553432766E-2</c:v>
                      </c:pt>
                      <c:pt idx="871">
                        <c:v>-2.9422847218345247E-2</c:v>
                      </c:pt>
                      <c:pt idx="872">
                        <c:v>-4.3954425449582502E-2</c:v>
                      </c:pt>
                      <c:pt idx="873">
                        <c:v>-4.7410585505602044E-2</c:v>
                      </c:pt>
                      <c:pt idx="874">
                        <c:v>-4.1834918237757292E-2</c:v>
                      </c:pt>
                      <c:pt idx="875">
                        <c:v>-4.3338072497491824E-2</c:v>
                      </c:pt>
                      <c:pt idx="876">
                        <c:v>-4.3976514936627756E-2</c:v>
                      </c:pt>
                      <c:pt idx="877">
                        <c:v>-4.5188127834808849E-2</c:v>
                      </c:pt>
                      <c:pt idx="878">
                        <c:v>-4.7777776541384986E-2</c:v>
                      </c:pt>
                      <c:pt idx="879">
                        <c:v>-4.7630703800657516E-2</c:v>
                      </c:pt>
                      <c:pt idx="880">
                        <c:v>-4.5537342080928842E-2</c:v>
                      </c:pt>
                      <c:pt idx="881">
                        <c:v>-4.4877559311644097E-2</c:v>
                      </c:pt>
                      <c:pt idx="882">
                        <c:v>-4.2973527543725076E-2</c:v>
                      </c:pt>
                      <c:pt idx="883">
                        <c:v>-3.8034677320355363E-2</c:v>
                      </c:pt>
                      <c:pt idx="884">
                        <c:v>-3.2432586498397774E-2</c:v>
                      </c:pt>
                      <c:pt idx="885">
                        <c:v>-1.4697296352843826E-2</c:v>
                      </c:pt>
                      <c:pt idx="886">
                        <c:v>-1.2650990880627428E-2</c:v>
                      </c:pt>
                      <c:pt idx="887">
                        <c:v>5.1270016211922157E-3</c:v>
                      </c:pt>
                      <c:pt idx="888">
                        <c:v>9.3524292664282135E-3</c:v>
                      </c:pt>
                      <c:pt idx="889">
                        <c:v>-3.8108645847570316E-2</c:v>
                      </c:pt>
                      <c:pt idx="890">
                        <c:v>-3.6860354253393249E-2</c:v>
                      </c:pt>
                      <c:pt idx="891">
                        <c:v>-3.7847813677519195E-2</c:v>
                      </c:pt>
                      <c:pt idx="892">
                        <c:v>-3.7775938877632163E-2</c:v>
                      </c:pt>
                      <c:pt idx="893">
                        <c:v>-1.9635846339175544E-2</c:v>
                      </c:pt>
                      <c:pt idx="894">
                        <c:v>-1.7064715864439296E-2</c:v>
                      </c:pt>
                      <c:pt idx="895">
                        <c:v>-1.6459033952615051E-2</c:v>
                      </c:pt>
                      <c:pt idx="896">
                        <c:v>-2.699897678710356E-2</c:v>
                      </c:pt>
                      <c:pt idx="897">
                        <c:v>-3.7314039029457596E-2</c:v>
                      </c:pt>
                      <c:pt idx="898">
                        <c:v>-5.107951506467763E-2</c:v>
                      </c:pt>
                      <c:pt idx="899">
                        <c:v>-5.9049715772056088E-2</c:v>
                      </c:pt>
                      <c:pt idx="900">
                        <c:v>-5.7545167199009761E-2</c:v>
                      </c:pt>
                      <c:pt idx="901">
                        <c:v>-6.995239200927629E-3</c:v>
                      </c:pt>
                      <c:pt idx="902">
                        <c:v>-2.7836293928439884E-3</c:v>
                      </c:pt>
                      <c:pt idx="903">
                        <c:v>1.7360931131375497E-2</c:v>
                      </c:pt>
                      <c:pt idx="904">
                        <c:v>2.4301104717026033E-2</c:v>
                      </c:pt>
                      <c:pt idx="905">
                        <c:v>3.6304941598911539E-2</c:v>
                      </c:pt>
                      <c:pt idx="906">
                        <c:v>3.7934853080404576E-2</c:v>
                      </c:pt>
                      <c:pt idx="907">
                        <c:v>2.0716582771573285E-2</c:v>
                      </c:pt>
                      <c:pt idx="908">
                        <c:v>-1.4676530112999507E-2</c:v>
                      </c:pt>
                      <c:pt idx="909">
                        <c:v>-1.4836095518562917E-2</c:v>
                      </c:pt>
                      <c:pt idx="910">
                        <c:v>-2.4625298339769019E-2</c:v>
                      </c:pt>
                      <c:pt idx="911">
                        <c:v>-6.3925176481215235E-2</c:v>
                      </c:pt>
                      <c:pt idx="912">
                        <c:v>-6.1203654601476649E-2</c:v>
                      </c:pt>
                      <c:pt idx="913">
                        <c:v>-5.9326310263936567E-2</c:v>
                      </c:pt>
                      <c:pt idx="914">
                        <c:v>-4.5411915254984635E-2</c:v>
                      </c:pt>
                      <c:pt idx="915">
                        <c:v>-2.9529318831198456E-2</c:v>
                      </c:pt>
                      <c:pt idx="916">
                        <c:v>-2.426962281481683E-2</c:v>
                      </c:pt>
                      <c:pt idx="917">
                        <c:v>-7.0182570129836254E-3</c:v>
                      </c:pt>
                      <c:pt idx="918">
                        <c:v>-8.761136725472525E-2</c:v>
                      </c:pt>
                      <c:pt idx="919">
                        <c:v>-0.17652029772985323</c:v>
                      </c:pt>
                      <c:pt idx="920">
                        <c:v>-0.18670352237664897</c:v>
                      </c:pt>
                      <c:pt idx="921">
                        <c:v>-0.27602275306759805</c:v>
                      </c:pt>
                      <c:pt idx="922">
                        <c:v>-0.29022415200161095</c:v>
                      </c:pt>
                      <c:pt idx="923">
                        <c:v>-0.37322370886419015</c:v>
                      </c:pt>
                      <c:pt idx="924">
                        <c:v>-0.45625017504521986</c:v>
                      </c:pt>
                      <c:pt idx="925">
                        <c:v>-0.46558159454510223</c:v>
                      </c:pt>
                      <c:pt idx="926">
                        <c:v>-0.5208682572479042</c:v>
                      </c:pt>
                      <c:pt idx="927">
                        <c:v>-0.58014726082545787</c:v>
                      </c:pt>
                      <c:pt idx="928">
                        <c:v>-0.60302508562475376</c:v>
                      </c:pt>
                      <c:pt idx="929">
                        <c:v>-0.6141535062464456</c:v>
                      </c:pt>
                      <c:pt idx="930">
                        <c:v>-0.61469009284722076</c:v>
                      </c:pt>
                      <c:pt idx="931">
                        <c:v>-0.59814119030036961</c:v>
                      </c:pt>
                      <c:pt idx="932">
                        <c:v>-0.54430266412947292</c:v>
                      </c:pt>
                      <c:pt idx="933">
                        <c:v>-0.47800259853422167</c:v>
                      </c:pt>
                      <c:pt idx="934">
                        <c:v>-0.19078181221964591</c:v>
                      </c:pt>
                      <c:pt idx="935">
                        <c:v>6.4243486432783558E-3</c:v>
                      </c:pt>
                      <c:pt idx="936">
                        <c:v>3.5127534818811992E-2</c:v>
                      </c:pt>
                      <c:pt idx="937">
                        <c:v>0.17753921851439733</c:v>
                      </c:pt>
                      <c:pt idx="938">
                        <c:v>0.22903387798082864</c:v>
                      </c:pt>
                      <c:pt idx="939">
                        <c:v>0.21463618284993416</c:v>
                      </c:pt>
                      <c:pt idx="940">
                        <c:v>0.19445591575345297</c:v>
                      </c:pt>
                      <c:pt idx="941">
                        <c:v>0.22580114393291709</c:v>
                      </c:pt>
                      <c:pt idx="942">
                        <c:v>0.22430585624965702</c:v>
                      </c:pt>
                      <c:pt idx="943">
                        <c:v>0.22349918745539096</c:v>
                      </c:pt>
                      <c:pt idx="944">
                        <c:v>0.21999569986503781</c:v>
                      </c:pt>
                      <c:pt idx="945">
                        <c:v>0.21934382185396817</c:v>
                      </c:pt>
                      <c:pt idx="946">
                        <c:v>0.21913594096152872</c:v>
                      </c:pt>
                      <c:pt idx="947">
                        <c:v>0.22004302049317104</c:v>
                      </c:pt>
                      <c:pt idx="948">
                        <c:v>0.21853603576253441</c:v>
                      </c:pt>
                      <c:pt idx="949">
                        <c:v>0.21523539716202275</c:v>
                      </c:pt>
                      <c:pt idx="950">
                        <c:v>0.21426902532097833</c:v>
                      </c:pt>
                      <c:pt idx="951">
                        <c:v>0.19870751900847994</c:v>
                      </c:pt>
                      <c:pt idx="952">
                        <c:v>0.19595434598833442</c:v>
                      </c:pt>
                      <c:pt idx="953">
                        <c:v>0.1947945514717041</c:v>
                      </c:pt>
                      <c:pt idx="954">
                        <c:v>0.18924761096543369</c:v>
                      </c:pt>
                      <c:pt idx="955">
                        <c:v>0.18728185642096543</c:v>
                      </c:pt>
                      <c:pt idx="956">
                        <c:v>0.1859680902565739</c:v>
                      </c:pt>
                      <c:pt idx="957">
                        <c:v>0.18018674131092915</c:v>
                      </c:pt>
                      <c:pt idx="958">
                        <c:v>0.1782499736736439</c:v>
                      </c:pt>
                      <c:pt idx="959">
                        <c:v>0.17709593149270503</c:v>
                      </c:pt>
                      <c:pt idx="960">
                        <c:v>0.17616289532847151</c:v>
                      </c:pt>
                      <c:pt idx="961">
                        <c:v>0.17505853795609619</c:v>
                      </c:pt>
                      <c:pt idx="962">
                        <c:v>0.17276716916796261</c:v>
                      </c:pt>
                      <c:pt idx="963">
                        <c:v>0.17178326778279898</c:v>
                      </c:pt>
                      <c:pt idx="964">
                        <c:v>0.17093102956194975</c:v>
                      </c:pt>
                      <c:pt idx="965">
                        <c:v>0.16950792635143072</c:v>
                      </c:pt>
                      <c:pt idx="966">
                        <c:v>0.1688932462057845</c:v>
                      </c:pt>
                      <c:pt idx="967">
                        <c:v>0.16843205086118695</c:v>
                      </c:pt>
                      <c:pt idx="968">
                        <c:v>0.16825516307486033</c:v>
                      </c:pt>
                      <c:pt idx="969">
                        <c:v>0.16680609627191581</c:v>
                      </c:pt>
                      <c:pt idx="970">
                        <c:v>0.16561574309593224</c:v>
                      </c:pt>
                      <c:pt idx="971">
                        <c:v>0.16475162908002886</c:v>
                      </c:pt>
                      <c:pt idx="972">
                        <c:v>0.1638763109979981</c:v>
                      </c:pt>
                      <c:pt idx="973">
                        <c:v>0.16239070903069278</c:v>
                      </c:pt>
                      <c:pt idx="974">
                        <c:v>0.16131885108391594</c:v>
                      </c:pt>
                      <c:pt idx="975">
                        <c:v>0.15986586000621084</c:v>
                      </c:pt>
                      <c:pt idx="976">
                        <c:v>0.15839910846763472</c:v>
                      </c:pt>
                      <c:pt idx="977">
                        <c:v>0.15749434659324013</c:v>
                      </c:pt>
                      <c:pt idx="978">
                        <c:v>0.15495828629422578</c:v>
                      </c:pt>
                      <c:pt idx="979">
                        <c:v>0.15391429176759691</c:v>
                      </c:pt>
                      <c:pt idx="980">
                        <c:v>0.15289357474363577</c:v>
                      </c:pt>
                      <c:pt idx="981">
                        <c:v>0.15145955428352581</c:v>
                      </c:pt>
                      <c:pt idx="982">
                        <c:v>0.15038401329677314</c:v>
                      </c:pt>
                      <c:pt idx="983">
                        <c:v>0.14944957552564525</c:v>
                      </c:pt>
                      <c:pt idx="984">
                        <c:v>0.14900219505271073</c:v>
                      </c:pt>
                      <c:pt idx="985">
                        <c:v>0.14809226479004881</c:v>
                      </c:pt>
                      <c:pt idx="986">
                        <c:v>0.14754322181578444</c:v>
                      </c:pt>
                      <c:pt idx="987">
                        <c:v>0.14573774844631401</c:v>
                      </c:pt>
                      <c:pt idx="988">
                        <c:v>0.14510332726341857</c:v>
                      </c:pt>
                      <c:pt idx="989">
                        <c:v>0.14179210975272993</c:v>
                      </c:pt>
                      <c:pt idx="990">
                        <c:v>0.13896436425150754</c:v>
                      </c:pt>
                      <c:pt idx="991">
                        <c:v>0.13794828602362982</c:v>
                      </c:pt>
                      <c:pt idx="992">
                        <c:v>0.13731182162261302</c:v>
                      </c:pt>
                      <c:pt idx="993">
                        <c:v>0.13542240024372013</c:v>
                      </c:pt>
                      <c:pt idx="994">
                        <c:v>0.13429043550773162</c:v>
                      </c:pt>
                      <c:pt idx="995">
                        <c:v>0.13294649356885441</c:v>
                      </c:pt>
                      <c:pt idx="996">
                        <c:v>0.13190117112518424</c:v>
                      </c:pt>
                      <c:pt idx="997">
                        <c:v>0.13092323160672001</c:v>
                      </c:pt>
                      <c:pt idx="998">
                        <c:v>0.12983713949830511</c:v>
                      </c:pt>
                      <c:pt idx="999">
                        <c:v>0.12791351895017486</c:v>
                      </c:pt>
                      <c:pt idx="1000">
                        <c:v>0.12520056794866236</c:v>
                      </c:pt>
                      <c:pt idx="1001">
                        <c:v>0.12330609221302766</c:v>
                      </c:pt>
                      <c:pt idx="1002">
                        <c:v>0.1222219695491826</c:v>
                      </c:pt>
                      <c:pt idx="1003">
                        <c:v>0.12146054957065287</c:v>
                      </c:pt>
                      <c:pt idx="1004">
                        <c:v>0.12010625862669733</c:v>
                      </c:pt>
                      <c:pt idx="1005">
                        <c:v>0.11900958192633357</c:v>
                      </c:pt>
                      <c:pt idx="1006">
                        <c:v>0.11829843342701633</c:v>
                      </c:pt>
                      <c:pt idx="1007">
                        <c:v>0.11746872528564851</c:v>
                      </c:pt>
                      <c:pt idx="1008">
                        <c:v>0.11626592955823845</c:v>
                      </c:pt>
                      <c:pt idx="1009">
                        <c:v>0.1151086198719128</c:v>
                      </c:pt>
                      <c:pt idx="1010">
                        <c:v>0.11411478181128756</c:v>
                      </c:pt>
                      <c:pt idx="1011">
                        <c:v>0.11306455567496061</c:v>
                      </c:pt>
                      <c:pt idx="1012">
                        <c:v>0.11219475993843904</c:v>
                      </c:pt>
                      <c:pt idx="1013">
                        <c:v>0.11124523167391998</c:v>
                      </c:pt>
                      <c:pt idx="1014">
                        <c:v>0.11029564268554042</c:v>
                      </c:pt>
                      <c:pt idx="1015">
                        <c:v>0.10914231629350964</c:v>
                      </c:pt>
                      <c:pt idx="1016">
                        <c:v>0.10844132693822761</c:v>
                      </c:pt>
                      <c:pt idx="1017">
                        <c:v>0.1066011008659184</c:v>
                      </c:pt>
                      <c:pt idx="1018">
                        <c:v>0.10549339392676035</c:v>
                      </c:pt>
                      <c:pt idx="1019">
                        <c:v>0.10402770139534886</c:v>
                      </c:pt>
                      <c:pt idx="1020">
                        <c:v>0.10244188642913328</c:v>
                      </c:pt>
                      <c:pt idx="1021">
                        <c:v>0.10054461209410469</c:v>
                      </c:pt>
                      <c:pt idx="1022">
                        <c:v>9.9976893226185193E-2</c:v>
                      </c:pt>
                      <c:pt idx="1023">
                        <c:v>9.7849752068494875E-2</c:v>
                      </c:pt>
                      <c:pt idx="1024">
                        <c:v>9.7064422751670196E-2</c:v>
                      </c:pt>
                      <c:pt idx="1025">
                        <c:v>9.5977927944610422E-2</c:v>
                      </c:pt>
                      <c:pt idx="1026">
                        <c:v>9.4811961834697381E-2</c:v>
                      </c:pt>
                      <c:pt idx="1027">
                        <c:v>9.3637182121159179E-2</c:v>
                      </c:pt>
                      <c:pt idx="1028">
                        <c:v>9.2540264248817602E-2</c:v>
                      </c:pt>
                      <c:pt idx="1029">
                        <c:v>9.1791769392418579E-2</c:v>
                      </c:pt>
                      <c:pt idx="1030">
                        <c:v>9.0636030654936153E-2</c:v>
                      </c:pt>
                      <c:pt idx="1031">
                        <c:v>8.9505189006219385E-2</c:v>
                      </c:pt>
                      <c:pt idx="1032">
                        <c:v>8.820461540168302E-2</c:v>
                      </c:pt>
                      <c:pt idx="1033">
                        <c:v>8.7055707975217694E-2</c:v>
                      </c:pt>
                      <c:pt idx="1034">
                        <c:v>8.610294286095431E-2</c:v>
                      </c:pt>
                      <c:pt idx="1035">
                        <c:v>8.5157214136742945E-2</c:v>
                      </c:pt>
                      <c:pt idx="1036">
                        <c:v>8.39632932423615E-2</c:v>
                      </c:pt>
                      <c:pt idx="1037">
                        <c:v>8.2722904093353422E-2</c:v>
                      </c:pt>
                      <c:pt idx="1038">
                        <c:v>8.149539448720107E-2</c:v>
                      </c:pt>
                      <c:pt idx="1039">
                        <c:v>8.0566839160332249E-2</c:v>
                      </c:pt>
                      <c:pt idx="1040">
                        <c:v>7.9499847341396632E-2</c:v>
                      </c:pt>
                      <c:pt idx="1041">
                        <c:v>7.8153391760021493E-2</c:v>
                      </c:pt>
                      <c:pt idx="1042">
                        <c:v>7.7208336617653972E-2</c:v>
                      </c:pt>
                      <c:pt idx="1043">
                        <c:v>7.5972016775894949E-2</c:v>
                      </c:pt>
                      <c:pt idx="1044">
                        <c:v>7.482464379493943E-2</c:v>
                      </c:pt>
                      <c:pt idx="1045">
                        <c:v>7.3658048227817338E-2</c:v>
                      </c:pt>
                      <c:pt idx="1046">
                        <c:v>7.2973906888856077E-2</c:v>
                      </c:pt>
                      <c:pt idx="1047">
                        <c:v>7.1521953930417353E-2</c:v>
                      </c:pt>
                      <c:pt idx="1048">
                        <c:v>7.0613449856861396E-2</c:v>
                      </c:pt>
                      <c:pt idx="1049">
                        <c:v>6.9537583543531609E-2</c:v>
                      </c:pt>
                      <c:pt idx="1050">
                        <c:v>6.7907074409217588E-2</c:v>
                      </c:pt>
                      <c:pt idx="1051">
                        <c:v>6.6870775367325636E-2</c:v>
                      </c:pt>
                      <c:pt idx="1052">
                        <c:v>6.569854106068361E-2</c:v>
                      </c:pt>
                      <c:pt idx="1053">
                        <c:v>6.4575106931119813E-2</c:v>
                      </c:pt>
                      <c:pt idx="1054">
                        <c:v>6.3444383469274834E-2</c:v>
                      </c:pt>
                      <c:pt idx="1055">
                        <c:v>6.2271911813920708E-2</c:v>
                      </c:pt>
                      <c:pt idx="1056">
                        <c:v>6.1079023979303808E-2</c:v>
                      </c:pt>
                      <c:pt idx="1057">
                        <c:v>5.9893358730598617E-2</c:v>
                      </c:pt>
                      <c:pt idx="1058">
                        <c:v>5.861979402411948E-2</c:v>
                      </c:pt>
                      <c:pt idx="1059">
                        <c:v>5.7568060240145692E-2</c:v>
                      </c:pt>
                      <c:pt idx="1060">
                        <c:v>5.6337206414546093E-2</c:v>
                      </c:pt>
                      <c:pt idx="1061">
                        <c:v>5.4931496481411851E-2</c:v>
                      </c:pt>
                      <c:pt idx="1062">
                        <c:v>5.3961188660648501E-2</c:v>
                      </c:pt>
                      <c:pt idx="1063">
                        <c:v>5.3709612110391304E-2</c:v>
                      </c:pt>
                      <c:pt idx="1064">
                        <c:v>5.1430912931793346E-2</c:v>
                      </c:pt>
                      <c:pt idx="1065">
                        <c:v>5.0558162718976847E-2</c:v>
                      </c:pt>
                      <c:pt idx="1066">
                        <c:v>4.9273736004580689E-2</c:v>
                      </c:pt>
                      <c:pt idx="1067">
                        <c:v>4.7973631980992207E-2</c:v>
                      </c:pt>
                      <c:pt idx="1068">
                        <c:v>4.6439713610740355E-2</c:v>
                      </c:pt>
                      <c:pt idx="1069">
                        <c:v>4.3997184868958046E-2</c:v>
                      </c:pt>
                      <c:pt idx="1070">
                        <c:v>4.3331032863553762E-2</c:v>
                      </c:pt>
                      <c:pt idx="1071">
                        <c:v>4.2039596030395608E-2</c:v>
                      </c:pt>
                      <c:pt idx="1072">
                        <c:v>4.0508809941161163E-2</c:v>
                      </c:pt>
                      <c:pt idx="1073">
                        <c:v>3.9432853556150005E-2</c:v>
                      </c:pt>
                      <c:pt idx="1074">
                        <c:v>3.8081064078386864E-2</c:v>
                      </c:pt>
                      <c:pt idx="1075">
                        <c:v>3.7109069448536786E-2</c:v>
                      </c:pt>
                      <c:pt idx="1076">
                        <c:v>3.5940671114871342E-2</c:v>
                      </c:pt>
                      <c:pt idx="1077">
                        <c:v>3.4729532746506725E-2</c:v>
                      </c:pt>
                      <c:pt idx="1078">
                        <c:v>3.3201007240254002E-2</c:v>
                      </c:pt>
                      <c:pt idx="1079">
                        <c:v>3.2021467531026609E-2</c:v>
                      </c:pt>
                      <c:pt idx="1080">
                        <c:v>3.0939752568005578E-2</c:v>
                      </c:pt>
                      <c:pt idx="1081">
                        <c:v>2.9815577544034789E-2</c:v>
                      </c:pt>
                      <c:pt idx="1082">
                        <c:v>2.8402545796340262E-2</c:v>
                      </c:pt>
                      <c:pt idx="1083">
                        <c:v>2.7477498117555579E-2</c:v>
                      </c:pt>
                      <c:pt idx="1084">
                        <c:v>2.3937290945796483E-2</c:v>
                      </c:pt>
                      <c:pt idx="1085">
                        <c:v>2.0955318388482469E-2</c:v>
                      </c:pt>
                      <c:pt idx="1086">
                        <c:v>1.9849297776902822E-2</c:v>
                      </c:pt>
                      <c:pt idx="1087">
                        <c:v>1.8712382670887609E-2</c:v>
                      </c:pt>
                      <c:pt idx="1088">
                        <c:v>1.7388843273151888E-2</c:v>
                      </c:pt>
                      <c:pt idx="1089">
                        <c:v>1.6196595676323981E-2</c:v>
                      </c:pt>
                      <c:pt idx="1090">
                        <c:v>1.4741997446486344E-2</c:v>
                      </c:pt>
                      <c:pt idx="1091">
                        <c:v>1.3719779151031739E-2</c:v>
                      </c:pt>
                      <c:pt idx="1092">
                        <c:v>1.2396369057396238E-2</c:v>
                      </c:pt>
                      <c:pt idx="1093">
                        <c:v>1.1170366638032234E-2</c:v>
                      </c:pt>
                      <c:pt idx="1094">
                        <c:v>8.0290712111656046E-3</c:v>
                      </c:pt>
                      <c:pt idx="1095">
                        <c:v>7.095539009683436E-3</c:v>
                      </c:pt>
                      <c:pt idx="1096">
                        <c:v>5.2555525632373883E-3</c:v>
                      </c:pt>
                      <c:pt idx="1097">
                        <c:v>3.9774615875860482E-3</c:v>
                      </c:pt>
                      <c:pt idx="1098">
                        <c:v>2.274502667590805E-3</c:v>
                      </c:pt>
                      <c:pt idx="1099">
                        <c:v>-3.4962064598769181E-4</c:v>
                      </c:pt>
                      <c:pt idx="1100">
                        <c:v>-2.6708131380064112E-3</c:v>
                      </c:pt>
                      <c:pt idx="1101">
                        <c:v>-4.3665551605747005E-3</c:v>
                      </c:pt>
                      <c:pt idx="1102">
                        <c:v>-5.2657730362843085E-3</c:v>
                      </c:pt>
                      <c:pt idx="1103">
                        <c:v>-6.7579170832338161E-3</c:v>
                      </c:pt>
                      <c:pt idx="1104">
                        <c:v>-9.6347246757229055E-3</c:v>
                      </c:pt>
                      <c:pt idx="1105">
                        <c:v>-1.2211371259302122E-2</c:v>
                      </c:pt>
                      <c:pt idx="1106">
                        <c:v>-1.3817281170831086E-2</c:v>
                      </c:pt>
                      <c:pt idx="1107">
                        <c:v>-1.5259463534639276E-2</c:v>
                      </c:pt>
                      <c:pt idx="1108">
                        <c:v>-1.6507452250742762E-2</c:v>
                      </c:pt>
                      <c:pt idx="1109">
                        <c:v>-1.7657894958427154E-2</c:v>
                      </c:pt>
                      <c:pt idx="1110">
                        <c:v>-1.9384338579779715E-2</c:v>
                      </c:pt>
                      <c:pt idx="1111">
                        <c:v>-2.0341747824823522E-2</c:v>
                      </c:pt>
                      <c:pt idx="1112">
                        <c:v>-2.2285186973848778E-2</c:v>
                      </c:pt>
                      <c:pt idx="1113">
                        <c:v>-2.3606964423468619E-2</c:v>
                      </c:pt>
                      <c:pt idx="1114">
                        <c:v>-2.4866616703616264E-2</c:v>
                      </c:pt>
                      <c:pt idx="1115">
                        <c:v>-2.6965209457650133E-2</c:v>
                      </c:pt>
                      <c:pt idx="1116">
                        <c:v>-2.8011260681925908E-2</c:v>
                      </c:pt>
                      <c:pt idx="1117">
                        <c:v>-3.0948128196287762E-2</c:v>
                      </c:pt>
                      <c:pt idx="1118">
                        <c:v>-3.2558880099312272E-2</c:v>
                      </c:pt>
                      <c:pt idx="1119">
                        <c:v>-3.3569705711083121E-2</c:v>
                      </c:pt>
                      <c:pt idx="1120">
                        <c:v>-3.5060434840476142E-2</c:v>
                      </c:pt>
                      <c:pt idx="1121">
                        <c:v>-3.6346365546010909E-2</c:v>
                      </c:pt>
                      <c:pt idx="1122">
                        <c:v>-3.7423775600958852E-2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01D-4CCD-A4C2-019A7266AA8F}"/>
                  </c:ext>
                </c:extLst>
              </c15:ser>
            </c15:filteredScatterSeries>
          </c:ext>
        </c:extLst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Calculation!$A$2:$A$1122</c:f>
              <c:numCache>
                <c:formatCode>General</c:formatCode>
                <c:ptCount val="1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</c:numCache>
            </c:numRef>
          </c:xVal>
          <c:yVal>
            <c:numRef>
              <c:f>Calculation!$AR$2:$AR$1122</c:f>
              <c:numCache>
                <c:formatCode>General</c:formatCode>
                <c:ptCount val="1121"/>
                <c:pt idx="0">
                  <c:v>8.8903146668670701E-3</c:v>
                </c:pt>
                <c:pt idx="1">
                  <c:v>8.9480395377233429E-3</c:v>
                </c:pt>
                <c:pt idx="2">
                  <c:v>9.0077534757182325E-3</c:v>
                </c:pt>
                <c:pt idx="3">
                  <c:v>9.0658147100693628E-3</c:v>
                </c:pt>
                <c:pt idx="4">
                  <c:v>9.1257653965581276E-3</c:v>
                </c:pt>
                <c:pt idx="5">
                  <c:v>9.1876915525678886E-3</c:v>
                </c:pt>
                <c:pt idx="6">
                  <c:v>9.2496037456094461E-3</c:v>
                </c:pt>
                <c:pt idx="7">
                  <c:v>9.3102840972620528E-3</c:v>
                </c:pt>
                <c:pt idx="8">
                  <c:v>9.3711093944447953E-3</c:v>
                </c:pt>
                <c:pt idx="9">
                  <c:v>9.43397819508459E-3</c:v>
                </c:pt>
                <c:pt idx="10">
                  <c:v>9.4969585800539318E-3</c:v>
                </c:pt>
                <c:pt idx="11">
                  <c:v>9.5608887093720524E-3</c:v>
                </c:pt>
                <c:pt idx="12">
                  <c:v>9.6249510569343215E-3</c:v>
                </c:pt>
                <c:pt idx="13">
                  <c:v>9.6910304948893307E-3</c:v>
                </c:pt>
                <c:pt idx="14">
                  <c:v>9.7565177286144285E-3</c:v>
                </c:pt>
                <c:pt idx="15">
                  <c:v>9.8222303598903965E-3</c:v>
                </c:pt>
                <c:pt idx="16">
                  <c:v>9.8881043402443067E-3</c:v>
                </c:pt>
                <c:pt idx="17">
                  <c:v>9.9552282144285912E-3</c:v>
                </c:pt>
                <c:pt idx="18">
                  <c:v>1.0022677346735053E-2</c:v>
                </c:pt>
                <c:pt idx="19">
                  <c:v>1.0090709832211449E-2</c:v>
                </c:pt>
                <c:pt idx="20">
                  <c:v>1.0158773972669751E-2</c:v>
                </c:pt>
                <c:pt idx="21">
                  <c:v>1.0228320082770791E-2</c:v>
                </c:pt>
                <c:pt idx="22">
                  <c:v>1.0298165091274182E-2</c:v>
                </c:pt>
                <c:pt idx="23">
                  <c:v>1.0368511486083531E-2</c:v>
                </c:pt>
                <c:pt idx="24">
                  <c:v>1.0439739707807618E-2</c:v>
                </c:pt>
                <c:pt idx="25">
                  <c:v>1.0511883782587106E-2</c:v>
                </c:pt>
                <c:pt idx="26">
                  <c:v>1.0583129073372876E-2</c:v>
                </c:pt>
                <c:pt idx="27">
                  <c:v>1.0654077827332454E-2</c:v>
                </c:pt>
                <c:pt idx="28">
                  <c:v>1.0724712035197348E-2</c:v>
                </c:pt>
                <c:pt idx="29">
                  <c:v>1.0794373756561268E-2</c:v>
                </c:pt>
                <c:pt idx="30">
                  <c:v>1.086372312606923E-2</c:v>
                </c:pt>
                <c:pt idx="31">
                  <c:v>1.093277674511879E-2</c:v>
                </c:pt>
                <c:pt idx="32">
                  <c:v>1.1002090992325504E-2</c:v>
                </c:pt>
                <c:pt idx="33">
                  <c:v>1.1071178529723027E-2</c:v>
                </c:pt>
                <c:pt idx="34">
                  <c:v>1.1139910507181192E-2</c:v>
                </c:pt>
                <c:pt idx="35">
                  <c:v>1.1208425208692734E-2</c:v>
                </c:pt>
                <c:pt idx="36">
                  <c:v>1.1276893815341773E-2</c:v>
                </c:pt>
                <c:pt idx="37">
                  <c:v>1.1343519704212358E-2</c:v>
                </c:pt>
                <c:pt idx="38">
                  <c:v>1.1410272512918694E-2</c:v>
                </c:pt>
                <c:pt idx="39">
                  <c:v>1.1477481640890626E-2</c:v>
                </c:pt>
                <c:pt idx="40">
                  <c:v>1.1545511667724566E-2</c:v>
                </c:pt>
                <c:pt idx="41">
                  <c:v>1.1613188027210845E-2</c:v>
                </c:pt>
                <c:pt idx="42">
                  <c:v>1.1680658604217718E-2</c:v>
                </c:pt>
                <c:pt idx="43">
                  <c:v>1.1748388105196551E-2</c:v>
                </c:pt>
                <c:pt idx="44">
                  <c:v>1.1817051746970394E-2</c:v>
                </c:pt>
                <c:pt idx="45">
                  <c:v>1.1886101645967772E-2</c:v>
                </c:pt>
                <c:pt idx="46">
                  <c:v>1.1956748207567801E-2</c:v>
                </c:pt>
                <c:pt idx="47">
                  <c:v>1.2029844539125135E-2</c:v>
                </c:pt>
                <c:pt idx="48">
                  <c:v>1.2102510079274653E-2</c:v>
                </c:pt>
                <c:pt idx="49">
                  <c:v>1.2175895040899012E-2</c:v>
                </c:pt>
                <c:pt idx="50">
                  <c:v>1.2248964039080205E-2</c:v>
                </c:pt>
                <c:pt idx="51">
                  <c:v>1.2321513247544779E-2</c:v>
                </c:pt>
                <c:pt idx="52">
                  <c:v>1.2394744555721864E-2</c:v>
                </c:pt>
                <c:pt idx="53">
                  <c:v>1.2468240531902477E-2</c:v>
                </c:pt>
                <c:pt idx="54">
                  <c:v>1.2542004924232715E-2</c:v>
                </c:pt>
                <c:pt idx="55">
                  <c:v>1.261552869910295E-2</c:v>
                </c:pt>
                <c:pt idx="56">
                  <c:v>1.2689348286429611E-2</c:v>
                </c:pt>
                <c:pt idx="57">
                  <c:v>1.2763412325270736E-2</c:v>
                </c:pt>
                <c:pt idx="58">
                  <c:v>1.2837796024469831E-2</c:v>
                </c:pt>
                <c:pt idx="59">
                  <c:v>1.2912318844672008E-2</c:v>
                </c:pt>
                <c:pt idx="60">
                  <c:v>1.2987964412247114E-2</c:v>
                </c:pt>
                <c:pt idx="61">
                  <c:v>1.3065180662572857E-2</c:v>
                </c:pt>
                <c:pt idx="62">
                  <c:v>1.3141715383298355E-2</c:v>
                </c:pt>
                <c:pt idx="63">
                  <c:v>1.3219049189776911E-2</c:v>
                </c:pt>
                <c:pt idx="64">
                  <c:v>1.3299080037661443E-2</c:v>
                </c:pt>
                <c:pt idx="65">
                  <c:v>1.3380676900028594E-2</c:v>
                </c:pt>
                <c:pt idx="66">
                  <c:v>1.3463050210193147E-2</c:v>
                </c:pt>
                <c:pt idx="67">
                  <c:v>1.3546503990197512E-2</c:v>
                </c:pt>
                <c:pt idx="68">
                  <c:v>1.3633600816974961E-2</c:v>
                </c:pt>
                <c:pt idx="69">
                  <c:v>1.3725088893928507E-2</c:v>
                </c:pt>
                <c:pt idx="70">
                  <c:v>1.3817246370405574E-2</c:v>
                </c:pt>
                <c:pt idx="71">
                  <c:v>1.3913029050526094E-2</c:v>
                </c:pt>
                <c:pt idx="72">
                  <c:v>1.4010772254589358E-2</c:v>
                </c:pt>
                <c:pt idx="73">
                  <c:v>1.4110550899057482E-2</c:v>
                </c:pt>
                <c:pt idx="74">
                  <c:v>1.4210887903716333E-2</c:v>
                </c:pt>
                <c:pt idx="75">
                  <c:v>1.4312149416423645E-2</c:v>
                </c:pt>
                <c:pt idx="76">
                  <c:v>1.4414051245720589E-2</c:v>
                </c:pt>
                <c:pt idx="77">
                  <c:v>1.452035511200135E-2</c:v>
                </c:pt>
                <c:pt idx="78">
                  <c:v>1.4625064641894574E-2</c:v>
                </c:pt>
                <c:pt idx="79">
                  <c:v>1.4730064534575248E-2</c:v>
                </c:pt>
                <c:pt idx="80">
                  <c:v>1.4833350253036733E-2</c:v>
                </c:pt>
                <c:pt idx="81">
                  <c:v>1.4927754736448622E-2</c:v>
                </c:pt>
                <c:pt idx="82">
                  <c:v>1.5022691876972272E-2</c:v>
                </c:pt>
                <c:pt idx="83">
                  <c:v>1.5104725800535472E-2</c:v>
                </c:pt>
                <c:pt idx="84">
                  <c:v>1.5186055394652297E-2</c:v>
                </c:pt>
                <c:pt idx="85">
                  <c:v>1.5259987071703384E-2</c:v>
                </c:pt>
                <c:pt idx="86">
                  <c:v>1.5341375399166596E-2</c:v>
                </c:pt>
                <c:pt idx="87">
                  <c:v>1.5420387063367638E-2</c:v>
                </c:pt>
                <c:pt idx="88">
                  <c:v>1.5475316756677767E-2</c:v>
                </c:pt>
                <c:pt idx="89">
                  <c:v>1.553139007959415E-2</c:v>
                </c:pt>
                <c:pt idx="90">
                  <c:v>1.5574610248314025E-2</c:v>
                </c:pt>
                <c:pt idx="91">
                  <c:v>1.5623764856089573E-2</c:v>
                </c:pt>
                <c:pt idx="92">
                  <c:v>1.5670347400503475E-2</c:v>
                </c:pt>
                <c:pt idx="93">
                  <c:v>1.5706631202962108E-2</c:v>
                </c:pt>
                <c:pt idx="94">
                  <c:v>1.5742307312504918E-2</c:v>
                </c:pt>
                <c:pt idx="95">
                  <c:v>1.5777627242550551E-2</c:v>
                </c:pt>
                <c:pt idx="96">
                  <c:v>1.578240594545146E-2</c:v>
                </c:pt>
                <c:pt idx="97">
                  <c:v>1.5784328557106847E-2</c:v>
                </c:pt>
                <c:pt idx="98">
                  <c:v>1.5801492816643219E-2</c:v>
                </c:pt>
                <c:pt idx="99">
                  <c:v>1.5858025299604891E-2</c:v>
                </c:pt>
                <c:pt idx="100">
                  <c:v>1.5924238055774413E-2</c:v>
                </c:pt>
                <c:pt idx="101">
                  <c:v>1.5747924709944714E-2</c:v>
                </c:pt>
                <c:pt idx="102">
                  <c:v>1.5575091383067239E-2</c:v>
                </c:pt>
                <c:pt idx="103">
                  <c:v>1.5417492040836745E-2</c:v>
                </c:pt>
                <c:pt idx="104">
                  <c:v>1.526211250153222E-2</c:v>
                </c:pt>
                <c:pt idx="105">
                  <c:v>1.5111831963788279E-2</c:v>
                </c:pt>
                <c:pt idx="106">
                  <c:v>1.4981293487491637E-2</c:v>
                </c:pt>
                <c:pt idx="107">
                  <c:v>1.4854447077035421E-2</c:v>
                </c:pt>
                <c:pt idx="108">
                  <c:v>1.4730625920079588E-2</c:v>
                </c:pt>
                <c:pt idx="109">
                  <c:v>1.4577507687436975E-2</c:v>
                </c:pt>
                <c:pt idx="110">
                  <c:v>1.4428159675947839E-2</c:v>
                </c:pt>
                <c:pt idx="111">
                  <c:v>1.4316233077346851E-2</c:v>
                </c:pt>
                <c:pt idx="112">
                  <c:v>1.4204704581799028E-2</c:v>
                </c:pt>
                <c:pt idx="113">
                  <c:v>1.4093236623789042E-2</c:v>
                </c:pt>
                <c:pt idx="114">
                  <c:v>1.3983149941477084E-2</c:v>
                </c:pt>
                <c:pt idx="115">
                  <c:v>1.3876153664689323E-2</c:v>
                </c:pt>
                <c:pt idx="116">
                  <c:v>1.3770059983867751E-2</c:v>
                </c:pt>
                <c:pt idx="117">
                  <c:v>1.3666499807267389E-2</c:v>
                </c:pt>
                <c:pt idx="118">
                  <c:v>1.3564866876861639E-2</c:v>
                </c:pt>
                <c:pt idx="119">
                  <c:v>1.3464899412502758E-2</c:v>
                </c:pt>
                <c:pt idx="120">
                  <c:v>1.3368094974383867E-2</c:v>
                </c:pt>
                <c:pt idx="121">
                  <c:v>1.3273768416570823E-2</c:v>
                </c:pt>
                <c:pt idx="122">
                  <c:v>1.3181179743326523E-2</c:v>
                </c:pt>
                <c:pt idx="123">
                  <c:v>1.3097227641507597E-2</c:v>
                </c:pt>
                <c:pt idx="124">
                  <c:v>1.3014452858083964E-2</c:v>
                </c:pt>
                <c:pt idx="125">
                  <c:v>1.2933922100415753E-2</c:v>
                </c:pt>
                <c:pt idx="126">
                  <c:v>1.2854653358445541E-2</c:v>
                </c:pt>
                <c:pt idx="127">
                  <c:v>1.2777771710778808E-2</c:v>
                </c:pt>
                <c:pt idx="128">
                  <c:v>1.2702738337186803E-2</c:v>
                </c:pt>
                <c:pt idx="129">
                  <c:v>1.2628944018197776E-2</c:v>
                </c:pt>
                <c:pt idx="130">
                  <c:v>1.2556599134806274E-2</c:v>
                </c:pt>
                <c:pt idx="131">
                  <c:v>1.2484683515973696E-2</c:v>
                </c:pt>
                <c:pt idx="132">
                  <c:v>1.241470155855268E-2</c:v>
                </c:pt>
                <c:pt idx="133">
                  <c:v>1.2345185725498184E-2</c:v>
                </c:pt>
                <c:pt idx="134">
                  <c:v>1.2277639862565172E-2</c:v>
                </c:pt>
                <c:pt idx="135">
                  <c:v>1.2209790705862948E-2</c:v>
                </c:pt>
                <c:pt idx="136">
                  <c:v>1.2143907687539842E-2</c:v>
                </c:pt>
                <c:pt idx="137">
                  <c:v>1.2077737320301487E-2</c:v>
                </c:pt>
                <c:pt idx="138">
                  <c:v>1.2012609248540293E-2</c:v>
                </c:pt>
                <c:pt idx="139">
                  <c:v>1.1947735621024996E-2</c:v>
                </c:pt>
                <c:pt idx="140">
                  <c:v>1.18832051865477E-2</c:v>
                </c:pt>
                <c:pt idx="141">
                  <c:v>1.1818380095783676E-2</c:v>
                </c:pt>
                <c:pt idx="142">
                  <c:v>1.1754658508861301E-2</c:v>
                </c:pt>
                <c:pt idx="143">
                  <c:v>1.169157049366187E-2</c:v>
                </c:pt>
                <c:pt idx="144">
                  <c:v>1.1629158132700232E-2</c:v>
                </c:pt>
                <c:pt idx="145">
                  <c:v>1.1565674599099605E-2</c:v>
                </c:pt>
                <c:pt idx="146">
                  <c:v>1.1502899997397228E-2</c:v>
                </c:pt>
                <c:pt idx="147">
                  <c:v>1.1440461002981437E-2</c:v>
                </c:pt>
                <c:pt idx="148">
                  <c:v>1.137881704076517E-2</c:v>
                </c:pt>
                <c:pt idx="149">
                  <c:v>1.1317483584029417E-2</c:v>
                </c:pt>
                <c:pt idx="150">
                  <c:v>1.1256916977754975E-2</c:v>
                </c:pt>
                <c:pt idx="151">
                  <c:v>1.1193724346653319E-2</c:v>
                </c:pt>
                <c:pt idx="152">
                  <c:v>1.1130789219950449E-2</c:v>
                </c:pt>
                <c:pt idx="153">
                  <c:v>1.1068258461903039E-2</c:v>
                </c:pt>
                <c:pt idx="154">
                  <c:v>1.1006040833228082E-2</c:v>
                </c:pt>
                <c:pt idx="155">
                  <c:v>1.0943677699727421E-2</c:v>
                </c:pt>
                <c:pt idx="156">
                  <c:v>1.0879744432897574E-2</c:v>
                </c:pt>
                <c:pt idx="157">
                  <c:v>1.0815499018853335E-2</c:v>
                </c:pt>
                <c:pt idx="158">
                  <c:v>1.0751630894783235E-2</c:v>
                </c:pt>
                <c:pt idx="159">
                  <c:v>1.0688090234580779E-2</c:v>
                </c:pt>
                <c:pt idx="160">
                  <c:v>1.0624942233832433E-2</c:v>
                </c:pt>
                <c:pt idx="161">
                  <c:v>1.0562189127456358E-2</c:v>
                </c:pt>
                <c:pt idx="162">
                  <c:v>1.049929421821141E-2</c:v>
                </c:pt>
                <c:pt idx="163">
                  <c:v>1.043333433941902E-2</c:v>
                </c:pt>
                <c:pt idx="164">
                  <c:v>1.0367799666377301E-2</c:v>
                </c:pt>
                <c:pt idx="165">
                  <c:v>1.0302166532937024E-2</c:v>
                </c:pt>
                <c:pt idx="166">
                  <c:v>1.0237072802682204E-2</c:v>
                </c:pt>
                <c:pt idx="167">
                  <c:v>1.0169988388836305E-2</c:v>
                </c:pt>
                <c:pt idx="168">
                  <c:v>1.0102807547250523E-2</c:v>
                </c:pt>
                <c:pt idx="169">
                  <c:v>1.0034627128546492E-2</c:v>
                </c:pt>
                <c:pt idx="170">
                  <c:v>9.9663577069876268E-3</c:v>
                </c:pt>
                <c:pt idx="171">
                  <c:v>9.897564844562997E-3</c:v>
                </c:pt>
                <c:pt idx="172">
                  <c:v>9.8287585240772607E-3</c:v>
                </c:pt>
                <c:pt idx="173">
                  <c:v>9.7605020468636075E-3</c:v>
                </c:pt>
                <c:pt idx="174">
                  <c:v>9.6922307332843877E-3</c:v>
                </c:pt>
                <c:pt idx="175">
                  <c:v>9.6230723650911672E-3</c:v>
                </c:pt>
                <c:pt idx="176">
                  <c:v>9.5538797795499623E-3</c:v>
                </c:pt>
                <c:pt idx="177">
                  <c:v>9.4842322862828694E-3</c:v>
                </c:pt>
                <c:pt idx="178">
                  <c:v>9.4151109906319228E-3</c:v>
                </c:pt>
                <c:pt idx="179">
                  <c:v>9.3454651524115563E-3</c:v>
                </c:pt>
                <c:pt idx="180">
                  <c:v>9.2758303416557077E-3</c:v>
                </c:pt>
                <c:pt idx="181">
                  <c:v>9.2057263008066739E-3</c:v>
                </c:pt>
                <c:pt idx="182">
                  <c:v>9.1355919401119503E-3</c:v>
                </c:pt>
                <c:pt idx="183">
                  <c:v>9.0653716718649656E-3</c:v>
                </c:pt>
                <c:pt idx="184">
                  <c:v>8.9954896805298883E-3</c:v>
                </c:pt>
                <c:pt idx="185">
                  <c:v>8.9255631626173407E-3</c:v>
                </c:pt>
                <c:pt idx="186">
                  <c:v>8.8556427021464403E-3</c:v>
                </c:pt>
                <c:pt idx="187">
                  <c:v>8.7855697444280852E-3</c:v>
                </c:pt>
                <c:pt idx="188">
                  <c:v>8.7153891369316418E-3</c:v>
                </c:pt>
                <c:pt idx="189">
                  <c:v>8.6450792134219762E-3</c:v>
                </c:pt>
                <c:pt idx="190">
                  <c:v>8.5745702263447538E-3</c:v>
                </c:pt>
                <c:pt idx="191">
                  <c:v>8.5028509438699919E-3</c:v>
                </c:pt>
                <c:pt idx="192">
                  <c:v>8.4308789324029389E-3</c:v>
                </c:pt>
                <c:pt idx="193">
                  <c:v>8.3581993805545117E-3</c:v>
                </c:pt>
                <c:pt idx="194">
                  <c:v>8.2852376346179944E-3</c:v>
                </c:pt>
                <c:pt idx="195">
                  <c:v>8.2119772633732248E-3</c:v>
                </c:pt>
                <c:pt idx="196">
                  <c:v>8.1379279625562531E-3</c:v>
                </c:pt>
                <c:pt idx="197">
                  <c:v>8.0635888953269428E-3</c:v>
                </c:pt>
                <c:pt idx="198">
                  <c:v>7.9888993546560864E-3</c:v>
                </c:pt>
                <c:pt idx="199">
                  <c:v>7.9138588189762646E-3</c:v>
                </c:pt>
                <c:pt idx="200">
                  <c:v>7.837930928429087E-3</c:v>
                </c:pt>
                <c:pt idx="201">
                  <c:v>7.7617017903789595E-3</c:v>
                </c:pt>
                <c:pt idx="202">
                  <c:v>7.6851094950488369E-3</c:v>
                </c:pt>
                <c:pt idx="203">
                  <c:v>7.6080937621613625E-3</c:v>
                </c:pt>
                <c:pt idx="204">
                  <c:v>7.5301892066332475E-3</c:v>
                </c:pt>
                <c:pt idx="205">
                  <c:v>7.4518527564178833E-3</c:v>
                </c:pt>
                <c:pt idx="206">
                  <c:v>7.3727865576018962E-3</c:v>
                </c:pt>
                <c:pt idx="207">
                  <c:v>7.2933554914646525E-3</c:v>
                </c:pt>
                <c:pt idx="208">
                  <c:v>7.2134664495131298E-3</c:v>
                </c:pt>
                <c:pt idx="209">
                  <c:v>7.1327857523297428E-3</c:v>
                </c:pt>
                <c:pt idx="210">
                  <c:v>7.0512747518403553E-3</c:v>
                </c:pt>
                <c:pt idx="211">
                  <c:v>6.9693560047683675E-3</c:v>
                </c:pt>
                <c:pt idx="212">
                  <c:v>6.886606743710214E-3</c:v>
                </c:pt>
                <c:pt idx="213">
                  <c:v>6.8046057925902461E-3</c:v>
                </c:pt>
                <c:pt idx="214">
                  <c:v>6.7224173034237901E-3</c:v>
                </c:pt>
                <c:pt idx="215">
                  <c:v>6.6404145842365305E-3</c:v>
                </c:pt>
                <c:pt idx="216">
                  <c:v>6.5576380301295614E-3</c:v>
                </c:pt>
                <c:pt idx="217">
                  <c:v>6.4747366815627585E-3</c:v>
                </c:pt>
                <c:pt idx="218">
                  <c:v>6.3916812586576489E-3</c:v>
                </c:pt>
                <c:pt idx="219">
                  <c:v>6.3084765087131076E-3</c:v>
                </c:pt>
                <c:pt idx="220">
                  <c:v>6.2246513221553982E-3</c:v>
                </c:pt>
                <c:pt idx="221">
                  <c:v>6.1407290703078491E-3</c:v>
                </c:pt>
                <c:pt idx="222">
                  <c:v>6.0562261778931313E-3</c:v>
                </c:pt>
                <c:pt idx="223">
                  <c:v>5.9722501987172095E-3</c:v>
                </c:pt>
                <c:pt idx="224">
                  <c:v>5.887757905418978E-3</c:v>
                </c:pt>
                <c:pt idx="225">
                  <c:v>5.8038199103108128E-3</c:v>
                </c:pt>
                <c:pt idx="226">
                  <c:v>5.7194237557579046E-3</c:v>
                </c:pt>
                <c:pt idx="227">
                  <c:v>5.6351313720862375E-3</c:v>
                </c:pt>
                <c:pt idx="228">
                  <c:v>5.5509674187254046E-3</c:v>
                </c:pt>
                <c:pt idx="229">
                  <c:v>5.4664355091990574E-3</c:v>
                </c:pt>
                <c:pt idx="230">
                  <c:v>5.3826002726224233E-3</c:v>
                </c:pt>
                <c:pt idx="231">
                  <c:v>5.2984506368621651E-3</c:v>
                </c:pt>
                <c:pt idx="232">
                  <c:v>5.2140116887478489E-3</c:v>
                </c:pt>
                <c:pt idx="233">
                  <c:v>5.1298245536839909E-3</c:v>
                </c:pt>
                <c:pt idx="234">
                  <c:v>5.0453670667813533E-3</c:v>
                </c:pt>
                <c:pt idx="235">
                  <c:v>4.9617615191997208E-3</c:v>
                </c:pt>
                <c:pt idx="236">
                  <c:v>4.8779586829559452E-3</c:v>
                </c:pt>
                <c:pt idx="237">
                  <c:v>4.7944723757798267E-3</c:v>
                </c:pt>
                <c:pt idx="238">
                  <c:v>4.7107774548958486E-3</c:v>
                </c:pt>
                <c:pt idx="239">
                  <c:v>4.6269573925931465E-3</c:v>
                </c:pt>
                <c:pt idx="240">
                  <c:v>4.5435470724927958E-3</c:v>
                </c:pt>
                <c:pt idx="241">
                  <c:v>4.4616359717691333E-3</c:v>
                </c:pt>
                <c:pt idx="242">
                  <c:v>4.3802427147244874E-3</c:v>
                </c:pt>
                <c:pt idx="243">
                  <c:v>4.2987235859921966E-3</c:v>
                </c:pt>
                <c:pt idx="244">
                  <c:v>4.2172043568328415E-3</c:v>
                </c:pt>
                <c:pt idx="245">
                  <c:v>4.1372519282038452E-3</c:v>
                </c:pt>
                <c:pt idx="246">
                  <c:v>4.0577962633743985E-3</c:v>
                </c:pt>
                <c:pt idx="247">
                  <c:v>3.9783896135783692E-3</c:v>
                </c:pt>
                <c:pt idx="248">
                  <c:v>3.8990225723800585E-3</c:v>
                </c:pt>
                <c:pt idx="249">
                  <c:v>3.8197490712179928E-3</c:v>
                </c:pt>
                <c:pt idx="250">
                  <c:v>3.7404549844247039E-3</c:v>
                </c:pt>
                <c:pt idx="251">
                  <c:v>3.6617894904422536E-3</c:v>
                </c:pt>
                <c:pt idx="252">
                  <c:v>3.5821511440905195E-3</c:v>
                </c:pt>
                <c:pt idx="253">
                  <c:v>3.504771406551116E-3</c:v>
                </c:pt>
                <c:pt idx="254">
                  <c:v>3.4274491263539069E-3</c:v>
                </c:pt>
                <c:pt idx="255">
                  <c:v>3.3502747510054491E-3</c:v>
                </c:pt>
                <c:pt idx="256">
                  <c:v>3.2752872026805945E-3</c:v>
                </c:pt>
                <c:pt idx="257">
                  <c:v>3.1999075511435554E-3</c:v>
                </c:pt>
                <c:pt idx="258">
                  <c:v>3.1261396898029431E-3</c:v>
                </c:pt>
                <c:pt idx="259">
                  <c:v>3.0518718988942926E-3</c:v>
                </c:pt>
                <c:pt idx="260">
                  <c:v>2.9776705164958365E-3</c:v>
                </c:pt>
                <c:pt idx="261">
                  <c:v>2.9045826000424022E-3</c:v>
                </c:pt>
                <c:pt idx="262">
                  <c:v>2.8316559826959643E-3</c:v>
                </c:pt>
                <c:pt idx="263">
                  <c:v>2.7586466104660467E-3</c:v>
                </c:pt>
                <c:pt idx="264">
                  <c:v>2.6862362210306541E-3</c:v>
                </c:pt>
                <c:pt idx="265">
                  <c:v>2.6132371593134865E-3</c:v>
                </c:pt>
                <c:pt idx="266">
                  <c:v>2.5400711244252818E-3</c:v>
                </c:pt>
                <c:pt idx="267">
                  <c:v>2.4667750783860676E-3</c:v>
                </c:pt>
                <c:pt idx="268">
                  <c:v>2.3929429289281192E-3</c:v>
                </c:pt>
                <c:pt idx="269">
                  <c:v>2.3189019795650796E-3</c:v>
                </c:pt>
                <c:pt idx="270">
                  <c:v>2.2445662724011471E-3</c:v>
                </c:pt>
                <c:pt idx="271">
                  <c:v>2.1691588994179989E-3</c:v>
                </c:pt>
                <c:pt idx="272">
                  <c:v>2.0929660994042092E-3</c:v>
                </c:pt>
                <c:pt idx="273">
                  <c:v>2.0166263856321595E-3</c:v>
                </c:pt>
                <c:pt idx="274">
                  <c:v>1.9397434779550406E-3</c:v>
                </c:pt>
                <c:pt idx="275">
                  <c:v>1.8618588741232478E-3</c:v>
                </c:pt>
                <c:pt idx="276">
                  <c:v>1.7829111030718268E-3</c:v>
                </c:pt>
                <c:pt idx="277">
                  <c:v>1.7028678368503584E-3</c:v>
                </c:pt>
                <c:pt idx="278">
                  <c:v>1.6216415149107736E-3</c:v>
                </c:pt>
                <c:pt idx="279">
                  <c:v>1.539773503052199E-3</c:v>
                </c:pt>
                <c:pt idx="280">
                  <c:v>1.4566741432465531E-3</c:v>
                </c:pt>
                <c:pt idx="281">
                  <c:v>1.3728678598803701E-3</c:v>
                </c:pt>
                <c:pt idx="282">
                  <c:v>1.287704010187359E-3</c:v>
                </c:pt>
                <c:pt idx="283">
                  <c:v>1.2017447377550255E-3</c:v>
                </c:pt>
                <c:pt idx="284">
                  <c:v>1.1138633976508427E-3</c:v>
                </c:pt>
                <c:pt idx="285">
                  <c:v>1.0987030563122237E-3</c:v>
                </c:pt>
                <c:pt idx="286">
                  <c:v>1.0824522992690837E-3</c:v>
                </c:pt>
                <c:pt idx="287">
                  <c:v>1.0661930340818604E-3</c:v>
                </c:pt>
                <c:pt idx="288">
                  <c:v>1.0488364162350371E-3</c:v>
                </c:pt>
                <c:pt idx="289">
                  <c:v>1.0314398326032193E-3</c:v>
                </c:pt>
                <c:pt idx="290">
                  <c:v>1.0123479345673235E-3</c:v>
                </c:pt>
                <c:pt idx="291">
                  <c:v>9.932103263728966E-4</c:v>
                </c:pt>
                <c:pt idx="292">
                  <c:v>9.7292362991107187E-4</c:v>
                </c:pt>
                <c:pt idx="293">
                  <c:v>9.5203739742778337E-4</c:v>
                </c:pt>
                <c:pt idx="294">
                  <c:v>9.2999781534668265E-4</c:v>
                </c:pt>
                <c:pt idx="295">
                  <c:v>8.5172745208041622E-4</c:v>
                </c:pt>
                <c:pt idx="296">
                  <c:v>7.7437345015264505E-4</c:v>
                </c:pt>
                <c:pt idx="297">
                  <c:v>6.9917166036117769E-4</c:v>
                </c:pt>
                <c:pt idx="298">
                  <c:v>6.2486311325383559E-4</c:v>
                </c:pt>
                <c:pt idx="299">
                  <c:v>5.5107912885435058E-4</c:v>
                </c:pt>
                <c:pt idx="300">
                  <c:v>4.7809181555501538E-4</c:v>
                </c:pt>
                <c:pt idx="301">
                  <c:v>4.0706927984970838E-4</c:v>
                </c:pt>
                <c:pt idx="302">
                  <c:v>3.3546292843861816E-4</c:v>
                </c:pt>
                <c:pt idx="303">
                  <c:v>2.6512827974134505E-4</c:v>
                </c:pt>
                <c:pt idx="304">
                  <c:v>1.9398675621864534E-4</c:v>
                </c:pt>
                <c:pt idx="305">
                  <c:v>1.2166694632453047E-4</c:v>
                </c:pt>
                <c:pt idx="306">
                  <c:v>4.8632572715924921E-5</c:v>
                </c:pt>
                <c:pt idx="307">
                  <c:v>-2.5173034425080734E-5</c:v>
                </c:pt>
                <c:pt idx="308">
                  <c:v>-9.983467957355656E-5</c:v>
                </c:pt>
                <c:pt idx="309">
                  <c:v>-1.7190704282905043E-4</c:v>
                </c:pt>
                <c:pt idx="310">
                  <c:v>-2.442137357383882E-4</c:v>
                </c:pt>
                <c:pt idx="311">
                  <c:v>-3.144057927671137E-4</c:v>
                </c:pt>
                <c:pt idx="312">
                  <c:v>-3.854120893700853E-4</c:v>
                </c:pt>
                <c:pt idx="313">
                  <c:v>-4.5363014037547893E-4</c:v>
                </c:pt>
                <c:pt idx="314">
                  <c:v>-5.2205983328291734E-4</c:v>
                </c:pt>
                <c:pt idx="315">
                  <c:v>-5.8850948270882362E-4</c:v>
                </c:pt>
                <c:pt idx="316">
                  <c:v>-6.5573107907943137E-4</c:v>
                </c:pt>
                <c:pt idx="317">
                  <c:v>-7.2112031104813658E-4</c:v>
                </c:pt>
                <c:pt idx="318">
                  <c:v>-7.8460056493544824E-4</c:v>
                </c:pt>
                <c:pt idx="319">
                  <c:v>-8.4855655240244268E-4</c:v>
                </c:pt>
                <c:pt idx="320">
                  <c:v>-9.1294496154008969E-4</c:v>
                </c:pt>
                <c:pt idx="321">
                  <c:v>-9.7776628359437534E-4</c:v>
                </c:pt>
                <c:pt idx="322">
                  <c:v>-1.0406975270127032E-3</c:v>
                </c:pt>
                <c:pt idx="323">
                  <c:v>-1.1040077512883164E-3</c:v>
                </c:pt>
                <c:pt idx="324">
                  <c:v>-1.1659495455961265E-3</c:v>
                </c:pt>
                <c:pt idx="325">
                  <c:v>-1.2281149561220838E-3</c:v>
                </c:pt>
                <c:pt idx="326">
                  <c:v>-1.2892922330722137E-3</c:v>
                </c:pt>
                <c:pt idx="327">
                  <c:v>-1.3507099120142194E-3</c:v>
                </c:pt>
                <c:pt idx="328">
                  <c:v>-1.4125247542174347E-3</c:v>
                </c:pt>
                <c:pt idx="329">
                  <c:v>-1.4748191880805124E-3</c:v>
                </c:pt>
                <c:pt idx="330">
                  <c:v>-1.5363470911462015E-3</c:v>
                </c:pt>
                <c:pt idx="331">
                  <c:v>-1.598295186113358E-3</c:v>
                </c:pt>
                <c:pt idx="332">
                  <c:v>-1.6606732723366971E-3</c:v>
                </c:pt>
                <c:pt idx="333">
                  <c:v>-1.7234324533802203E-3</c:v>
                </c:pt>
                <c:pt idx="334">
                  <c:v>-1.7860716714436092E-3</c:v>
                </c:pt>
                <c:pt idx="335">
                  <c:v>-1.8490549982359277E-3</c:v>
                </c:pt>
                <c:pt idx="336">
                  <c:v>-1.9132286386048115E-3</c:v>
                </c:pt>
                <c:pt idx="337">
                  <c:v>-1.9773664246613477E-3</c:v>
                </c:pt>
                <c:pt idx="338">
                  <c:v>-2.0420015175693601E-3</c:v>
                </c:pt>
                <c:pt idx="339">
                  <c:v>-2.1071075999406141E-3</c:v>
                </c:pt>
                <c:pt idx="340">
                  <c:v>-2.1726507645313622E-3</c:v>
                </c:pt>
                <c:pt idx="341">
                  <c:v>-2.2386634919112111E-3</c:v>
                </c:pt>
                <c:pt idx="342">
                  <c:v>-2.3052623404092904E-3</c:v>
                </c:pt>
                <c:pt idx="343">
                  <c:v>-2.3723249936358892E-3</c:v>
                </c:pt>
                <c:pt idx="344">
                  <c:v>-2.440499350182505E-3</c:v>
                </c:pt>
                <c:pt idx="345">
                  <c:v>-2.5092051098161853E-3</c:v>
                </c:pt>
                <c:pt idx="346">
                  <c:v>-2.5789689967052314E-3</c:v>
                </c:pt>
                <c:pt idx="347">
                  <c:v>-2.6492865141626537E-3</c:v>
                </c:pt>
                <c:pt idx="348">
                  <c:v>-2.7207617315387162E-3</c:v>
                </c:pt>
                <c:pt idx="349">
                  <c:v>-2.7916067381884989E-3</c:v>
                </c:pt>
                <c:pt idx="350">
                  <c:v>-2.8624362232842438E-3</c:v>
                </c:pt>
                <c:pt idx="351">
                  <c:v>-2.9332019967801071E-3</c:v>
                </c:pt>
                <c:pt idx="352">
                  <c:v>-3.0031980607610038E-3</c:v>
                </c:pt>
                <c:pt idx="353">
                  <c:v>-3.0731796473639958E-3</c:v>
                </c:pt>
                <c:pt idx="354">
                  <c:v>-3.1436449990682497E-3</c:v>
                </c:pt>
                <c:pt idx="355">
                  <c:v>-3.2146836650917519E-3</c:v>
                </c:pt>
                <c:pt idx="356">
                  <c:v>-3.2863909352613004E-3</c:v>
                </c:pt>
                <c:pt idx="357">
                  <c:v>-3.3581490000860826E-3</c:v>
                </c:pt>
                <c:pt idx="358">
                  <c:v>-3.4304858453170612E-3</c:v>
                </c:pt>
                <c:pt idx="359">
                  <c:v>-3.5022090134507588E-3</c:v>
                </c:pt>
                <c:pt idx="360">
                  <c:v>-3.5721064441240243E-3</c:v>
                </c:pt>
                <c:pt idx="361">
                  <c:v>-3.6419434156113035E-3</c:v>
                </c:pt>
                <c:pt idx="362">
                  <c:v>-3.7118009896628511E-3</c:v>
                </c:pt>
                <c:pt idx="363">
                  <c:v>-3.7822000517977843E-3</c:v>
                </c:pt>
                <c:pt idx="364">
                  <c:v>-3.8527378405072538E-3</c:v>
                </c:pt>
                <c:pt idx="365">
                  <c:v>-3.9233690684493091E-3</c:v>
                </c:pt>
                <c:pt idx="366">
                  <c:v>-3.9946512053652232E-3</c:v>
                </c:pt>
                <c:pt idx="367">
                  <c:v>-4.0666049655554478E-3</c:v>
                </c:pt>
                <c:pt idx="368">
                  <c:v>-4.1392971390441019E-3</c:v>
                </c:pt>
                <c:pt idx="369">
                  <c:v>-4.2130771358569827E-3</c:v>
                </c:pt>
                <c:pt idx="370">
                  <c:v>-4.2879731045128268E-3</c:v>
                </c:pt>
                <c:pt idx="371">
                  <c:v>-4.3629882599990509E-3</c:v>
                </c:pt>
                <c:pt idx="372">
                  <c:v>-4.4389058241251994E-3</c:v>
                </c:pt>
                <c:pt idx="373">
                  <c:v>-4.5152076489590309E-3</c:v>
                </c:pt>
                <c:pt idx="374">
                  <c:v>-4.5911601290269961E-3</c:v>
                </c:pt>
                <c:pt idx="375">
                  <c:v>-4.6681343445752529E-3</c:v>
                </c:pt>
                <c:pt idx="376">
                  <c:v>-4.7461474772633521E-3</c:v>
                </c:pt>
                <c:pt idx="377">
                  <c:v>-4.8252070572361453E-3</c:v>
                </c:pt>
                <c:pt idx="378">
                  <c:v>-4.904839224373134E-3</c:v>
                </c:pt>
                <c:pt idx="379">
                  <c:v>-4.985600267205321E-3</c:v>
                </c:pt>
                <c:pt idx="380">
                  <c:v>-5.0674825313719455E-3</c:v>
                </c:pt>
                <c:pt idx="381">
                  <c:v>-5.1499638958146946E-3</c:v>
                </c:pt>
                <c:pt idx="382">
                  <c:v>-5.2331884048856196E-3</c:v>
                </c:pt>
                <c:pt idx="383">
                  <c:v>-5.3177032022702604E-3</c:v>
                </c:pt>
                <c:pt idx="384">
                  <c:v>-5.4037553674757934E-3</c:v>
                </c:pt>
                <c:pt idx="385">
                  <c:v>-5.4898195820521434E-3</c:v>
                </c:pt>
                <c:pt idx="386">
                  <c:v>-5.5773464721487363E-3</c:v>
                </c:pt>
                <c:pt idx="387">
                  <c:v>-5.6681577121774082E-3</c:v>
                </c:pt>
                <c:pt idx="388">
                  <c:v>-5.7606290793781548E-3</c:v>
                </c:pt>
                <c:pt idx="389">
                  <c:v>-5.8540633412150437E-3</c:v>
                </c:pt>
                <c:pt idx="390">
                  <c:v>-5.9495976578511026E-3</c:v>
                </c:pt>
                <c:pt idx="391">
                  <c:v>-6.0487396663926885E-3</c:v>
                </c:pt>
                <c:pt idx="392">
                  <c:v>-6.1520340159068095E-3</c:v>
                </c:pt>
                <c:pt idx="393">
                  <c:v>-6.2562574076681478E-3</c:v>
                </c:pt>
                <c:pt idx="394">
                  <c:v>-6.3647647453527528E-3</c:v>
                </c:pt>
                <c:pt idx="395">
                  <c:v>-6.4743552095095453E-3</c:v>
                </c:pt>
                <c:pt idx="396">
                  <c:v>-6.5862307564709816E-3</c:v>
                </c:pt>
                <c:pt idx="397">
                  <c:v>-6.7007221019176133E-3</c:v>
                </c:pt>
                <c:pt idx="398">
                  <c:v>-6.8163754778483776E-3</c:v>
                </c:pt>
                <c:pt idx="399">
                  <c:v>-6.9326314176504384E-3</c:v>
                </c:pt>
                <c:pt idx="400">
                  <c:v>-7.0537330437692473E-3</c:v>
                </c:pt>
                <c:pt idx="401">
                  <c:v>-7.1754252373757311E-3</c:v>
                </c:pt>
                <c:pt idx="402">
                  <c:v>-7.2990775756208107E-3</c:v>
                </c:pt>
                <c:pt idx="403">
                  <c:v>-7.4205946115086362E-3</c:v>
                </c:pt>
                <c:pt idx="404">
                  <c:v>-7.534887351583747E-3</c:v>
                </c:pt>
                <c:pt idx="405">
                  <c:v>-7.6489868644767939E-3</c:v>
                </c:pt>
                <c:pt idx="406">
                  <c:v>-7.7504617889187786E-3</c:v>
                </c:pt>
                <c:pt idx="407">
                  <c:v>-7.8515023428981593E-3</c:v>
                </c:pt>
                <c:pt idx="408">
                  <c:v>-7.9441454509518328E-3</c:v>
                </c:pt>
                <c:pt idx="409">
                  <c:v>-8.0432870171646079E-3</c:v>
                </c:pt>
                <c:pt idx="410">
                  <c:v>-8.1420438362263519E-3</c:v>
                </c:pt>
                <c:pt idx="411">
                  <c:v>-8.2141831432548489E-3</c:v>
                </c:pt>
                <c:pt idx="412">
                  <c:v>-8.2873178063315664E-3</c:v>
                </c:pt>
                <c:pt idx="413">
                  <c:v>-8.3437149337872805E-3</c:v>
                </c:pt>
                <c:pt idx="414">
                  <c:v>-8.3990844650961658E-3</c:v>
                </c:pt>
                <c:pt idx="415">
                  <c:v>-8.4501064587006371E-3</c:v>
                </c:pt>
                <c:pt idx="416">
                  <c:v>-8.4796027016821596E-3</c:v>
                </c:pt>
                <c:pt idx="417">
                  <c:v>-8.5070166407417349E-3</c:v>
                </c:pt>
                <c:pt idx="418">
                  <c:v>-8.5269507468962186E-3</c:v>
                </c:pt>
                <c:pt idx="419">
                  <c:v>-8.5189606081108784E-3</c:v>
                </c:pt>
                <c:pt idx="420">
                  <c:v>-8.5060699172585363E-3</c:v>
                </c:pt>
                <c:pt idx="421">
                  <c:v>-8.4879276924568915E-3</c:v>
                </c:pt>
                <c:pt idx="422">
                  <c:v>-8.5124005413955914E-3</c:v>
                </c:pt>
                <c:pt idx="423">
                  <c:v>-8.5348446063628052E-3</c:v>
                </c:pt>
                <c:pt idx="424">
                  <c:v>-8.5079010078322626E-3</c:v>
                </c:pt>
                <c:pt idx="425">
                  <c:v>-8.4810028918710385E-3</c:v>
                </c:pt>
                <c:pt idx="426">
                  <c:v>-8.4541450877338373E-3</c:v>
                </c:pt>
                <c:pt idx="427">
                  <c:v>-8.4273103923751258E-3</c:v>
                </c:pt>
                <c:pt idx="428">
                  <c:v>-8.4004708527390583E-3</c:v>
                </c:pt>
                <c:pt idx="429">
                  <c:v>-8.3737469095311271E-3</c:v>
                </c:pt>
                <c:pt idx="430">
                  <c:v>-8.3470891776195374E-3</c:v>
                </c:pt>
                <c:pt idx="431">
                  <c:v>-8.3205124275162572E-3</c:v>
                </c:pt>
                <c:pt idx="432">
                  <c:v>-8.2940802864908871E-3</c:v>
                </c:pt>
                <c:pt idx="433">
                  <c:v>-8.2677378547593317E-3</c:v>
                </c:pt>
                <c:pt idx="434">
                  <c:v>-8.2415175498494215E-3</c:v>
                </c:pt>
                <c:pt idx="435">
                  <c:v>-8.2153639603535361E-3</c:v>
                </c:pt>
                <c:pt idx="436">
                  <c:v>-8.1894494202397645E-3</c:v>
                </c:pt>
                <c:pt idx="437">
                  <c:v>-8.163629807834652E-3</c:v>
                </c:pt>
                <c:pt idx="438">
                  <c:v>-8.1378972443372395E-3</c:v>
                </c:pt>
                <c:pt idx="439">
                  <c:v>-8.1123047058985417E-3</c:v>
                </c:pt>
                <c:pt idx="440">
                  <c:v>-8.0868233499171664E-3</c:v>
                </c:pt>
                <c:pt idx="441">
                  <c:v>-8.0614788787351181E-3</c:v>
                </c:pt>
                <c:pt idx="442">
                  <c:v>-8.0364061309368944E-3</c:v>
                </c:pt>
                <c:pt idx="443">
                  <c:v>-8.0114474501154463E-3</c:v>
                </c:pt>
                <c:pt idx="444">
                  <c:v>-7.9867670034533735E-3</c:v>
                </c:pt>
                <c:pt idx="445">
                  <c:v>-7.9623049596532006E-3</c:v>
                </c:pt>
                <c:pt idx="446">
                  <c:v>-7.9383216811080588E-3</c:v>
                </c:pt>
                <c:pt idx="447">
                  <c:v>-7.9143938873856567E-3</c:v>
                </c:pt>
                <c:pt idx="448">
                  <c:v>-7.8907788852098735E-3</c:v>
                </c:pt>
                <c:pt idx="449">
                  <c:v>-7.8672722689411313E-3</c:v>
                </c:pt>
                <c:pt idx="450">
                  <c:v>-7.843942899675601E-3</c:v>
                </c:pt>
                <c:pt idx="451">
                  <c:v>-7.8208310614040401E-3</c:v>
                </c:pt>
                <c:pt idx="452">
                  <c:v>-7.7979338399557759E-3</c:v>
                </c:pt>
                <c:pt idx="453">
                  <c:v>-7.775299099477273E-3</c:v>
                </c:pt>
                <c:pt idx="454">
                  <c:v>-7.7527487003097887E-3</c:v>
                </c:pt>
                <c:pt idx="455">
                  <c:v>-7.730363455885552E-3</c:v>
                </c:pt>
                <c:pt idx="456">
                  <c:v>-7.7081771001696678E-3</c:v>
                </c:pt>
                <c:pt idx="457">
                  <c:v>-7.6866954893113505E-3</c:v>
                </c:pt>
                <c:pt idx="458">
                  <c:v>-7.6651761978442862E-3</c:v>
                </c:pt>
                <c:pt idx="459">
                  <c:v>-7.6438081002838266E-3</c:v>
                </c:pt>
                <c:pt idx="460">
                  <c:v>-7.6225771336741223E-3</c:v>
                </c:pt>
                <c:pt idx="461">
                  <c:v>-7.6014303858502686E-3</c:v>
                </c:pt>
                <c:pt idx="462">
                  <c:v>-7.580350831705213E-3</c:v>
                </c:pt>
                <c:pt idx="463">
                  <c:v>-7.5592840706343442E-3</c:v>
                </c:pt>
                <c:pt idx="464">
                  <c:v>-7.5382635312594938E-3</c:v>
                </c:pt>
                <c:pt idx="465">
                  <c:v>-7.517234228206931E-3</c:v>
                </c:pt>
                <c:pt idx="466">
                  <c:v>-7.4961682602473732E-3</c:v>
                </c:pt>
                <c:pt idx="467">
                  <c:v>-7.4750297929989133E-3</c:v>
                </c:pt>
                <c:pt idx="468">
                  <c:v>-7.4538528283020359E-3</c:v>
                </c:pt>
                <c:pt idx="469">
                  <c:v>-7.4325854636926505E-3</c:v>
                </c:pt>
                <c:pt idx="470">
                  <c:v>-7.4112302492212968E-3</c:v>
                </c:pt>
                <c:pt idx="471">
                  <c:v>-7.3897597934609897E-3</c:v>
                </c:pt>
                <c:pt idx="472">
                  <c:v>-7.3682011051819721E-3</c:v>
                </c:pt>
                <c:pt idx="473">
                  <c:v>-7.3465099215057391E-3</c:v>
                </c:pt>
                <c:pt idx="474">
                  <c:v>-7.3246950380885852E-3</c:v>
                </c:pt>
                <c:pt idx="475">
                  <c:v>-7.3027442538317385E-3</c:v>
                </c:pt>
                <c:pt idx="476">
                  <c:v>-7.2806295255692793E-3</c:v>
                </c:pt>
                <c:pt idx="477">
                  <c:v>-7.2583317347354372E-3</c:v>
                </c:pt>
                <c:pt idx="478">
                  <c:v>-7.2358422589495E-3</c:v>
                </c:pt>
                <c:pt idx="479">
                  <c:v>-7.2131492444418247E-3</c:v>
                </c:pt>
                <c:pt idx="480">
                  <c:v>-7.1902426504434607E-3</c:v>
                </c:pt>
                <c:pt idx="481">
                  <c:v>-7.1671310025694726E-3</c:v>
                </c:pt>
                <c:pt idx="482">
                  <c:v>-7.1437938987555629E-3</c:v>
                </c:pt>
                <c:pt idx="483">
                  <c:v>-7.1202168022783448E-3</c:v>
                </c:pt>
                <c:pt idx="484">
                  <c:v>-7.0963817431900561E-3</c:v>
                </c:pt>
                <c:pt idx="485">
                  <c:v>-7.0722903902559076E-3</c:v>
                </c:pt>
                <c:pt idx="486">
                  <c:v>-7.0479380367752835E-3</c:v>
                </c:pt>
                <c:pt idx="487">
                  <c:v>-7.0232931603308743E-3</c:v>
                </c:pt>
                <c:pt idx="488">
                  <c:v>-6.9984061821156355E-3</c:v>
                </c:pt>
                <c:pt idx="489">
                  <c:v>-6.9733241427192534E-3</c:v>
                </c:pt>
                <c:pt idx="490">
                  <c:v>-6.9481228574157488E-3</c:v>
                </c:pt>
                <c:pt idx="491">
                  <c:v>-6.9228172200684482E-3</c:v>
                </c:pt>
                <c:pt idx="492">
                  <c:v>-6.8973861648935096E-3</c:v>
                </c:pt>
                <c:pt idx="493">
                  <c:v>-6.8718335323135742E-3</c:v>
                </c:pt>
                <c:pt idx="494">
                  <c:v>-6.846201129830534E-3</c:v>
                </c:pt>
                <c:pt idx="495">
                  <c:v>-6.820491512238327E-3</c:v>
                </c:pt>
                <c:pt idx="496">
                  <c:v>-6.7947727220588157E-3</c:v>
                </c:pt>
                <c:pt idx="497">
                  <c:v>-6.7690318815193645E-3</c:v>
                </c:pt>
                <c:pt idx="498">
                  <c:v>-6.743244717103582E-3</c:v>
                </c:pt>
                <c:pt idx="499">
                  <c:v>-6.7174319869162669E-3</c:v>
                </c:pt>
                <c:pt idx="500">
                  <c:v>-6.6915441772596668E-3</c:v>
                </c:pt>
                <c:pt idx="501">
                  <c:v>-6.6655324546428842E-3</c:v>
                </c:pt>
                <c:pt idx="502">
                  <c:v>-6.6393923778948127E-3</c:v>
                </c:pt>
                <c:pt idx="503">
                  <c:v>-6.6130979807112952E-3</c:v>
                </c:pt>
                <c:pt idx="504">
                  <c:v>-6.586635290166204E-3</c:v>
                </c:pt>
                <c:pt idx="505">
                  <c:v>-6.5599792941101256E-3</c:v>
                </c:pt>
                <c:pt idx="506">
                  <c:v>-6.5330973588986945E-3</c:v>
                </c:pt>
                <c:pt idx="507">
                  <c:v>-6.5059450283624452E-3</c:v>
                </c:pt>
                <c:pt idx="508">
                  <c:v>-6.4785600978082593E-3</c:v>
                </c:pt>
                <c:pt idx="509">
                  <c:v>-6.4508563768297215E-3</c:v>
                </c:pt>
                <c:pt idx="510">
                  <c:v>-6.4228125841259949E-3</c:v>
                </c:pt>
                <c:pt idx="511">
                  <c:v>-6.3944888446544655E-3</c:v>
                </c:pt>
                <c:pt idx="512">
                  <c:v>-6.3657957566302468E-3</c:v>
                </c:pt>
                <c:pt idx="513">
                  <c:v>-6.3367785265586174E-3</c:v>
                </c:pt>
                <c:pt idx="514">
                  <c:v>-6.3074289324014142E-3</c:v>
                </c:pt>
                <c:pt idx="515">
                  <c:v>-6.2777020124724428E-3</c:v>
                </c:pt>
                <c:pt idx="516">
                  <c:v>-6.2476367458113875E-3</c:v>
                </c:pt>
                <c:pt idx="517">
                  <c:v>-6.2171772378063319E-3</c:v>
                </c:pt>
                <c:pt idx="518">
                  <c:v>-6.186322580316682E-3</c:v>
                </c:pt>
                <c:pt idx="519">
                  <c:v>-6.1550541435547706E-3</c:v>
                </c:pt>
                <c:pt idx="520">
                  <c:v>-6.1232459818976424E-3</c:v>
                </c:pt>
                <c:pt idx="521">
                  <c:v>-6.0910754261037309E-3</c:v>
                </c:pt>
                <c:pt idx="522">
                  <c:v>-6.0584683980643974E-3</c:v>
                </c:pt>
                <c:pt idx="523">
                  <c:v>-6.0254476610105689E-3</c:v>
                </c:pt>
                <c:pt idx="524">
                  <c:v>-5.9919407596009952E-3</c:v>
                </c:pt>
                <c:pt idx="525">
                  <c:v>-5.9579314686715309E-3</c:v>
                </c:pt>
                <c:pt idx="526">
                  <c:v>-5.9232512108935787E-3</c:v>
                </c:pt>
                <c:pt idx="527">
                  <c:v>-5.8882304721054853E-3</c:v>
                </c:pt>
                <c:pt idx="528">
                  <c:v>-5.8526720655890088E-3</c:v>
                </c:pt>
                <c:pt idx="529">
                  <c:v>-5.816611932505455E-3</c:v>
                </c:pt>
                <c:pt idx="530">
                  <c:v>-5.7800136376517427E-3</c:v>
                </c:pt>
                <c:pt idx="531">
                  <c:v>-5.7428520478318302E-3</c:v>
                </c:pt>
                <c:pt idx="532">
                  <c:v>-5.7051800455103392E-3</c:v>
                </c:pt>
                <c:pt idx="533">
                  <c:v>-5.6669493520949696E-3</c:v>
                </c:pt>
                <c:pt idx="534">
                  <c:v>-5.6281503336375457E-3</c:v>
                </c:pt>
                <c:pt idx="535">
                  <c:v>-5.5888074335046526E-3</c:v>
                </c:pt>
                <c:pt idx="536">
                  <c:v>-5.5489191906836393E-3</c:v>
                </c:pt>
                <c:pt idx="537">
                  <c:v>-5.5084566896666564E-3</c:v>
                </c:pt>
                <c:pt idx="538">
                  <c:v>-5.4675036202237329E-3</c:v>
                </c:pt>
                <c:pt idx="539">
                  <c:v>-5.4259990588144957E-3</c:v>
                </c:pt>
                <c:pt idx="540">
                  <c:v>-5.3839562201053954E-3</c:v>
                </c:pt>
                <c:pt idx="541">
                  <c:v>-5.3413564400483947E-3</c:v>
                </c:pt>
                <c:pt idx="542">
                  <c:v>-5.2981967789875869E-3</c:v>
                </c:pt>
                <c:pt idx="543">
                  <c:v>-5.2544718399601988E-3</c:v>
                </c:pt>
                <c:pt idx="544">
                  <c:v>-5.2101878061107413E-3</c:v>
                </c:pt>
                <c:pt idx="545">
                  <c:v>-5.1652724369258092E-3</c:v>
                </c:pt>
                <c:pt idx="546">
                  <c:v>-5.1197840435944723E-3</c:v>
                </c:pt>
                <c:pt idx="547">
                  <c:v>-5.0735712534699905E-3</c:v>
                </c:pt>
                <c:pt idx="548">
                  <c:v>-5.0266762780474218E-3</c:v>
                </c:pt>
                <c:pt idx="549">
                  <c:v>-4.9789846866450018E-3</c:v>
                </c:pt>
                <c:pt idx="550">
                  <c:v>-4.9306234199811439E-3</c:v>
                </c:pt>
                <c:pt idx="551">
                  <c:v>-4.8814467125923699E-3</c:v>
                </c:pt>
                <c:pt idx="552">
                  <c:v>-4.8314789686110752E-3</c:v>
                </c:pt>
                <c:pt idx="553">
                  <c:v>-4.780568052433167E-3</c:v>
                </c:pt>
                <c:pt idx="554">
                  <c:v>-4.7287282543837603E-3</c:v>
                </c:pt>
                <c:pt idx="555">
                  <c:v>-4.6764307751831534E-3</c:v>
                </c:pt>
                <c:pt idx="556">
                  <c:v>-4.6233452324282295E-3</c:v>
                </c:pt>
                <c:pt idx="557">
                  <c:v>-4.5694306669330541E-3</c:v>
                </c:pt>
                <c:pt idx="558">
                  <c:v>-4.5147563522874006E-3</c:v>
                </c:pt>
                <c:pt idx="559">
                  <c:v>-4.4592976055150288E-3</c:v>
                </c:pt>
                <c:pt idx="560">
                  <c:v>-4.4030311175374016E-3</c:v>
                </c:pt>
                <c:pt idx="561">
                  <c:v>-4.3459473496460788E-3</c:v>
                </c:pt>
                <c:pt idx="562">
                  <c:v>-4.2879786344147451E-3</c:v>
                </c:pt>
                <c:pt idx="563">
                  <c:v>-4.2292027352581881E-3</c:v>
                </c:pt>
                <c:pt idx="564">
                  <c:v>-4.1696295812389149E-3</c:v>
                </c:pt>
                <c:pt idx="565">
                  <c:v>-4.1091234053229637E-3</c:v>
                </c:pt>
                <c:pt idx="566">
                  <c:v>-4.0474817946524466E-3</c:v>
                </c:pt>
                <c:pt idx="567">
                  <c:v>-3.9847618851055651E-3</c:v>
                </c:pt>
                <c:pt idx="568">
                  <c:v>-3.9209625617094932E-3</c:v>
                </c:pt>
                <c:pt idx="569">
                  <c:v>-3.8560933179711513E-3</c:v>
                </c:pt>
                <c:pt idx="570">
                  <c:v>-3.7899993230350888E-3</c:v>
                </c:pt>
                <c:pt idx="571">
                  <c:v>-3.7226462769267415E-3</c:v>
                </c:pt>
                <c:pt idx="572">
                  <c:v>-3.6538666874478144E-3</c:v>
                </c:pt>
                <c:pt idx="573">
                  <c:v>-3.5833989823602377E-3</c:v>
                </c:pt>
                <c:pt idx="574">
                  <c:v>-3.5118634026725928E-3</c:v>
                </c:pt>
                <c:pt idx="575">
                  <c:v>-3.4386925445701782E-3</c:v>
                </c:pt>
                <c:pt idx="576">
                  <c:v>-3.3637858612904645E-3</c:v>
                </c:pt>
                <c:pt idx="577">
                  <c:v>-3.2871884147340027E-3</c:v>
                </c:pt>
                <c:pt idx="578">
                  <c:v>-3.2089957236755011E-3</c:v>
                </c:pt>
                <c:pt idx="579">
                  <c:v>-3.1288475310816844E-3</c:v>
                </c:pt>
                <c:pt idx="580">
                  <c:v>-3.0468541644732244E-3</c:v>
                </c:pt>
                <c:pt idx="581">
                  <c:v>-2.9630284485582712E-3</c:v>
                </c:pt>
                <c:pt idx="582">
                  <c:v>-2.8772406750471181E-3</c:v>
                </c:pt>
                <c:pt idx="583">
                  <c:v>-2.7895588445999253E-3</c:v>
                </c:pt>
                <c:pt idx="584">
                  <c:v>-2.6997107880474855E-3</c:v>
                </c:pt>
                <c:pt idx="585">
                  <c:v>-2.6080955613435384E-3</c:v>
                </c:pt>
                <c:pt idx="586">
                  <c:v>-2.5140243913274762E-3</c:v>
                </c:pt>
                <c:pt idx="587">
                  <c:v>-2.4179078419667393E-3</c:v>
                </c:pt>
                <c:pt idx="588">
                  <c:v>-2.3195487525063778E-3</c:v>
                </c:pt>
                <c:pt idx="589">
                  <c:v>-2.2187886601693681E-3</c:v>
                </c:pt>
                <c:pt idx="590">
                  <c:v>-2.1159798548331882E-3</c:v>
                </c:pt>
                <c:pt idx="591">
                  <c:v>-2.010914578216544E-3</c:v>
                </c:pt>
                <c:pt idx="592">
                  <c:v>-1.9035701777153228E-3</c:v>
                </c:pt>
                <c:pt idx="593">
                  <c:v>-1.7939144324669303E-3</c:v>
                </c:pt>
                <c:pt idx="594">
                  <c:v>-1.681629553004074E-3</c:v>
                </c:pt>
                <c:pt idx="595">
                  <c:v>-1.5666519471982309E-3</c:v>
                </c:pt>
                <c:pt idx="596">
                  <c:v>-1.4495003987443243E-3</c:v>
                </c:pt>
                <c:pt idx="597">
                  <c:v>-1.3300329583992372E-3</c:v>
                </c:pt>
                <c:pt idx="598">
                  <c:v>-1.2080322298091304E-3</c:v>
                </c:pt>
                <c:pt idx="599">
                  <c:v>-1.0834896156275459E-3</c:v>
                </c:pt>
                <c:pt idx="600">
                  <c:v>-9.5655916567319462E-4</c:v>
                </c:pt>
                <c:pt idx="601">
                  <c:v>-8.2708136876290218E-4</c:v>
                </c:pt>
                <c:pt idx="602">
                  <c:v>-6.9538594871673036E-4</c:v>
                </c:pt>
                <c:pt idx="603">
                  <c:v>-5.6116352434224675E-4</c:v>
                </c:pt>
                <c:pt idx="604">
                  <c:v>-4.2432412687131425E-4</c:v>
                </c:pt>
                <c:pt idx="605">
                  <c:v>-2.8516043603753313E-4</c:v>
                </c:pt>
                <c:pt idx="606">
                  <c:v>-1.4378236346249875E-4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C-4646-88D2-7B8B9BF1F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75712"/>
        <c:axId val="647175384"/>
      </c:scatterChart>
      <c:valAx>
        <c:axId val="647175712"/>
        <c:scaling>
          <c:orientation val="minMax"/>
          <c:max val="120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384"/>
        <c:crosses val="autoZero"/>
        <c:crossBetween val="midCat"/>
      </c:valAx>
      <c:valAx>
        <c:axId val="647175384"/>
        <c:scaling>
          <c:orientation val="minMax"/>
          <c:min val="1.25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Varince /dt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Calculation!$M$2:$M$1122</c:f>
              <c:numCache>
                <c:formatCode>General</c:formatCode>
                <c:ptCount val="1121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2-4C3D-AB75-284584941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36376"/>
        <c:axId val="5466367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Calculation!$L$2:$L$1122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4B2-4C3D-AB75-284584941F07}"/>
                  </c:ext>
                </c:extLst>
              </c15:ser>
            </c15:filteredScatterSeries>
          </c:ext>
        </c:extLst>
      </c:scatterChart>
      <c:valAx>
        <c:axId val="54663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704"/>
        <c:crosses val="autoZero"/>
        <c:crossBetween val="midCat"/>
      </c:valAx>
      <c:valAx>
        <c:axId val="546636704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Reconstruction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'Flight Input'!$U$1</c:f>
              <c:strCache>
                <c:ptCount val="1"/>
                <c:pt idx="0">
                  <c:v>Height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Input'!$M$2:$M$1122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'Flight Input'!$U$2:$U$1122</c:f>
              <c:numCache>
                <c:formatCode>General</c:formatCode>
                <c:ptCount val="1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0.42099999999999999</c:v>
                </c:pt>
                <c:pt idx="617">
                  <c:v>0.41799999999999998</c:v>
                </c:pt>
                <c:pt idx="618">
                  <c:v>0.41399999999999998</c:v>
                </c:pt>
                <c:pt idx="619">
                  <c:v>0.40799999999999997</c:v>
                </c:pt>
                <c:pt idx="620">
                  <c:v>0.40400000000000003</c:v>
                </c:pt>
                <c:pt idx="621">
                  <c:v>0.39900000000000002</c:v>
                </c:pt>
                <c:pt idx="622">
                  <c:v>0.39400000000000002</c:v>
                </c:pt>
                <c:pt idx="623">
                  <c:v>0.38900000000000001</c:v>
                </c:pt>
                <c:pt idx="624">
                  <c:v>0.38200000000000001</c:v>
                </c:pt>
                <c:pt idx="625">
                  <c:v>0.377</c:v>
                </c:pt>
                <c:pt idx="626">
                  <c:v>0.37</c:v>
                </c:pt>
                <c:pt idx="627">
                  <c:v>0.36499999999999999</c:v>
                </c:pt>
                <c:pt idx="628">
                  <c:v>0.35899999999999999</c:v>
                </c:pt>
                <c:pt idx="629">
                  <c:v>0.35199999999999998</c:v>
                </c:pt>
                <c:pt idx="630">
                  <c:v>0.34499999999999997</c:v>
                </c:pt>
                <c:pt idx="631">
                  <c:v>0.33900000000000002</c:v>
                </c:pt>
                <c:pt idx="632">
                  <c:v>0.33100000000000002</c:v>
                </c:pt>
                <c:pt idx="633">
                  <c:v>0.32500000000000001</c:v>
                </c:pt>
                <c:pt idx="634">
                  <c:v>0.31900000000000001</c:v>
                </c:pt>
                <c:pt idx="635">
                  <c:v>0.311</c:v>
                </c:pt>
                <c:pt idx="636">
                  <c:v>0.30399999999999999</c:v>
                </c:pt>
                <c:pt idx="637">
                  <c:v>0.29899999999999999</c:v>
                </c:pt>
                <c:pt idx="638">
                  <c:v>0.29099999999999998</c:v>
                </c:pt>
                <c:pt idx="639">
                  <c:v>0.28699999999999998</c:v>
                </c:pt>
                <c:pt idx="640">
                  <c:v>0.28100000000000003</c:v>
                </c:pt>
                <c:pt idx="641">
                  <c:v>0.27700000000000002</c:v>
                </c:pt>
                <c:pt idx="642">
                  <c:v>0.27100000000000002</c:v>
                </c:pt>
                <c:pt idx="643">
                  <c:v>0.26600000000000001</c:v>
                </c:pt>
                <c:pt idx="644">
                  <c:v>0.26200000000000001</c:v>
                </c:pt>
                <c:pt idx="645">
                  <c:v>0.25800000000000001</c:v>
                </c:pt>
                <c:pt idx="646">
                  <c:v>0.25600000000000001</c:v>
                </c:pt>
                <c:pt idx="647">
                  <c:v>0.251</c:v>
                </c:pt>
                <c:pt idx="648">
                  <c:v>0.249</c:v>
                </c:pt>
                <c:pt idx="649">
                  <c:v>0.24399999999999999</c:v>
                </c:pt>
                <c:pt idx="650">
                  <c:v>0.24399999999999999</c:v>
                </c:pt>
                <c:pt idx="651">
                  <c:v>0.23899999999999999</c:v>
                </c:pt>
                <c:pt idx="652">
                  <c:v>0.23899999999999999</c:v>
                </c:pt>
                <c:pt idx="653">
                  <c:v>0.23599999999999999</c:v>
                </c:pt>
                <c:pt idx="654">
                  <c:v>0.23499999999999999</c:v>
                </c:pt>
                <c:pt idx="655">
                  <c:v>0.23400000000000001</c:v>
                </c:pt>
                <c:pt idx="656">
                  <c:v>0.23400000000000001</c:v>
                </c:pt>
                <c:pt idx="657">
                  <c:v>0.23100000000000001</c:v>
                </c:pt>
                <c:pt idx="658">
                  <c:v>0.22900000000000001</c:v>
                </c:pt>
                <c:pt idx="659">
                  <c:v>0.22700000000000001</c:v>
                </c:pt>
                <c:pt idx="660">
                  <c:v>0.22900000000000001</c:v>
                </c:pt>
                <c:pt idx="661">
                  <c:v>0.22700000000000001</c:v>
                </c:pt>
                <c:pt idx="662">
                  <c:v>0.22600000000000001</c:v>
                </c:pt>
                <c:pt idx="663">
                  <c:v>0.224</c:v>
                </c:pt>
                <c:pt idx="664">
                  <c:v>0.223</c:v>
                </c:pt>
                <c:pt idx="665">
                  <c:v>0.221</c:v>
                </c:pt>
                <c:pt idx="666">
                  <c:v>0.22600000000000001</c:v>
                </c:pt>
                <c:pt idx="667">
                  <c:v>0.22500000000000001</c:v>
                </c:pt>
                <c:pt idx="668">
                  <c:v>0.224</c:v>
                </c:pt>
                <c:pt idx="669">
                  <c:v>0.223</c:v>
                </c:pt>
                <c:pt idx="670">
                  <c:v>0.223</c:v>
                </c:pt>
                <c:pt idx="671">
                  <c:v>0.22600000000000001</c:v>
                </c:pt>
                <c:pt idx="672">
                  <c:v>0.22600000000000001</c:v>
                </c:pt>
                <c:pt idx="673">
                  <c:v>0.22500000000000001</c:v>
                </c:pt>
                <c:pt idx="674">
                  <c:v>0.224</c:v>
                </c:pt>
                <c:pt idx="675">
                  <c:v>0.223</c:v>
                </c:pt>
                <c:pt idx="676">
                  <c:v>0.222</c:v>
                </c:pt>
                <c:pt idx="677">
                  <c:v>0.222</c:v>
                </c:pt>
                <c:pt idx="678">
                  <c:v>0.22800000000000001</c:v>
                </c:pt>
                <c:pt idx="679">
                  <c:v>0.22700000000000001</c:v>
                </c:pt>
                <c:pt idx="680">
                  <c:v>0.22700000000000001</c:v>
                </c:pt>
                <c:pt idx="681">
                  <c:v>0.22600000000000001</c:v>
                </c:pt>
                <c:pt idx="682">
                  <c:v>0.23</c:v>
                </c:pt>
                <c:pt idx="683">
                  <c:v>0.23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0.23300000000000001</c:v>
                </c:pt>
                <c:pt idx="687">
                  <c:v>0.23300000000000001</c:v>
                </c:pt>
                <c:pt idx="688">
                  <c:v>0.23200000000000001</c:v>
                </c:pt>
                <c:pt idx="689">
                  <c:v>0.23200000000000001</c:v>
                </c:pt>
                <c:pt idx="690">
                  <c:v>0.23400000000000001</c:v>
                </c:pt>
                <c:pt idx="691">
                  <c:v>0.23400000000000001</c:v>
                </c:pt>
                <c:pt idx="692">
                  <c:v>0.23499999999999999</c:v>
                </c:pt>
                <c:pt idx="693">
                  <c:v>0.23400000000000001</c:v>
                </c:pt>
                <c:pt idx="694">
                  <c:v>0.23499999999999999</c:v>
                </c:pt>
                <c:pt idx="695">
                  <c:v>0.23499999999999999</c:v>
                </c:pt>
                <c:pt idx="696">
                  <c:v>0.23599999999999999</c:v>
                </c:pt>
                <c:pt idx="697">
                  <c:v>0.23599999999999999</c:v>
                </c:pt>
                <c:pt idx="698">
                  <c:v>0.23599999999999999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0.23499999999999999</c:v>
                </c:pt>
                <c:pt idx="703">
                  <c:v>0.23499999999999999</c:v>
                </c:pt>
                <c:pt idx="704">
                  <c:v>0.23499999999999999</c:v>
                </c:pt>
                <c:pt idx="705">
                  <c:v>0.23499999999999999</c:v>
                </c:pt>
                <c:pt idx="706">
                  <c:v>0.23699999999999999</c:v>
                </c:pt>
                <c:pt idx="707">
                  <c:v>0.23699999999999999</c:v>
                </c:pt>
                <c:pt idx="708">
                  <c:v>0.23799999999999999</c:v>
                </c:pt>
                <c:pt idx="709">
                  <c:v>0.23799999999999999</c:v>
                </c:pt>
                <c:pt idx="710">
                  <c:v>0.23799999999999999</c:v>
                </c:pt>
                <c:pt idx="711">
                  <c:v>0.23899999999999999</c:v>
                </c:pt>
                <c:pt idx="712">
                  <c:v>0.23899999999999999</c:v>
                </c:pt>
                <c:pt idx="713">
                  <c:v>0.23899999999999999</c:v>
                </c:pt>
                <c:pt idx="714">
                  <c:v>0.23899999999999999</c:v>
                </c:pt>
                <c:pt idx="715">
                  <c:v>0.24</c:v>
                </c:pt>
                <c:pt idx="716">
                  <c:v>0.24</c:v>
                </c:pt>
                <c:pt idx="717">
                  <c:v>0.24</c:v>
                </c:pt>
                <c:pt idx="718">
                  <c:v>0.24</c:v>
                </c:pt>
                <c:pt idx="719">
                  <c:v>0.24099999999999999</c:v>
                </c:pt>
                <c:pt idx="720">
                  <c:v>0.24099999999999999</c:v>
                </c:pt>
                <c:pt idx="721">
                  <c:v>0.24199999999999999</c:v>
                </c:pt>
                <c:pt idx="722">
                  <c:v>0.24199999999999999</c:v>
                </c:pt>
                <c:pt idx="723">
                  <c:v>0.24199999999999999</c:v>
                </c:pt>
                <c:pt idx="724">
                  <c:v>0.24299999999999999</c:v>
                </c:pt>
                <c:pt idx="725">
                  <c:v>0.24399999999999999</c:v>
                </c:pt>
                <c:pt idx="726">
                  <c:v>0.24399999999999999</c:v>
                </c:pt>
                <c:pt idx="727">
                  <c:v>0.245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0.24199999999999999</c:v>
                </c:pt>
                <c:pt idx="731">
                  <c:v>0.24299999999999999</c:v>
                </c:pt>
                <c:pt idx="732">
                  <c:v>0.24299999999999999</c:v>
                </c:pt>
                <c:pt idx="733">
                  <c:v>0.24299999999999999</c:v>
                </c:pt>
                <c:pt idx="734">
                  <c:v>0.24299999999999999</c:v>
                </c:pt>
                <c:pt idx="735">
                  <c:v>0.24399999999999999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0.24399999999999999</c:v>
                </c:pt>
                <c:pt idx="739">
                  <c:v>0.245</c:v>
                </c:pt>
                <c:pt idx="740">
                  <c:v>0.24399999999999999</c:v>
                </c:pt>
                <c:pt idx="741">
                  <c:v>0.245</c:v>
                </c:pt>
                <c:pt idx="742">
                  <c:v>0.245</c:v>
                </c:pt>
                <c:pt idx="743">
                  <c:v>0.245</c:v>
                </c:pt>
                <c:pt idx="744">
                  <c:v>0.246</c:v>
                </c:pt>
                <c:pt idx="745">
                  <c:v>0.245</c:v>
                </c:pt>
                <c:pt idx="746">
                  <c:v>0.246</c:v>
                </c:pt>
                <c:pt idx="747">
                  <c:v>0.247</c:v>
                </c:pt>
                <c:pt idx="748">
                  <c:v>0.247</c:v>
                </c:pt>
                <c:pt idx="749">
                  <c:v>0.248</c:v>
                </c:pt>
                <c:pt idx="750">
                  <c:v>0.247</c:v>
                </c:pt>
                <c:pt idx="751">
                  <c:v>0.248</c:v>
                </c:pt>
                <c:pt idx="752">
                  <c:v>0.248</c:v>
                </c:pt>
                <c:pt idx="753">
                  <c:v>0.249</c:v>
                </c:pt>
                <c:pt idx="754">
                  <c:v>0.25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0.248</c:v>
                </c:pt>
                <c:pt idx="761">
                  <c:v>0.248</c:v>
                </c:pt>
                <c:pt idx="762">
                  <c:v>0.249</c:v>
                </c:pt>
                <c:pt idx="763">
                  <c:v>0.25</c:v>
                </c:pt>
                <c:pt idx="764">
                  <c:v>0.251</c:v>
                </c:pt>
                <c:pt idx="765">
                  <c:v>0.252</c:v>
                </c:pt>
                <c:pt idx="766">
                  <c:v>0.252</c:v>
                </c:pt>
                <c:pt idx="767">
                  <c:v>0.255</c:v>
                </c:pt>
                <c:pt idx="768">
                  <c:v>0.252</c:v>
                </c:pt>
                <c:pt idx="769">
                  <c:v>0.253</c:v>
                </c:pt>
                <c:pt idx="770">
                  <c:v>0.254</c:v>
                </c:pt>
                <c:pt idx="771">
                  <c:v>0.251</c:v>
                </c:pt>
                <c:pt idx="772">
                  <c:v>0.253</c:v>
                </c:pt>
                <c:pt idx="773">
                  <c:v>0.251</c:v>
                </c:pt>
                <c:pt idx="774">
                  <c:v>0.253</c:v>
                </c:pt>
                <c:pt idx="775">
                  <c:v>0.254</c:v>
                </c:pt>
                <c:pt idx="776">
                  <c:v>0.253</c:v>
                </c:pt>
                <c:pt idx="777">
                  <c:v>0.254</c:v>
                </c:pt>
                <c:pt idx="778">
                  <c:v>0.255</c:v>
                </c:pt>
                <c:pt idx="779">
                  <c:v>0.255</c:v>
                </c:pt>
                <c:pt idx="780">
                  <c:v>0.25700000000000001</c:v>
                </c:pt>
                <c:pt idx="781">
                  <c:v>0.25800000000000001</c:v>
                </c:pt>
                <c:pt idx="782">
                  <c:v>0.25900000000000001</c:v>
                </c:pt>
                <c:pt idx="783">
                  <c:v>0.26100000000000001</c:v>
                </c:pt>
                <c:pt idx="784">
                  <c:v>0.26200000000000001</c:v>
                </c:pt>
                <c:pt idx="785">
                  <c:v>0.26300000000000001</c:v>
                </c:pt>
                <c:pt idx="786">
                  <c:v>0.26500000000000001</c:v>
                </c:pt>
                <c:pt idx="787">
                  <c:v>0.26700000000000002</c:v>
                </c:pt>
                <c:pt idx="788">
                  <c:v>0.26800000000000002</c:v>
                </c:pt>
                <c:pt idx="789">
                  <c:v>0.26900000000000002</c:v>
                </c:pt>
                <c:pt idx="790">
                  <c:v>0.27100000000000002</c:v>
                </c:pt>
                <c:pt idx="791">
                  <c:v>0.27300000000000002</c:v>
                </c:pt>
                <c:pt idx="792">
                  <c:v>0.27500000000000002</c:v>
                </c:pt>
                <c:pt idx="793">
                  <c:v>0.27700000000000002</c:v>
                </c:pt>
                <c:pt idx="794">
                  <c:v>0.27800000000000002</c:v>
                </c:pt>
                <c:pt idx="795">
                  <c:v>0.28000000000000003</c:v>
                </c:pt>
                <c:pt idx="796">
                  <c:v>0.28100000000000003</c:v>
                </c:pt>
                <c:pt idx="797">
                  <c:v>0.28299999999999997</c:v>
                </c:pt>
                <c:pt idx="798">
                  <c:v>0.28399999999999997</c:v>
                </c:pt>
                <c:pt idx="799">
                  <c:v>0.28699999999999998</c:v>
                </c:pt>
                <c:pt idx="800">
                  <c:v>0.28899999999999998</c:v>
                </c:pt>
                <c:pt idx="801">
                  <c:v>0.29099999999999998</c:v>
                </c:pt>
                <c:pt idx="802">
                  <c:v>0.29099999999999998</c:v>
                </c:pt>
                <c:pt idx="803">
                  <c:v>0.29299999999999998</c:v>
                </c:pt>
                <c:pt idx="804">
                  <c:v>0.29299999999999998</c:v>
                </c:pt>
                <c:pt idx="805">
                  <c:v>0.29599999999999999</c:v>
                </c:pt>
                <c:pt idx="806">
                  <c:v>0.29599999999999999</c:v>
                </c:pt>
                <c:pt idx="807">
                  <c:v>0.29799999999999999</c:v>
                </c:pt>
                <c:pt idx="808">
                  <c:v>0.29899999999999999</c:v>
                </c:pt>
                <c:pt idx="809">
                  <c:v>0.30099999999999999</c:v>
                </c:pt>
                <c:pt idx="810">
                  <c:v>0.3</c:v>
                </c:pt>
                <c:pt idx="811">
                  <c:v>0.30199999999999999</c:v>
                </c:pt>
                <c:pt idx="812">
                  <c:v>0.30199999999999999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0.30299999999999999</c:v>
                </c:pt>
                <c:pt idx="817">
                  <c:v>0.30399999999999999</c:v>
                </c:pt>
                <c:pt idx="818">
                  <c:v>0.30299999999999999</c:v>
                </c:pt>
                <c:pt idx="819">
                  <c:v>0.30399999999999999</c:v>
                </c:pt>
                <c:pt idx="820">
                  <c:v>0.30599999999999999</c:v>
                </c:pt>
                <c:pt idx="821">
                  <c:v>0.307</c:v>
                </c:pt>
                <c:pt idx="822">
                  <c:v>0.308</c:v>
                </c:pt>
                <c:pt idx="823">
                  <c:v>0.309</c:v>
                </c:pt>
                <c:pt idx="824">
                  <c:v>0.30399999999999999</c:v>
                </c:pt>
                <c:pt idx="825">
                  <c:v>0.30399999999999999</c:v>
                </c:pt>
                <c:pt idx="826">
                  <c:v>0.3</c:v>
                </c:pt>
                <c:pt idx="827">
                  <c:v>0.30099999999999999</c:v>
                </c:pt>
                <c:pt idx="828">
                  <c:v>0.29599999999999999</c:v>
                </c:pt>
                <c:pt idx="829">
                  <c:v>0.29599999999999999</c:v>
                </c:pt>
                <c:pt idx="830">
                  <c:v>0.29199999999999998</c:v>
                </c:pt>
                <c:pt idx="831">
                  <c:v>0.29299999999999998</c:v>
                </c:pt>
                <c:pt idx="832">
                  <c:v>0.28899999999999998</c:v>
                </c:pt>
                <c:pt idx="833">
                  <c:v>0.28499999999999998</c:v>
                </c:pt>
                <c:pt idx="834">
                  <c:v>0.28499999999999998</c:v>
                </c:pt>
                <c:pt idx="835">
                  <c:v>0.28499999999999998</c:v>
                </c:pt>
                <c:pt idx="836">
                  <c:v>0.28499999999999998</c:v>
                </c:pt>
                <c:pt idx="837">
                  <c:v>0.28100000000000003</c:v>
                </c:pt>
                <c:pt idx="838">
                  <c:v>0.28100000000000003</c:v>
                </c:pt>
                <c:pt idx="839">
                  <c:v>0.27800000000000002</c:v>
                </c:pt>
                <c:pt idx="840">
                  <c:v>0.27800000000000002</c:v>
                </c:pt>
                <c:pt idx="841">
                  <c:v>0.27600000000000002</c:v>
                </c:pt>
                <c:pt idx="842">
                  <c:v>0.27600000000000002</c:v>
                </c:pt>
                <c:pt idx="843">
                  <c:v>0.27600000000000002</c:v>
                </c:pt>
                <c:pt idx="844">
                  <c:v>0.27600000000000002</c:v>
                </c:pt>
                <c:pt idx="845">
                  <c:v>0.27400000000000002</c:v>
                </c:pt>
                <c:pt idx="846">
                  <c:v>0.27400000000000002</c:v>
                </c:pt>
                <c:pt idx="847">
                  <c:v>0.27400000000000002</c:v>
                </c:pt>
                <c:pt idx="848">
                  <c:v>0.27400000000000002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0.27400000000000002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0.27300000000000002</c:v>
                </c:pt>
                <c:pt idx="856">
                  <c:v>0.27300000000000002</c:v>
                </c:pt>
                <c:pt idx="857">
                  <c:v>0.27300000000000002</c:v>
                </c:pt>
                <c:pt idx="858">
                  <c:v>0.27300000000000002</c:v>
                </c:pt>
                <c:pt idx="859">
                  <c:v>0.27400000000000002</c:v>
                </c:pt>
                <c:pt idx="860">
                  <c:v>0.27400000000000002</c:v>
                </c:pt>
                <c:pt idx="861">
                  <c:v>0.27500000000000002</c:v>
                </c:pt>
                <c:pt idx="862">
                  <c:v>0.27500000000000002</c:v>
                </c:pt>
                <c:pt idx="863">
                  <c:v>0.27600000000000002</c:v>
                </c:pt>
                <c:pt idx="864">
                  <c:v>0.27400000000000002</c:v>
                </c:pt>
                <c:pt idx="865">
                  <c:v>0.27300000000000002</c:v>
                </c:pt>
                <c:pt idx="866">
                  <c:v>0.27200000000000002</c:v>
                </c:pt>
                <c:pt idx="867">
                  <c:v>0.27</c:v>
                </c:pt>
                <c:pt idx="868">
                  <c:v>0.26900000000000002</c:v>
                </c:pt>
                <c:pt idx="869">
                  <c:v>0.26900000000000002</c:v>
                </c:pt>
                <c:pt idx="870">
                  <c:v>0.26900000000000002</c:v>
                </c:pt>
                <c:pt idx="871">
                  <c:v>0.26900000000000002</c:v>
                </c:pt>
                <c:pt idx="872">
                  <c:v>0.26800000000000002</c:v>
                </c:pt>
                <c:pt idx="873">
                  <c:v>0.26800000000000002</c:v>
                </c:pt>
                <c:pt idx="874">
                  <c:v>0.26600000000000001</c:v>
                </c:pt>
                <c:pt idx="875">
                  <c:v>0.26200000000000001</c:v>
                </c:pt>
                <c:pt idx="876">
                  <c:v>0.26100000000000001</c:v>
                </c:pt>
                <c:pt idx="877">
                  <c:v>0.26</c:v>
                </c:pt>
                <c:pt idx="878">
                  <c:v>0.26</c:v>
                </c:pt>
                <c:pt idx="879">
                  <c:v>0.25900000000000001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0.25800000000000001</c:v>
                </c:pt>
                <c:pt idx="883">
                  <c:v>0.25800000000000001</c:v>
                </c:pt>
                <c:pt idx="884">
                  <c:v>0.25800000000000001</c:v>
                </c:pt>
                <c:pt idx="885">
                  <c:v>0.25800000000000001</c:v>
                </c:pt>
                <c:pt idx="886">
                  <c:v>0.25700000000000001</c:v>
                </c:pt>
                <c:pt idx="887">
                  <c:v>0.25700000000000001</c:v>
                </c:pt>
                <c:pt idx="888">
                  <c:v>0.25600000000000001</c:v>
                </c:pt>
                <c:pt idx="889">
                  <c:v>0.254</c:v>
                </c:pt>
                <c:pt idx="890">
                  <c:v>0.254</c:v>
                </c:pt>
                <c:pt idx="891">
                  <c:v>0.254</c:v>
                </c:pt>
                <c:pt idx="892">
                  <c:v>0.254</c:v>
                </c:pt>
                <c:pt idx="893">
                  <c:v>0.253</c:v>
                </c:pt>
                <c:pt idx="894">
                  <c:v>0.253</c:v>
                </c:pt>
                <c:pt idx="895">
                  <c:v>0.253</c:v>
                </c:pt>
                <c:pt idx="896">
                  <c:v>0.252</c:v>
                </c:pt>
                <c:pt idx="897">
                  <c:v>0.251</c:v>
                </c:pt>
                <c:pt idx="898">
                  <c:v>0.251</c:v>
                </c:pt>
                <c:pt idx="899">
                  <c:v>0.251</c:v>
                </c:pt>
                <c:pt idx="900">
                  <c:v>0.249</c:v>
                </c:pt>
                <c:pt idx="901">
                  <c:v>0.249</c:v>
                </c:pt>
                <c:pt idx="902">
                  <c:v>0.252</c:v>
                </c:pt>
                <c:pt idx="903">
                  <c:v>0.252</c:v>
                </c:pt>
                <c:pt idx="904">
                  <c:v>0.251</c:v>
                </c:pt>
                <c:pt idx="905">
                  <c:v>0.252</c:v>
                </c:pt>
                <c:pt idx="906">
                  <c:v>0.255</c:v>
                </c:pt>
                <c:pt idx="907">
                  <c:v>0.25900000000000001</c:v>
                </c:pt>
                <c:pt idx="908">
                  <c:v>0.25800000000000001</c:v>
                </c:pt>
                <c:pt idx="909">
                  <c:v>0.26200000000000001</c:v>
                </c:pt>
                <c:pt idx="910">
                  <c:v>0.26100000000000001</c:v>
                </c:pt>
                <c:pt idx="911">
                  <c:v>0.26200000000000001</c:v>
                </c:pt>
                <c:pt idx="912">
                  <c:v>0.26300000000000001</c:v>
                </c:pt>
                <c:pt idx="913">
                  <c:v>0.26200000000000001</c:v>
                </c:pt>
                <c:pt idx="914">
                  <c:v>0.26</c:v>
                </c:pt>
                <c:pt idx="915">
                  <c:v>0.26500000000000001</c:v>
                </c:pt>
                <c:pt idx="916">
                  <c:v>0.26300000000000001</c:v>
                </c:pt>
                <c:pt idx="917">
                  <c:v>0.26300000000000001</c:v>
                </c:pt>
                <c:pt idx="918">
                  <c:v>0.25700000000000001</c:v>
                </c:pt>
                <c:pt idx="919">
                  <c:v>0.24299999999999999</c:v>
                </c:pt>
                <c:pt idx="920">
                  <c:v>0.24</c:v>
                </c:pt>
                <c:pt idx="921">
                  <c:v>0.218</c:v>
                </c:pt>
                <c:pt idx="922">
                  <c:v>0.215</c:v>
                </c:pt>
                <c:pt idx="923">
                  <c:v>0.2</c:v>
                </c:pt>
                <c:pt idx="924">
                  <c:v>0.20799999999999999</c:v>
                </c:pt>
                <c:pt idx="925">
                  <c:v>0.20499999999999999</c:v>
                </c:pt>
                <c:pt idx="926">
                  <c:v>0.16200000000000001</c:v>
                </c:pt>
                <c:pt idx="927">
                  <c:v>0.16200000000000001</c:v>
                </c:pt>
                <c:pt idx="928">
                  <c:v>0.13500000000000001</c:v>
                </c:pt>
                <c:pt idx="929">
                  <c:v>0.13200000000000001</c:v>
                </c:pt>
                <c:pt idx="930">
                  <c:v>0.124</c:v>
                </c:pt>
                <c:pt idx="931">
                  <c:v>0.09</c:v>
                </c:pt>
                <c:pt idx="932">
                  <c:v>8.5999999999999993E-2</c:v>
                </c:pt>
                <c:pt idx="933">
                  <c:v>7.3999999999999996E-2</c:v>
                </c:pt>
                <c:pt idx="934">
                  <c:v>3.1E-2</c:v>
                </c:pt>
                <c:pt idx="935">
                  <c:v>2.3E-2</c:v>
                </c:pt>
                <c:pt idx="936">
                  <c:v>1.4999999999999999E-2</c:v>
                </c:pt>
                <c:pt idx="937">
                  <c:v>7.9000000000000001E-2</c:v>
                </c:pt>
                <c:pt idx="938">
                  <c:v>7.4999999999999997E-2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59-4E24-B655-8CFE0C808EF7}"/>
            </c:ext>
          </c:extLst>
        </c:ser>
        <c:ser>
          <c:idx val="1"/>
          <c:order val="1"/>
          <c:tx>
            <c:strRef>
              <c:f>Calculation!$U$1</c:f>
              <c:strCache>
                <c:ptCount val="1"/>
                <c:pt idx="0">
                  <c:v>I(I(O(az)))*k+b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Calculation!$U$2:$U$1124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0.45590517534445407</c:v>
                </c:pt>
                <c:pt idx="617">
                  <c:v>0.45172679168141094</c:v>
                </c:pt>
                <c:pt idx="618">
                  <c:v>0.44808392809583397</c:v>
                </c:pt>
                <c:pt idx="619">
                  <c:v>0.44401091202087678</c:v>
                </c:pt>
                <c:pt idx="620">
                  <c:v>0.43890539389466293</c:v>
                </c:pt>
                <c:pt idx="621">
                  <c:v>0.4340060607164194</c:v>
                </c:pt>
                <c:pt idx="622">
                  <c:v>0.43003869377632431</c:v>
                </c:pt>
                <c:pt idx="623">
                  <c:v>0.42490847627990447</c:v>
                </c:pt>
                <c:pt idx="624">
                  <c:v>0.4202198531342406</c:v>
                </c:pt>
                <c:pt idx="625">
                  <c:v>0.41493736769946959</c:v>
                </c:pt>
                <c:pt idx="626">
                  <c:v>0.40959602614006851</c:v>
                </c:pt>
                <c:pt idx="627">
                  <c:v>0.40489582124928769</c:v>
                </c:pt>
                <c:pt idx="628">
                  <c:v>0.40059357140742718</c:v>
                </c:pt>
                <c:pt idx="629">
                  <c:v>0.39446449273640904</c:v>
                </c:pt>
                <c:pt idx="630">
                  <c:v>0.38845624971742165</c:v>
                </c:pt>
                <c:pt idx="631">
                  <c:v>0.38343676949159755</c:v>
                </c:pt>
                <c:pt idx="632">
                  <c:v>0.37844646922679548</c:v>
                </c:pt>
                <c:pt idx="633">
                  <c:v>0.37345386173099698</c:v>
                </c:pt>
                <c:pt idx="634">
                  <c:v>0.36909684452842512</c:v>
                </c:pt>
                <c:pt idx="635">
                  <c:v>0.36345111397332697</c:v>
                </c:pt>
                <c:pt idx="636">
                  <c:v>0.35826917252490348</c:v>
                </c:pt>
                <c:pt idx="637">
                  <c:v>0.35369354808426584</c:v>
                </c:pt>
                <c:pt idx="638">
                  <c:v>0.34761118560460513</c:v>
                </c:pt>
                <c:pt idx="639">
                  <c:v>0.34385502364142939</c:v>
                </c:pt>
                <c:pt idx="640">
                  <c:v>0.33863218855419536</c:v>
                </c:pt>
                <c:pt idx="641">
                  <c:v>0.33429258127088374</c:v>
                </c:pt>
                <c:pt idx="642">
                  <c:v>0.32964408584835686</c:v>
                </c:pt>
                <c:pt idx="643">
                  <c:v>0.32538639687601739</c:v>
                </c:pt>
                <c:pt idx="644">
                  <c:v>0.32101697246104893</c:v>
                </c:pt>
                <c:pt idx="645">
                  <c:v>0.31618536766582589</c:v>
                </c:pt>
                <c:pt idx="646">
                  <c:v>0.31257855360587589</c:v>
                </c:pt>
                <c:pt idx="647">
                  <c:v>0.30856946106477184</c:v>
                </c:pt>
                <c:pt idx="648">
                  <c:v>0.30433568031995972</c:v>
                </c:pt>
                <c:pt idx="649">
                  <c:v>0.3004042084531881</c:v>
                </c:pt>
                <c:pt idx="650">
                  <c:v>0.29848440080129401</c:v>
                </c:pt>
                <c:pt idx="651">
                  <c:v>0.29425482353379256</c:v>
                </c:pt>
                <c:pt idx="652">
                  <c:v>0.29092486687492769</c:v>
                </c:pt>
                <c:pt idx="653">
                  <c:v>0.28816102091679091</c:v>
                </c:pt>
                <c:pt idx="654">
                  <c:v>0.28547870472669939</c:v>
                </c:pt>
                <c:pt idx="655">
                  <c:v>0.28332759431250437</c:v>
                </c:pt>
                <c:pt idx="656">
                  <c:v>0.28110279273146471</c:v>
                </c:pt>
                <c:pt idx="657">
                  <c:v>0.27884335342594885</c:v>
                </c:pt>
                <c:pt idx="658">
                  <c:v>0.27633031365346949</c:v>
                </c:pt>
                <c:pt idx="659">
                  <c:v>0.27453914180098171</c:v>
                </c:pt>
                <c:pt idx="660">
                  <c:v>0.27322838287095652</c:v>
                </c:pt>
                <c:pt idx="661">
                  <c:v>0.27185191743190923</c:v>
                </c:pt>
                <c:pt idx="662">
                  <c:v>0.27015055741846578</c:v>
                </c:pt>
                <c:pt idx="663">
                  <c:v>0.26867621978168266</c:v>
                </c:pt>
                <c:pt idx="664">
                  <c:v>0.2672093295362003</c:v>
                </c:pt>
                <c:pt idx="665">
                  <c:v>0.2658033311957862</c:v>
                </c:pt>
                <c:pt idx="666">
                  <c:v>0.26446468938368695</c:v>
                </c:pt>
                <c:pt idx="667">
                  <c:v>0.26283015474761812</c:v>
                </c:pt>
                <c:pt idx="668">
                  <c:v>0.26132495995981586</c:v>
                </c:pt>
                <c:pt idx="669">
                  <c:v>0.26108190285893207</c:v>
                </c:pt>
                <c:pt idx="670">
                  <c:v>0.25897650283238344</c:v>
                </c:pt>
                <c:pt idx="671">
                  <c:v>0.25678032456853034</c:v>
                </c:pt>
                <c:pt idx="672">
                  <c:v>0.25514947588361381</c:v>
                </c:pt>
                <c:pt idx="673">
                  <c:v>0.25339282186503742</c:v>
                </c:pt>
                <c:pt idx="674">
                  <c:v>0.25218540602588407</c:v>
                </c:pt>
                <c:pt idx="675">
                  <c:v>0.25044726723658767</c:v>
                </c:pt>
                <c:pt idx="676">
                  <c:v>0.24913752403356293</c:v>
                </c:pt>
                <c:pt idx="677">
                  <c:v>0.24763317501413001</c:v>
                </c:pt>
                <c:pt idx="678">
                  <c:v>0.24671210777984787</c:v>
                </c:pt>
                <c:pt idx="679">
                  <c:v>0.24553450111114766</c:v>
                </c:pt>
                <c:pt idx="680">
                  <c:v>0.24462691020833366</c:v>
                </c:pt>
                <c:pt idx="681">
                  <c:v>0.24367387577005761</c:v>
                </c:pt>
                <c:pt idx="682">
                  <c:v>0.24272229711201393</c:v>
                </c:pt>
                <c:pt idx="683">
                  <c:v>0.24176231840900253</c:v>
                </c:pt>
                <c:pt idx="684">
                  <c:v>0.24085872944716868</c:v>
                </c:pt>
                <c:pt idx="685">
                  <c:v>0.23988087245837431</c:v>
                </c:pt>
                <c:pt idx="686">
                  <c:v>0.23913508976107312</c:v>
                </c:pt>
                <c:pt idx="687">
                  <c:v>0.23802354736464504</c:v>
                </c:pt>
                <c:pt idx="688">
                  <c:v>0.23701116166957786</c:v>
                </c:pt>
                <c:pt idx="689">
                  <c:v>0.23598457583091587</c:v>
                </c:pt>
                <c:pt idx="690">
                  <c:v>0.23483500080328479</c:v>
                </c:pt>
                <c:pt idx="691">
                  <c:v>0.2337045701441347</c:v>
                </c:pt>
                <c:pt idx="692">
                  <c:v>0.23275715124490343</c:v>
                </c:pt>
                <c:pt idx="693">
                  <c:v>0.23156623880029481</c:v>
                </c:pt>
                <c:pt idx="694">
                  <c:v>0.23046083577210547</c:v>
                </c:pt>
                <c:pt idx="695">
                  <c:v>0.22949057336463136</c:v>
                </c:pt>
                <c:pt idx="696">
                  <c:v>0.22834729467706349</c:v>
                </c:pt>
                <c:pt idx="697">
                  <c:v>0.22803128399364264</c:v>
                </c:pt>
                <c:pt idx="698">
                  <c:v>0.22627729153681753</c:v>
                </c:pt>
                <c:pt idx="699">
                  <c:v>0.22522650053359489</c:v>
                </c:pt>
                <c:pt idx="700">
                  <c:v>0.22422686615470505</c:v>
                </c:pt>
                <c:pt idx="701">
                  <c:v>0.22352428321201917</c:v>
                </c:pt>
                <c:pt idx="702">
                  <c:v>0.22270657690992329</c:v>
                </c:pt>
                <c:pt idx="703">
                  <c:v>0.22219717033916869</c:v>
                </c:pt>
                <c:pt idx="704">
                  <c:v>0.22089382308281852</c:v>
                </c:pt>
                <c:pt idx="705">
                  <c:v>0.2201253313589715</c:v>
                </c:pt>
                <c:pt idx="706">
                  <c:v>0.21942352547415833</c:v>
                </c:pt>
                <c:pt idx="707">
                  <c:v>0.2187106635683202</c:v>
                </c:pt>
                <c:pt idx="708">
                  <c:v>0.21823195542077845</c:v>
                </c:pt>
                <c:pt idx="709">
                  <c:v>0.21756613904318134</c:v>
                </c:pt>
                <c:pt idx="710">
                  <c:v>0.21708767517571148</c:v>
                </c:pt>
                <c:pt idx="711">
                  <c:v>0.21663369449618153</c:v>
                </c:pt>
                <c:pt idx="712">
                  <c:v>0.2159632272485052</c:v>
                </c:pt>
                <c:pt idx="713">
                  <c:v>0.2156837455213324</c:v>
                </c:pt>
                <c:pt idx="714">
                  <c:v>0.2151204581126735</c:v>
                </c:pt>
                <c:pt idx="715">
                  <c:v>0.21464119176033597</c:v>
                </c:pt>
                <c:pt idx="716">
                  <c:v>0.21454427824659134</c:v>
                </c:pt>
                <c:pt idx="717">
                  <c:v>0.21426541046939346</c:v>
                </c:pt>
                <c:pt idx="718">
                  <c:v>0.21418125383965514</c:v>
                </c:pt>
                <c:pt idx="719">
                  <c:v>0.21423977388856236</c:v>
                </c:pt>
                <c:pt idx="720">
                  <c:v>0.21440754495202019</c:v>
                </c:pt>
                <c:pt idx="721">
                  <c:v>0.21463468056048424</c:v>
                </c:pt>
                <c:pt idx="722">
                  <c:v>0.21497796525901863</c:v>
                </c:pt>
                <c:pt idx="723">
                  <c:v>0.21533815534065143</c:v>
                </c:pt>
                <c:pt idx="724">
                  <c:v>0.21592400676054468</c:v>
                </c:pt>
                <c:pt idx="725">
                  <c:v>0.21674164500954474</c:v>
                </c:pt>
                <c:pt idx="726">
                  <c:v>0.21746186558382025</c:v>
                </c:pt>
                <c:pt idx="727">
                  <c:v>0.21829695762101303</c:v>
                </c:pt>
                <c:pt idx="728">
                  <c:v>0.21919416961081234</c:v>
                </c:pt>
                <c:pt idx="729">
                  <c:v>0.21976809553351828</c:v>
                </c:pt>
                <c:pt idx="730">
                  <c:v>0.22032813277158952</c:v>
                </c:pt>
                <c:pt idx="731">
                  <c:v>0.22068559475771143</c:v>
                </c:pt>
                <c:pt idx="732">
                  <c:v>0.2210208495251535</c:v>
                </c:pt>
                <c:pt idx="733">
                  <c:v>0.2214540216070025</c:v>
                </c:pt>
                <c:pt idx="734">
                  <c:v>0.22181203061214322</c:v>
                </c:pt>
                <c:pt idx="735">
                  <c:v>0.2217976464275021</c:v>
                </c:pt>
                <c:pt idx="736">
                  <c:v>0.22154660231637224</c:v>
                </c:pt>
                <c:pt idx="737">
                  <c:v>0.22103943958139544</c:v>
                </c:pt>
                <c:pt idx="738">
                  <c:v>0.22067534587386656</c:v>
                </c:pt>
                <c:pt idx="739">
                  <c:v>0.22032414829707597</c:v>
                </c:pt>
                <c:pt idx="740">
                  <c:v>0.21995460123772875</c:v>
                </c:pt>
                <c:pt idx="741">
                  <c:v>0.21966389261997415</c:v>
                </c:pt>
                <c:pt idx="742">
                  <c:v>0.21943602800812118</c:v>
                </c:pt>
                <c:pt idx="743">
                  <c:v>0.21930112215081654</c:v>
                </c:pt>
                <c:pt idx="744">
                  <c:v>0.21911570114969658</c:v>
                </c:pt>
                <c:pt idx="745">
                  <c:v>0.21897236970097839</c:v>
                </c:pt>
                <c:pt idx="746">
                  <c:v>0.21888084699696242</c:v>
                </c:pt>
                <c:pt idx="747">
                  <c:v>0.21882552674287414</c:v>
                </c:pt>
                <c:pt idx="748">
                  <c:v>0.21886007794239715</c:v>
                </c:pt>
                <c:pt idx="749">
                  <c:v>0.21903100742363096</c:v>
                </c:pt>
                <c:pt idx="750">
                  <c:v>0.21925931758433514</c:v>
                </c:pt>
                <c:pt idx="751">
                  <c:v>0.21943842829259269</c:v>
                </c:pt>
                <c:pt idx="752">
                  <c:v>0.21983981153279564</c:v>
                </c:pt>
                <c:pt idx="753">
                  <c:v>0.22009968633490123</c:v>
                </c:pt>
                <c:pt idx="754">
                  <c:v>0.22049697158319514</c:v>
                </c:pt>
                <c:pt idx="755">
                  <c:v>0.22087844795780243</c:v>
                </c:pt>
                <c:pt idx="756">
                  <c:v>0.22152656172855634</c:v>
                </c:pt>
                <c:pt idx="757">
                  <c:v>0.22199736285294791</c:v>
                </c:pt>
                <c:pt idx="758">
                  <c:v>0.2226533667928518</c:v>
                </c:pt>
                <c:pt idx="759">
                  <c:v>0.22345528478686838</c:v>
                </c:pt>
                <c:pt idx="760">
                  <c:v>0.22454717356036608</c:v>
                </c:pt>
                <c:pt idx="761">
                  <c:v>0.22546663230478609</c:v>
                </c:pt>
                <c:pt idx="762">
                  <c:v>0.22667575356044228</c:v>
                </c:pt>
                <c:pt idx="763">
                  <c:v>0.22797986888761401</c:v>
                </c:pt>
                <c:pt idx="764">
                  <c:v>0.22957090125916796</c:v>
                </c:pt>
                <c:pt idx="765">
                  <c:v>0.23124505243081267</c:v>
                </c:pt>
                <c:pt idx="766">
                  <c:v>0.23191764814427751</c:v>
                </c:pt>
                <c:pt idx="767">
                  <c:v>0.23657343730446895</c:v>
                </c:pt>
                <c:pt idx="768">
                  <c:v>0.23854248112738102</c:v>
                </c:pt>
                <c:pt idx="769">
                  <c:v>0.24034064835593477</c:v>
                </c:pt>
                <c:pt idx="770">
                  <c:v>0.24171091486127011</c:v>
                </c:pt>
                <c:pt idx="771">
                  <c:v>0.24405417673957974</c:v>
                </c:pt>
                <c:pt idx="772">
                  <c:v>0.24615113434876046</c:v>
                </c:pt>
                <c:pt idx="773">
                  <c:v>0.24827609003085654</c:v>
                </c:pt>
                <c:pt idx="774">
                  <c:v>0.25019260266712118</c:v>
                </c:pt>
                <c:pt idx="775">
                  <c:v>0.25174106213329778</c:v>
                </c:pt>
                <c:pt idx="776">
                  <c:v>0.25442298972875743</c:v>
                </c:pt>
                <c:pt idx="777">
                  <c:v>0.25569969648434993</c:v>
                </c:pt>
                <c:pt idx="778">
                  <c:v>0.25932735289783831</c:v>
                </c:pt>
                <c:pt idx="779">
                  <c:v>0.26153260418199997</c:v>
                </c:pt>
                <c:pt idx="780">
                  <c:v>0.26408398168976349</c:v>
                </c:pt>
                <c:pt idx="781">
                  <c:v>0.26573267884158436</c:v>
                </c:pt>
                <c:pt idx="782">
                  <c:v>0.26827310862469317</c:v>
                </c:pt>
                <c:pt idx="783">
                  <c:v>0.27007020258918291</c:v>
                </c:pt>
                <c:pt idx="784">
                  <c:v>0.2717308714672238</c:v>
                </c:pt>
                <c:pt idx="785">
                  <c:v>0.27356208352908401</c:v>
                </c:pt>
                <c:pt idx="786">
                  <c:v>0.27510143614641591</c:v>
                </c:pt>
                <c:pt idx="787">
                  <c:v>0.27669180546873856</c:v>
                </c:pt>
                <c:pt idx="788">
                  <c:v>0.27911141569448344</c:v>
                </c:pt>
                <c:pt idx="789">
                  <c:v>0.28055822732877023</c:v>
                </c:pt>
                <c:pt idx="790">
                  <c:v>0.2823283828512303</c:v>
                </c:pt>
                <c:pt idx="791">
                  <c:v>0.28391986486503296</c:v>
                </c:pt>
                <c:pt idx="792">
                  <c:v>0.28583475263479841</c:v>
                </c:pt>
                <c:pt idx="793">
                  <c:v>0.2873903003811531</c:v>
                </c:pt>
                <c:pt idx="794">
                  <c:v>0.28886603648744774</c:v>
                </c:pt>
                <c:pt idx="795">
                  <c:v>0.29063467106359331</c:v>
                </c:pt>
                <c:pt idx="796">
                  <c:v>0.29170749536189594</c:v>
                </c:pt>
                <c:pt idx="797">
                  <c:v>0.29294576713348225</c:v>
                </c:pt>
                <c:pt idx="798">
                  <c:v>0.29428820746321088</c:v>
                </c:pt>
                <c:pt idx="799">
                  <c:v>0.29566508495166238</c:v>
                </c:pt>
                <c:pt idx="800">
                  <c:v>0.29709051571009759</c:v>
                </c:pt>
                <c:pt idx="801">
                  <c:v>0.29830752961093393</c:v>
                </c:pt>
                <c:pt idx="802">
                  <c:v>0.29934805722082758</c:v>
                </c:pt>
                <c:pt idx="803">
                  <c:v>0.29987068384838161</c:v>
                </c:pt>
                <c:pt idx="804">
                  <c:v>0.30111180957437195</c:v>
                </c:pt>
                <c:pt idx="805">
                  <c:v>0.30162512844589706</c:v>
                </c:pt>
                <c:pt idx="806">
                  <c:v>0.30216449084502311</c:v>
                </c:pt>
                <c:pt idx="807">
                  <c:v>0.30241960821213815</c:v>
                </c:pt>
                <c:pt idx="808">
                  <c:v>0.30271506189630232</c:v>
                </c:pt>
                <c:pt idx="809">
                  <c:v>0.30273995552014743</c:v>
                </c:pt>
                <c:pt idx="810">
                  <c:v>0.30258730240496468</c:v>
                </c:pt>
                <c:pt idx="811">
                  <c:v>0.30241063747911534</c:v>
                </c:pt>
                <c:pt idx="812">
                  <c:v>0.30191931345904399</c:v>
                </c:pt>
                <c:pt idx="813">
                  <c:v>0.30139680738209268</c:v>
                </c:pt>
                <c:pt idx="814">
                  <c:v>0.30076082924002379</c:v>
                </c:pt>
                <c:pt idx="815">
                  <c:v>0.30000921792876545</c:v>
                </c:pt>
                <c:pt idx="816">
                  <c:v>0.29933478077411219</c:v>
                </c:pt>
                <c:pt idx="817">
                  <c:v>0.29854248779490361</c:v>
                </c:pt>
                <c:pt idx="818">
                  <c:v>0.29744395539685237</c:v>
                </c:pt>
                <c:pt idx="819">
                  <c:v>0.29647156367512167</c:v>
                </c:pt>
                <c:pt idx="820">
                  <c:v>0.29527632465157511</c:v>
                </c:pt>
                <c:pt idx="821">
                  <c:v>0.29396331152153082</c:v>
                </c:pt>
                <c:pt idx="822">
                  <c:v>0.29270137473996938</c:v>
                </c:pt>
                <c:pt idx="823">
                  <c:v>0.29234535976200166</c:v>
                </c:pt>
                <c:pt idx="824">
                  <c:v>0.29023699904677858</c:v>
                </c:pt>
                <c:pt idx="825">
                  <c:v>0.28894023117170009</c:v>
                </c:pt>
                <c:pt idx="826">
                  <c:v>0.28785893528861267</c:v>
                </c:pt>
                <c:pt idx="827">
                  <c:v>0.28679660878879071</c:v>
                </c:pt>
                <c:pt idx="828">
                  <c:v>0.28518101992567174</c:v>
                </c:pt>
                <c:pt idx="829">
                  <c:v>0.28339698740650765</c:v>
                </c:pt>
                <c:pt idx="830">
                  <c:v>0.28215745713766544</c:v>
                </c:pt>
                <c:pt idx="831">
                  <c:v>0.28079032218271155</c:v>
                </c:pt>
                <c:pt idx="832">
                  <c:v>0.27850323147584471</c:v>
                </c:pt>
                <c:pt idx="833">
                  <c:v>0.27744888283733354</c:v>
                </c:pt>
                <c:pt idx="834">
                  <c:v>0.2772035384472481</c:v>
                </c:pt>
                <c:pt idx="835">
                  <c:v>0.27568073039717406</c:v>
                </c:pt>
                <c:pt idx="836">
                  <c:v>0.27510981682836566</c:v>
                </c:pt>
                <c:pt idx="837">
                  <c:v>0.27415500350852484</c:v>
                </c:pt>
                <c:pt idx="838">
                  <c:v>0.27379336421377437</c:v>
                </c:pt>
                <c:pt idx="839">
                  <c:v>0.27302743281912079</c:v>
                </c:pt>
                <c:pt idx="840">
                  <c:v>0.27291888046755153</c:v>
                </c:pt>
                <c:pt idx="841">
                  <c:v>0.27212670627023566</c:v>
                </c:pt>
                <c:pt idx="842">
                  <c:v>0.27183252599984953</c:v>
                </c:pt>
                <c:pt idx="843">
                  <c:v>0.271544749925484</c:v>
                </c:pt>
                <c:pt idx="844">
                  <c:v>0.27130750617835953</c:v>
                </c:pt>
                <c:pt idx="845">
                  <c:v>0.27118776943233563</c:v>
                </c:pt>
                <c:pt idx="846">
                  <c:v>0.27103437895364801</c:v>
                </c:pt>
                <c:pt idx="847">
                  <c:v>0.27101453993288566</c:v>
                </c:pt>
                <c:pt idx="848">
                  <c:v>0.27094880888372819</c:v>
                </c:pt>
                <c:pt idx="849">
                  <c:v>0.27100076137540507</c:v>
                </c:pt>
                <c:pt idx="850">
                  <c:v>0.27105274864513945</c:v>
                </c:pt>
                <c:pt idx="851">
                  <c:v>0.27145028823482148</c:v>
                </c:pt>
                <c:pt idx="852">
                  <c:v>0.27208534075226087</c:v>
                </c:pt>
                <c:pt idx="853">
                  <c:v>0.27221841485413845</c:v>
                </c:pt>
                <c:pt idx="854">
                  <c:v>0.27415787827810395</c:v>
                </c:pt>
                <c:pt idx="855">
                  <c:v>0.27509410860552236</c:v>
                </c:pt>
                <c:pt idx="856">
                  <c:v>0.27550418788809938</c:v>
                </c:pt>
                <c:pt idx="857">
                  <c:v>0.27578863159323952</c:v>
                </c:pt>
                <c:pt idx="858">
                  <c:v>0.27622521970315012</c:v>
                </c:pt>
                <c:pt idx="859">
                  <c:v>0.27631585786926355</c:v>
                </c:pt>
                <c:pt idx="860">
                  <c:v>0.27648292231932609</c:v>
                </c:pt>
                <c:pt idx="861">
                  <c:v>0.27616239788731339</c:v>
                </c:pt>
                <c:pt idx="862">
                  <c:v>0.27611236971460668</c:v>
                </c:pt>
                <c:pt idx="863">
                  <c:v>0.27559032615470147</c:v>
                </c:pt>
                <c:pt idx="864">
                  <c:v>0.27530771880422922</c:v>
                </c:pt>
                <c:pt idx="865">
                  <c:v>0.27492865172268394</c:v>
                </c:pt>
                <c:pt idx="866">
                  <c:v>0.27474714317441146</c:v>
                </c:pt>
                <c:pt idx="867">
                  <c:v>0.27455633341938673</c:v>
                </c:pt>
                <c:pt idx="868">
                  <c:v>0.2743811522163867</c:v>
                </c:pt>
                <c:pt idx="869">
                  <c:v>0.27418626617615405</c:v>
                </c:pt>
                <c:pt idx="870">
                  <c:v>0.27329866372241307</c:v>
                </c:pt>
                <c:pt idx="871">
                  <c:v>0.27323368336427634</c:v>
                </c:pt>
                <c:pt idx="872">
                  <c:v>0.27150838425674773</c:v>
                </c:pt>
                <c:pt idx="873">
                  <c:v>0.27109060217727071</c:v>
                </c:pt>
                <c:pt idx="874">
                  <c:v>0.27065901224311684</c:v>
                </c:pt>
                <c:pt idx="875">
                  <c:v>0.27021523038091699</c:v>
                </c:pt>
                <c:pt idx="876">
                  <c:v>0.2699730956896173</c:v>
                </c:pt>
                <c:pt idx="877">
                  <c:v>0.26931714482583557</c:v>
                </c:pt>
                <c:pt idx="878">
                  <c:v>0.26834357707321665</c:v>
                </c:pt>
                <c:pt idx="879">
                  <c:v>0.26795224321104205</c:v>
                </c:pt>
                <c:pt idx="880">
                  <c:v>0.26745768490743266</c:v>
                </c:pt>
                <c:pt idx="881">
                  <c:v>0.26719721555317205</c:v>
                </c:pt>
                <c:pt idx="882">
                  <c:v>0.26687732061402575</c:v>
                </c:pt>
                <c:pt idx="883">
                  <c:v>0.26580343051717026</c:v>
                </c:pt>
                <c:pt idx="884">
                  <c:v>0.26551705077842663</c:v>
                </c:pt>
                <c:pt idx="885">
                  <c:v>0.26507683000940419</c:v>
                </c:pt>
                <c:pt idx="886">
                  <c:v>0.26502661822662937</c:v>
                </c:pt>
                <c:pt idx="887">
                  <c:v>0.26516198645045158</c:v>
                </c:pt>
                <c:pt idx="888">
                  <c:v>0.26524046736063672</c:v>
                </c:pt>
                <c:pt idx="889">
                  <c:v>0.26400782415652069</c:v>
                </c:pt>
                <c:pt idx="890">
                  <c:v>0.26392210540251643</c:v>
                </c:pt>
                <c:pt idx="891">
                  <c:v>0.26291541033039428</c:v>
                </c:pt>
                <c:pt idx="892">
                  <c:v>0.26285015239601695</c:v>
                </c:pt>
                <c:pt idx="893">
                  <c:v>0.26201565838039004</c:v>
                </c:pt>
                <c:pt idx="894">
                  <c:v>0.26158595177025457</c:v>
                </c:pt>
                <c:pt idx="895">
                  <c:v>0.26152482291817791</c:v>
                </c:pt>
                <c:pt idx="896">
                  <c:v>0.26064383280598258</c:v>
                </c:pt>
                <c:pt idx="897">
                  <c:v>0.25928078827437834</c:v>
                </c:pt>
                <c:pt idx="898">
                  <c:v>0.2573552437949978</c:v>
                </c:pt>
                <c:pt idx="899">
                  <c:v>0.25557427484253731</c:v>
                </c:pt>
                <c:pt idx="900">
                  <c:v>0.25540664577026212</c:v>
                </c:pt>
                <c:pt idx="901">
                  <c:v>0.25495158797218131</c:v>
                </c:pt>
                <c:pt idx="902">
                  <c:v>0.25493541508540224</c:v>
                </c:pt>
                <c:pt idx="903">
                  <c:v>0.25535073196046409</c:v>
                </c:pt>
                <c:pt idx="904">
                  <c:v>0.25559767978656628</c:v>
                </c:pt>
                <c:pt idx="905">
                  <c:v>0.25666871186857604</c:v>
                </c:pt>
                <c:pt idx="906">
                  <c:v>0.25687585513397787</c:v>
                </c:pt>
                <c:pt idx="907">
                  <c:v>0.25758408259076704</c:v>
                </c:pt>
                <c:pt idx="908">
                  <c:v>0.25664322895126579</c:v>
                </c:pt>
                <c:pt idx="909">
                  <c:v>0.25658399583998748</c:v>
                </c:pt>
                <c:pt idx="910">
                  <c:v>0.25579731605915651</c:v>
                </c:pt>
                <c:pt idx="911">
                  <c:v>0.25375471489518753</c:v>
                </c:pt>
                <c:pt idx="912">
                  <c:v>0.2533552080396822</c:v>
                </c:pt>
                <c:pt idx="913">
                  <c:v>0.25226941790899188</c:v>
                </c:pt>
                <c:pt idx="914">
                  <c:v>0.25159368861021691</c:v>
                </c:pt>
                <c:pt idx="915">
                  <c:v>0.25127723766493715</c:v>
                </c:pt>
                <c:pt idx="916">
                  <c:v>0.25115687247054191</c:v>
                </c:pt>
                <c:pt idx="917">
                  <c:v>0.25096992014026004</c:v>
                </c:pt>
                <c:pt idx="918">
                  <c:v>0.25021387784652688</c:v>
                </c:pt>
                <c:pt idx="919">
                  <c:v>0.24833914402365131</c:v>
                </c:pt>
                <c:pt idx="920">
                  <c:v>0.24809428235470438</c:v>
                </c:pt>
                <c:pt idx="921">
                  <c:v>0.24027483378286818</c:v>
                </c:pt>
                <c:pt idx="922">
                  <c:v>0.23857063756186619</c:v>
                </c:pt>
                <c:pt idx="923">
                  <c:v>0.22550799436359148</c:v>
                </c:pt>
                <c:pt idx="924">
                  <c:v>0.21224480177645783</c:v>
                </c:pt>
                <c:pt idx="925">
                  <c:v>0.21052005475654212</c:v>
                </c:pt>
                <c:pt idx="926">
                  <c:v>0.19159456706329675</c:v>
                </c:pt>
                <c:pt idx="927">
                  <c:v>0.17156469281007913</c:v>
                </c:pt>
                <c:pt idx="928">
                  <c:v>0.15213733514137773</c:v>
                </c:pt>
                <c:pt idx="929">
                  <c:v>0.13194366077761532</c:v>
                </c:pt>
                <c:pt idx="930">
                  <c:v>0.13081201631821293</c:v>
                </c:pt>
                <c:pt idx="931">
                  <c:v>0.10853693931984854</c:v>
                </c:pt>
                <c:pt idx="932">
                  <c:v>7.3597334854581087E-2</c:v>
                </c:pt>
                <c:pt idx="933">
                  <c:v>5.4265714762635198E-2</c:v>
                </c:pt>
                <c:pt idx="934">
                  <c:v>3.5681467653424837E-2</c:v>
                </c:pt>
                <c:pt idx="935">
                  <c:v>3.6099368320501535E-2</c:v>
                </c:pt>
                <c:pt idx="936">
                  <c:v>3.6419222088835301E-2</c:v>
                </c:pt>
                <c:pt idx="937">
                  <c:v>4.6136653674567762E-2</c:v>
                </c:pt>
                <c:pt idx="938">
                  <c:v>4.8592812981977929E-2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0-4291-A49F-E1EF2726A8CC}"/>
            </c:ext>
          </c:extLst>
        </c:ser>
        <c:ser>
          <c:idx val="0"/>
          <c:order val="2"/>
          <c:tx>
            <c:strRef>
              <c:f>Calculation!$G$1</c:f>
              <c:strCache>
                <c:ptCount val="1"/>
                <c:pt idx="0">
                  <c:v>I(I(az))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Calculation!$G$2:$G$1124</c:f>
            </c:numRef>
          </c:yVal>
          <c:smooth val="0"/>
          <c:extLst>
            <c:ext xmlns:c16="http://schemas.microsoft.com/office/drawing/2014/chart" uri="{C3380CC4-5D6E-409C-BE32-E72D297353CC}">
              <c16:uniqueId val="{00000000-14F0-4291-A49F-E1EF2726A8CC}"/>
            </c:ext>
          </c:extLst>
        </c:ser>
        <c:ser>
          <c:idx val="4"/>
          <c:order val="3"/>
          <c:tx>
            <c:strRef>
              <c:f>Calculation!$V$1</c:f>
              <c:strCache>
                <c:ptCount val="1"/>
                <c:pt idx="0">
                  <c:v>I(I(O(az))) - Height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  <c:extLst xmlns:c15="http://schemas.microsoft.com/office/drawing/2012/chart"/>
            </c:numRef>
          </c:xVal>
          <c:yVal>
            <c:numRef>
              <c:f>Calculation!$V$2:$V$1122</c:f>
              <c:numCache>
                <c:formatCode>General</c:formatCode>
                <c:ptCount val="1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3.4905175344454087E-2</c:v>
                </c:pt>
                <c:pt idx="617">
                  <c:v>3.3726791681410961E-2</c:v>
                </c:pt>
                <c:pt idx="618">
                  <c:v>3.4083928095833993E-2</c:v>
                </c:pt>
                <c:pt idx="619">
                  <c:v>3.6010912020876806E-2</c:v>
                </c:pt>
                <c:pt idx="620">
                  <c:v>3.4905393894662906E-2</c:v>
                </c:pt>
                <c:pt idx="621">
                  <c:v>3.5006060716419374E-2</c:v>
                </c:pt>
                <c:pt idx="622">
                  <c:v>3.6038693776324293E-2</c:v>
                </c:pt>
                <c:pt idx="623">
                  <c:v>3.5908476279904455E-2</c:v>
                </c:pt>
                <c:pt idx="624">
                  <c:v>3.8219853134240589E-2</c:v>
                </c:pt>
                <c:pt idx="625">
                  <c:v>3.7937367699469593E-2</c:v>
                </c:pt>
                <c:pt idx="626">
                  <c:v>3.9596026140068519E-2</c:v>
                </c:pt>
                <c:pt idx="627">
                  <c:v>3.98958212492877E-2</c:v>
                </c:pt>
                <c:pt idx="628">
                  <c:v>4.1593571407427199E-2</c:v>
                </c:pt>
                <c:pt idx="629">
                  <c:v>4.2464492736409065E-2</c:v>
                </c:pt>
                <c:pt idx="630">
                  <c:v>4.345624971742168E-2</c:v>
                </c:pt>
                <c:pt idx="631">
                  <c:v>4.4436769491597528E-2</c:v>
                </c:pt>
                <c:pt idx="632">
                  <c:v>4.7446469226795462E-2</c:v>
                </c:pt>
                <c:pt idx="633">
                  <c:v>4.8453861730996972E-2</c:v>
                </c:pt>
                <c:pt idx="634">
                  <c:v>5.0096844528425111E-2</c:v>
                </c:pt>
                <c:pt idx="635">
                  <c:v>5.2451113973326968E-2</c:v>
                </c:pt>
                <c:pt idx="636">
                  <c:v>5.4269172524903486E-2</c:v>
                </c:pt>
                <c:pt idx="637">
                  <c:v>5.4693548084265853E-2</c:v>
                </c:pt>
                <c:pt idx="638">
                  <c:v>5.6611185604605152E-2</c:v>
                </c:pt>
                <c:pt idx="639">
                  <c:v>5.6855023641429414E-2</c:v>
                </c:pt>
                <c:pt idx="640">
                  <c:v>5.7632188554195329E-2</c:v>
                </c:pt>
                <c:pt idx="641">
                  <c:v>5.7292581270883713E-2</c:v>
                </c:pt>
                <c:pt idx="642">
                  <c:v>5.8644085848356842E-2</c:v>
                </c:pt>
                <c:pt idx="643">
                  <c:v>5.9386396876017378E-2</c:v>
                </c:pt>
                <c:pt idx="644">
                  <c:v>5.9016972461048922E-2</c:v>
                </c:pt>
                <c:pt idx="645">
                  <c:v>5.8185367665825882E-2</c:v>
                </c:pt>
                <c:pt idx="646">
                  <c:v>5.6578553605875881E-2</c:v>
                </c:pt>
                <c:pt idx="647">
                  <c:v>5.7569461064771843E-2</c:v>
                </c:pt>
                <c:pt idx="648">
                  <c:v>5.5335680319959724E-2</c:v>
                </c:pt>
                <c:pt idx="649">
                  <c:v>5.6404208453188109E-2</c:v>
                </c:pt>
                <c:pt idx="650">
                  <c:v>5.448440080129402E-2</c:v>
                </c:pt>
                <c:pt idx="651">
                  <c:v>5.5254823533792574E-2</c:v>
                </c:pt>
                <c:pt idx="652">
                  <c:v>5.19248668749277E-2</c:v>
                </c:pt>
                <c:pt idx="653">
                  <c:v>5.2161020916790923E-2</c:v>
                </c:pt>
                <c:pt idx="654">
                  <c:v>5.0478704726699408E-2</c:v>
                </c:pt>
                <c:pt idx="655">
                  <c:v>4.9327594312504358E-2</c:v>
                </c:pt>
                <c:pt idx="656">
                  <c:v>4.7102792731464699E-2</c:v>
                </c:pt>
                <c:pt idx="657">
                  <c:v>4.7843353425948837E-2</c:v>
                </c:pt>
                <c:pt idx="658">
                  <c:v>4.7330313653469486E-2</c:v>
                </c:pt>
                <c:pt idx="659">
                  <c:v>4.7539141800981705E-2</c:v>
                </c:pt>
                <c:pt idx="660">
                  <c:v>4.4228382870956512E-2</c:v>
                </c:pt>
                <c:pt idx="661">
                  <c:v>4.4851917431909222E-2</c:v>
                </c:pt>
                <c:pt idx="662">
                  <c:v>4.4150557418465769E-2</c:v>
                </c:pt>
                <c:pt idx="663">
                  <c:v>4.4676219781682652E-2</c:v>
                </c:pt>
                <c:pt idx="664">
                  <c:v>4.4209329536200298E-2</c:v>
                </c:pt>
                <c:pt idx="665">
                  <c:v>4.4803331195786195E-2</c:v>
                </c:pt>
                <c:pt idx="666">
                  <c:v>3.846468938368694E-2</c:v>
                </c:pt>
                <c:pt idx="667">
                  <c:v>3.7830154747618111E-2</c:v>
                </c:pt>
                <c:pt idx="668">
                  <c:v>3.7324959959815857E-2</c:v>
                </c:pt>
                <c:pt idx="669">
                  <c:v>3.8081902858932065E-2</c:v>
                </c:pt>
                <c:pt idx="670">
                  <c:v>3.5976502832383433E-2</c:v>
                </c:pt>
                <c:pt idx="671">
                  <c:v>3.0780324568530332E-2</c:v>
                </c:pt>
                <c:pt idx="672">
                  <c:v>2.9149475883613801E-2</c:v>
                </c:pt>
                <c:pt idx="673">
                  <c:v>2.8392821865037415E-2</c:v>
                </c:pt>
                <c:pt idx="674">
                  <c:v>2.8185406025884069E-2</c:v>
                </c:pt>
                <c:pt idx="675">
                  <c:v>2.7447267236587664E-2</c:v>
                </c:pt>
                <c:pt idx="676">
                  <c:v>2.7137524033562926E-2</c:v>
                </c:pt>
                <c:pt idx="677">
                  <c:v>2.5633175014130011E-2</c:v>
                </c:pt>
                <c:pt idx="678">
                  <c:v>1.8712107779847859E-2</c:v>
                </c:pt>
                <c:pt idx="679">
                  <c:v>1.8534501111147655E-2</c:v>
                </c:pt>
                <c:pt idx="680">
                  <c:v>1.7626910208333652E-2</c:v>
                </c:pt>
                <c:pt idx="681">
                  <c:v>1.7673875770057607E-2</c:v>
                </c:pt>
                <c:pt idx="682">
                  <c:v>1.2722297112013919E-2</c:v>
                </c:pt>
                <c:pt idx="683">
                  <c:v>1.176231840900252E-2</c:v>
                </c:pt>
                <c:pt idx="684">
                  <c:v>8.8587294471686728E-3</c:v>
                </c:pt>
                <c:pt idx="685">
                  <c:v>7.880872458374294E-3</c:v>
                </c:pt>
                <c:pt idx="686">
                  <c:v>6.1350897610731037E-3</c:v>
                </c:pt>
                <c:pt idx="687">
                  <c:v>5.0235473646450257E-3</c:v>
                </c:pt>
                <c:pt idx="688">
                  <c:v>5.0111616695778516E-3</c:v>
                </c:pt>
                <c:pt idx="689">
                  <c:v>3.9845758309158541E-3</c:v>
                </c:pt>
                <c:pt idx="690">
                  <c:v>8.3500080328477444E-4</c:v>
                </c:pt>
                <c:pt idx="691">
                  <c:v>-2.9542985586530901E-4</c:v>
                </c:pt>
                <c:pt idx="692">
                  <c:v>-2.2428487550965603E-3</c:v>
                </c:pt>
                <c:pt idx="693">
                  <c:v>-2.4337611997052033E-3</c:v>
                </c:pt>
                <c:pt idx="694">
                  <c:v>-4.539164227894521E-3</c:v>
                </c:pt>
                <c:pt idx="695">
                  <c:v>-5.5094266353686305E-3</c:v>
                </c:pt>
                <c:pt idx="696">
                  <c:v>-7.6527053229364927E-3</c:v>
                </c:pt>
                <c:pt idx="697">
                  <c:v>-7.9687160063573459E-3</c:v>
                </c:pt>
                <c:pt idx="698">
                  <c:v>-9.7227084631824612E-3</c:v>
                </c:pt>
                <c:pt idx="699">
                  <c:v>-9.7734994664051E-3</c:v>
                </c:pt>
                <c:pt idx="700">
                  <c:v>-1.0773133845294935E-2</c:v>
                </c:pt>
                <c:pt idx="701">
                  <c:v>-1.1475716787980816E-2</c:v>
                </c:pt>
                <c:pt idx="702">
                  <c:v>-1.2293423090076694E-2</c:v>
                </c:pt>
                <c:pt idx="703">
                  <c:v>-1.2802829660831294E-2</c:v>
                </c:pt>
                <c:pt idx="704">
                  <c:v>-1.4106176917181468E-2</c:v>
                </c:pt>
                <c:pt idx="705">
                  <c:v>-1.4874668641028488E-2</c:v>
                </c:pt>
                <c:pt idx="706">
                  <c:v>-1.7576474525841657E-2</c:v>
                </c:pt>
                <c:pt idx="707">
                  <c:v>-1.8289336431679792E-2</c:v>
                </c:pt>
                <c:pt idx="708">
                  <c:v>-1.9768044579221544E-2</c:v>
                </c:pt>
                <c:pt idx="709">
                  <c:v>-2.043386095681865E-2</c:v>
                </c:pt>
                <c:pt idx="710">
                  <c:v>-2.0912324824288508E-2</c:v>
                </c:pt>
                <c:pt idx="711">
                  <c:v>-2.2366305503818462E-2</c:v>
                </c:pt>
                <c:pt idx="712">
                  <c:v>-2.3036772751494794E-2</c:v>
                </c:pt>
                <c:pt idx="713">
                  <c:v>-2.3316254478667586E-2</c:v>
                </c:pt>
                <c:pt idx="714">
                  <c:v>-2.3879541887326494E-2</c:v>
                </c:pt>
                <c:pt idx="715">
                  <c:v>-2.5358808239664021E-2</c:v>
                </c:pt>
                <c:pt idx="716">
                  <c:v>-2.5455721753408656E-2</c:v>
                </c:pt>
                <c:pt idx="717">
                  <c:v>-2.5734589530606533E-2</c:v>
                </c:pt>
                <c:pt idx="718">
                  <c:v>-2.5818746160344852E-2</c:v>
                </c:pt>
                <c:pt idx="719">
                  <c:v>-2.6760226111437635E-2</c:v>
                </c:pt>
                <c:pt idx="720">
                  <c:v>-2.6592455047979802E-2</c:v>
                </c:pt>
                <c:pt idx="721">
                  <c:v>-2.7365319439515756E-2</c:v>
                </c:pt>
                <c:pt idx="722">
                  <c:v>-2.702203474098136E-2</c:v>
                </c:pt>
                <c:pt idx="723">
                  <c:v>-2.6661844659348566E-2</c:v>
                </c:pt>
                <c:pt idx="724">
                  <c:v>-2.7075993239455309E-2</c:v>
                </c:pt>
                <c:pt idx="725">
                  <c:v>-2.7258354990455258E-2</c:v>
                </c:pt>
                <c:pt idx="726">
                  <c:v>-2.6538134416179748E-2</c:v>
                </c:pt>
                <c:pt idx="727">
                  <c:v>-2.6703042378986963E-2</c:v>
                </c:pt>
                <c:pt idx="728">
                  <c:v>-2.3805830389187654E-2</c:v>
                </c:pt>
                <c:pt idx="729">
                  <c:v>-2.3231904466481712E-2</c:v>
                </c:pt>
                <c:pt idx="730">
                  <c:v>-2.1671867228410469E-2</c:v>
                </c:pt>
                <c:pt idx="731">
                  <c:v>-2.231440524228856E-2</c:v>
                </c:pt>
                <c:pt idx="732">
                  <c:v>-2.1979150474846498E-2</c:v>
                </c:pt>
                <c:pt idx="733">
                  <c:v>-2.1545978392997489E-2</c:v>
                </c:pt>
                <c:pt idx="734">
                  <c:v>-2.1187969387856775E-2</c:v>
                </c:pt>
                <c:pt idx="735">
                  <c:v>-2.220235357249789E-2</c:v>
                </c:pt>
                <c:pt idx="736">
                  <c:v>-2.2453397683627752E-2</c:v>
                </c:pt>
                <c:pt idx="737">
                  <c:v>-2.396056041860456E-2</c:v>
                </c:pt>
                <c:pt idx="738">
                  <c:v>-2.3324654126133437E-2</c:v>
                </c:pt>
                <c:pt idx="739">
                  <c:v>-2.4675851702924023E-2</c:v>
                </c:pt>
                <c:pt idx="740">
                  <c:v>-2.4045398762271242E-2</c:v>
                </c:pt>
                <c:pt idx="741">
                  <c:v>-2.5336107380025841E-2</c:v>
                </c:pt>
                <c:pt idx="742">
                  <c:v>-2.556397199187882E-2</c:v>
                </c:pt>
                <c:pt idx="743">
                  <c:v>-2.5698877849183455E-2</c:v>
                </c:pt>
                <c:pt idx="744">
                  <c:v>-2.6884298850303412E-2</c:v>
                </c:pt>
                <c:pt idx="745">
                  <c:v>-2.6027630299021609E-2</c:v>
                </c:pt>
                <c:pt idx="746">
                  <c:v>-2.7119153003037577E-2</c:v>
                </c:pt>
                <c:pt idx="747">
                  <c:v>-2.8174473257125854E-2</c:v>
                </c:pt>
                <c:pt idx="748">
                  <c:v>-2.8139922057602851E-2</c:v>
                </c:pt>
                <c:pt idx="749">
                  <c:v>-2.8968992576369035E-2</c:v>
                </c:pt>
                <c:pt idx="750">
                  <c:v>-2.7740682415664852E-2</c:v>
                </c:pt>
                <c:pt idx="751">
                  <c:v>-2.8561571707407307E-2</c:v>
                </c:pt>
                <c:pt idx="752">
                  <c:v>-2.8160188467204361E-2</c:v>
                </c:pt>
                <c:pt idx="753">
                  <c:v>-2.8900313665098765E-2</c:v>
                </c:pt>
                <c:pt idx="754">
                  <c:v>-2.9503028416804855E-2</c:v>
                </c:pt>
                <c:pt idx="755">
                  <c:v>-2.9121552042197574E-2</c:v>
                </c:pt>
                <c:pt idx="756">
                  <c:v>-2.6473438271443661E-2</c:v>
                </c:pt>
                <c:pt idx="757">
                  <c:v>-2.6002637147052088E-2</c:v>
                </c:pt>
                <c:pt idx="758">
                  <c:v>-2.6346633207148196E-2</c:v>
                </c:pt>
                <c:pt idx="759">
                  <c:v>-2.654471521313162E-2</c:v>
                </c:pt>
                <c:pt idx="760">
                  <c:v>-2.3452826439633923E-2</c:v>
                </c:pt>
                <c:pt idx="761">
                  <c:v>-2.2533367695213913E-2</c:v>
                </c:pt>
                <c:pt idx="762">
                  <c:v>-2.2324246439557716E-2</c:v>
                </c:pt>
                <c:pt idx="763">
                  <c:v>-2.2020131112385988E-2</c:v>
                </c:pt>
                <c:pt idx="764">
                  <c:v>-2.1429098740832042E-2</c:v>
                </c:pt>
                <c:pt idx="765">
                  <c:v>-2.0754947569187332E-2</c:v>
                </c:pt>
                <c:pt idx="766">
                  <c:v>-2.0082351855722491E-2</c:v>
                </c:pt>
                <c:pt idx="767">
                  <c:v>-1.8426562695531057E-2</c:v>
                </c:pt>
                <c:pt idx="768">
                  <c:v>-1.3457518872618979E-2</c:v>
                </c:pt>
                <c:pt idx="769">
                  <c:v>-1.2659351644065231E-2</c:v>
                </c:pt>
                <c:pt idx="770">
                  <c:v>-1.2289085138729894E-2</c:v>
                </c:pt>
                <c:pt idx="771">
                  <c:v>-6.9458232604202585E-3</c:v>
                </c:pt>
                <c:pt idx="772">
                  <c:v>-6.8488656512395441E-3</c:v>
                </c:pt>
                <c:pt idx="773">
                  <c:v>-2.7239099691434565E-3</c:v>
                </c:pt>
                <c:pt idx="774">
                  <c:v>-2.8073973328788249E-3</c:v>
                </c:pt>
                <c:pt idx="775">
                  <c:v>-2.2589378667022264E-3</c:v>
                </c:pt>
                <c:pt idx="776">
                  <c:v>1.4229897287574289E-3</c:v>
                </c:pt>
                <c:pt idx="777">
                  <c:v>1.6996964843499218E-3</c:v>
                </c:pt>
                <c:pt idx="778">
                  <c:v>4.3273528978383102E-3</c:v>
                </c:pt>
                <c:pt idx="779">
                  <c:v>6.5326041819999681E-3</c:v>
                </c:pt>
                <c:pt idx="780">
                  <c:v>7.0839816897634855E-3</c:v>
                </c:pt>
                <c:pt idx="781">
                  <c:v>7.7326788415843506E-3</c:v>
                </c:pt>
                <c:pt idx="782">
                  <c:v>9.2731086246931604E-3</c:v>
                </c:pt>
                <c:pt idx="783">
                  <c:v>9.0702025891828963E-3</c:v>
                </c:pt>
                <c:pt idx="784">
                  <c:v>9.7308714672237895E-3</c:v>
                </c:pt>
                <c:pt idx="785">
                  <c:v>1.0562083529083999E-2</c:v>
                </c:pt>
                <c:pt idx="786">
                  <c:v>1.0101436146415899E-2</c:v>
                </c:pt>
                <c:pt idx="787">
                  <c:v>9.6918054687385458E-3</c:v>
                </c:pt>
                <c:pt idx="788">
                  <c:v>1.1111415694483429E-2</c:v>
                </c:pt>
                <c:pt idx="789">
                  <c:v>1.155822732877021E-2</c:v>
                </c:pt>
                <c:pt idx="790">
                  <c:v>1.1328382851230279E-2</c:v>
                </c:pt>
                <c:pt idx="791">
                  <c:v>1.0919864865032936E-2</c:v>
                </c:pt>
                <c:pt idx="792">
                  <c:v>1.0834752634798384E-2</c:v>
                </c:pt>
                <c:pt idx="793">
                  <c:v>1.0390300381153073E-2</c:v>
                </c:pt>
                <c:pt idx="794">
                  <c:v>1.0866036487447717E-2</c:v>
                </c:pt>
                <c:pt idx="795">
                  <c:v>1.0634671063593282E-2</c:v>
                </c:pt>
                <c:pt idx="796">
                  <c:v>1.0707495361895913E-2</c:v>
                </c:pt>
                <c:pt idx="797">
                  <c:v>9.945767133482275E-3</c:v>
                </c:pt>
                <c:pt idx="798">
                  <c:v>1.0288207463210908E-2</c:v>
                </c:pt>
                <c:pt idx="799">
                  <c:v>8.6650849516624051E-3</c:v>
                </c:pt>
                <c:pt idx="800">
                  <c:v>8.0905157100976122E-3</c:v>
                </c:pt>
                <c:pt idx="801">
                  <c:v>7.3075296109339494E-3</c:v>
                </c:pt>
                <c:pt idx="802">
                  <c:v>8.3480572208275983E-3</c:v>
                </c:pt>
                <c:pt idx="803">
                  <c:v>6.8706838483816313E-3</c:v>
                </c:pt>
                <c:pt idx="804">
                  <c:v>8.1118095743719643E-3</c:v>
                </c:pt>
                <c:pt idx="805">
                  <c:v>5.6251284458970763E-3</c:v>
                </c:pt>
                <c:pt idx="806">
                  <c:v>6.1644908450231295E-3</c:v>
                </c:pt>
                <c:pt idx="807">
                  <c:v>4.4196082121381597E-3</c:v>
                </c:pt>
                <c:pt idx="808">
                  <c:v>3.7150618963023296E-3</c:v>
                </c:pt>
                <c:pt idx="809">
                  <c:v>1.7399555201474404E-3</c:v>
                </c:pt>
                <c:pt idx="810">
                  <c:v>2.5873024049646864E-3</c:v>
                </c:pt>
                <c:pt idx="811">
                  <c:v>4.1063747911534998E-4</c:v>
                </c:pt>
                <c:pt idx="812">
                  <c:v>-8.0686540955998698E-5</c:v>
                </c:pt>
                <c:pt idx="813">
                  <c:v>-2.6031926179073128E-3</c:v>
                </c:pt>
                <c:pt idx="814">
                  <c:v>-2.2391707599762056E-3</c:v>
                </c:pt>
                <c:pt idx="815">
                  <c:v>-3.9907820712345443E-3</c:v>
                </c:pt>
                <c:pt idx="816">
                  <c:v>-3.6652192258878058E-3</c:v>
                </c:pt>
                <c:pt idx="817">
                  <c:v>-5.457512205096382E-3</c:v>
                </c:pt>
                <c:pt idx="818">
                  <c:v>-5.5560446031476252E-3</c:v>
                </c:pt>
                <c:pt idx="819">
                  <c:v>-7.5284363248783182E-3</c:v>
                </c:pt>
                <c:pt idx="820">
                  <c:v>-1.0723675348424888E-2</c:v>
                </c:pt>
                <c:pt idx="821">
                  <c:v>-1.3036688478469172E-2</c:v>
                </c:pt>
                <c:pt idx="822">
                  <c:v>-1.5298625260030618E-2</c:v>
                </c:pt>
                <c:pt idx="823">
                  <c:v>-1.6654640237998342E-2</c:v>
                </c:pt>
                <c:pt idx="824">
                  <c:v>-1.3763000953221416E-2</c:v>
                </c:pt>
                <c:pt idx="825">
                  <c:v>-1.5059768828299902E-2</c:v>
                </c:pt>
                <c:pt idx="826">
                  <c:v>-1.2141064711387317E-2</c:v>
                </c:pt>
                <c:pt idx="827">
                  <c:v>-1.4203391211209282E-2</c:v>
                </c:pt>
                <c:pt idx="828">
                  <c:v>-1.0818980074328244E-2</c:v>
                </c:pt>
                <c:pt idx="829">
                  <c:v>-1.2603012593492335E-2</c:v>
                </c:pt>
                <c:pt idx="830">
                  <c:v>-9.8425428623345468E-3</c:v>
                </c:pt>
                <c:pt idx="831">
                  <c:v>-1.2209677817288433E-2</c:v>
                </c:pt>
                <c:pt idx="832">
                  <c:v>-1.0496768524155264E-2</c:v>
                </c:pt>
                <c:pt idx="833">
                  <c:v>-7.551117162666432E-3</c:v>
                </c:pt>
                <c:pt idx="834">
                  <c:v>-7.7964615527518766E-3</c:v>
                </c:pt>
                <c:pt idx="835">
                  <c:v>-9.3192696028259192E-3</c:v>
                </c:pt>
                <c:pt idx="836">
                  <c:v>-9.8901831716343147E-3</c:v>
                </c:pt>
                <c:pt idx="837">
                  <c:v>-6.844996491475186E-3</c:v>
                </c:pt>
                <c:pt idx="838">
                  <c:v>-7.2066357862256569E-3</c:v>
                </c:pt>
                <c:pt idx="839">
                  <c:v>-4.9725671808792393E-3</c:v>
                </c:pt>
                <c:pt idx="840">
                  <c:v>-5.081119532448497E-3</c:v>
                </c:pt>
                <c:pt idx="841">
                  <c:v>-3.8732937297643599E-3</c:v>
                </c:pt>
                <c:pt idx="842">
                  <c:v>-4.1674740001504951E-3</c:v>
                </c:pt>
                <c:pt idx="843">
                  <c:v>-4.4552500745160262E-3</c:v>
                </c:pt>
                <c:pt idx="844">
                  <c:v>-4.6924938216404977E-3</c:v>
                </c:pt>
                <c:pt idx="845">
                  <c:v>-2.8122305676643866E-3</c:v>
                </c:pt>
                <c:pt idx="846">
                  <c:v>-2.9656210463520072E-3</c:v>
                </c:pt>
                <c:pt idx="847">
                  <c:v>-2.985460067114365E-3</c:v>
                </c:pt>
                <c:pt idx="848">
                  <c:v>-3.0511911162718341E-3</c:v>
                </c:pt>
                <c:pt idx="849">
                  <c:v>-1.9992386245949456E-3</c:v>
                </c:pt>
                <c:pt idx="850">
                  <c:v>-1.9472513548605686E-3</c:v>
                </c:pt>
                <c:pt idx="851">
                  <c:v>-2.5497117651785417E-3</c:v>
                </c:pt>
                <c:pt idx="852">
                  <c:v>-9.1465924773914686E-4</c:v>
                </c:pt>
                <c:pt idx="853">
                  <c:v>-7.8158514586157413E-4</c:v>
                </c:pt>
                <c:pt idx="854">
                  <c:v>1.1578782781039298E-3</c:v>
                </c:pt>
                <c:pt idx="855">
                  <c:v>2.0941086055223379E-3</c:v>
                </c:pt>
                <c:pt idx="856">
                  <c:v>2.5041878880993629E-3</c:v>
                </c:pt>
                <c:pt idx="857">
                  <c:v>2.7886315932394989E-3</c:v>
                </c:pt>
                <c:pt idx="858">
                  <c:v>3.2252197031500951E-3</c:v>
                </c:pt>
                <c:pt idx="859">
                  <c:v>2.3158578692635268E-3</c:v>
                </c:pt>
                <c:pt idx="860">
                  <c:v>2.4829223193260641E-3</c:v>
                </c:pt>
                <c:pt idx="861">
                  <c:v>1.1623978873133711E-3</c:v>
                </c:pt>
                <c:pt idx="862">
                  <c:v>1.1123697146066536E-3</c:v>
                </c:pt>
                <c:pt idx="863">
                  <c:v>-4.0967384529855266E-4</c:v>
                </c:pt>
                <c:pt idx="864">
                  <c:v>1.3077188042291965E-3</c:v>
                </c:pt>
                <c:pt idx="865">
                  <c:v>1.9286517226839162E-3</c:v>
                </c:pt>
                <c:pt idx="866">
                  <c:v>2.7471431744114372E-3</c:v>
                </c:pt>
                <c:pt idx="867">
                  <c:v>4.5563334193867155E-3</c:v>
                </c:pt>
                <c:pt idx="868">
                  <c:v>5.3811522163866865E-3</c:v>
                </c:pt>
                <c:pt idx="869">
                  <c:v>5.1862661761540307E-3</c:v>
                </c:pt>
                <c:pt idx="870">
                  <c:v>4.2986637224130542E-3</c:v>
                </c:pt>
                <c:pt idx="871">
                  <c:v>4.2336833642763194E-3</c:v>
                </c:pt>
                <c:pt idx="872">
                  <c:v>3.5083842567477097E-3</c:v>
                </c:pt>
                <c:pt idx="873">
                  <c:v>3.090602177270696E-3</c:v>
                </c:pt>
                <c:pt idx="874">
                  <c:v>4.6590122431168224E-3</c:v>
                </c:pt>
                <c:pt idx="875">
                  <c:v>8.2152303809169824E-3</c:v>
                </c:pt>
                <c:pt idx="876">
                  <c:v>8.9730956896172942E-3</c:v>
                </c:pt>
                <c:pt idx="877">
                  <c:v>9.317144825835566E-3</c:v>
                </c:pt>
                <c:pt idx="878">
                  <c:v>8.3435770732166459E-3</c:v>
                </c:pt>
                <c:pt idx="879">
                  <c:v>8.9522432110420436E-3</c:v>
                </c:pt>
                <c:pt idx="880">
                  <c:v>9.4576849074326508E-3</c:v>
                </c:pt>
                <c:pt idx="881">
                  <c:v>9.1972155531720445E-3</c:v>
                </c:pt>
                <c:pt idx="882">
                  <c:v>8.877320614025741E-3</c:v>
                </c:pt>
                <c:pt idx="883">
                  <c:v>7.8034305171702512E-3</c:v>
                </c:pt>
                <c:pt idx="884">
                  <c:v>7.5170507784266261E-3</c:v>
                </c:pt>
                <c:pt idx="885">
                  <c:v>7.0768300094041781E-3</c:v>
                </c:pt>
                <c:pt idx="886">
                  <c:v>8.0266182266293673E-3</c:v>
                </c:pt>
                <c:pt idx="887">
                  <c:v>8.1619864504515749E-3</c:v>
                </c:pt>
                <c:pt idx="888">
                  <c:v>9.2404673606367171E-3</c:v>
                </c:pt>
                <c:pt idx="889">
                  <c:v>1.0007824156520684E-2</c:v>
                </c:pt>
                <c:pt idx="890">
                  <c:v>9.9221054025164235E-3</c:v>
                </c:pt>
                <c:pt idx="891">
                  <c:v>8.91541033039428E-3</c:v>
                </c:pt>
                <c:pt idx="892">
                  <c:v>8.8501523960169415E-3</c:v>
                </c:pt>
                <c:pt idx="893">
                  <c:v>9.0156583803900348E-3</c:v>
                </c:pt>
                <c:pt idx="894">
                  <c:v>8.5859517702545629E-3</c:v>
                </c:pt>
                <c:pt idx="895">
                  <c:v>8.52482291817791E-3</c:v>
                </c:pt>
                <c:pt idx="896">
                  <c:v>8.6438328059825764E-3</c:v>
                </c:pt>
                <c:pt idx="897">
                  <c:v>8.2807882743783368E-3</c:v>
                </c:pt>
                <c:pt idx="898">
                  <c:v>6.3552437949978002E-3</c:v>
                </c:pt>
                <c:pt idx="899">
                  <c:v>4.574274842537307E-3</c:v>
                </c:pt>
                <c:pt idx="900">
                  <c:v>6.4066457702621205E-3</c:v>
                </c:pt>
                <c:pt idx="901">
                  <c:v>5.9515879721813159E-3</c:v>
                </c:pt>
                <c:pt idx="902">
                  <c:v>2.9354150854022376E-3</c:v>
                </c:pt>
                <c:pt idx="903">
                  <c:v>3.3507319604640928E-3</c:v>
                </c:pt>
                <c:pt idx="904">
                  <c:v>4.5976797865662777E-3</c:v>
                </c:pt>
                <c:pt idx="905">
                  <c:v>4.6687118685760365E-3</c:v>
                </c:pt>
                <c:pt idx="906">
                  <c:v>1.8758551339778662E-3</c:v>
                </c:pt>
                <c:pt idx="907">
                  <c:v>-1.4159174092329696E-3</c:v>
                </c:pt>
                <c:pt idx="908">
                  <c:v>-1.3567710487342177E-3</c:v>
                </c:pt>
                <c:pt idx="909">
                  <c:v>-5.416004160012533E-3</c:v>
                </c:pt>
                <c:pt idx="910">
                  <c:v>-5.2026839408434999E-3</c:v>
                </c:pt>
                <c:pt idx="911">
                  <c:v>-8.2452851048124831E-3</c:v>
                </c:pt>
                <c:pt idx="912">
                  <c:v>-9.6447919603178112E-3</c:v>
                </c:pt>
                <c:pt idx="913">
                  <c:v>-9.7305820910081331E-3</c:v>
                </c:pt>
                <c:pt idx="914">
                  <c:v>-8.4063113897830943E-3</c:v>
                </c:pt>
                <c:pt idx="915">
                  <c:v>-1.3722762335062866E-2</c:v>
                </c:pt>
                <c:pt idx="916">
                  <c:v>-1.1843127529458097E-2</c:v>
                </c:pt>
                <c:pt idx="917">
                  <c:v>-1.2030079859739973E-2</c:v>
                </c:pt>
                <c:pt idx="918">
                  <c:v>-6.7861221534731286E-3</c:v>
                </c:pt>
                <c:pt idx="919">
                  <c:v>5.339144023651321E-3</c:v>
                </c:pt>
                <c:pt idx="920">
                  <c:v>8.0942823547043852E-3</c:v>
                </c:pt>
                <c:pt idx="921">
                  <c:v>2.2274833782868181E-2</c:v>
                </c:pt>
                <c:pt idx="922">
                  <c:v>2.3570637561866198E-2</c:v>
                </c:pt>
                <c:pt idx="923">
                  <c:v>2.5507994363591469E-2</c:v>
                </c:pt>
                <c:pt idx="924">
                  <c:v>4.244801776457835E-3</c:v>
                </c:pt>
                <c:pt idx="925">
                  <c:v>5.520054756542131E-3</c:v>
                </c:pt>
                <c:pt idx="926">
                  <c:v>2.9594567063296745E-2</c:v>
                </c:pt>
                <c:pt idx="927">
                  <c:v>9.5646928100791284E-3</c:v>
                </c:pt>
                <c:pt idx="928">
                  <c:v>1.7137335141377719E-2</c:v>
                </c:pt>
                <c:pt idx="929">
                  <c:v>-5.6339222384682586E-5</c:v>
                </c:pt>
                <c:pt idx="930">
                  <c:v>6.8120163182129323E-3</c:v>
                </c:pt>
                <c:pt idx="931">
                  <c:v>1.8536939319848539E-2</c:v>
                </c:pt>
                <c:pt idx="932">
                  <c:v>-1.2402665145418906E-2</c:v>
                </c:pt>
                <c:pt idx="933">
                  <c:v>-1.9734285237364799E-2</c:v>
                </c:pt>
                <c:pt idx="934">
                  <c:v>4.6814676534248367E-3</c:v>
                </c:pt>
                <c:pt idx="935">
                  <c:v>1.3099368320501535E-2</c:v>
                </c:pt>
                <c:pt idx="936">
                  <c:v>2.1419222088835302E-2</c:v>
                </c:pt>
                <c:pt idx="937">
                  <c:v>-3.2863346325432238E-2</c:v>
                </c:pt>
                <c:pt idx="938">
                  <c:v>-2.6407187018022069E-2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D59-4E24-B655-8CFE0C80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214312"/>
        <c:axId val="550212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4"/>
                <c:tx>
                  <c:strRef>
                    <c:extLst>
                      <c:ext uri="{02D57815-91ED-43cb-92C2-25804820EDAC}">
                        <c15:formulaRef>
                          <c15:sqref>Calculation!$Y$1</c15:sqref>
                        </c15:formulaRef>
                      </c:ext>
                    </c:extLst>
                    <c:strCache>
                      <c:ptCount val="1"/>
                      <c:pt idx="0">
                        <c:v>I(I(Med(O(az),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Calculation!$Y$2:$Y$1124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1.233191799010321E-4</c:v>
                      </c:pt>
                      <c:pt idx="562">
                        <c:v>1.840361702225104E-4</c:v>
                      </c:pt>
                      <c:pt idx="563">
                        <c:v>1.8593208150351724E-4</c:v>
                      </c:pt>
                      <c:pt idx="564">
                        <c:v>2.3908632247831972E-4</c:v>
                      </c:pt>
                      <c:pt idx="565">
                        <c:v>2.4568879701303812E-4</c:v>
                      </c:pt>
                      <c:pt idx="566">
                        <c:v>2.6189411754321738E-4</c:v>
                      </c:pt>
                      <c:pt idx="567">
                        <c:v>2.3871747519610192E-4</c:v>
                      </c:pt>
                      <c:pt idx="568">
                        <c:v>2.6994253955436387E-4</c:v>
                      </c:pt>
                      <c:pt idx="569">
                        <c:v>2.8450860060054038E-4</c:v>
                      </c:pt>
                      <c:pt idx="570">
                        <c:v>3.1375908919690669E-4</c:v>
                      </c:pt>
                      <c:pt idx="571">
                        <c:v>3.3381310949158667E-4</c:v>
                      </c:pt>
                      <c:pt idx="572">
                        <c:v>3.2613941276732854E-4</c:v>
                      </c:pt>
                      <c:pt idx="573">
                        <c:v>3.3296787579717712E-4</c:v>
                      </c:pt>
                      <c:pt idx="574">
                        <c:v>3.5351742129764295E-4</c:v>
                      </c:pt>
                      <c:pt idx="575">
                        <c:v>3.5640746832673589E-4</c:v>
                      </c:pt>
                      <c:pt idx="576">
                        <c:v>3.7939110229810876E-4</c:v>
                      </c:pt>
                      <c:pt idx="577">
                        <c:v>4.2586327621000648E-4</c:v>
                      </c:pt>
                      <c:pt idx="578">
                        <c:v>3.9575785497570774E-4</c:v>
                      </c:pt>
                      <c:pt idx="579">
                        <c:v>4.1832541045159442E-4</c:v>
                      </c:pt>
                      <c:pt idx="580">
                        <c:v>4.9485191297978079E-4</c:v>
                      </c:pt>
                      <c:pt idx="581">
                        <c:v>2.9320857578235825E-4</c:v>
                      </c:pt>
                      <c:pt idx="582">
                        <c:v>1.6876888926474894E-4</c:v>
                      </c:pt>
                      <c:pt idx="583">
                        <c:v>1.4213724097961771E-4</c:v>
                      </c:pt>
                      <c:pt idx="584">
                        <c:v>9.572896133717534E-6</c:v>
                      </c:pt>
                      <c:pt idx="585">
                        <c:v>-4.2091329433163387E-5</c:v>
                      </c:pt>
                      <c:pt idx="586">
                        <c:v>-1.2839434505551489E-4</c:v>
                      </c:pt>
                      <c:pt idx="587">
                        <c:v>-2.9855412851568814E-4</c:v>
                      </c:pt>
                      <c:pt idx="588">
                        <c:v>-3.9144637193694461E-4</c:v>
                      </c:pt>
                      <c:pt idx="589">
                        <c:v>-3.5004906126949432E-4</c:v>
                      </c:pt>
                      <c:pt idx="590">
                        <c:v>-2.4814299808415962E-4</c:v>
                      </c:pt>
                      <c:pt idx="591">
                        <c:v>-1.6861467973132199E-4</c:v>
                      </c:pt>
                      <c:pt idx="592">
                        <c:v>-1.6095713463513042E-4</c:v>
                      </c:pt>
                      <c:pt idx="593">
                        <c:v>9.0960158398013357E-6</c:v>
                      </c:pt>
                      <c:pt idx="594">
                        <c:v>2.2705467502679742E-4</c:v>
                      </c:pt>
                      <c:pt idx="595">
                        <c:v>3.272819240920897E-4</c:v>
                      </c:pt>
                      <c:pt idx="596">
                        <c:v>6.171214668045838E-4</c:v>
                      </c:pt>
                      <c:pt idx="597">
                        <c:v>1.0057423989244729E-3</c:v>
                      </c:pt>
                      <c:pt idx="598">
                        <c:v>1.6964026645365058E-3</c:v>
                      </c:pt>
                      <c:pt idx="599">
                        <c:v>2.6864799412565873E-3</c:v>
                      </c:pt>
                      <c:pt idx="600">
                        <c:v>3.9022175615054744E-3</c:v>
                      </c:pt>
                      <c:pt idx="601">
                        <c:v>5.7229531460834633E-3</c:v>
                      </c:pt>
                      <c:pt idx="602">
                        <c:v>7.9857013126141407E-3</c:v>
                      </c:pt>
                      <c:pt idx="603">
                        <c:v>9.7804221637538737E-3</c:v>
                      </c:pt>
                      <c:pt idx="604">
                        <c:v>1.3413456104327736E-2</c:v>
                      </c:pt>
                      <c:pt idx="605">
                        <c:v>1.7525946647669089E-2</c:v>
                      </c:pt>
                      <c:pt idx="606">
                        <c:v>2.2337569299157575E-2</c:v>
                      </c:pt>
                      <c:pt idx="607">
                        <c:v>2.5080981609365373E-2</c:v>
                      </c:pt>
                      <c:pt idx="608">
                        <c:v>3.1243653629038137E-2</c:v>
                      </c:pt>
                      <c:pt idx="609">
                        <c:v>3.6704495770403398E-2</c:v>
                      </c:pt>
                      <c:pt idx="610">
                        <c:v>4.2853774376490385E-2</c:v>
                      </c:pt>
                      <c:pt idx="611">
                        <c:v>4.9441909691988355E-2</c:v>
                      </c:pt>
                      <c:pt idx="612">
                        <c:v>5.7132517787132173E-2</c:v>
                      </c:pt>
                      <c:pt idx="613">
                        <c:v>6.2455501662816541E-2</c:v>
                      </c:pt>
                      <c:pt idx="614">
                        <c:v>7.2388511665242294E-2</c:v>
                      </c:pt>
                      <c:pt idx="615">
                        <c:v>7.6400123483898186E-2</c:v>
                      </c:pt>
                      <c:pt idx="616">
                        <c:v>-0.32778952582719356</c:v>
                      </c:pt>
                      <c:pt idx="617">
                        <c:v>-0.33614629315327976</c:v>
                      </c:pt>
                      <c:pt idx="618">
                        <c:v>-0.34343202032443376</c:v>
                      </c:pt>
                      <c:pt idx="619">
                        <c:v>-0.35157805247434809</c:v>
                      </c:pt>
                      <c:pt idx="620">
                        <c:v>-0.36178908872677584</c:v>
                      </c:pt>
                      <c:pt idx="621">
                        <c:v>-0.37158775508326292</c:v>
                      </c:pt>
                      <c:pt idx="622">
                        <c:v>-0.37952248896345309</c:v>
                      </c:pt>
                      <c:pt idx="623">
                        <c:v>-0.38978292395629272</c:v>
                      </c:pt>
                      <c:pt idx="624">
                        <c:v>-0.39916017024762052</c:v>
                      </c:pt>
                      <c:pt idx="625">
                        <c:v>-0.40972514111716252</c:v>
                      </c:pt>
                      <c:pt idx="626">
                        <c:v>-0.42040782423596462</c:v>
                      </c:pt>
                      <c:pt idx="627">
                        <c:v>-0.42980823401752632</c:v>
                      </c:pt>
                      <c:pt idx="628">
                        <c:v>-0.43841273370124734</c:v>
                      </c:pt>
                      <c:pt idx="629">
                        <c:v>-0.45067089104328362</c:v>
                      </c:pt>
                      <c:pt idx="630">
                        <c:v>-0.4626873770812584</c:v>
                      </c:pt>
                      <c:pt idx="631">
                        <c:v>-0.47272633753290655</c:v>
                      </c:pt>
                      <c:pt idx="632">
                        <c:v>-0.48270693806251064</c:v>
                      </c:pt>
                      <c:pt idx="633">
                        <c:v>-0.49269215305410763</c:v>
                      </c:pt>
                      <c:pt idx="634">
                        <c:v>-0.50140618745925136</c:v>
                      </c:pt>
                      <c:pt idx="635">
                        <c:v>-0.51269764856944766</c:v>
                      </c:pt>
                      <c:pt idx="636">
                        <c:v>-0.52306153146629464</c:v>
                      </c:pt>
                      <c:pt idx="637">
                        <c:v>-0.53221278034756991</c:v>
                      </c:pt>
                      <c:pt idx="638">
                        <c:v>-0.54437750530689133</c:v>
                      </c:pt>
                      <c:pt idx="639">
                        <c:v>-0.55188982923324281</c:v>
                      </c:pt>
                      <c:pt idx="640">
                        <c:v>-0.56233549940771088</c:v>
                      </c:pt>
                      <c:pt idx="641">
                        <c:v>-0.57101471397433412</c:v>
                      </c:pt>
                      <c:pt idx="642">
                        <c:v>-0.58031170481938787</c:v>
                      </c:pt>
                      <c:pt idx="643">
                        <c:v>-0.58882708276406681</c:v>
                      </c:pt>
                      <c:pt idx="644">
                        <c:v>-0.59756593159400373</c:v>
                      </c:pt>
                      <c:pt idx="645">
                        <c:v>-0.60722914118444982</c:v>
                      </c:pt>
                      <c:pt idx="646">
                        <c:v>-0.61444276930434982</c:v>
                      </c:pt>
                      <c:pt idx="647">
                        <c:v>-0.62246095438655791</c:v>
                      </c:pt>
                      <c:pt idx="648">
                        <c:v>-0.63092851587618215</c:v>
                      </c:pt>
                      <c:pt idx="649">
                        <c:v>-0.63879145960972539</c:v>
                      </c:pt>
                      <c:pt idx="650">
                        <c:v>-0.64263107491351357</c:v>
                      </c:pt>
                      <c:pt idx="651">
                        <c:v>-0.65109022944851647</c:v>
                      </c:pt>
                      <c:pt idx="652">
                        <c:v>-0.65775014276624622</c:v>
                      </c:pt>
                      <c:pt idx="653">
                        <c:v>-0.66327783468251977</c:v>
                      </c:pt>
                      <c:pt idx="654">
                        <c:v>-0.66864246706270281</c:v>
                      </c:pt>
                      <c:pt idx="655">
                        <c:v>-0.67294468789109285</c:v>
                      </c:pt>
                      <c:pt idx="656">
                        <c:v>-0.67739429105317217</c:v>
                      </c:pt>
                      <c:pt idx="657">
                        <c:v>-0.6819131696642039</c:v>
                      </c:pt>
                      <c:pt idx="658">
                        <c:v>-0.68693924920916261</c:v>
                      </c:pt>
                      <c:pt idx="659">
                        <c:v>-0.69052159291413817</c:v>
                      </c:pt>
                      <c:pt idx="660">
                        <c:v>-0.69314311077418855</c:v>
                      </c:pt>
                      <c:pt idx="661">
                        <c:v>-0.69589604165228314</c:v>
                      </c:pt>
                      <c:pt idx="662">
                        <c:v>-0.69929876167917004</c:v>
                      </c:pt>
                      <c:pt idx="663">
                        <c:v>-0.70224743695273628</c:v>
                      </c:pt>
                      <c:pt idx="664">
                        <c:v>-0.70518121744370099</c:v>
                      </c:pt>
                      <c:pt idx="665">
                        <c:v>-0.7079932141245292</c:v>
                      </c:pt>
                      <c:pt idx="666">
                        <c:v>-0.7106704977487277</c:v>
                      </c:pt>
                      <c:pt idx="667">
                        <c:v>-0.71393956702086536</c:v>
                      </c:pt>
                      <c:pt idx="668">
                        <c:v>-0.71694995659646987</c:v>
                      </c:pt>
                      <c:pt idx="669">
                        <c:v>-0.71743607079823746</c:v>
                      </c:pt>
                      <c:pt idx="670">
                        <c:v>-0.72164687085133472</c:v>
                      </c:pt>
                      <c:pt idx="671">
                        <c:v>-0.72603922737904092</c:v>
                      </c:pt>
                      <c:pt idx="672">
                        <c:v>-0.72930092474887398</c:v>
                      </c:pt>
                      <c:pt idx="673">
                        <c:v>-0.73281423278602675</c:v>
                      </c:pt>
                      <c:pt idx="674">
                        <c:v>-0.73522906446433345</c:v>
                      </c:pt>
                      <c:pt idx="675">
                        <c:v>-0.73870534204292626</c:v>
                      </c:pt>
                      <c:pt idx="676">
                        <c:v>-0.74132482844897574</c:v>
                      </c:pt>
                      <c:pt idx="677">
                        <c:v>-0.74433352648784157</c:v>
                      </c:pt>
                      <c:pt idx="678">
                        <c:v>-0.74617566095640586</c:v>
                      </c:pt>
                      <c:pt idx="679">
                        <c:v>-0.74853087429380627</c:v>
                      </c:pt>
                      <c:pt idx="680">
                        <c:v>-0.75034605609943428</c:v>
                      </c:pt>
                      <c:pt idx="681">
                        <c:v>-0.75225212497598637</c:v>
                      </c:pt>
                      <c:pt idx="682">
                        <c:v>-0.75415528229207374</c:v>
                      </c:pt>
                      <c:pt idx="683">
                        <c:v>-0.75607523969809654</c:v>
                      </c:pt>
                      <c:pt idx="684">
                        <c:v>-0.75788241762176423</c:v>
                      </c:pt>
                      <c:pt idx="685">
                        <c:v>-0.75983813159935298</c:v>
                      </c:pt>
                      <c:pt idx="686">
                        <c:v>-0.76132969699395536</c:v>
                      </c:pt>
                      <c:pt idx="687">
                        <c:v>-0.76355278178681152</c:v>
                      </c:pt>
                      <c:pt idx="688">
                        <c:v>-0.76557755317694587</c:v>
                      </c:pt>
                      <c:pt idx="689">
                        <c:v>-0.76763072485426986</c:v>
                      </c:pt>
                      <c:pt idx="690">
                        <c:v>-0.76992987490953202</c:v>
                      </c:pt>
                      <c:pt idx="691">
                        <c:v>-0.77219073622783219</c:v>
                      </c:pt>
                      <c:pt idx="692">
                        <c:v>-0.77408557402629474</c:v>
                      </c:pt>
                      <c:pt idx="693">
                        <c:v>-0.77646739891551197</c:v>
                      </c:pt>
                      <c:pt idx="694">
                        <c:v>-0.77867820497189066</c:v>
                      </c:pt>
                      <c:pt idx="695">
                        <c:v>-0.78061872978683888</c:v>
                      </c:pt>
                      <c:pt idx="696">
                        <c:v>-0.78290528716197461</c:v>
                      </c:pt>
                      <c:pt idx="697">
                        <c:v>-0.78353730852881631</c:v>
                      </c:pt>
                      <c:pt idx="698">
                        <c:v>-0.78704529344246654</c:v>
                      </c:pt>
                      <c:pt idx="699">
                        <c:v>-0.78914687544891182</c:v>
                      </c:pt>
                      <c:pt idx="700">
                        <c:v>-0.79114614420669149</c:v>
                      </c:pt>
                      <c:pt idx="701">
                        <c:v>-0.79255131009206325</c:v>
                      </c:pt>
                      <c:pt idx="702">
                        <c:v>-0.79418672269625501</c:v>
                      </c:pt>
                      <c:pt idx="703">
                        <c:v>-0.79520553583776421</c:v>
                      </c:pt>
                      <c:pt idx="704">
                        <c:v>-0.79781223035046456</c:v>
                      </c:pt>
                      <c:pt idx="705">
                        <c:v>-0.7993492137981586</c:v>
                      </c:pt>
                      <c:pt idx="706">
                        <c:v>-0.80075282556778493</c:v>
                      </c:pt>
                      <c:pt idx="707">
                        <c:v>-0.8021785493794612</c:v>
                      </c:pt>
                      <c:pt idx="708">
                        <c:v>-0.80313596567454471</c:v>
                      </c:pt>
                      <c:pt idx="709">
                        <c:v>-0.80446759842973892</c:v>
                      </c:pt>
                      <c:pt idx="710">
                        <c:v>-0.80542452616467863</c:v>
                      </c:pt>
                      <c:pt idx="711">
                        <c:v>-0.80633248752373854</c:v>
                      </c:pt>
                      <c:pt idx="712">
                        <c:v>-0.8076734220190912</c:v>
                      </c:pt>
                      <c:pt idx="713">
                        <c:v>-0.80823238547343679</c:v>
                      </c:pt>
                      <c:pt idx="714">
                        <c:v>-0.8093589602907546</c:v>
                      </c:pt>
                      <c:pt idx="715">
                        <c:v>-0.81031749299542966</c:v>
                      </c:pt>
                      <c:pt idx="716">
                        <c:v>-0.81051132002291892</c:v>
                      </c:pt>
                      <c:pt idx="717">
                        <c:v>-0.81106905557731468</c:v>
                      </c:pt>
                      <c:pt idx="718">
                        <c:v>-0.81123736883679132</c:v>
                      </c:pt>
                      <c:pt idx="719">
                        <c:v>-0.81112032873897688</c:v>
                      </c:pt>
                      <c:pt idx="720">
                        <c:v>-0.81078478661206121</c:v>
                      </c:pt>
                      <c:pt idx="721">
                        <c:v>-0.81033051539513312</c:v>
                      </c:pt>
                      <c:pt idx="722">
                        <c:v>-0.80964394599806433</c:v>
                      </c:pt>
                      <c:pt idx="723">
                        <c:v>-0.80892356583479874</c:v>
                      </c:pt>
                      <c:pt idx="724">
                        <c:v>-0.80775186299501223</c:v>
                      </c:pt>
                      <c:pt idx="725">
                        <c:v>-0.80611658649701212</c:v>
                      </c:pt>
                      <c:pt idx="726">
                        <c:v>-0.8046761453484611</c:v>
                      </c:pt>
                      <c:pt idx="727">
                        <c:v>-0.80300596127407553</c:v>
                      </c:pt>
                      <c:pt idx="728">
                        <c:v>-0.80121153729447692</c:v>
                      </c:pt>
                      <c:pt idx="729">
                        <c:v>-0.80006368544906503</c:v>
                      </c:pt>
                      <c:pt idx="730">
                        <c:v>-0.79894361097292255</c:v>
                      </c:pt>
                      <c:pt idx="731">
                        <c:v>-0.79822868700067873</c:v>
                      </c:pt>
                      <c:pt idx="732">
                        <c:v>-0.7975581774657946</c:v>
                      </c:pt>
                      <c:pt idx="733">
                        <c:v>-0.79669183330209659</c:v>
                      </c:pt>
                      <c:pt idx="734">
                        <c:v>-0.79597581529181516</c:v>
                      </c:pt>
                      <c:pt idx="735">
                        <c:v>-0.79600458366109739</c:v>
                      </c:pt>
                      <c:pt idx="736">
                        <c:v>-0.79650667188335711</c:v>
                      </c:pt>
                      <c:pt idx="737">
                        <c:v>-0.79752099735331072</c:v>
                      </c:pt>
                      <c:pt idx="738">
                        <c:v>-0.79824918476836848</c:v>
                      </c:pt>
                      <c:pt idx="739">
                        <c:v>-0.79895157992194965</c:v>
                      </c:pt>
                      <c:pt idx="740">
                        <c:v>-0.79969067404064409</c:v>
                      </c:pt>
                      <c:pt idx="741">
                        <c:v>-0.80027209127615329</c:v>
                      </c:pt>
                      <c:pt idx="742">
                        <c:v>-0.80072782049985924</c:v>
                      </c:pt>
                      <c:pt idx="743">
                        <c:v>-0.80099763221446851</c:v>
                      </c:pt>
                      <c:pt idx="744">
                        <c:v>-0.80136847421670843</c:v>
                      </c:pt>
                      <c:pt idx="745">
                        <c:v>-0.80165513711414482</c:v>
                      </c:pt>
                      <c:pt idx="746">
                        <c:v>-0.80183818252217676</c:v>
                      </c:pt>
                      <c:pt idx="747">
                        <c:v>-0.80194882303035331</c:v>
                      </c:pt>
                      <c:pt idx="748">
                        <c:v>-0.8018797206313073</c:v>
                      </c:pt>
                      <c:pt idx="749">
                        <c:v>-0.80153786166883967</c:v>
                      </c:pt>
                      <c:pt idx="750">
                        <c:v>-0.80108124134743131</c:v>
                      </c:pt>
                      <c:pt idx="751">
                        <c:v>-0.80072301993091621</c:v>
                      </c:pt>
                      <c:pt idx="752">
                        <c:v>-0.79992025345051032</c:v>
                      </c:pt>
                      <c:pt idx="753">
                        <c:v>-0.79940050384629913</c:v>
                      </c:pt>
                      <c:pt idx="754">
                        <c:v>-0.79860593334971131</c:v>
                      </c:pt>
                      <c:pt idx="755">
                        <c:v>-0.79784298060049674</c:v>
                      </c:pt>
                      <c:pt idx="756">
                        <c:v>-0.79654675305898892</c:v>
                      </c:pt>
                      <c:pt idx="757">
                        <c:v>-0.79560515081020577</c:v>
                      </c:pt>
                      <c:pt idx="758">
                        <c:v>-0.79429314293039799</c:v>
                      </c:pt>
                      <c:pt idx="759">
                        <c:v>-0.79268930694236484</c:v>
                      </c:pt>
                      <c:pt idx="760">
                        <c:v>-0.79050552939536944</c:v>
                      </c:pt>
                      <c:pt idx="761">
                        <c:v>-0.78866661190652942</c:v>
                      </c:pt>
                      <c:pt idx="762">
                        <c:v>-0.78624836939521703</c:v>
                      </c:pt>
                      <c:pt idx="763">
                        <c:v>-0.78364013874087357</c:v>
                      </c:pt>
                      <c:pt idx="764">
                        <c:v>-0.78045807399776568</c:v>
                      </c:pt>
                      <c:pt idx="765">
                        <c:v>-0.77710977165447626</c:v>
                      </c:pt>
                      <c:pt idx="766">
                        <c:v>-0.77576458022754657</c:v>
                      </c:pt>
                      <c:pt idx="767">
                        <c:v>-0.7664530019071637</c:v>
                      </c:pt>
                      <c:pt idx="768">
                        <c:v>-0.76251491426133955</c:v>
                      </c:pt>
                      <c:pt idx="769">
                        <c:v>-0.75891857980423205</c:v>
                      </c:pt>
                      <c:pt idx="770">
                        <c:v>-0.75617804679356138</c:v>
                      </c:pt>
                      <c:pt idx="771">
                        <c:v>-0.75149152303694211</c:v>
                      </c:pt>
                      <c:pt idx="772">
                        <c:v>-0.74729760781858068</c:v>
                      </c:pt>
                      <c:pt idx="773">
                        <c:v>-0.74304769645438851</c:v>
                      </c:pt>
                      <c:pt idx="774">
                        <c:v>-0.73921467118185924</c:v>
                      </c:pt>
                      <c:pt idx="775">
                        <c:v>-0.73611775224950604</c:v>
                      </c:pt>
                      <c:pt idx="776">
                        <c:v>-0.73075389705858673</c:v>
                      </c:pt>
                      <c:pt idx="777">
                        <c:v>-0.72820048354740174</c:v>
                      </c:pt>
                      <c:pt idx="778">
                        <c:v>-0.72094517072042497</c:v>
                      </c:pt>
                      <c:pt idx="779">
                        <c:v>-0.71653466815210165</c:v>
                      </c:pt>
                      <c:pt idx="780">
                        <c:v>-0.71143191313657461</c:v>
                      </c:pt>
                      <c:pt idx="781">
                        <c:v>-0.70813451883293288</c:v>
                      </c:pt>
                      <c:pt idx="782">
                        <c:v>-0.70305365926671526</c:v>
                      </c:pt>
                      <c:pt idx="783">
                        <c:v>-0.69945947133773578</c:v>
                      </c:pt>
                      <c:pt idx="784">
                        <c:v>-0.696138133581654</c:v>
                      </c:pt>
                      <c:pt idx="785">
                        <c:v>-0.69247570945793357</c:v>
                      </c:pt>
                      <c:pt idx="786">
                        <c:v>-0.68939700422326977</c:v>
                      </c:pt>
                      <c:pt idx="787">
                        <c:v>-0.68621626557862447</c:v>
                      </c:pt>
                      <c:pt idx="788">
                        <c:v>-0.68137704512713471</c:v>
                      </c:pt>
                      <c:pt idx="789">
                        <c:v>-0.67848342185856114</c:v>
                      </c:pt>
                      <c:pt idx="790">
                        <c:v>-0.674943110813641</c:v>
                      </c:pt>
                      <c:pt idx="791">
                        <c:v>-0.67176014678603568</c:v>
                      </c:pt>
                      <c:pt idx="792">
                        <c:v>-0.66793037124650478</c:v>
                      </c:pt>
                      <c:pt idx="793">
                        <c:v>-0.6648192757537954</c:v>
                      </c:pt>
                      <c:pt idx="794">
                        <c:v>-0.66186780354120611</c:v>
                      </c:pt>
                      <c:pt idx="795">
                        <c:v>-0.65833053438891498</c:v>
                      </c:pt>
                      <c:pt idx="796">
                        <c:v>-0.65618488579230971</c:v>
                      </c:pt>
                      <c:pt idx="797">
                        <c:v>-0.6537083422491371</c:v>
                      </c:pt>
                      <c:pt idx="798">
                        <c:v>-0.65102346158967983</c:v>
                      </c:pt>
                      <c:pt idx="799">
                        <c:v>-0.64826970661277683</c:v>
                      </c:pt>
                      <c:pt idx="800">
                        <c:v>-0.64541884509590641</c:v>
                      </c:pt>
                      <c:pt idx="801">
                        <c:v>-0.64298481729423373</c:v>
                      </c:pt>
                      <c:pt idx="802">
                        <c:v>-0.64090376207444644</c:v>
                      </c:pt>
                      <c:pt idx="803">
                        <c:v>-0.63985850881933837</c:v>
                      </c:pt>
                      <c:pt idx="804">
                        <c:v>-0.6373762573673577</c:v>
                      </c:pt>
                      <c:pt idx="805">
                        <c:v>-0.63634961962430747</c:v>
                      </c:pt>
                      <c:pt idx="806">
                        <c:v>-0.63527089482605537</c:v>
                      </c:pt>
                      <c:pt idx="807">
                        <c:v>-0.6347606600918253</c:v>
                      </c:pt>
                      <c:pt idx="808">
                        <c:v>-0.63416975272349696</c:v>
                      </c:pt>
                      <c:pt idx="809">
                        <c:v>-0.63411996547580674</c:v>
                      </c:pt>
                      <c:pt idx="810">
                        <c:v>-0.63442527170617224</c:v>
                      </c:pt>
                      <c:pt idx="811">
                        <c:v>-0.63477860155787091</c:v>
                      </c:pt>
                      <c:pt idx="812">
                        <c:v>-0.63576124959801361</c:v>
                      </c:pt>
                      <c:pt idx="813">
                        <c:v>-0.63680626175191624</c:v>
                      </c:pt>
                      <c:pt idx="814">
                        <c:v>-0.63807821803605402</c:v>
                      </c:pt>
                      <c:pt idx="815">
                        <c:v>-0.6395814406585707</c:v>
                      </c:pt>
                      <c:pt idx="816">
                        <c:v>-0.64093031496787722</c:v>
                      </c:pt>
                      <c:pt idx="817">
                        <c:v>-0.64251490092629437</c:v>
                      </c:pt>
                      <c:pt idx="818">
                        <c:v>-0.64471196572239686</c:v>
                      </c:pt>
                      <c:pt idx="819">
                        <c:v>-0.64665674916585825</c:v>
                      </c:pt>
                      <c:pt idx="820">
                        <c:v>-0.64904722721295138</c:v>
                      </c:pt>
                      <c:pt idx="821">
                        <c:v>-0.65167325347303995</c:v>
                      </c:pt>
                      <c:pt idx="822">
                        <c:v>-0.65419712703616284</c:v>
                      </c:pt>
                      <c:pt idx="823">
                        <c:v>-0.65490915699209828</c:v>
                      </c:pt>
                      <c:pt idx="824">
                        <c:v>-0.65912587842254444</c:v>
                      </c:pt>
                      <c:pt idx="825">
                        <c:v>-0.66171941417270141</c:v>
                      </c:pt>
                      <c:pt idx="826">
                        <c:v>-0.66388200593887625</c:v>
                      </c:pt>
                      <c:pt idx="827">
                        <c:v>-0.66600665893852018</c:v>
                      </c:pt>
                      <c:pt idx="828">
                        <c:v>-0.66923783666475811</c:v>
                      </c:pt>
                      <c:pt idx="829">
                        <c:v>-0.6728059017030863</c:v>
                      </c:pt>
                      <c:pt idx="830">
                        <c:v>-0.67528496224077073</c:v>
                      </c:pt>
                      <c:pt idx="831">
                        <c:v>-0.6780192321506785</c:v>
                      </c:pt>
                      <c:pt idx="832">
                        <c:v>-0.68259341356441217</c:v>
                      </c:pt>
                      <c:pt idx="833">
                        <c:v>-0.68470211084143451</c:v>
                      </c:pt>
                      <c:pt idx="834">
                        <c:v>-0.6851927996216054</c:v>
                      </c:pt>
                      <c:pt idx="835">
                        <c:v>-0.68823841572175348</c:v>
                      </c:pt>
                      <c:pt idx="836">
                        <c:v>-0.68938024285937027</c:v>
                      </c:pt>
                      <c:pt idx="837">
                        <c:v>-0.69128986949905191</c:v>
                      </c:pt>
                      <c:pt idx="838">
                        <c:v>-0.69201314808855285</c:v>
                      </c:pt>
                      <c:pt idx="839">
                        <c:v>-0.69354501087786002</c:v>
                      </c:pt>
                      <c:pt idx="840">
                        <c:v>-0.69376211558099854</c:v>
                      </c:pt>
                      <c:pt idx="841">
                        <c:v>-0.69534646397563027</c:v>
                      </c:pt>
                      <c:pt idx="842">
                        <c:v>-0.69593482451640254</c:v>
                      </c:pt>
                      <c:pt idx="843">
                        <c:v>-0.6965103766651336</c:v>
                      </c:pt>
                      <c:pt idx="844">
                        <c:v>-0.69698486415938254</c:v>
                      </c:pt>
                      <c:pt idx="845">
                        <c:v>-0.69722433765143033</c:v>
                      </c:pt>
                      <c:pt idx="846">
                        <c:v>-0.69753111860880557</c:v>
                      </c:pt>
                      <c:pt idx="847">
                        <c:v>-0.69757079665033028</c:v>
                      </c:pt>
                      <c:pt idx="848">
                        <c:v>-0.69770225874864522</c:v>
                      </c:pt>
                      <c:pt idx="849">
                        <c:v>-0.69759835376529145</c:v>
                      </c:pt>
                      <c:pt idx="850">
                        <c:v>-0.69749437922582269</c:v>
                      </c:pt>
                      <c:pt idx="851">
                        <c:v>-0.69669930004645864</c:v>
                      </c:pt>
                      <c:pt idx="852">
                        <c:v>-0.69542919501157985</c:v>
                      </c:pt>
                      <c:pt idx="853">
                        <c:v>-0.6951630468078247</c:v>
                      </c:pt>
                      <c:pt idx="854">
                        <c:v>-0.69128411995989369</c:v>
                      </c:pt>
                      <c:pt idx="855">
                        <c:v>-0.68941165930505688</c:v>
                      </c:pt>
                      <c:pt idx="856">
                        <c:v>-0.68859150073990283</c:v>
                      </c:pt>
                      <c:pt idx="857">
                        <c:v>-0.68802261332962256</c:v>
                      </c:pt>
                      <c:pt idx="858">
                        <c:v>-0.68714943710980136</c:v>
                      </c:pt>
                      <c:pt idx="859">
                        <c:v>-0.6869681607775745</c:v>
                      </c:pt>
                      <c:pt idx="860">
                        <c:v>-0.68663403187744942</c:v>
                      </c:pt>
                      <c:pt idx="861">
                        <c:v>-0.68727508074147481</c:v>
                      </c:pt>
                      <c:pt idx="862">
                        <c:v>-0.68737513708688824</c:v>
                      </c:pt>
                      <c:pt idx="863">
                        <c:v>-0.68841922420669865</c:v>
                      </c:pt>
                      <c:pt idx="864">
                        <c:v>-0.68898443890764316</c:v>
                      </c:pt>
                      <c:pt idx="865">
                        <c:v>-0.68974257307073372</c:v>
                      </c:pt>
                      <c:pt idx="866">
                        <c:v>-0.69010559016727868</c:v>
                      </c:pt>
                      <c:pt idx="867">
                        <c:v>-0.69048720967732813</c:v>
                      </c:pt>
                      <c:pt idx="868">
                        <c:v>-0.69083757208332819</c:v>
                      </c:pt>
                      <c:pt idx="869">
                        <c:v>-0.6912273441637935</c:v>
                      </c:pt>
                      <c:pt idx="870">
                        <c:v>-0.69300254907127545</c:v>
                      </c:pt>
                      <c:pt idx="871">
                        <c:v>-0.69313250978754892</c:v>
                      </c:pt>
                      <c:pt idx="872">
                        <c:v>-0.69658310800260614</c:v>
                      </c:pt>
                      <c:pt idx="873">
                        <c:v>-0.69741867216156017</c:v>
                      </c:pt>
                      <c:pt idx="874">
                        <c:v>-0.69828185202986792</c:v>
                      </c:pt>
                      <c:pt idx="875">
                        <c:v>-0.69916941575426761</c:v>
                      </c:pt>
                      <c:pt idx="876">
                        <c:v>-0.69965368513686699</c:v>
                      </c:pt>
                      <c:pt idx="877">
                        <c:v>-0.70096558686443045</c:v>
                      </c:pt>
                      <c:pt idx="878">
                        <c:v>-0.70291272236966829</c:v>
                      </c:pt>
                      <c:pt idx="879">
                        <c:v>-0.70369539009401749</c:v>
                      </c:pt>
                      <c:pt idx="880">
                        <c:v>-0.70468450670123628</c:v>
                      </c:pt>
                      <c:pt idx="881">
                        <c:v>-0.70520544540975749</c:v>
                      </c:pt>
                      <c:pt idx="882">
                        <c:v>-0.7058452352880501</c:v>
                      </c:pt>
                      <c:pt idx="883">
                        <c:v>-0.70799301548176108</c:v>
                      </c:pt>
                      <c:pt idx="884">
                        <c:v>-0.70856577495924833</c:v>
                      </c:pt>
                      <c:pt idx="885">
                        <c:v>-0.70944621649729322</c:v>
                      </c:pt>
                      <c:pt idx="886">
                        <c:v>-0.70954664006284285</c:v>
                      </c:pt>
                      <c:pt idx="887">
                        <c:v>-0.70927590361519843</c:v>
                      </c:pt>
                      <c:pt idx="888">
                        <c:v>-0.70911894179482815</c:v>
                      </c:pt>
                      <c:pt idx="889">
                        <c:v>-0.71158422820306022</c:v>
                      </c:pt>
                      <c:pt idx="890">
                        <c:v>-0.71175566571106874</c:v>
                      </c:pt>
                      <c:pt idx="891">
                        <c:v>-0.71376905585531303</c:v>
                      </c:pt>
                      <c:pt idx="892">
                        <c:v>-0.71389957172406771</c:v>
                      </c:pt>
                      <c:pt idx="893">
                        <c:v>-0.71556855975532152</c:v>
                      </c:pt>
                      <c:pt idx="894">
                        <c:v>-0.71642797297559246</c:v>
                      </c:pt>
                      <c:pt idx="895">
                        <c:v>-0.71655023067974577</c:v>
                      </c:pt>
                      <c:pt idx="896">
                        <c:v>-0.71831221090413644</c:v>
                      </c:pt>
                      <c:pt idx="897">
                        <c:v>-0.72103829996734492</c:v>
                      </c:pt>
                      <c:pt idx="898">
                        <c:v>-0.72488938892610599</c:v>
                      </c:pt>
                      <c:pt idx="899">
                        <c:v>-0.72845132683102698</c:v>
                      </c:pt>
                      <c:pt idx="900">
                        <c:v>-0.72878658497557736</c:v>
                      </c:pt>
                      <c:pt idx="901">
                        <c:v>-0.72969670057173897</c:v>
                      </c:pt>
                      <c:pt idx="902">
                        <c:v>-0.72972904634529712</c:v>
                      </c:pt>
                      <c:pt idx="903">
                        <c:v>-0.72889841259517341</c:v>
                      </c:pt>
                      <c:pt idx="904">
                        <c:v>-0.72840451694296904</c:v>
                      </c:pt>
                      <c:pt idx="905">
                        <c:v>-0.72626245277894952</c:v>
                      </c:pt>
                      <c:pt idx="906">
                        <c:v>-0.72584816624814585</c:v>
                      </c:pt>
                      <c:pt idx="907">
                        <c:v>-0.72443171133456752</c:v>
                      </c:pt>
                      <c:pt idx="908">
                        <c:v>-0.72631341861357002</c:v>
                      </c:pt>
                      <c:pt idx="909">
                        <c:v>-0.72643188483612664</c:v>
                      </c:pt>
                      <c:pt idx="910">
                        <c:v>-0.72800524439778858</c:v>
                      </c:pt>
                      <c:pt idx="911">
                        <c:v>-0.73209044672572654</c:v>
                      </c:pt>
                      <c:pt idx="912">
                        <c:v>-0.73288946043673719</c:v>
                      </c:pt>
                      <c:pt idx="913">
                        <c:v>-0.73506104069811784</c:v>
                      </c:pt>
                      <c:pt idx="914">
                        <c:v>-0.73641249929566777</c:v>
                      </c:pt>
                      <c:pt idx="915">
                        <c:v>-0.7370454011862273</c:v>
                      </c:pt>
                      <c:pt idx="916">
                        <c:v>-0.73728613157501777</c:v>
                      </c:pt>
                      <c:pt idx="917">
                        <c:v>-0.73766003623558152</c:v>
                      </c:pt>
                      <c:pt idx="918">
                        <c:v>-0.73917212082304784</c:v>
                      </c:pt>
                      <c:pt idx="919">
                        <c:v>-0.74292158846879897</c:v>
                      </c:pt>
                      <c:pt idx="920">
                        <c:v>-0.74341131180669284</c:v>
                      </c:pt>
                      <c:pt idx="921">
                        <c:v>-0.75905020895036523</c:v>
                      </c:pt>
                      <c:pt idx="922">
                        <c:v>-0.76245860139236921</c:v>
                      </c:pt>
                      <c:pt idx="923">
                        <c:v>-0.78858388778891864</c:v>
                      </c:pt>
                      <c:pt idx="924">
                        <c:v>-0.81511027296318594</c:v>
                      </c:pt>
                      <c:pt idx="925">
                        <c:v>-0.81855976700301736</c:v>
                      </c:pt>
                      <c:pt idx="926">
                        <c:v>-0.8564107423895081</c:v>
                      </c:pt>
                      <c:pt idx="927">
                        <c:v>-0.89647049089594333</c:v>
                      </c:pt>
                      <c:pt idx="928">
                        <c:v>-0.93532520623334625</c:v>
                      </c:pt>
                      <c:pt idx="929">
                        <c:v>-0.97571255496087095</c:v>
                      </c:pt>
                      <c:pt idx="930">
                        <c:v>-0.97797584387967573</c:v>
                      </c:pt>
                      <c:pt idx="931">
                        <c:v>-1.0225259978764045</c:v>
                      </c:pt>
                      <c:pt idx="932">
                        <c:v>-1.0924052068069394</c:v>
                      </c:pt>
                      <c:pt idx="933">
                        <c:v>-1.1310684469908312</c:v>
                      </c:pt>
                      <c:pt idx="934">
                        <c:v>-1.1682369412092519</c:v>
                      </c:pt>
                      <c:pt idx="935">
                        <c:v>-1.1674011398750985</c:v>
                      </c:pt>
                      <c:pt idx="936">
                        <c:v>-1.166761432338431</c:v>
                      </c:pt>
                      <c:pt idx="937">
                        <c:v>-1.1473265691669661</c:v>
                      </c:pt>
                      <c:pt idx="938">
                        <c:v>-1.1424142505521457</c:v>
                      </c:pt>
                      <c:pt idx="939">
                        <c:v>-1.1383827391282146</c:v>
                      </c:pt>
                      <c:pt idx="940">
                        <c:v>-1.134706938951993</c:v>
                      </c:pt>
                      <c:pt idx="941">
                        <c:v>-1.1300098235561051</c:v>
                      </c:pt>
                      <c:pt idx="942">
                        <c:v>-1.124717326879807</c:v>
                      </c:pt>
                      <c:pt idx="943">
                        <c:v>-1.1206925535123116</c:v>
                      </c:pt>
                      <c:pt idx="944">
                        <c:v>-1.1077796859114206</c:v>
                      </c:pt>
                      <c:pt idx="945">
                        <c:v>-1.103391712755563</c:v>
                      </c:pt>
                      <c:pt idx="946">
                        <c:v>-1.0981440643786233</c:v>
                      </c:pt>
                      <c:pt idx="947">
                        <c:v>-1.0843955564150038</c:v>
                      </c:pt>
                      <c:pt idx="948">
                        <c:v>-1.0727200501686649</c:v>
                      </c:pt>
                      <c:pt idx="949">
                        <c:v>-1.0576692845504336</c:v>
                      </c:pt>
                      <c:pt idx="950">
                        <c:v>-1.0532643419270702</c:v>
                      </c:pt>
                      <c:pt idx="951">
                        <c:v>-0.98619836848086151</c:v>
                      </c:pt>
                      <c:pt idx="952">
                        <c:v>-0.97541127768809366</c:v>
                      </c:pt>
                      <c:pt idx="953">
                        <c:v>-0.97077789448577434</c:v>
                      </c:pt>
                      <c:pt idx="954">
                        <c:v>-0.94836605690940989</c:v>
                      </c:pt>
                      <c:pt idx="955">
                        <c:v>-0.94049328951254407</c:v>
                      </c:pt>
                      <c:pt idx="956">
                        <c:v>-0.93527651264303824</c:v>
                      </c:pt>
                      <c:pt idx="957">
                        <c:v>-0.92694936257977378</c:v>
                      </c:pt>
                      <c:pt idx="958">
                        <c:v>-0.92147673188998758</c:v>
                      </c:pt>
                      <c:pt idx="959">
                        <c:v>-0.91838693917223702</c:v>
                      </c:pt>
                      <c:pt idx="960">
                        <c:v>-0.9150088394911351</c:v>
                      </c:pt>
                      <c:pt idx="961">
                        <c:v>-0.91096393691429844</c:v>
                      </c:pt>
                      <c:pt idx="962">
                        <c:v>-0.90265089903571039</c:v>
                      </c:pt>
                      <c:pt idx="963">
                        <c:v>-0.89912144001588967</c:v>
                      </c:pt>
                      <c:pt idx="964">
                        <c:v>-0.89607271417029277</c:v>
                      </c:pt>
                      <c:pt idx="965">
                        <c:v>-0.89102442910806834</c:v>
                      </c:pt>
                      <c:pt idx="966">
                        <c:v>-0.88746145718665836</c:v>
                      </c:pt>
                      <c:pt idx="967">
                        <c:v>-0.88157138836916504</c:v>
                      </c:pt>
                      <c:pt idx="968">
                        <c:v>-0.88014340680029179</c:v>
                      </c:pt>
                      <c:pt idx="969">
                        <c:v>-0.87638326377711784</c:v>
                      </c:pt>
                      <c:pt idx="970">
                        <c:v>-0.8734674330051686</c:v>
                      </c:pt>
                      <c:pt idx="971">
                        <c:v>-0.87047290739298067</c:v>
                      </c:pt>
                      <c:pt idx="972">
                        <c:v>-0.86752395317863285</c:v>
                      </c:pt>
                      <c:pt idx="973">
                        <c:v>-0.86277613601712022</c:v>
                      </c:pt>
                      <c:pt idx="974">
                        <c:v>-0.85945603274461391</c:v>
                      </c:pt>
                      <c:pt idx="975">
                        <c:v>-0.85494509777063121</c:v>
                      </c:pt>
                      <c:pt idx="976">
                        <c:v>-0.85015605912668724</c:v>
                      </c:pt>
                      <c:pt idx="977">
                        <c:v>-0.84724776852113737</c:v>
                      </c:pt>
                      <c:pt idx="978">
                        <c:v>-0.84433238332349936</c:v>
                      </c:pt>
                      <c:pt idx="979">
                        <c:v>-0.84161010124507218</c:v>
                      </c:pt>
                      <c:pt idx="980">
                        <c:v>-0.83804171810533523</c:v>
                      </c:pt>
                      <c:pt idx="981">
                        <c:v>-0.83409680255240759</c:v>
                      </c:pt>
                      <c:pt idx="982">
                        <c:v>-0.83084580095313054</c:v>
                      </c:pt>
                      <c:pt idx="983">
                        <c:v>-0.82836822589078274</c:v>
                      </c:pt>
                      <c:pt idx="984">
                        <c:v>-0.82581939434231089</c:v>
                      </c:pt>
                      <c:pt idx="985">
                        <c:v>-0.82296669304644798</c:v>
                      </c:pt>
                      <c:pt idx="986">
                        <c:v>-0.82149406414800608</c:v>
                      </c:pt>
                      <c:pt idx="987">
                        <c:v>-0.81648491199593098</c:v>
                      </c:pt>
                      <c:pt idx="988">
                        <c:v>-0.81464630773770041</c:v>
                      </c:pt>
                      <c:pt idx="989">
                        <c:v>-0.81072178572416864</c:v>
                      </c:pt>
                      <c:pt idx="990">
                        <c:v>-0.80760217470956275</c:v>
                      </c:pt>
                      <c:pt idx="991">
                        <c:v>-0.80503675043610645</c:v>
                      </c:pt>
                      <c:pt idx="992">
                        <c:v>-0.8029114380608714</c:v>
                      </c:pt>
                      <c:pt idx="993">
                        <c:v>-0.8000162425643641</c:v>
                      </c:pt>
                      <c:pt idx="994">
                        <c:v>-0.79723132751388182</c:v>
                      </c:pt>
                      <c:pt idx="995">
                        <c:v>-0.79423045926082314</c:v>
                      </c:pt>
                      <c:pt idx="996">
                        <c:v>-0.79154336860278718</c:v>
                      </c:pt>
                      <c:pt idx="997">
                        <c:v>-0.78896797771361105</c:v>
                      </c:pt>
                      <c:pt idx="998">
                        <c:v>-0.7862036151769044</c:v>
                      </c:pt>
                      <c:pt idx="999">
                        <c:v>-0.7842039431348099</c:v>
                      </c:pt>
                      <c:pt idx="1000">
                        <c:v>-0.78149986126924609</c:v>
                      </c:pt>
                      <c:pt idx="1001">
                        <c:v>-0.77917887069480563</c:v>
                      </c:pt>
                      <c:pt idx="1002">
                        <c:v>-0.77645943187300503</c:v>
                      </c:pt>
                      <c:pt idx="1003">
                        <c:v>-0.77480319581865675</c:v>
                      </c:pt>
                      <c:pt idx="1004">
                        <c:v>-0.77177651810082215</c:v>
                      </c:pt>
                      <c:pt idx="1005">
                        <c:v>-0.76926839116209045</c:v>
                      </c:pt>
                      <c:pt idx="1006">
                        <c:v>-0.76692253322667303</c:v>
                      </c:pt>
                      <c:pt idx="1007">
                        <c:v>-0.76483217726109887</c:v>
                      </c:pt>
                      <c:pt idx="1008">
                        <c:v>-0.762433959931481</c:v>
                      </c:pt>
                      <c:pt idx="1009">
                        <c:v>-0.76001391630712245</c:v>
                      </c:pt>
                      <c:pt idx="1010">
                        <c:v>-0.75781960316793318</c:v>
                      </c:pt>
                      <c:pt idx="1011">
                        <c:v>-0.75560421626430974</c:v>
                      </c:pt>
                      <c:pt idx="1012">
                        <c:v>-0.75382783663046737</c:v>
                      </c:pt>
                      <c:pt idx="1013">
                        <c:v>-0.75103480259787636</c:v>
                      </c:pt>
                      <c:pt idx="1014">
                        <c:v>-0.74883275009171446</c:v>
                      </c:pt>
                      <c:pt idx="1015">
                        <c:v>-0.74656193505886281</c:v>
                      </c:pt>
                      <c:pt idx="1016">
                        <c:v>-0.74556167225983616</c:v>
                      </c:pt>
                      <c:pt idx="1017">
                        <c:v>-0.74231279050794363</c:v>
                      </c:pt>
                      <c:pt idx="1018">
                        <c:v>-0.74003919688297704</c:v>
                      </c:pt>
                      <c:pt idx="1019">
                        <c:v>-0.73789965914842326</c:v>
                      </c:pt>
                      <c:pt idx="1020">
                        <c:v>-0.73592273562419031</c:v>
                      </c:pt>
                      <c:pt idx="1021">
                        <c:v>-0.73406527445922387</c:v>
                      </c:pt>
                      <c:pt idx="1022">
                        <c:v>-0.73250073605776989</c:v>
                      </c:pt>
                      <c:pt idx="1023">
                        <c:v>-0.73003629220227662</c:v>
                      </c:pt>
                      <c:pt idx="1024">
                        <c:v>-0.72816324003583677</c:v>
                      </c:pt>
                      <c:pt idx="1025">
                        <c:v>-0.72614683974869121</c:v>
                      </c:pt>
                      <c:pt idx="1026">
                        <c:v>-0.72419617844503004</c:v>
                      </c:pt>
                      <c:pt idx="1027">
                        <c:v>-0.72223138945306065</c:v>
                      </c:pt>
                      <c:pt idx="1028">
                        <c:v>-0.72037512429228812</c:v>
                      </c:pt>
                      <c:pt idx="1029">
                        <c:v>-0.71912638906216364</c:v>
                      </c:pt>
                      <c:pt idx="1030">
                        <c:v>-0.71722529831856652</c:v>
                      </c:pt>
                      <c:pt idx="1031">
                        <c:v>-0.71538713025159051</c:v>
                      </c:pt>
                      <c:pt idx="1032">
                        <c:v>-0.71330867669401765</c:v>
                      </c:pt>
                      <c:pt idx="1033">
                        <c:v>-0.71149626390989285</c:v>
                      </c:pt>
                      <c:pt idx="1034">
                        <c:v>-0.71001477667592894</c:v>
                      </c:pt>
                      <c:pt idx="1035">
                        <c:v>-0.70856506026240762</c:v>
                      </c:pt>
                      <c:pt idx="1036">
                        <c:v>-0.7067637957317674</c:v>
                      </c:pt>
                      <c:pt idx="1037">
                        <c:v>-0.70492370745373545</c:v>
                      </c:pt>
                      <c:pt idx="1038">
                        <c:v>-0.70315101963280413</c:v>
                      </c:pt>
                      <c:pt idx="1039">
                        <c:v>-0.70181610767480207</c:v>
                      </c:pt>
                      <c:pt idx="1040">
                        <c:v>-0.7002982965891793</c:v>
                      </c:pt>
                      <c:pt idx="1041">
                        <c:v>-0.69842792961785816</c:v>
                      </c:pt>
                      <c:pt idx="1042">
                        <c:v>-0.69713152443756976</c:v>
                      </c:pt>
                      <c:pt idx="1043">
                        <c:v>-0.69548460305755144</c:v>
                      </c:pt>
                      <c:pt idx="1044">
                        <c:v>-0.69396940402059937</c:v>
                      </c:pt>
                      <c:pt idx="1045">
                        <c:v>-0.69244630289928777</c:v>
                      </c:pt>
                      <c:pt idx="1046">
                        <c:v>-0.69156616460820874</c:v>
                      </c:pt>
                      <c:pt idx="1047">
                        <c:v>-0.68973706215844066</c:v>
                      </c:pt>
                      <c:pt idx="1048">
                        <c:v>-0.68861007149842357</c:v>
                      </c:pt>
                      <c:pt idx="1049">
                        <c:v>-0.68730930146149172</c:v>
                      </c:pt>
                      <c:pt idx="1050">
                        <c:v>-0.68536064005366792</c:v>
                      </c:pt>
                      <c:pt idx="1051">
                        <c:v>-0.68415810290037693</c:v>
                      </c:pt>
                      <c:pt idx="1052">
                        <c:v>-0.68284452627027536</c:v>
                      </c:pt>
                      <c:pt idx="1053">
                        <c:v>-0.68162334642362199</c:v>
                      </c:pt>
                      <c:pt idx="1054">
                        <c:v>-0.68037520506747151</c:v>
                      </c:pt>
                      <c:pt idx="1055">
                        <c:v>-0.6791029899088562</c:v>
                      </c:pt>
                      <c:pt idx="1056">
                        <c:v>-0.6778848909341223</c:v>
                      </c:pt>
                      <c:pt idx="1057">
                        <c:v>-0.67665390273157011</c:v>
                      </c:pt>
                      <c:pt idx="1058">
                        <c:v>-0.67536332934618137</c:v>
                      </c:pt>
                      <c:pt idx="1059">
                        <c:v>-0.67432411072275833</c:v>
                      </c:pt>
                      <c:pt idx="1060">
                        <c:v>-0.6731345506095453</c:v>
                      </c:pt>
                      <c:pt idx="1061">
                        <c:v>-0.67210365121500226</c:v>
                      </c:pt>
                      <c:pt idx="1062">
                        <c:v>-0.6709490436610106</c:v>
                      </c:pt>
                      <c:pt idx="1063">
                        <c:v>-0.67070928395266671</c:v>
                      </c:pt>
                      <c:pt idx="1064">
                        <c:v>-0.66875501212309529</c:v>
                      </c:pt>
                      <c:pt idx="1065">
                        <c:v>-0.66801084652609144</c:v>
                      </c:pt>
                      <c:pt idx="1066">
                        <c:v>-0.66693209662387309</c:v>
                      </c:pt>
                      <c:pt idx="1067">
                        <c:v>-0.66591673470307733</c:v>
                      </c:pt>
                      <c:pt idx="1068">
                        <c:v>-0.66499894664280823</c:v>
                      </c:pt>
                      <c:pt idx="1069">
                        <c:v>-0.66413339002477068</c:v>
                      </c:pt>
                      <c:pt idx="1070">
                        <c:v>-0.66346379557393109</c:v>
                      </c:pt>
                      <c:pt idx="1071">
                        <c:v>-0.66261177908118829</c:v>
                      </c:pt>
                      <c:pt idx="1072">
                        <c:v>-0.66160100325584104</c:v>
                      </c:pt>
                      <c:pt idx="1073">
                        <c:v>-0.66088659824797924</c:v>
                      </c:pt>
                      <c:pt idx="1074">
                        <c:v>-0.66001755028442044</c:v>
                      </c:pt>
                      <c:pt idx="1075">
                        <c:v>-0.65941924075792557</c:v>
                      </c:pt>
                      <c:pt idx="1076">
                        <c:v>-0.65875419457936646</c:v>
                      </c:pt>
                      <c:pt idx="1077">
                        <c:v>-0.65805845785008421</c:v>
                      </c:pt>
                      <c:pt idx="1078">
                        <c:v>-0.65721770874344243</c:v>
                      </c:pt>
                      <c:pt idx="1079">
                        <c:v>-0.65659239352582299</c:v>
                      </c:pt>
                      <c:pt idx="1080">
                        <c:v>-0.65603940732804111</c:v>
                      </c:pt>
                      <c:pt idx="1081">
                        <c:v>-0.65548507611054885</c:v>
                      </c:pt>
                      <c:pt idx="1082">
                        <c:v>-0.65482264353490516</c:v>
                      </c:pt>
                      <c:pt idx="1083">
                        <c:v>-0.65448840724780988</c:v>
                      </c:pt>
                      <c:pt idx="1084">
                        <c:v>-0.65390450490977647</c:v>
                      </c:pt>
                      <c:pt idx="1085">
                        <c:v>-0.65347263675312417</c:v>
                      </c:pt>
                      <c:pt idx="1086">
                        <c:v>-0.65305719095038917</c:v>
                      </c:pt>
                      <c:pt idx="1087">
                        <c:v>-0.65271907690794773</c:v>
                      </c:pt>
                      <c:pt idx="1088">
                        <c:v>-0.65235107681779947</c:v>
                      </c:pt>
                      <c:pt idx="1089">
                        <c:v>-0.65204198098591948</c:v>
                      </c:pt>
                      <c:pt idx="1090">
                        <c:v>-0.65168927869699278</c:v>
                      </c:pt>
                      <c:pt idx="1091">
                        <c:v>-0.65146220263235544</c:v>
                      </c:pt>
                      <c:pt idx="1092">
                        <c:v>-0.65119942440104961</c:v>
                      </c:pt>
                      <c:pt idx="1093">
                        <c:v>-0.65098975661930814</c:v>
                      </c:pt>
                      <c:pt idx="1094">
                        <c:v>-0.65082209355418319</c:v>
                      </c:pt>
                      <c:pt idx="1095">
                        <c:v>-0.65071954882449667</c:v>
                      </c:pt>
                      <c:pt idx="1096">
                        <c:v>-0.65058395556834903</c:v>
                      </c:pt>
                      <c:pt idx="1097">
                        <c:v>-0.65050508250504835</c:v>
                      </c:pt>
                      <c:pt idx="1098">
                        <c:v>-0.65045744987017717</c:v>
                      </c:pt>
                      <c:pt idx="1099">
                        <c:v>-0.65046396819749963</c:v>
                      </c:pt>
                      <c:pt idx="1100">
                        <c:v>-0.65051798272238293</c:v>
                      </c:pt>
                      <c:pt idx="1101">
                        <c:v>-0.65061908157402404</c:v>
                      </c:pt>
                      <c:pt idx="1102">
                        <c:v>-0.65070984243807573</c:v>
                      </c:pt>
                      <c:pt idx="1103">
                        <c:v>-0.65084779179953389</c:v>
                      </c:pt>
                      <c:pt idx="1104">
                        <c:v>-0.65106103716083807</c:v>
                      </c:pt>
                      <c:pt idx="1105">
                        <c:v>-0.65129371262868352</c:v>
                      </c:pt>
                      <c:pt idx="1106">
                        <c:v>-0.65158362682223503</c:v>
                      </c:pt>
                      <c:pt idx="1107">
                        <c:v>-0.6518855047892812</c:v>
                      </c:pt>
                      <c:pt idx="1108">
                        <c:v>-0.65222057305511782</c:v>
                      </c:pt>
                      <c:pt idx="1109">
                        <c:v>-0.65253873300652265</c:v>
                      </c:pt>
                      <c:pt idx="1110">
                        <c:v>-0.6529423149358542</c:v>
                      </c:pt>
                      <c:pt idx="1111">
                        <c:v>-0.65313421898467749</c:v>
                      </c:pt>
                      <c:pt idx="1112">
                        <c:v>-0.65383054193683221</c:v>
                      </c:pt>
                      <c:pt idx="1113">
                        <c:v>-0.65430903149874453</c:v>
                      </c:pt>
                      <c:pt idx="1114">
                        <c:v>-0.65478913126767935</c:v>
                      </c:pt>
                      <c:pt idx="1115">
                        <c:v>-0.6553433202521084</c:v>
                      </c:pt>
                      <c:pt idx="1116">
                        <c:v>-0.65574119219901461</c:v>
                      </c:pt>
                      <c:pt idx="1117">
                        <c:v>-0.6564407436887002</c:v>
                      </c:pt>
                      <c:pt idx="1118">
                        <c:v>-0.65703155712705275</c:v>
                      </c:pt>
                      <c:pt idx="1119">
                        <c:v>-0.65774686041620245</c:v>
                      </c:pt>
                      <c:pt idx="1120">
                        <c:v>-0.65859160653351567</c:v>
                      </c:pt>
                      <c:pt idx="1121">
                        <c:v>-0.65931577152039622</c:v>
                      </c:pt>
                      <c:pt idx="1122">
                        <c:v>-0.65994699834339976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4F0-4291-A49F-E1EF2726A8C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Calculation!$AC$1</c15:sqref>
                        </c15:formulaRef>
                      </c:ext>
                    </c:extLst>
                    <c:strCache>
                      <c:ptCount val="1"/>
                      <c:pt idx="0">
                        <c:v>I(I(Avg(Med(O(az), 1),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Calculation!$AC$2:$AC$1124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1.233191799010321E-4</c:v>
                      </c:pt>
                      <c:pt idx="562">
                        <c:v>1.840361702225104E-4</c:v>
                      </c:pt>
                      <c:pt idx="563">
                        <c:v>1.8593208150351724E-4</c:v>
                      </c:pt>
                      <c:pt idx="564">
                        <c:v>2.3908632247831972E-4</c:v>
                      </c:pt>
                      <c:pt idx="565">
                        <c:v>2.4568879701303812E-4</c:v>
                      </c:pt>
                      <c:pt idx="566">
                        <c:v>2.6189411754321738E-4</c:v>
                      </c:pt>
                      <c:pt idx="567">
                        <c:v>2.3871747519610192E-4</c:v>
                      </c:pt>
                      <c:pt idx="568">
                        <c:v>2.6994253955436387E-4</c:v>
                      </c:pt>
                      <c:pt idx="569">
                        <c:v>2.8450860060054038E-4</c:v>
                      </c:pt>
                      <c:pt idx="570">
                        <c:v>3.1375908919690669E-4</c:v>
                      </c:pt>
                      <c:pt idx="571">
                        <c:v>3.3381310949158667E-4</c:v>
                      </c:pt>
                      <c:pt idx="572">
                        <c:v>3.2613941276732854E-4</c:v>
                      </c:pt>
                      <c:pt idx="573">
                        <c:v>3.3296787579717712E-4</c:v>
                      </c:pt>
                      <c:pt idx="574">
                        <c:v>3.5351742129764295E-4</c:v>
                      </c:pt>
                      <c:pt idx="575">
                        <c:v>3.5640746832673589E-4</c:v>
                      </c:pt>
                      <c:pt idx="576">
                        <c:v>3.7939110229810876E-4</c:v>
                      </c:pt>
                      <c:pt idx="577">
                        <c:v>4.2586327621000648E-4</c:v>
                      </c:pt>
                      <c:pt idx="578">
                        <c:v>3.9575785497570774E-4</c:v>
                      </c:pt>
                      <c:pt idx="579">
                        <c:v>4.1832541045159442E-4</c:v>
                      </c:pt>
                      <c:pt idx="580">
                        <c:v>4.9485191297978079E-4</c:v>
                      </c:pt>
                      <c:pt idx="581">
                        <c:v>2.9320857578235825E-4</c:v>
                      </c:pt>
                      <c:pt idx="582">
                        <c:v>1.6876888926474894E-4</c:v>
                      </c:pt>
                      <c:pt idx="583">
                        <c:v>1.4213724097961771E-4</c:v>
                      </c:pt>
                      <c:pt idx="584">
                        <c:v>9.572896133717534E-6</c:v>
                      </c:pt>
                      <c:pt idx="585">
                        <c:v>-4.2091329433163387E-5</c:v>
                      </c:pt>
                      <c:pt idx="586">
                        <c:v>-1.2839434505551489E-4</c:v>
                      </c:pt>
                      <c:pt idx="587">
                        <c:v>-2.9855412851568814E-4</c:v>
                      </c:pt>
                      <c:pt idx="588">
                        <c:v>-3.9144637193694461E-4</c:v>
                      </c:pt>
                      <c:pt idx="589">
                        <c:v>-3.5004906126949432E-4</c:v>
                      </c:pt>
                      <c:pt idx="590">
                        <c:v>-2.4814299808415962E-4</c:v>
                      </c:pt>
                      <c:pt idx="591">
                        <c:v>-1.6861467973132199E-4</c:v>
                      </c:pt>
                      <c:pt idx="592">
                        <c:v>-1.6095713463513042E-4</c:v>
                      </c:pt>
                      <c:pt idx="593">
                        <c:v>9.0960158398013357E-6</c:v>
                      </c:pt>
                      <c:pt idx="594">
                        <c:v>2.2705467502679742E-4</c:v>
                      </c:pt>
                      <c:pt idx="595">
                        <c:v>3.272819240920897E-4</c:v>
                      </c:pt>
                      <c:pt idx="596">
                        <c:v>6.171214668045838E-4</c:v>
                      </c:pt>
                      <c:pt idx="597">
                        <c:v>1.0057423989244729E-3</c:v>
                      </c:pt>
                      <c:pt idx="598">
                        <c:v>1.6964026645365058E-3</c:v>
                      </c:pt>
                      <c:pt idx="599">
                        <c:v>2.6864799412565873E-3</c:v>
                      </c:pt>
                      <c:pt idx="600">
                        <c:v>3.9022175615054744E-3</c:v>
                      </c:pt>
                      <c:pt idx="601">
                        <c:v>5.7229531460834633E-3</c:v>
                      </c:pt>
                      <c:pt idx="602">
                        <c:v>7.9857013126141407E-3</c:v>
                      </c:pt>
                      <c:pt idx="603">
                        <c:v>9.7804221637538737E-3</c:v>
                      </c:pt>
                      <c:pt idx="604">
                        <c:v>1.3413456104327736E-2</c:v>
                      </c:pt>
                      <c:pt idx="605">
                        <c:v>1.7525946647669089E-2</c:v>
                      </c:pt>
                      <c:pt idx="606">
                        <c:v>2.2337569299157575E-2</c:v>
                      </c:pt>
                      <c:pt idx="607">
                        <c:v>2.5080981609365373E-2</c:v>
                      </c:pt>
                      <c:pt idx="608">
                        <c:v>3.1243653629038137E-2</c:v>
                      </c:pt>
                      <c:pt idx="609">
                        <c:v>3.6704495770403398E-2</c:v>
                      </c:pt>
                      <c:pt idx="610">
                        <c:v>4.2853774376490385E-2</c:v>
                      </c:pt>
                      <c:pt idx="611">
                        <c:v>4.9441909691988355E-2</c:v>
                      </c:pt>
                      <c:pt idx="612">
                        <c:v>5.7132517787132173E-2</c:v>
                      </c:pt>
                      <c:pt idx="613">
                        <c:v>6.2455501662816541E-2</c:v>
                      </c:pt>
                      <c:pt idx="614">
                        <c:v>7.2388511665242294E-2</c:v>
                      </c:pt>
                      <c:pt idx="615">
                        <c:v>7.6400123483898186E-2</c:v>
                      </c:pt>
                      <c:pt idx="616">
                        <c:v>-0.32778952582719356</c:v>
                      </c:pt>
                      <c:pt idx="617">
                        <c:v>-0.33614629315327976</c:v>
                      </c:pt>
                      <c:pt idx="618">
                        <c:v>-0.34343202032443376</c:v>
                      </c:pt>
                      <c:pt idx="619">
                        <c:v>-0.35157805247434809</c:v>
                      </c:pt>
                      <c:pt idx="620">
                        <c:v>-0.36178908872677584</c:v>
                      </c:pt>
                      <c:pt idx="621">
                        <c:v>-0.37158775508326292</c:v>
                      </c:pt>
                      <c:pt idx="622">
                        <c:v>-0.37952248896345309</c:v>
                      </c:pt>
                      <c:pt idx="623">
                        <c:v>-0.38978292395629272</c:v>
                      </c:pt>
                      <c:pt idx="624">
                        <c:v>-0.39916017024762052</c:v>
                      </c:pt>
                      <c:pt idx="625">
                        <c:v>-0.40972514111716252</c:v>
                      </c:pt>
                      <c:pt idx="626">
                        <c:v>-0.42040782423596462</c:v>
                      </c:pt>
                      <c:pt idx="627">
                        <c:v>-0.42980823401752632</c:v>
                      </c:pt>
                      <c:pt idx="628">
                        <c:v>-0.43841273370124734</c:v>
                      </c:pt>
                      <c:pt idx="629">
                        <c:v>-0.45067089104328362</c:v>
                      </c:pt>
                      <c:pt idx="630">
                        <c:v>-0.4626873770812584</c:v>
                      </c:pt>
                      <c:pt idx="631">
                        <c:v>-0.47272633753290655</c:v>
                      </c:pt>
                      <c:pt idx="632">
                        <c:v>-0.48270693806251064</c:v>
                      </c:pt>
                      <c:pt idx="633">
                        <c:v>-0.49269215305410763</c:v>
                      </c:pt>
                      <c:pt idx="634">
                        <c:v>-0.50140618745925136</c:v>
                      </c:pt>
                      <c:pt idx="635">
                        <c:v>-0.51269764856944766</c:v>
                      </c:pt>
                      <c:pt idx="636">
                        <c:v>-0.52306153146629464</c:v>
                      </c:pt>
                      <c:pt idx="637">
                        <c:v>-0.53221278034756991</c:v>
                      </c:pt>
                      <c:pt idx="638">
                        <c:v>-0.54437750530689133</c:v>
                      </c:pt>
                      <c:pt idx="639">
                        <c:v>-0.55188982923324281</c:v>
                      </c:pt>
                      <c:pt idx="640">
                        <c:v>-0.56233549940771088</c:v>
                      </c:pt>
                      <c:pt idx="641">
                        <c:v>-0.57101471397433412</c:v>
                      </c:pt>
                      <c:pt idx="642">
                        <c:v>-0.58031170481938787</c:v>
                      </c:pt>
                      <c:pt idx="643">
                        <c:v>-0.58882708276406681</c:v>
                      </c:pt>
                      <c:pt idx="644">
                        <c:v>-0.59756593159400373</c:v>
                      </c:pt>
                      <c:pt idx="645">
                        <c:v>-0.60722914118444982</c:v>
                      </c:pt>
                      <c:pt idx="646">
                        <c:v>-0.61444276930434982</c:v>
                      </c:pt>
                      <c:pt idx="647">
                        <c:v>-0.62246095438655791</c:v>
                      </c:pt>
                      <c:pt idx="648">
                        <c:v>-0.63092851587618215</c:v>
                      </c:pt>
                      <c:pt idx="649">
                        <c:v>-0.63879145960972539</c:v>
                      </c:pt>
                      <c:pt idx="650">
                        <c:v>-0.64263107491351357</c:v>
                      </c:pt>
                      <c:pt idx="651">
                        <c:v>-0.65109022944851647</c:v>
                      </c:pt>
                      <c:pt idx="652">
                        <c:v>-0.65775014276624622</c:v>
                      </c:pt>
                      <c:pt idx="653">
                        <c:v>-0.66327783468251977</c:v>
                      </c:pt>
                      <c:pt idx="654">
                        <c:v>-0.66864246706270281</c:v>
                      </c:pt>
                      <c:pt idx="655">
                        <c:v>-0.67294468789109285</c:v>
                      </c:pt>
                      <c:pt idx="656">
                        <c:v>-0.67739429105317217</c:v>
                      </c:pt>
                      <c:pt idx="657">
                        <c:v>-0.6819131696642039</c:v>
                      </c:pt>
                      <c:pt idx="658">
                        <c:v>-0.68693924920916261</c:v>
                      </c:pt>
                      <c:pt idx="659">
                        <c:v>-0.69052159291413817</c:v>
                      </c:pt>
                      <c:pt idx="660">
                        <c:v>-0.69314311077418855</c:v>
                      </c:pt>
                      <c:pt idx="661">
                        <c:v>-0.69589604165228314</c:v>
                      </c:pt>
                      <c:pt idx="662">
                        <c:v>-0.69929876167917004</c:v>
                      </c:pt>
                      <c:pt idx="663">
                        <c:v>-0.70224743695273628</c:v>
                      </c:pt>
                      <c:pt idx="664">
                        <c:v>-0.70518121744370099</c:v>
                      </c:pt>
                      <c:pt idx="665">
                        <c:v>-0.7079932141245292</c:v>
                      </c:pt>
                      <c:pt idx="666">
                        <c:v>-0.7106704977487277</c:v>
                      </c:pt>
                      <c:pt idx="667">
                        <c:v>-0.71393956702086536</c:v>
                      </c:pt>
                      <c:pt idx="668">
                        <c:v>-0.71694995659646987</c:v>
                      </c:pt>
                      <c:pt idx="669">
                        <c:v>-0.71743607079823746</c:v>
                      </c:pt>
                      <c:pt idx="670">
                        <c:v>-0.72164687085133472</c:v>
                      </c:pt>
                      <c:pt idx="671">
                        <c:v>-0.72603922737904092</c:v>
                      </c:pt>
                      <c:pt idx="672">
                        <c:v>-0.72930092474887398</c:v>
                      </c:pt>
                      <c:pt idx="673">
                        <c:v>-0.73281423278602675</c:v>
                      </c:pt>
                      <c:pt idx="674">
                        <c:v>-0.73522906446433345</c:v>
                      </c:pt>
                      <c:pt idx="675">
                        <c:v>-0.73870534204292626</c:v>
                      </c:pt>
                      <c:pt idx="676">
                        <c:v>-0.74132482844897574</c:v>
                      </c:pt>
                      <c:pt idx="677">
                        <c:v>-0.74433352648784157</c:v>
                      </c:pt>
                      <c:pt idx="678">
                        <c:v>-0.74617566095640586</c:v>
                      </c:pt>
                      <c:pt idx="679">
                        <c:v>-0.74853087429380627</c:v>
                      </c:pt>
                      <c:pt idx="680">
                        <c:v>-0.75034605609943428</c:v>
                      </c:pt>
                      <c:pt idx="681">
                        <c:v>-0.75225212497598637</c:v>
                      </c:pt>
                      <c:pt idx="682">
                        <c:v>-0.75415528229207374</c:v>
                      </c:pt>
                      <c:pt idx="683">
                        <c:v>-0.75607523969809654</c:v>
                      </c:pt>
                      <c:pt idx="684">
                        <c:v>-0.75788241762176423</c:v>
                      </c:pt>
                      <c:pt idx="685">
                        <c:v>-0.75983813159935298</c:v>
                      </c:pt>
                      <c:pt idx="686">
                        <c:v>-0.76132969699395536</c:v>
                      </c:pt>
                      <c:pt idx="687">
                        <c:v>-0.76355278178681152</c:v>
                      </c:pt>
                      <c:pt idx="688">
                        <c:v>-0.76557755317694587</c:v>
                      </c:pt>
                      <c:pt idx="689">
                        <c:v>-0.76763072485426986</c:v>
                      </c:pt>
                      <c:pt idx="690">
                        <c:v>-0.76992987490953202</c:v>
                      </c:pt>
                      <c:pt idx="691">
                        <c:v>-0.77219073622783219</c:v>
                      </c:pt>
                      <c:pt idx="692">
                        <c:v>-0.77408557402629474</c:v>
                      </c:pt>
                      <c:pt idx="693">
                        <c:v>-0.77646739891551197</c:v>
                      </c:pt>
                      <c:pt idx="694">
                        <c:v>-0.77867820497189066</c:v>
                      </c:pt>
                      <c:pt idx="695">
                        <c:v>-0.78061872978683888</c:v>
                      </c:pt>
                      <c:pt idx="696">
                        <c:v>-0.78290528716197461</c:v>
                      </c:pt>
                      <c:pt idx="697">
                        <c:v>-0.78353730852881631</c:v>
                      </c:pt>
                      <c:pt idx="698">
                        <c:v>-0.78704529344246654</c:v>
                      </c:pt>
                      <c:pt idx="699">
                        <c:v>-0.78914687544891182</c:v>
                      </c:pt>
                      <c:pt idx="700">
                        <c:v>-0.79114614420669149</c:v>
                      </c:pt>
                      <c:pt idx="701">
                        <c:v>-0.79255131009206325</c:v>
                      </c:pt>
                      <c:pt idx="702">
                        <c:v>-0.79418672269625501</c:v>
                      </c:pt>
                      <c:pt idx="703">
                        <c:v>-0.79520553583776421</c:v>
                      </c:pt>
                      <c:pt idx="704">
                        <c:v>-0.79781223035046456</c:v>
                      </c:pt>
                      <c:pt idx="705">
                        <c:v>-0.7993492137981586</c:v>
                      </c:pt>
                      <c:pt idx="706">
                        <c:v>-0.80075282556778493</c:v>
                      </c:pt>
                      <c:pt idx="707">
                        <c:v>-0.8021785493794612</c:v>
                      </c:pt>
                      <c:pt idx="708">
                        <c:v>-0.80313596567454471</c:v>
                      </c:pt>
                      <c:pt idx="709">
                        <c:v>-0.80446759842973892</c:v>
                      </c:pt>
                      <c:pt idx="710">
                        <c:v>-0.80542452616467863</c:v>
                      </c:pt>
                      <c:pt idx="711">
                        <c:v>-0.80633248752373854</c:v>
                      </c:pt>
                      <c:pt idx="712">
                        <c:v>-0.8076734220190912</c:v>
                      </c:pt>
                      <c:pt idx="713">
                        <c:v>-0.80823238547343679</c:v>
                      </c:pt>
                      <c:pt idx="714">
                        <c:v>-0.8093589602907546</c:v>
                      </c:pt>
                      <c:pt idx="715">
                        <c:v>-0.81031749299542966</c:v>
                      </c:pt>
                      <c:pt idx="716">
                        <c:v>-0.81051132002291892</c:v>
                      </c:pt>
                      <c:pt idx="717">
                        <c:v>-0.81106905557731468</c:v>
                      </c:pt>
                      <c:pt idx="718">
                        <c:v>-0.81123736883679132</c:v>
                      </c:pt>
                      <c:pt idx="719">
                        <c:v>-0.81112032873897688</c:v>
                      </c:pt>
                      <c:pt idx="720">
                        <c:v>-0.81078478661206121</c:v>
                      </c:pt>
                      <c:pt idx="721">
                        <c:v>-0.81033051539513312</c:v>
                      </c:pt>
                      <c:pt idx="722">
                        <c:v>-0.80964394599806433</c:v>
                      </c:pt>
                      <c:pt idx="723">
                        <c:v>-0.80892356583479874</c:v>
                      </c:pt>
                      <c:pt idx="724">
                        <c:v>-0.80775186299501223</c:v>
                      </c:pt>
                      <c:pt idx="725">
                        <c:v>-0.80611658649701212</c:v>
                      </c:pt>
                      <c:pt idx="726">
                        <c:v>-0.8046761453484611</c:v>
                      </c:pt>
                      <c:pt idx="727">
                        <c:v>-0.80300596127407553</c:v>
                      </c:pt>
                      <c:pt idx="728">
                        <c:v>-0.80121153729447692</c:v>
                      </c:pt>
                      <c:pt idx="729">
                        <c:v>-0.80006368544906503</c:v>
                      </c:pt>
                      <c:pt idx="730">
                        <c:v>-0.79894361097292255</c:v>
                      </c:pt>
                      <c:pt idx="731">
                        <c:v>-0.79822868700067873</c:v>
                      </c:pt>
                      <c:pt idx="732">
                        <c:v>-0.7975581774657946</c:v>
                      </c:pt>
                      <c:pt idx="733">
                        <c:v>-0.79669183330209659</c:v>
                      </c:pt>
                      <c:pt idx="734">
                        <c:v>-0.79597581529181516</c:v>
                      </c:pt>
                      <c:pt idx="735">
                        <c:v>-0.79600458366109739</c:v>
                      </c:pt>
                      <c:pt idx="736">
                        <c:v>-0.79650667188335711</c:v>
                      </c:pt>
                      <c:pt idx="737">
                        <c:v>-0.79752099735331072</c:v>
                      </c:pt>
                      <c:pt idx="738">
                        <c:v>-0.79824918476836848</c:v>
                      </c:pt>
                      <c:pt idx="739">
                        <c:v>-0.79895157992194965</c:v>
                      </c:pt>
                      <c:pt idx="740">
                        <c:v>-0.79969067404064409</c:v>
                      </c:pt>
                      <c:pt idx="741">
                        <c:v>-0.80027209127615329</c:v>
                      </c:pt>
                      <c:pt idx="742">
                        <c:v>-0.80072782049985924</c:v>
                      </c:pt>
                      <c:pt idx="743">
                        <c:v>-0.80099763221446851</c:v>
                      </c:pt>
                      <c:pt idx="744">
                        <c:v>-0.80136847421670843</c:v>
                      </c:pt>
                      <c:pt idx="745">
                        <c:v>-0.80165513711414482</c:v>
                      </c:pt>
                      <c:pt idx="746">
                        <c:v>-0.80183818252217676</c:v>
                      </c:pt>
                      <c:pt idx="747">
                        <c:v>-0.80194882303035331</c:v>
                      </c:pt>
                      <c:pt idx="748">
                        <c:v>-0.8018797206313073</c:v>
                      </c:pt>
                      <c:pt idx="749">
                        <c:v>-0.80153786166883967</c:v>
                      </c:pt>
                      <c:pt idx="750">
                        <c:v>-0.80108124134743131</c:v>
                      </c:pt>
                      <c:pt idx="751">
                        <c:v>-0.80072301993091621</c:v>
                      </c:pt>
                      <c:pt idx="752">
                        <c:v>-0.79992025345051032</c:v>
                      </c:pt>
                      <c:pt idx="753">
                        <c:v>-0.79940050384629913</c:v>
                      </c:pt>
                      <c:pt idx="754">
                        <c:v>-0.79860593334971131</c:v>
                      </c:pt>
                      <c:pt idx="755">
                        <c:v>-0.79784298060049674</c:v>
                      </c:pt>
                      <c:pt idx="756">
                        <c:v>-0.79654675305898892</c:v>
                      </c:pt>
                      <c:pt idx="757">
                        <c:v>-0.79560515081020577</c:v>
                      </c:pt>
                      <c:pt idx="758">
                        <c:v>-0.79429314293039799</c:v>
                      </c:pt>
                      <c:pt idx="759">
                        <c:v>-0.79268930694236484</c:v>
                      </c:pt>
                      <c:pt idx="760">
                        <c:v>-0.79050552939536944</c:v>
                      </c:pt>
                      <c:pt idx="761">
                        <c:v>-0.78866661190652942</c:v>
                      </c:pt>
                      <c:pt idx="762">
                        <c:v>-0.78624836939521703</c:v>
                      </c:pt>
                      <c:pt idx="763">
                        <c:v>-0.78364013874087357</c:v>
                      </c:pt>
                      <c:pt idx="764">
                        <c:v>-0.78045807399776568</c:v>
                      </c:pt>
                      <c:pt idx="765">
                        <c:v>-0.77710977165447626</c:v>
                      </c:pt>
                      <c:pt idx="766">
                        <c:v>-0.77576458022754657</c:v>
                      </c:pt>
                      <c:pt idx="767">
                        <c:v>-0.7664530019071637</c:v>
                      </c:pt>
                      <c:pt idx="768">
                        <c:v>-0.76251491426133955</c:v>
                      </c:pt>
                      <c:pt idx="769">
                        <c:v>-0.75891857980423205</c:v>
                      </c:pt>
                      <c:pt idx="770">
                        <c:v>-0.75617804679356138</c:v>
                      </c:pt>
                      <c:pt idx="771">
                        <c:v>-0.75149152303694211</c:v>
                      </c:pt>
                      <c:pt idx="772">
                        <c:v>-0.74729760781858068</c:v>
                      </c:pt>
                      <c:pt idx="773">
                        <c:v>-0.74304769645438851</c:v>
                      </c:pt>
                      <c:pt idx="774">
                        <c:v>-0.73921467118185924</c:v>
                      </c:pt>
                      <c:pt idx="775">
                        <c:v>-0.73611775224950604</c:v>
                      </c:pt>
                      <c:pt idx="776">
                        <c:v>-0.73075389705858673</c:v>
                      </c:pt>
                      <c:pt idx="777">
                        <c:v>-0.72820048354740174</c:v>
                      </c:pt>
                      <c:pt idx="778">
                        <c:v>-0.72094517072042497</c:v>
                      </c:pt>
                      <c:pt idx="779">
                        <c:v>-0.71653466815210165</c:v>
                      </c:pt>
                      <c:pt idx="780">
                        <c:v>-0.71143191313657461</c:v>
                      </c:pt>
                      <c:pt idx="781">
                        <c:v>-0.70813451883293288</c:v>
                      </c:pt>
                      <c:pt idx="782">
                        <c:v>-0.70305365926671526</c:v>
                      </c:pt>
                      <c:pt idx="783">
                        <c:v>-0.69945947133773578</c:v>
                      </c:pt>
                      <c:pt idx="784">
                        <c:v>-0.696138133581654</c:v>
                      </c:pt>
                      <c:pt idx="785">
                        <c:v>-0.69247570945793357</c:v>
                      </c:pt>
                      <c:pt idx="786">
                        <c:v>-0.68939700422326977</c:v>
                      </c:pt>
                      <c:pt idx="787">
                        <c:v>-0.68621626557862447</c:v>
                      </c:pt>
                      <c:pt idx="788">
                        <c:v>-0.68137704512713471</c:v>
                      </c:pt>
                      <c:pt idx="789">
                        <c:v>-0.67848342185856114</c:v>
                      </c:pt>
                      <c:pt idx="790">
                        <c:v>-0.674943110813641</c:v>
                      </c:pt>
                      <c:pt idx="791">
                        <c:v>-0.67176014678603568</c:v>
                      </c:pt>
                      <c:pt idx="792">
                        <c:v>-0.66793037124650478</c:v>
                      </c:pt>
                      <c:pt idx="793">
                        <c:v>-0.6648192757537954</c:v>
                      </c:pt>
                      <c:pt idx="794">
                        <c:v>-0.66186780354120611</c:v>
                      </c:pt>
                      <c:pt idx="795">
                        <c:v>-0.65833053438891498</c:v>
                      </c:pt>
                      <c:pt idx="796">
                        <c:v>-0.65618488579230971</c:v>
                      </c:pt>
                      <c:pt idx="797">
                        <c:v>-0.6537083422491371</c:v>
                      </c:pt>
                      <c:pt idx="798">
                        <c:v>-0.65102346158967983</c:v>
                      </c:pt>
                      <c:pt idx="799">
                        <c:v>-0.64826970661277683</c:v>
                      </c:pt>
                      <c:pt idx="800">
                        <c:v>-0.64541884509590641</c:v>
                      </c:pt>
                      <c:pt idx="801">
                        <c:v>-0.64298481729423373</c:v>
                      </c:pt>
                      <c:pt idx="802">
                        <c:v>-0.64090376207444644</c:v>
                      </c:pt>
                      <c:pt idx="803">
                        <c:v>-0.63985850881933837</c:v>
                      </c:pt>
                      <c:pt idx="804">
                        <c:v>-0.6373762573673577</c:v>
                      </c:pt>
                      <c:pt idx="805">
                        <c:v>-0.63634961962430747</c:v>
                      </c:pt>
                      <c:pt idx="806">
                        <c:v>-0.63527089482605537</c:v>
                      </c:pt>
                      <c:pt idx="807">
                        <c:v>-0.6347606600918253</c:v>
                      </c:pt>
                      <c:pt idx="808">
                        <c:v>-0.63416975272349696</c:v>
                      </c:pt>
                      <c:pt idx="809">
                        <c:v>-0.63411996547580674</c:v>
                      </c:pt>
                      <c:pt idx="810">
                        <c:v>-0.63442527170617224</c:v>
                      </c:pt>
                      <c:pt idx="811">
                        <c:v>-0.63477860155787091</c:v>
                      </c:pt>
                      <c:pt idx="812">
                        <c:v>-0.63576124959801361</c:v>
                      </c:pt>
                      <c:pt idx="813">
                        <c:v>-0.63680626175191624</c:v>
                      </c:pt>
                      <c:pt idx="814">
                        <c:v>-0.63807821803605402</c:v>
                      </c:pt>
                      <c:pt idx="815">
                        <c:v>-0.6395814406585707</c:v>
                      </c:pt>
                      <c:pt idx="816">
                        <c:v>-0.64093031496787722</c:v>
                      </c:pt>
                      <c:pt idx="817">
                        <c:v>-0.64251490092629437</c:v>
                      </c:pt>
                      <c:pt idx="818">
                        <c:v>-0.64471196572239686</c:v>
                      </c:pt>
                      <c:pt idx="819">
                        <c:v>-0.64665674916585825</c:v>
                      </c:pt>
                      <c:pt idx="820">
                        <c:v>-0.64904722721295138</c:v>
                      </c:pt>
                      <c:pt idx="821">
                        <c:v>-0.65167325347303995</c:v>
                      </c:pt>
                      <c:pt idx="822">
                        <c:v>-0.65419712703616284</c:v>
                      </c:pt>
                      <c:pt idx="823">
                        <c:v>-0.65490915699209828</c:v>
                      </c:pt>
                      <c:pt idx="824">
                        <c:v>-0.65912587842254444</c:v>
                      </c:pt>
                      <c:pt idx="825">
                        <c:v>-0.66171941417270141</c:v>
                      </c:pt>
                      <c:pt idx="826">
                        <c:v>-0.66388200593887625</c:v>
                      </c:pt>
                      <c:pt idx="827">
                        <c:v>-0.66600665893852018</c:v>
                      </c:pt>
                      <c:pt idx="828">
                        <c:v>-0.66923783666475811</c:v>
                      </c:pt>
                      <c:pt idx="829">
                        <c:v>-0.6728059017030863</c:v>
                      </c:pt>
                      <c:pt idx="830">
                        <c:v>-0.67528496224077073</c:v>
                      </c:pt>
                      <c:pt idx="831">
                        <c:v>-0.6780192321506785</c:v>
                      </c:pt>
                      <c:pt idx="832">
                        <c:v>-0.68259341356441217</c:v>
                      </c:pt>
                      <c:pt idx="833">
                        <c:v>-0.68470211084143451</c:v>
                      </c:pt>
                      <c:pt idx="834">
                        <c:v>-0.6851927996216054</c:v>
                      </c:pt>
                      <c:pt idx="835">
                        <c:v>-0.68823841572175348</c:v>
                      </c:pt>
                      <c:pt idx="836">
                        <c:v>-0.68938024285937027</c:v>
                      </c:pt>
                      <c:pt idx="837">
                        <c:v>-0.69128986949905191</c:v>
                      </c:pt>
                      <c:pt idx="838">
                        <c:v>-0.69201314808855285</c:v>
                      </c:pt>
                      <c:pt idx="839">
                        <c:v>-0.69354501087786002</c:v>
                      </c:pt>
                      <c:pt idx="840">
                        <c:v>-0.69376211558099854</c:v>
                      </c:pt>
                      <c:pt idx="841">
                        <c:v>-0.69534646397563027</c:v>
                      </c:pt>
                      <c:pt idx="842">
                        <c:v>-0.69593482451640254</c:v>
                      </c:pt>
                      <c:pt idx="843">
                        <c:v>-0.6965103766651336</c:v>
                      </c:pt>
                      <c:pt idx="844">
                        <c:v>-0.69698486415938254</c:v>
                      </c:pt>
                      <c:pt idx="845">
                        <c:v>-0.69722433765143033</c:v>
                      </c:pt>
                      <c:pt idx="846">
                        <c:v>-0.69753111860880557</c:v>
                      </c:pt>
                      <c:pt idx="847">
                        <c:v>-0.69757079665033028</c:v>
                      </c:pt>
                      <c:pt idx="848">
                        <c:v>-0.69770225874864522</c:v>
                      </c:pt>
                      <c:pt idx="849">
                        <c:v>-0.69759835376529145</c:v>
                      </c:pt>
                      <c:pt idx="850">
                        <c:v>-0.69749437922582269</c:v>
                      </c:pt>
                      <c:pt idx="851">
                        <c:v>-0.69669930004645864</c:v>
                      </c:pt>
                      <c:pt idx="852">
                        <c:v>-0.69542919501157985</c:v>
                      </c:pt>
                      <c:pt idx="853">
                        <c:v>-0.6951630468078247</c:v>
                      </c:pt>
                      <c:pt idx="854">
                        <c:v>-0.69128411995989369</c:v>
                      </c:pt>
                      <c:pt idx="855">
                        <c:v>-0.68941165930505688</c:v>
                      </c:pt>
                      <c:pt idx="856">
                        <c:v>-0.68859150073990283</c:v>
                      </c:pt>
                      <c:pt idx="857">
                        <c:v>-0.68802261332962256</c:v>
                      </c:pt>
                      <c:pt idx="858">
                        <c:v>-0.68714943710980136</c:v>
                      </c:pt>
                      <c:pt idx="859">
                        <c:v>-0.6869681607775745</c:v>
                      </c:pt>
                      <c:pt idx="860">
                        <c:v>-0.68663403187744942</c:v>
                      </c:pt>
                      <c:pt idx="861">
                        <c:v>-0.68727508074147481</c:v>
                      </c:pt>
                      <c:pt idx="862">
                        <c:v>-0.68737513708688824</c:v>
                      </c:pt>
                      <c:pt idx="863">
                        <c:v>-0.68841922420669865</c:v>
                      </c:pt>
                      <c:pt idx="864">
                        <c:v>-0.68898443890764316</c:v>
                      </c:pt>
                      <c:pt idx="865">
                        <c:v>-0.68974257307073372</c:v>
                      </c:pt>
                      <c:pt idx="866">
                        <c:v>-0.69010559016727868</c:v>
                      </c:pt>
                      <c:pt idx="867">
                        <c:v>-0.69048720967732813</c:v>
                      </c:pt>
                      <c:pt idx="868">
                        <c:v>-0.69083757208332819</c:v>
                      </c:pt>
                      <c:pt idx="869">
                        <c:v>-0.6912273441637935</c:v>
                      </c:pt>
                      <c:pt idx="870">
                        <c:v>-0.69300254907127545</c:v>
                      </c:pt>
                      <c:pt idx="871">
                        <c:v>-0.69313250978754892</c:v>
                      </c:pt>
                      <c:pt idx="872">
                        <c:v>-0.69658310800260614</c:v>
                      </c:pt>
                      <c:pt idx="873">
                        <c:v>-0.69741867216156017</c:v>
                      </c:pt>
                      <c:pt idx="874">
                        <c:v>-0.69828185202986792</c:v>
                      </c:pt>
                      <c:pt idx="875">
                        <c:v>-0.69916941575426761</c:v>
                      </c:pt>
                      <c:pt idx="876">
                        <c:v>-0.69965368513686699</c:v>
                      </c:pt>
                      <c:pt idx="877">
                        <c:v>-0.70096558686443045</c:v>
                      </c:pt>
                      <c:pt idx="878">
                        <c:v>-0.70291272236966829</c:v>
                      </c:pt>
                      <c:pt idx="879">
                        <c:v>-0.70369539009401749</c:v>
                      </c:pt>
                      <c:pt idx="880">
                        <c:v>-0.70468450670123628</c:v>
                      </c:pt>
                      <c:pt idx="881">
                        <c:v>-0.70520544540975749</c:v>
                      </c:pt>
                      <c:pt idx="882">
                        <c:v>-0.7058452352880501</c:v>
                      </c:pt>
                      <c:pt idx="883">
                        <c:v>-0.70799301548176108</c:v>
                      </c:pt>
                      <c:pt idx="884">
                        <c:v>-0.70856577495924833</c:v>
                      </c:pt>
                      <c:pt idx="885">
                        <c:v>-0.70944621649729322</c:v>
                      </c:pt>
                      <c:pt idx="886">
                        <c:v>-0.70954664006284285</c:v>
                      </c:pt>
                      <c:pt idx="887">
                        <c:v>-0.70927590361519843</c:v>
                      </c:pt>
                      <c:pt idx="888">
                        <c:v>-0.70911894179482815</c:v>
                      </c:pt>
                      <c:pt idx="889">
                        <c:v>-0.71158422820306022</c:v>
                      </c:pt>
                      <c:pt idx="890">
                        <c:v>-0.71175566571106874</c:v>
                      </c:pt>
                      <c:pt idx="891">
                        <c:v>-0.71376905585531303</c:v>
                      </c:pt>
                      <c:pt idx="892">
                        <c:v>-0.71389957172406771</c:v>
                      </c:pt>
                      <c:pt idx="893">
                        <c:v>-0.71556855975532152</c:v>
                      </c:pt>
                      <c:pt idx="894">
                        <c:v>-0.71642797297559246</c:v>
                      </c:pt>
                      <c:pt idx="895">
                        <c:v>-0.71655023067974577</c:v>
                      </c:pt>
                      <c:pt idx="896">
                        <c:v>-0.71831221090413644</c:v>
                      </c:pt>
                      <c:pt idx="897">
                        <c:v>-0.72103829996734492</c:v>
                      </c:pt>
                      <c:pt idx="898">
                        <c:v>-0.72488938892610599</c:v>
                      </c:pt>
                      <c:pt idx="899">
                        <c:v>-0.72845132683102698</c:v>
                      </c:pt>
                      <c:pt idx="900">
                        <c:v>-0.72878658497557736</c:v>
                      </c:pt>
                      <c:pt idx="901">
                        <c:v>-0.72969670057173897</c:v>
                      </c:pt>
                      <c:pt idx="902">
                        <c:v>-0.72972904634529712</c:v>
                      </c:pt>
                      <c:pt idx="903">
                        <c:v>-0.72889841259517341</c:v>
                      </c:pt>
                      <c:pt idx="904">
                        <c:v>-0.72840451694296904</c:v>
                      </c:pt>
                      <c:pt idx="905">
                        <c:v>-0.72626245277894952</c:v>
                      </c:pt>
                      <c:pt idx="906">
                        <c:v>-0.72584816624814585</c:v>
                      </c:pt>
                      <c:pt idx="907">
                        <c:v>-0.72443171133456752</c:v>
                      </c:pt>
                      <c:pt idx="908">
                        <c:v>-0.72631341861357002</c:v>
                      </c:pt>
                      <c:pt idx="909">
                        <c:v>-0.72643188483612664</c:v>
                      </c:pt>
                      <c:pt idx="910">
                        <c:v>-0.72800524439778858</c:v>
                      </c:pt>
                      <c:pt idx="911">
                        <c:v>-0.73209044672572654</c:v>
                      </c:pt>
                      <c:pt idx="912">
                        <c:v>-0.73288946043673719</c:v>
                      </c:pt>
                      <c:pt idx="913">
                        <c:v>-0.73506104069811784</c:v>
                      </c:pt>
                      <c:pt idx="914">
                        <c:v>-0.73641249929566777</c:v>
                      </c:pt>
                      <c:pt idx="915">
                        <c:v>-0.7370454011862273</c:v>
                      </c:pt>
                      <c:pt idx="916">
                        <c:v>-0.73728613157501777</c:v>
                      </c:pt>
                      <c:pt idx="917">
                        <c:v>-0.73766003623558152</c:v>
                      </c:pt>
                      <c:pt idx="918">
                        <c:v>-0.73917212082304784</c:v>
                      </c:pt>
                      <c:pt idx="919">
                        <c:v>-0.74292158846879897</c:v>
                      </c:pt>
                      <c:pt idx="920">
                        <c:v>-0.74341131180669284</c:v>
                      </c:pt>
                      <c:pt idx="921">
                        <c:v>-0.75905020895036523</c:v>
                      </c:pt>
                      <c:pt idx="922">
                        <c:v>-0.76245860139236921</c:v>
                      </c:pt>
                      <c:pt idx="923">
                        <c:v>-0.78858388778891864</c:v>
                      </c:pt>
                      <c:pt idx="924">
                        <c:v>-0.81511027296318594</c:v>
                      </c:pt>
                      <c:pt idx="925">
                        <c:v>-0.81855976700301736</c:v>
                      </c:pt>
                      <c:pt idx="926">
                        <c:v>-0.8564107423895081</c:v>
                      </c:pt>
                      <c:pt idx="927">
                        <c:v>-0.89647049089594333</c:v>
                      </c:pt>
                      <c:pt idx="928">
                        <c:v>-0.93532520623334625</c:v>
                      </c:pt>
                      <c:pt idx="929">
                        <c:v>-0.97571255496087095</c:v>
                      </c:pt>
                      <c:pt idx="930">
                        <c:v>-0.97797584387967573</c:v>
                      </c:pt>
                      <c:pt idx="931">
                        <c:v>-1.0225259978764045</c:v>
                      </c:pt>
                      <c:pt idx="932">
                        <c:v>-1.0924052068069394</c:v>
                      </c:pt>
                      <c:pt idx="933">
                        <c:v>-1.1310684469908312</c:v>
                      </c:pt>
                      <c:pt idx="934">
                        <c:v>-1.1682369412092519</c:v>
                      </c:pt>
                      <c:pt idx="935">
                        <c:v>-1.1674011398750985</c:v>
                      </c:pt>
                      <c:pt idx="936">
                        <c:v>-1.166761432338431</c:v>
                      </c:pt>
                      <c:pt idx="937">
                        <c:v>-1.1473265691669661</c:v>
                      </c:pt>
                      <c:pt idx="938">
                        <c:v>-1.1424142505521457</c:v>
                      </c:pt>
                      <c:pt idx="939">
                        <c:v>-1.1383827391282146</c:v>
                      </c:pt>
                      <c:pt idx="940">
                        <c:v>-1.134706938951993</c:v>
                      </c:pt>
                      <c:pt idx="941">
                        <c:v>-1.1300098235561051</c:v>
                      </c:pt>
                      <c:pt idx="942">
                        <c:v>-1.124717326879807</c:v>
                      </c:pt>
                      <c:pt idx="943">
                        <c:v>-1.1206925535123116</c:v>
                      </c:pt>
                      <c:pt idx="944">
                        <c:v>-1.1077796859114206</c:v>
                      </c:pt>
                      <c:pt idx="945">
                        <c:v>-1.103391712755563</c:v>
                      </c:pt>
                      <c:pt idx="946">
                        <c:v>-1.0981440643786233</c:v>
                      </c:pt>
                      <c:pt idx="947">
                        <c:v>-1.0843955564150038</c:v>
                      </c:pt>
                      <c:pt idx="948">
                        <c:v>-1.0727200501686649</c:v>
                      </c:pt>
                      <c:pt idx="949">
                        <c:v>-1.0576692845504336</c:v>
                      </c:pt>
                      <c:pt idx="950">
                        <c:v>-1.0532643419270702</c:v>
                      </c:pt>
                      <c:pt idx="951">
                        <c:v>-0.98619836848086151</c:v>
                      </c:pt>
                      <c:pt idx="952">
                        <c:v>-0.97541127768809366</c:v>
                      </c:pt>
                      <c:pt idx="953">
                        <c:v>-0.97077789448577434</c:v>
                      </c:pt>
                      <c:pt idx="954">
                        <c:v>-0.94836605690940989</c:v>
                      </c:pt>
                      <c:pt idx="955">
                        <c:v>-0.94049328951254407</c:v>
                      </c:pt>
                      <c:pt idx="956">
                        <c:v>-0.93527651264303824</c:v>
                      </c:pt>
                      <c:pt idx="957">
                        <c:v>-0.92694936257977378</c:v>
                      </c:pt>
                      <c:pt idx="958">
                        <c:v>-0.92147673188998758</c:v>
                      </c:pt>
                      <c:pt idx="959">
                        <c:v>-0.91838693917223702</c:v>
                      </c:pt>
                      <c:pt idx="960">
                        <c:v>-0.9150088394911351</c:v>
                      </c:pt>
                      <c:pt idx="961">
                        <c:v>-0.91096393691429844</c:v>
                      </c:pt>
                      <c:pt idx="962">
                        <c:v>-0.90265089903571039</c:v>
                      </c:pt>
                      <c:pt idx="963">
                        <c:v>-0.89912144001588967</c:v>
                      </c:pt>
                      <c:pt idx="964">
                        <c:v>-0.89607271417029277</c:v>
                      </c:pt>
                      <c:pt idx="965">
                        <c:v>-0.89102442910806834</c:v>
                      </c:pt>
                      <c:pt idx="966">
                        <c:v>-0.88746145718665836</c:v>
                      </c:pt>
                      <c:pt idx="967">
                        <c:v>-0.88157138836916504</c:v>
                      </c:pt>
                      <c:pt idx="968">
                        <c:v>-0.88014340680029179</c:v>
                      </c:pt>
                      <c:pt idx="969">
                        <c:v>-0.87638326377711784</c:v>
                      </c:pt>
                      <c:pt idx="970">
                        <c:v>-0.8734674330051686</c:v>
                      </c:pt>
                      <c:pt idx="971">
                        <c:v>-0.87047290739298067</c:v>
                      </c:pt>
                      <c:pt idx="972">
                        <c:v>-0.86752395317863285</c:v>
                      </c:pt>
                      <c:pt idx="973">
                        <c:v>-0.86277613601712022</c:v>
                      </c:pt>
                      <c:pt idx="974">
                        <c:v>-0.85945603274461391</c:v>
                      </c:pt>
                      <c:pt idx="975">
                        <c:v>-0.85494509777063121</c:v>
                      </c:pt>
                      <c:pt idx="976">
                        <c:v>-0.85015605912668724</c:v>
                      </c:pt>
                      <c:pt idx="977">
                        <c:v>-0.84724776852113737</c:v>
                      </c:pt>
                      <c:pt idx="978">
                        <c:v>-0.84433238332349936</c:v>
                      </c:pt>
                      <c:pt idx="979">
                        <c:v>-0.84161010124507218</c:v>
                      </c:pt>
                      <c:pt idx="980">
                        <c:v>-0.83804171810533523</c:v>
                      </c:pt>
                      <c:pt idx="981">
                        <c:v>-0.83409680255240759</c:v>
                      </c:pt>
                      <c:pt idx="982">
                        <c:v>-0.83084580095313054</c:v>
                      </c:pt>
                      <c:pt idx="983">
                        <c:v>-0.82836822589078274</c:v>
                      </c:pt>
                      <c:pt idx="984">
                        <c:v>-0.82581939434231089</c:v>
                      </c:pt>
                      <c:pt idx="985">
                        <c:v>-0.82296669304644798</c:v>
                      </c:pt>
                      <c:pt idx="986">
                        <c:v>-0.82149406414800608</c:v>
                      </c:pt>
                      <c:pt idx="987">
                        <c:v>-0.81648491199593098</c:v>
                      </c:pt>
                      <c:pt idx="988">
                        <c:v>-0.81464630773770041</c:v>
                      </c:pt>
                      <c:pt idx="989">
                        <c:v>-0.81072178572416864</c:v>
                      </c:pt>
                      <c:pt idx="990">
                        <c:v>-0.80760217470956275</c:v>
                      </c:pt>
                      <c:pt idx="991">
                        <c:v>-0.80503675043610645</c:v>
                      </c:pt>
                      <c:pt idx="992">
                        <c:v>-0.8029114380608714</c:v>
                      </c:pt>
                      <c:pt idx="993">
                        <c:v>-0.8000162425643641</c:v>
                      </c:pt>
                      <c:pt idx="994">
                        <c:v>-0.79723132751388182</c:v>
                      </c:pt>
                      <c:pt idx="995">
                        <c:v>-0.79423045926082314</c:v>
                      </c:pt>
                      <c:pt idx="996">
                        <c:v>-0.79154336860278718</c:v>
                      </c:pt>
                      <c:pt idx="997">
                        <c:v>-0.78896797771361105</c:v>
                      </c:pt>
                      <c:pt idx="998">
                        <c:v>-0.7862036151769044</c:v>
                      </c:pt>
                      <c:pt idx="999">
                        <c:v>-0.7842039431348099</c:v>
                      </c:pt>
                      <c:pt idx="1000">
                        <c:v>-0.78149986126924609</c:v>
                      </c:pt>
                      <c:pt idx="1001">
                        <c:v>-0.77917887069480563</c:v>
                      </c:pt>
                      <c:pt idx="1002">
                        <c:v>-0.77645943187300503</c:v>
                      </c:pt>
                      <c:pt idx="1003">
                        <c:v>-0.77480319581865675</c:v>
                      </c:pt>
                      <c:pt idx="1004">
                        <c:v>-0.77177651810082215</c:v>
                      </c:pt>
                      <c:pt idx="1005">
                        <c:v>-0.76926839116209045</c:v>
                      </c:pt>
                      <c:pt idx="1006">
                        <c:v>-0.76692253322667303</c:v>
                      </c:pt>
                      <c:pt idx="1007">
                        <c:v>-0.76483217726109887</c:v>
                      </c:pt>
                      <c:pt idx="1008">
                        <c:v>-0.762433959931481</c:v>
                      </c:pt>
                      <c:pt idx="1009">
                        <c:v>-0.76001391630712245</c:v>
                      </c:pt>
                      <c:pt idx="1010">
                        <c:v>-0.75781960316793318</c:v>
                      </c:pt>
                      <c:pt idx="1011">
                        <c:v>-0.75560421626430974</c:v>
                      </c:pt>
                      <c:pt idx="1012">
                        <c:v>-0.75382783663046737</c:v>
                      </c:pt>
                      <c:pt idx="1013">
                        <c:v>-0.75103480259787636</c:v>
                      </c:pt>
                      <c:pt idx="1014">
                        <c:v>-0.74883275009171446</c:v>
                      </c:pt>
                      <c:pt idx="1015">
                        <c:v>-0.74656193505886281</c:v>
                      </c:pt>
                      <c:pt idx="1016">
                        <c:v>-0.74556167225983616</c:v>
                      </c:pt>
                      <c:pt idx="1017">
                        <c:v>-0.74231279050794363</c:v>
                      </c:pt>
                      <c:pt idx="1018">
                        <c:v>-0.74003919688297704</c:v>
                      </c:pt>
                      <c:pt idx="1019">
                        <c:v>-0.73789965914842326</c:v>
                      </c:pt>
                      <c:pt idx="1020">
                        <c:v>-0.73592273562419031</c:v>
                      </c:pt>
                      <c:pt idx="1021">
                        <c:v>-0.73406527445922387</c:v>
                      </c:pt>
                      <c:pt idx="1022">
                        <c:v>-0.73250073605776989</c:v>
                      </c:pt>
                      <c:pt idx="1023">
                        <c:v>-0.73003629220227662</c:v>
                      </c:pt>
                      <c:pt idx="1024">
                        <c:v>-0.72816324003583677</c:v>
                      </c:pt>
                      <c:pt idx="1025">
                        <c:v>-0.72614683974869121</c:v>
                      </c:pt>
                      <c:pt idx="1026">
                        <c:v>-0.72419617844503004</c:v>
                      </c:pt>
                      <c:pt idx="1027">
                        <c:v>-0.72223138945306065</c:v>
                      </c:pt>
                      <c:pt idx="1028">
                        <c:v>-0.72037512429228812</c:v>
                      </c:pt>
                      <c:pt idx="1029">
                        <c:v>-0.71912638906216364</c:v>
                      </c:pt>
                      <c:pt idx="1030">
                        <c:v>-0.71722529831856652</c:v>
                      </c:pt>
                      <c:pt idx="1031">
                        <c:v>-0.71538713025159051</c:v>
                      </c:pt>
                      <c:pt idx="1032">
                        <c:v>-0.71330867669401765</c:v>
                      </c:pt>
                      <c:pt idx="1033">
                        <c:v>-0.71149626390989285</c:v>
                      </c:pt>
                      <c:pt idx="1034">
                        <c:v>-0.71001477667592894</c:v>
                      </c:pt>
                      <c:pt idx="1035">
                        <c:v>-0.70856506026240762</c:v>
                      </c:pt>
                      <c:pt idx="1036">
                        <c:v>-0.7067637957317674</c:v>
                      </c:pt>
                      <c:pt idx="1037">
                        <c:v>-0.70492370745373545</c:v>
                      </c:pt>
                      <c:pt idx="1038">
                        <c:v>-0.70315101963280413</c:v>
                      </c:pt>
                      <c:pt idx="1039">
                        <c:v>-0.70181610767480207</c:v>
                      </c:pt>
                      <c:pt idx="1040">
                        <c:v>-0.7002982965891793</c:v>
                      </c:pt>
                      <c:pt idx="1041">
                        <c:v>-0.69842792961785816</c:v>
                      </c:pt>
                      <c:pt idx="1042">
                        <c:v>-0.69713152443756976</c:v>
                      </c:pt>
                      <c:pt idx="1043">
                        <c:v>-0.69548460305755144</c:v>
                      </c:pt>
                      <c:pt idx="1044">
                        <c:v>-0.69396940402059937</c:v>
                      </c:pt>
                      <c:pt idx="1045">
                        <c:v>-0.69244630289928777</c:v>
                      </c:pt>
                      <c:pt idx="1046">
                        <c:v>-0.69156616460820874</c:v>
                      </c:pt>
                      <c:pt idx="1047">
                        <c:v>-0.68973706215844066</c:v>
                      </c:pt>
                      <c:pt idx="1048">
                        <c:v>-0.68861007149842357</c:v>
                      </c:pt>
                      <c:pt idx="1049">
                        <c:v>-0.68730930146149172</c:v>
                      </c:pt>
                      <c:pt idx="1050">
                        <c:v>-0.68536064005366792</c:v>
                      </c:pt>
                      <c:pt idx="1051">
                        <c:v>-0.68415810290037693</c:v>
                      </c:pt>
                      <c:pt idx="1052">
                        <c:v>-0.68284452627027536</c:v>
                      </c:pt>
                      <c:pt idx="1053">
                        <c:v>-0.68162334642362199</c:v>
                      </c:pt>
                      <c:pt idx="1054">
                        <c:v>-0.68037520506747151</c:v>
                      </c:pt>
                      <c:pt idx="1055">
                        <c:v>-0.6791029899088562</c:v>
                      </c:pt>
                      <c:pt idx="1056">
                        <c:v>-0.6778848909341223</c:v>
                      </c:pt>
                      <c:pt idx="1057">
                        <c:v>-0.67665390273157011</c:v>
                      </c:pt>
                      <c:pt idx="1058">
                        <c:v>-0.67536332934618137</c:v>
                      </c:pt>
                      <c:pt idx="1059">
                        <c:v>-0.67432411072275833</c:v>
                      </c:pt>
                      <c:pt idx="1060">
                        <c:v>-0.6731345506095453</c:v>
                      </c:pt>
                      <c:pt idx="1061">
                        <c:v>-0.67210365121500226</c:v>
                      </c:pt>
                      <c:pt idx="1062">
                        <c:v>-0.6709490436610106</c:v>
                      </c:pt>
                      <c:pt idx="1063">
                        <c:v>-0.67070928395266671</c:v>
                      </c:pt>
                      <c:pt idx="1064">
                        <c:v>-0.66875501212309529</c:v>
                      </c:pt>
                      <c:pt idx="1065">
                        <c:v>-0.66801084652609144</c:v>
                      </c:pt>
                      <c:pt idx="1066">
                        <c:v>-0.66693209662387309</c:v>
                      </c:pt>
                      <c:pt idx="1067">
                        <c:v>-0.66591673470307733</c:v>
                      </c:pt>
                      <c:pt idx="1068">
                        <c:v>-0.66499894664280823</c:v>
                      </c:pt>
                      <c:pt idx="1069">
                        <c:v>-0.66413339002477068</c:v>
                      </c:pt>
                      <c:pt idx="1070">
                        <c:v>-0.66346379557393109</c:v>
                      </c:pt>
                      <c:pt idx="1071">
                        <c:v>-0.66261177908118829</c:v>
                      </c:pt>
                      <c:pt idx="1072">
                        <c:v>-0.66160100325584104</c:v>
                      </c:pt>
                      <c:pt idx="1073">
                        <c:v>-0.66088659824797924</c:v>
                      </c:pt>
                      <c:pt idx="1074">
                        <c:v>-0.66001755028442044</c:v>
                      </c:pt>
                      <c:pt idx="1075">
                        <c:v>-0.65941924075792557</c:v>
                      </c:pt>
                      <c:pt idx="1076">
                        <c:v>-0.65875419457936646</c:v>
                      </c:pt>
                      <c:pt idx="1077">
                        <c:v>-0.65805845785008421</c:v>
                      </c:pt>
                      <c:pt idx="1078">
                        <c:v>-0.65721770874344243</c:v>
                      </c:pt>
                      <c:pt idx="1079">
                        <c:v>-0.65659239352582299</c:v>
                      </c:pt>
                      <c:pt idx="1080">
                        <c:v>-0.65603940732804111</c:v>
                      </c:pt>
                      <c:pt idx="1081">
                        <c:v>-0.65548507611054885</c:v>
                      </c:pt>
                      <c:pt idx="1082">
                        <c:v>-0.65482264353490516</c:v>
                      </c:pt>
                      <c:pt idx="1083">
                        <c:v>-0.65448840724780988</c:v>
                      </c:pt>
                      <c:pt idx="1084">
                        <c:v>-0.65390450490977647</c:v>
                      </c:pt>
                      <c:pt idx="1085">
                        <c:v>-0.65347263675312417</c:v>
                      </c:pt>
                      <c:pt idx="1086">
                        <c:v>-0.65305719095038917</c:v>
                      </c:pt>
                      <c:pt idx="1087">
                        <c:v>-0.65271907690794773</c:v>
                      </c:pt>
                      <c:pt idx="1088">
                        <c:v>-0.65235107681779947</c:v>
                      </c:pt>
                      <c:pt idx="1089">
                        <c:v>-0.65204198098591948</c:v>
                      </c:pt>
                      <c:pt idx="1090">
                        <c:v>-0.65168927869699278</c:v>
                      </c:pt>
                      <c:pt idx="1091">
                        <c:v>-0.65146220263235544</c:v>
                      </c:pt>
                      <c:pt idx="1092">
                        <c:v>-0.65119942440104961</c:v>
                      </c:pt>
                      <c:pt idx="1093">
                        <c:v>-0.65098975661930814</c:v>
                      </c:pt>
                      <c:pt idx="1094">
                        <c:v>-0.65082209355418319</c:v>
                      </c:pt>
                      <c:pt idx="1095">
                        <c:v>-0.65071954882449667</c:v>
                      </c:pt>
                      <c:pt idx="1096">
                        <c:v>-0.65058395556834903</c:v>
                      </c:pt>
                      <c:pt idx="1097">
                        <c:v>-0.65050508250504835</c:v>
                      </c:pt>
                      <c:pt idx="1098">
                        <c:v>-0.65045744987017717</c:v>
                      </c:pt>
                      <c:pt idx="1099">
                        <c:v>-0.65046396819749963</c:v>
                      </c:pt>
                      <c:pt idx="1100">
                        <c:v>-0.65051798272238293</c:v>
                      </c:pt>
                      <c:pt idx="1101">
                        <c:v>-0.65061908157402404</c:v>
                      </c:pt>
                      <c:pt idx="1102">
                        <c:v>-0.65070984243807573</c:v>
                      </c:pt>
                      <c:pt idx="1103">
                        <c:v>-0.65084779179953389</c:v>
                      </c:pt>
                      <c:pt idx="1104">
                        <c:v>-0.65106103716083807</c:v>
                      </c:pt>
                      <c:pt idx="1105">
                        <c:v>-0.65129371262868352</c:v>
                      </c:pt>
                      <c:pt idx="1106">
                        <c:v>-0.65158362682223503</c:v>
                      </c:pt>
                      <c:pt idx="1107">
                        <c:v>-0.6518855047892812</c:v>
                      </c:pt>
                      <c:pt idx="1108">
                        <c:v>-0.65222057305511782</c:v>
                      </c:pt>
                      <c:pt idx="1109">
                        <c:v>-0.65253873300652265</c:v>
                      </c:pt>
                      <c:pt idx="1110">
                        <c:v>-0.6529423149358542</c:v>
                      </c:pt>
                      <c:pt idx="1111">
                        <c:v>-0.65313421898467749</c:v>
                      </c:pt>
                      <c:pt idx="1112">
                        <c:v>-0.65383054193683221</c:v>
                      </c:pt>
                      <c:pt idx="1113">
                        <c:v>-0.65430903149874453</c:v>
                      </c:pt>
                      <c:pt idx="1114">
                        <c:v>-0.65478913126767935</c:v>
                      </c:pt>
                      <c:pt idx="1115">
                        <c:v>-0.6553433202521084</c:v>
                      </c:pt>
                      <c:pt idx="1116">
                        <c:v>-0.65574119219901461</c:v>
                      </c:pt>
                      <c:pt idx="1117">
                        <c:v>-0.6564407436887002</c:v>
                      </c:pt>
                      <c:pt idx="1118">
                        <c:v>-0.65703155712705275</c:v>
                      </c:pt>
                      <c:pt idx="1119">
                        <c:v>-0.65774686041620245</c:v>
                      </c:pt>
                      <c:pt idx="1120">
                        <c:v>-0.65859160653351567</c:v>
                      </c:pt>
                      <c:pt idx="1121">
                        <c:v>-0.65931577152039622</c:v>
                      </c:pt>
                      <c:pt idx="1122">
                        <c:v>-0.65994699834339976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4F0-4291-A49F-E1EF2726A8C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Calculation!$AM$1</c15:sqref>
                        </c15:formulaRef>
                      </c:ext>
                    </c:extLst>
                    <c:strCache>
                      <c:ptCount val="1"/>
                      <c:pt idx="0">
                        <c:v>I2(I2(O(az)))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Calculation!$AN$2:$AN$1122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0.46210523708640322</c:v>
                      </c:pt>
                      <c:pt idx="617">
                        <c:v>0.45792685342336015</c:v>
                      </c:pt>
                      <c:pt idx="618">
                        <c:v>0.45428398983778312</c:v>
                      </c:pt>
                      <c:pt idx="619">
                        <c:v>0.45021097376282593</c:v>
                      </c:pt>
                      <c:pt idx="620">
                        <c:v>0.44510545563661208</c:v>
                      </c:pt>
                      <c:pt idx="621">
                        <c:v>0.44020612245836854</c:v>
                      </c:pt>
                      <c:pt idx="622">
                        <c:v>0.43623875551827351</c:v>
                      </c:pt>
                      <c:pt idx="623">
                        <c:v>0.43110853802185367</c:v>
                      </c:pt>
                      <c:pt idx="624">
                        <c:v>0.4264199148761898</c:v>
                      </c:pt>
                      <c:pt idx="625">
                        <c:v>0.42113742944141874</c:v>
                      </c:pt>
                      <c:pt idx="626">
                        <c:v>0.41579608788201772</c:v>
                      </c:pt>
                      <c:pt idx="627">
                        <c:v>0.41109588299123689</c:v>
                      </c:pt>
                      <c:pt idx="628">
                        <c:v>0.40679363314937633</c:v>
                      </c:pt>
                      <c:pt idx="629">
                        <c:v>0.40066455447835825</c:v>
                      </c:pt>
                      <c:pt idx="630">
                        <c:v>0.39465631145937086</c:v>
                      </c:pt>
                      <c:pt idx="631">
                        <c:v>0.38963683123354675</c:v>
                      </c:pt>
                      <c:pt idx="632">
                        <c:v>0.38464653096874468</c:v>
                      </c:pt>
                      <c:pt idx="633">
                        <c:v>0.37965392347294624</c:v>
                      </c:pt>
                      <c:pt idx="634">
                        <c:v>0.37529690627037432</c:v>
                      </c:pt>
                      <c:pt idx="635">
                        <c:v>0.36965117571527623</c:v>
                      </c:pt>
                      <c:pt idx="636">
                        <c:v>0.36446923426685274</c:v>
                      </c:pt>
                      <c:pt idx="637">
                        <c:v>0.3598936098262151</c:v>
                      </c:pt>
                      <c:pt idx="638">
                        <c:v>0.35381124734655439</c:v>
                      </c:pt>
                      <c:pt idx="639">
                        <c:v>0.35005508538337865</c:v>
                      </c:pt>
                      <c:pt idx="640">
                        <c:v>0.34483225029614462</c:v>
                      </c:pt>
                      <c:pt idx="641">
                        <c:v>0.340492643012833</c:v>
                      </c:pt>
                      <c:pt idx="642">
                        <c:v>0.33584414759030612</c:v>
                      </c:pt>
                      <c:pt idx="643">
                        <c:v>0.33158645861796665</c:v>
                      </c:pt>
                      <c:pt idx="644">
                        <c:v>0.32721703420299819</c:v>
                      </c:pt>
                      <c:pt idx="645">
                        <c:v>0.32238542940777515</c:v>
                      </c:pt>
                      <c:pt idx="646">
                        <c:v>0.31877861534782514</c:v>
                      </c:pt>
                      <c:pt idx="647">
                        <c:v>0.3147695228067211</c:v>
                      </c:pt>
                      <c:pt idx="648">
                        <c:v>0.31053574206190898</c:v>
                      </c:pt>
                      <c:pt idx="649">
                        <c:v>0.30660427019513736</c:v>
                      </c:pt>
                      <c:pt idx="650">
                        <c:v>0.30468446254324327</c:v>
                      </c:pt>
                      <c:pt idx="651">
                        <c:v>0.30045488527574182</c:v>
                      </c:pt>
                      <c:pt idx="652">
                        <c:v>0.29712492861687695</c:v>
                      </c:pt>
                      <c:pt idx="653">
                        <c:v>0.29436108265874017</c:v>
                      </c:pt>
                      <c:pt idx="654">
                        <c:v>0.29167876646864865</c:v>
                      </c:pt>
                      <c:pt idx="655">
                        <c:v>0.28952765605445363</c:v>
                      </c:pt>
                      <c:pt idx="656">
                        <c:v>0.28730285447341397</c:v>
                      </c:pt>
                      <c:pt idx="657">
                        <c:v>0.28504341516789811</c:v>
                      </c:pt>
                      <c:pt idx="658">
                        <c:v>0.28253037539541875</c:v>
                      </c:pt>
                      <c:pt idx="659">
                        <c:v>0.28073920354293097</c:v>
                      </c:pt>
                      <c:pt idx="660">
                        <c:v>0.27942844461290578</c:v>
                      </c:pt>
                      <c:pt idx="661">
                        <c:v>0.27805197917385849</c:v>
                      </c:pt>
                      <c:pt idx="662">
                        <c:v>0.27635061916041503</c:v>
                      </c:pt>
                      <c:pt idx="663">
                        <c:v>0.27487628152363192</c:v>
                      </c:pt>
                      <c:pt idx="664">
                        <c:v>0.27340939127814956</c:v>
                      </c:pt>
                      <c:pt idx="665">
                        <c:v>0.27200339293773546</c:v>
                      </c:pt>
                      <c:pt idx="666">
                        <c:v>0.2706647511256362</c:v>
                      </c:pt>
                      <c:pt idx="667">
                        <c:v>0.26903021648956738</c:v>
                      </c:pt>
                      <c:pt idx="668">
                        <c:v>0.26752502170176512</c:v>
                      </c:pt>
                      <c:pt idx="669">
                        <c:v>0.26728196460088133</c:v>
                      </c:pt>
                      <c:pt idx="670">
                        <c:v>0.2651765645743327</c:v>
                      </c:pt>
                      <c:pt idx="671">
                        <c:v>0.2629803863104796</c:v>
                      </c:pt>
                      <c:pt idx="672">
                        <c:v>0.26134953762556307</c:v>
                      </c:pt>
                      <c:pt idx="673">
                        <c:v>0.25959288360698668</c:v>
                      </c:pt>
                      <c:pt idx="674">
                        <c:v>0.25838546776783333</c:v>
                      </c:pt>
                      <c:pt idx="675">
                        <c:v>0.25664732897853693</c:v>
                      </c:pt>
                      <c:pt idx="676">
                        <c:v>0.25533758577551219</c:v>
                      </c:pt>
                      <c:pt idx="677">
                        <c:v>0.25383323675607927</c:v>
                      </c:pt>
                      <c:pt idx="678">
                        <c:v>0.25291216952179713</c:v>
                      </c:pt>
                      <c:pt idx="679">
                        <c:v>0.25173456285309692</c:v>
                      </c:pt>
                      <c:pt idx="680">
                        <c:v>0.25082697195028292</c:v>
                      </c:pt>
                      <c:pt idx="681">
                        <c:v>0.24987393751200687</c:v>
                      </c:pt>
                      <c:pt idx="682">
                        <c:v>0.24892235885396319</c:v>
                      </c:pt>
                      <c:pt idx="683">
                        <c:v>0.24796238015095179</c:v>
                      </c:pt>
                      <c:pt idx="684">
                        <c:v>0.24705879118911794</c:v>
                      </c:pt>
                      <c:pt idx="685">
                        <c:v>0.24608093420032356</c:v>
                      </c:pt>
                      <c:pt idx="686">
                        <c:v>0.24533515150302238</c:v>
                      </c:pt>
                      <c:pt idx="687">
                        <c:v>0.2442236091065943</c:v>
                      </c:pt>
                      <c:pt idx="688">
                        <c:v>0.24321122341152712</c:v>
                      </c:pt>
                      <c:pt idx="689">
                        <c:v>0.24218463757286512</c:v>
                      </c:pt>
                      <c:pt idx="690">
                        <c:v>0.24103506254523405</c:v>
                      </c:pt>
                      <c:pt idx="691">
                        <c:v>0.23990463188608396</c:v>
                      </c:pt>
                      <c:pt idx="692">
                        <c:v>0.23895721298685269</c:v>
                      </c:pt>
                      <c:pt idx="693">
                        <c:v>0.23776630054224407</c:v>
                      </c:pt>
                      <c:pt idx="694">
                        <c:v>0.23666089751405472</c:v>
                      </c:pt>
                      <c:pt idx="695">
                        <c:v>0.23569063510658061</c:v>
                      </c:pt>
                      <c:pt idx="696">
                        <c:v>0.23454735641901275</c:v>
                      </c:pt>
                      <c:pt idx="697">
                        <c:v>0.2342313457355919</c:v>
                      </c:pt>
                      <c:pt idx="698">
                        <c:v>0.23247735327876679</c:v>
                      </c:pt>
                      <c:pt idx="699">
                        <c:v>0.23142656227554415</c:v>
                      </c:pt>
                      <c:pt idx="700">
                        <c:v>0.23042692789665431</c:v>
                      </c:pt>
                      <c:pt idx="701">
                        <c:v>0.22972434495396843</c:v>
                      </c:pt>
                      <c:pt idx="702">
                        <c:v>0.22890663865187255</c:v>
                      </c:pt>
                      <c:pt idx="703">
                        <c:v>0.22839723208111795</c:v>
                      </c:pt>
                      <c:pt idx="704">
                        <c:v>0.22709388482476778</c:v>
                      </c:pt>
                      <c:pt idx="705">
                        <c:v>0.22632539310092076</c:v>
                      </c:pt>
                      <c:pt idx="706">
                        <c:v>0.22562358721610759</c:v>
                      </c:pt>
                      <c:pt idx="707">
                        <c:v>0.22491072531026945</c:v>
                      </c:pt>
                      <c:pt idx="708">
                        <c:v>0.2244320171627277</c:v>
                      </c:pt>
                      <c:pt idx="709">
                        <c:v>0.2237662007851306</c:v>
                      </c:pt>
                      <c:pt idx="710">
                        <c:v>0.22328773691766074</c:v>
                      </c:pt>
                      <c:pt idx="711">
                        <c:v>0.22283375623813079</c:v>
                      </c:pt>
                      <c:pt idx="712">
                        <c:v>0.22216328899045445</c:v>
                      </c:pt>
                      <c:pt idx="713">
                        <c:v>0.22188380726328166</c:v>
                      </c:pt>
                      <c:pt idx="714">
                        <c:v>0.22132051985462275</c:v>
                      </c:pt>
                      <c:pt idx="715">
                        <c:v>0.22084125350228523</c:v>
                      </c:pt>
                      <c:pt idx="716">
                        <c:v>0.22074433998854059</c:v>
                      </c:pt>
                      <c:pt idx="717">
                        <c:v>0.22046547221134272</c:v>
                      </c:pt>
                      <c:pt idx="718">
                        <c:v>0.2203813155816044</c:v>
                      </c:pt>
                      <c:pt idx="719">
                        <c:v>0.22043983563051162</c:v>
                      </c:pt>
                      <c:pt idx="720">
                        <c:v>0.22060760669396945</c:v>
                      </c:pt>
                      <c:pt idx="721">
                        <c:v>0.2208347423024335</c:v>
                      </c:pt>
                      <c:pt idx="722">
                        <c:v>0.22117802700096789</c:v>
                      </c:pt>
                      <c:pt idx="723">
                        <c:v>0.22153821708260069</c:v>
                      </c:pt>
                      <c:pt idx="724">
                        <c:v>0.22212406850249394</c:v>
                      </c:pt>
                      <c:pt idx="725">
                        <c:v>0.222941706751494</c:v>
                      </c:pt>
                      <c:pt idx="726">
                        <c:v>0.22366192732576951</c:v>
                      </c:pt>
                      <c:pt idx="727">
                        <c:v>0.22449701936296229</c:v>
                      </c:pt>
                      <c:pt idx="728">
                        <c:v>0.2253942313527616</c:v>
                      </c:pt>
                      <c:pt idx="729">
                        <c:v>0.22596815727546754</c:v>
                      </c:pt>
                      <c:pt idx="730">
                        <c:v>0.22652819451353878</c:v>
                      </c:pt>
                      <c:pt idx="731">
                        <c:v>0.22688565649966069</c:v>
                      </c:pt>
                      <c:pt idx="732">
                        <c:v>0.22722091126710275</c:v>
                      </c:pt>
                      <c:pt idx="733">
                        <c:v>0.22765408334895176</c:v>
                      </c:pt>
                      <c:pt idx="734">
                        <c:v>0.22801209235409248</c:v>
                      </c:pt>
                      <c:pt idx="735">
                        <c:v>0.22799770816945136</c:v>
                      </c:pt>
                      <c:pt idx="736">
                        <c:v>0.2277466640583215</c:v>
                      </c:pt>
                      <c:pt idx="737">
                        <c:v>0.22723950132334469</c:v>
                      </c:pt>
                      <c:pt idx="738">
                        <c:v>0.22687540761581582</c:v>
                      </c:pt>
                      <c:pt idx="739">
                        <c:v>0.22652421003902523</c:v>
                      </c:pt>
                      <c:pt idx="740">
                        <c:v>0.22615466297967801</c:v>
                      </c:pt>
                      <c:pt idx="741">
                        <c:v>0.22586395436192341</c:v>
                      </c:pt>
                      <c:pt idx="742">
                        <c:v>0.22563608975007043</c:v>
                      </c:pt>
                      <c:pt idx="743">
                        <c:v>0.2255011838927658</c:v>
                      </c:pt>
                      <c:pt idx="744">
                        <c:v>0.22531576289164584</c:v>
                      </c:pt>
                      <c:pt idx="745">
                        <c:v>0.22517243144292765</c:v>
                      </c:pt>
                      <c:pt idx="746">
                        <c:v>0.22508090873891168</c:v>
                      </c:pt>
                      <c:pt idx="747">
                        <c:v>0.2250255884848234</c:v>
                      </c:pt>
                      <c:pt idx="748">
                        <c:v>0.22506013968434641</c:v>
                      </c:pt>
                      <c:pt idx="749">
                        <c:v>0.22523106916558022</c:v>
                      </c:pt>
                      <c:pt idx="750">
                        <c:v>0.2254593793262844</c:v>
                      </c:pt>
                      <c:pt idx="751">
                        <c:v>0.22563849003454195</c:v>
                      </c:pt>
                      <c:pt idx="752">
                        <c:v>0.2260398732747449</c:v>
                      </c:pt>
                      <c:pt idx="753">
                        <c:v>0.22629974807685049</c:v>
                      </c:pt>
                      <c:pt idx="754">
                        <c:v>0.2266970333251444</c:v>
                      </c:pt>
                      <c:pt idx="755">
                        <c:v>0.22707850969975168</c:v>
                      </c:pt>
                      <c:pt idx="756">
                        <c:v>0.2277266234705056</c:v>
                      </c:pt>
                      <c:pt idx="757">
                        <c:v>0.22819742459489717</c:v>
                      </c:pt>
                      <c:pt idx="758">
                        <c:v>0.22885342853480106</c:v>
                      </c:pt>
                      <c:pt idx="759">
                        <c:v>0.22965534652881764</c:v>
                      </c:pt>
                      <c:pt idx="760">
                        <c:v>0.23074723530231533</c:v>
                      </c:pt>
                      <c:pt idx="761">
                        <c:v>0.23166669404673534</c:v>
                      </c:pt>
                      <c:pt idx="762">
                        <c:v>0.23287581530239154</c:v>
                      </c:pt>
                      <c:pt idx="763">
                        <c:v>0.23417993062956327</c:v>
                      </c:pt>
                      <c:pt idx="764">
                        <c:v>0.23577096300111722</c:v>
                      </c:pt>
                      <c:pt idx="765">
                        <c:v>0.23744511417276193</c:v>
                      </c:pt>
                      <c:pt idx="766">
                        <c:v>0.23811770988622677</c:v>
                      </c:pt>
                      <c:pt idx="767">
                        <c:v>0.24277349904641821</c:v>
                      </c:pt>
                      <c:pt idx="768">
                        <c:v>0.24474254286933028</c:v>
                      </c:pt>
                      <c:pt idx="769">
                        <c:v>0.24654071009788403</c:v>
                      </c:pt>
                      <c:pt idx="770">
                        <c:v>0.24791097660321937</c:v>
                      </c:pt>
                      <c:pt idx="771">
                        <c:v>0.250254238481529</c:v>
                      </c:pt>
                      <c:pt idx="772">
                        <c:v>0.25235119609070972</c:v>
                      </c:pt>
                      <c:pt idx="773">
                        <c:v>0.2544761517728058</c:v>
                      </c:pt>
                      <c:pt idx="774">
                        <c:v>0.25639266440907044</c:v>
                      </c:pt>
                      <c:pt idx="775">
                        <c:v>0.25794112387524704</c:v>
                      </c:pt>
                      <c:pt idx="776">
                        <c:v>0.26062305147070669</c:v>
                      </c:pt>
                      <c:pt idx="777">
                        <c:v>0.26189975822629918</c:v>
                      </c:pt>
                      <c:pt idx="778">
                        <c:v>0.26552741463978757</c:v>
                      </c:pt>
                      <c:pt idx="779">
                        <c:v>0.26773266592394923</c:v>
                      </c:pt>
                      <c:pt idx="780">
                        <c:v>0.27028404343171275</c:v>
                      </c:pt>
                      <c:pt idx="781">
                        <c:v>0.27193274058353362</c:v>
                      </c:pt>
                      <c:pt idx="782">
                        <c:v>0.27447317036664243</c:v>
                      </c:pt>
                      <c:pt idx="783">
                        <c:v>0.27627026433113216</c:v>
                      </c:pt>
                      <c:pt idx="784">
                        <c:v>0.27793093320917306</c:v>
                      </c:pt>
                      <c:pt idx="785">
                        <c:v>0.27976214527103327</c:v>
                      </c:pt>
                      <c:pt idx="786">
                        <c:v>0.28130149788836517</c:v>
                      </c:pt>
                      <c:pt idx="787">
                        <c:v>0.28289186721068782</c:v>
                      </c:pt>
                      <c:pt idx="788">
                        <c:v>0.2853114774364327</c:v>
                      </c:pt>
                      <c:pt idx="789">
                        <c:v>0.28675828907071949</c:v>
                      </c:pt>
                      <c:pt idx="790">
                        <c:v>0.28852844459317956</c:v>
                      </c:pt>
                      <c:pt idx="791">
                        <c:v>0.29011992660698221</c:v>
                      </c:pt>
                      <c:pt idx="792">
                        <c:v>0.29203481437674766</c:v>
                      </c:pt>
                      <c:pt idx="793">
                        <c:v>0.29359036212310236</c:v>
                      </c:pt>
                      <c:pt idx="794">
                        <c:v>0.295066098229397</c:v>
                      </c:pt>
                      <c:pt idx="795">
                        <c:v>0.29683473280554257</c:v>
                      </c:pt>
                      <c:pt idx="796">
                        <c:v>0.2979075571038452</c:v>
                      </c:pt>
                      <c:pt idx="797">
                        <c:v>0.29914582887543151</c:v>
                      </c:pt>
                      <c:pt idx="798">
                        <c:v>0.30048826920516014</c:v>
                      </c:pt>
                      <c:pt idx="799">
                        <c:v>0.30186514669361164</c:v>
                      </c:pt>
                      <c:pt idx="800">
                        <c:v>0.30329057745204685</c:v>
                      </c:pt>
                      <c:pt idx="801">
                        <c:v>0.30450759135288319</c:v>
                      </c:pt>
                      <c:pt idx="802">
                        <c:v>0.30554811896277684</c:v>
                      </c:pt>
                      <c:pt idx="803">
                        <c:v>0.30607074559033087</c:v>
                      </c:pt>
                      <c:pt idx="804">
                        <c:v>0.30731187131632121</c:v>
                      </c:pt>
                      <c:pt idx="805">
                        <c:v>0.30782519018784632</c:v>
                      </c:pt>
                      <c:pt idx="806">
                        <c:v>0.30836455258697237</c:v>
                      </c:pt>
                      <c:pt idx="807">
                        <c:v>0.30861966995408741</c:v>
                      </c:pt>
                      <c:pt idx="808">
                        <c:v>0.30891512363825158</c:v>
                      </c:pt>
                      <c:pt idx="809">
                        <c:v>0.30894001726209669</c:v>
                      </c:pt>
                      <c:pt idx="810">
                        <c:v>0.30878736414691393</c:v>
                      </c:pt>
                      <c:pt idx="811">
                        <c:v>0.3086106992210646</c:v>
                      </c:pt>
                      <c:pt idx="812">
                        <c:v>0.30811937520099325</c:v>
                      </c:pt>
                      <c:pt idx="813">
                        <c:v>0.30759686912404194</c:v>
                      </c:pt>
                      <c:pt idx="814">
                        <c:v>0.30696089098197304</c:v>
                      </c:pt>
                      <c:pt idx="815">
                        <c:v>0.30620927967071471</c:v>
                      </c:pt>
                      <c:pt idx="816">
                        <c:v>0.30553484251606144</c:v>
                      </c:pt>
                      <c:pt idx="817">
                        <c:v>0.30474254953685287</c:v>
                      </c:pt>
                      <c:pt idx="818">
                        <c:v>0.30364401713880163</c:v>
                      </c:pt>
                      <c:pt idx="819">
                        <c:v>0.30267162541707093</c:v>
                      </c:pt>
                      <c:pt idx="820">
                        <c:v>0.30147638639352436</c:v>
                      </c:pt>
                      <c:pt idx="821">
                        <c:v>0.30016337326348008</c:v>
                      </c:pt>
                      <c:pt idx="822">
                        <c:v>0.29890143648191858</c:v>
                      </c:pt>
                      <c:pt idx="823">
                        <c:v>0.29854542150395086</c:v>
                      </c:pt>
                      <c:pt idx="824">
                        <c:v>0.29643706078872778</c:v>
                      </c:pt>
                      <c:pt idx="825">
                        <c:v>0.29514029291364929</c:v>
                      </c:pt>
                      <c:pt idx="826">
                        <c:v>0.29405899703056187</c:v>
                      </c:pt>
                      <c:pt idx="827">
                        <c:v>0.29299667053073991</c:v>
                      </c:pt>
                      <c:pt idx="828">
                        <c:v>0.29138108166762094</c:v>
                      </c:pt>
                      <c:pt idx="829">
                        <c:v>0.28959704914845685</c:v>
                      </c:pt>
                      <c:pt idx="830">
                        <c:v>0.28835751887961464</c:v>
                      </c:pt>
                      <c:pt idx="831">
                        <c:v>0.28699038392466075</c:v>
                      </c:pt>
                      <c:pt idx="832">
                        <c:v>0.28470329321779392</c:v>
                      </c:pt>
                      <c:pt idx="833">
                        <c:v>0.28364894457928275</c:v>
                      </c:pt>
                      <c:pt idx="834">
                        <c:v>0.2834036001891973</c:v>
                      </c:pt>
                      <c:pt idx="835">
                        <c:v>0.28188079213912326</c:v>
                      </c:pt>
                      <c:pt idx="836">
                        <c:v>0.28130987857031486</c:v>
                      </c:pt>
                      <c:pt idx="837">
                        <c:v>0.28035506525047404</c:v>
                      </c:pt>
                      <c:pt idx="838">
                        <c:v>0.27999342595572357</c:v>
                      </c:pt>
                      <c:pt idx="839">
                        <c:v>0.27922749456106999</c:v>
                      </c:pt>
                      <c:pt idx="840">
                        <c:v>0.27911894220950073</c:v>
                      </c:pt>
                      <c:pt idx="841">
                        <c:v>0.27832676801218487</c:v>
                      </c:pt>
                      <c:pt idx="842">
                        <c:v>0.27803258774179873</c:v>
                      </c:pt>
                      <c:pt idx="843">
                        <c:v>0.2777448116674332</c:v>
                      </c:pt>
                      <c:pt idx="844">
                        <c:v>0.27750756792030873</c:v>
                      </c:pt>
                      <c:pt idx="845">
                        <c:v>0.27738783117428484</c:v>
                      </c:pt>
                      <c:pt idx="846">
                        <c:v>0.27723444069559722</c:v>
                      </c:pt>
                      <c:pt idx="847">
                        <c:v>0.27721460167483486</c:v>
                      </c:pt>
                      <c:pt idx="848">
                        <c:v>0.27714887062567739</c:v>
                      </c:pt>
                      <c:pt idx="849">
                        <c:v>0.27720082311735428</c:v>
                      </c:pt>
                      <c:pt idx="850">
                        <c:v>0.27725281038708866</c:v>
                      </c:pt>
                      <c:pt idx="851">
                        <c:v>0.27765034997677068</c:v>
                      </c:pt>
                      <c:pt idx="852">
                        <c:v>0.27828540249421008</c:v>
                      </c:pt>
                      <c:pt idx="853">
                        <c:v>0.27841847659608765</c:v>
                      </c:pt>
                      <c:pt idx="854">
                        <c:v>0.28035794002005315</c:v>
                      </c:pt>
                      <c:pt idx="855">
                        <c:v>0.28129417034747156</c:v>
                      </c:pt>
                      <c:pt idx="856">
                        <c:v>0.28170424963004859</c:v>
                      </c:pt>
                      <c:pt idx="857">
                        <c:v>0.28198869333518872</c:v>
                      </c:pt>
                      <c:pt idx="858">
                        <c:v>0.28242528144509932</c:v>
                      </c:pt>
                      <c:pt idx="859">
                        <c:v>0.28251591961121275</c:v>
                      </c:pt>
                      <c:pt idx="860">
                        <c:v>0.28268298406127529</c:v>
                      </c:pt>
                      <c:pt idx="861">
                        <c:v>0.2823624596292626</c:v>
                      </c:pt>
                      <c:pt idx="862">
                        <c:v>0.28231243145655588</c:v>
                      </c:pt>
                      <c:pt idx="863">
                        <c:v>0.28179038789665067</c:v>
                      </c:pt>
                      <c:pt idx="864">
                        <c:v>0.28150778054617842</c:v>
                      </c:pt>
                      <c:pt idx="865">
                        <c:v>0.28112871346463308</c:v>
                      </c:pt>
                      <c:pt idx="866">
                        <c:v>0.2809472049163606</c:v>
                      </c:pt>
                      <c:pt idx="867">
                        <c:v>0.28075639516133588</c:v>
                      </c:pt>
                      <c:pt idx="868">
                        <c:v>0.28058121395833585</c:v>
                      </c:pt>
                      <c:pt idx="869">
                        <c:v>0.2803863279181032</c:v>
                      </c:pt>
                      <c:pt idx="870">
                        <c:v>0.27949872546436216</c:v>
                      </c:pt>
                      <c:pt idx="871">
                        <c:v>0.27943374510622543</c:v>
                      </c:pt>
                      <c:pt idx="872">
                        <c:v>0.27770844599869682</c:v>
                      </c:pt>
                      <c:pt idx="873">
                        <c:v>0.2772906639192198</c:v>
                      </c:pt>
                      <c:pt idx="874">
                        <c:v>0.27685907398506593</c:v>
                      </c:pt>
                      <c:pt idx="875">
                        <c:v>0.27641529212286609</c:v>
                      </c:pt>
                      <c:pt idx="876">
                        <c:v>0.2761731574315664</c:v>
                      </c:pt>
                      <c:pt idx="877">
                        <c:v>0.27551720656778467</c:v>
                      </c:pt>
                      <c:pt idx="878">
                        <c:v>0.27454363881516575</c:v>
                      </c:pt>
                      <c:pt idx="879">
                        <c:v>0.27415230495299114</c:v>
                      </c:pt>
                      <c:pt idx="880">
                        <c:v>0.27365774664938175</c:v>
                      </c:pt>
                      <c:pt idx="881">
                        <c:v>0.27339727729512114</c:v>
                      </c:pt>
                      <c:pt idx="882">
                        <c:v>0.27307738235597484</c:v>
                      </c:pt>
                      <c:pt idx="883">
                        <c:v>0.27200349225911935</c:v>
                      </c:pt>
                      <c:pt idx="884">
                        <c:v>0.27171711252037573</c:v>
                      </c:pt>
                      <c:pt idx="885">
                        <c:v>0.27127689175135328</c:v>
                      </c:pt>
                      <c:pt idx="886">
                        <c:v>0.27122667996857847</c:v>
                      </c:pt>
                      <c:pt idx="887">
                        <c:v>0.27136204819240067</c:v>
                      </c:pt>
                      <c:pt idx="888">
                        <c:v>0.27144052910258581</c:v>
                      </c:pt>
                      <c:pt idx="889">
                        <c:v>0.27020788589846978</c:v>
                      </c:pt>
                      <c:pt idx="890">
                        <c:v>0.27012216714446552</c:v>
                      </c:pt>
                      <c:pt idx="891">
                        <c:v>0.26911547207234338</c:v>
                      </c:pt>
                      <c:pt idx="892">
                        <c:v>0.26905021413796604</c:v>
                      </c:pt>
                      <c:pt idx="893">
                        <c:v>0.26821572012233913</c:v>
                      </c:pt>
                      <c:pt idx="894">
                        <c:v>0.26778601351220366</c:v>
                      </c:pt>
                      <c:pt idx="895">
                        <c:v>0.267724884660127</c:v>
                      </c:pt>
                      <c:pt idx="896">
                        <c:v>0.26684389454793167</c:v>
                      </c:pt>
                      <c:pt idx="897">
                        <c:v>0.26548085001632743</c:v>
                      </c:pt>
                      <c:pt idx="898">
                        <c:v>0.26355530553694689</c:v>
                      </c:pt>
                      <c:pt idx="899">
                        <c:v>0.2617743365844864</c:v>
                      </c:pt>
                      <c:pt idx="900">
                        <c:v>0.26160670751221121</c:v>
                      </c:pt>
                      <c:pt idx="901">
                        <c:v>0.26115164971413041</c:v>
                      </c:pt>
                      <c:pt idx="902">
                        <c:v>0.26113547682735133</c:v>
                      </c:pt>
                      <c:pt idx="903">
                        <c:v>0.26155079370241319</c:v>
                      </c:pt>
                      <c:pt idx="904">
                        <c:v>0.26179774152851537</c:v>
                      </c:pt>
                      <c:pt idx="905">
                        <c:v>0.26286877361052513</c:v>
                      </c:pt>
                      <c:pt idx="906">
                        <c:v>0.26307591687592696</c:v>
                      </c:pt>
                      <c:pt idx="907">
                        <c:v>0.26378414433271613</c:v>
                      </c:pt>
                      <c:pt idx="908">
                        <c:v>0.26284329069321488</c:v>
                      </c:pt>
                      <c:pt idx="909">
                        <c:v>0.26278405758193657</c:v>
                      </c:pt>
                      <c:pt idx="910">
                        <c:v>0.2619973778011056</c:v>
                      </c:pt>
                      <c:pt idx="911">
                        <c:v>0.25995477663713662</c:v>
                      </c:pt>
                      <c:pt idx="912">
                        <c:v>0.25955526978163129</c:v>
                      </c:pt>
                      <c:pt idx="913">
                        <c:v>0.25846947965094097</c:v>
                      </c:pt>
                      <c:pt idx="914">
                        <c:v>0.25779375035216601</c:v>
                      </c:pt>
                      <c:pt idx="915">
                        <c:v>0.25747729940688624</c:v>
                      </c:pt>
                      <c:pt idx="916">
                        <c:v>0.25735693421249101</c:v>
                      </c:pt>
                      <c:pt idx="917">
                        <c:v>0.25716998188220913</c:v>
                      </c:pt>
                      <c:pt idx="918">
                        <c:v>0.25641393958847597</c:v>
                      </c:pt>
                      <c:pt idx="919">
                        <c:v>0.25453920576560041</c:v>
                      </c:pt>
                      <c:pt idx="920">
                        <c:v>0.25429434409665347</c:v>
                      </c:pt>
                      <c:pt idx="921">
                        <c:v>0.24647489552481727</c:v>
                      </c:pt>
                      <c:pt idx="922">
                        <c:v>0.24477069930381529</c:v>
                      </c:pt>
                      <c:pt idx="923">
                        <c:v>0.23170805610554057</c:v>
                      </c:pt>
                      <c:pt idx="924">
                        <c:v>0.21844486351840692</c:v>
                      </c:pt>
                      <c:pt idx="925">
                        <c:v>0.21672011649849121</c:v>
                      </c:pt>
                      <c:pt idx="926">
                        <c:v>0.19779462880524584</c:v>
                      </c:pt>
                      <c:pt idx="927">
                        <c:v>0.17776475455202823</c:v>
                      </c:pt>
                      <c:pt idx="928">
                        <c:v>0.15833739688332676</c:v>
                      </c:pt>
                      <c:pt idx="929">
                        <c:v>0.626</c:v>
                      </c:pt>
                      <c:pt idx="930">
                        <c:v>0.626</c:v>
                      </c:pt>
                      <c:pt idx="931">
                        <c:v>0.626</c:v>
                      </c:pt>
                      <c:pt idx="932">
                        <c:v>0.626</c:v>
                      </c:pt>
                      <c:pt idx="933">
                        <c:v>0.626</c:v>
                      </c:pt>
                      <c:pt idx="934">
                        <c:v>0.626</c:v>
                      </c:pt>
                      <c:pt idx="935">
                        <c:v>0.626</c:v>
                      </c:pt>
                      <c:pt idx="936">
                        <c:v>0.626</c:v>
                      </c:pt>
                      <c:pt idx="937">
                        <c:v>0.626</c:v>
                      </c:pt>
                      <c:pt idx="938">
                        <c:v>0.626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D59-4E24-B655-8CFE0C808EF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Calculation!$AO$1</c15:sqref>
                        </c15:formulaRef>
                      </c:ext>
                    </c:extLst>
                    <c:strCache>
                      <c:ptCount val="1"/>
                      <c:pt idx="0">
                        <c:v>I2(I2(O(az))) - 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Calculation!$AO$3:$AO$1122</c15:sqref>
                        </c15:formulaRef>
                      </c:ext>
                    </c:extLst>
                    <c:numCache>
                      <c:formatCode>General</c:formatCode>
                      <c:ptCount val="11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4.1105237086403235E-2</c:v>
                      </c:pt>
                      <c:pt idx="616">
                        <c:v>3.9926853423360165E-2</c:v>
                      </c:pt>
                      <c:pt idx="617">
                        <c:v>4.0283989837783141E-2</c:v>
                      </c:pt>
                      <c:pt idx="618">
                        <c:v>4.2210973762825954E-2</c:v>
                      </c:pt>
                      <c:pt idx="619">
                        <c:v>4.1105455636612054E-2</c:v>
                      </c:pt>
                      <c:pt idx="620">
                        <c:v>4.1206122458368521E-2</c:v>
                      </c:pt>
                      <c:pt idx="621">
                        <c:v>4.2238755518273496E-2</c:v>
                      </c:pt>
                      <c:pt idx="622">
                        <c:v>4.2108538021853659E-2</c:v>
                      </c:pt>
                      <c:pt idx="623">
                        <c:v>4.4419914876189792E-2</c:v>
                      </c:pt>
                      <c:pt idx="624">
                        <c:v>4.4137429441418741E-2</c:v>
                      </c:pt>
                      <c:pt idx="625">
                        <c:v>4.5796087882017722E-2</c:v>
                      </c:pt>
                      <c:pt idx="626">
                        <c:v>4.6095882991236903E-2</c:v>
                      </c:pt>
                      <c:pt idx="627">
                        <c:v>4.7793633149376347E-2</c:v>
                      </c:pt>
                      <c:pt idx="628">
                        <c:v>4.8664554478358268E-2</c:v>
                      </c:pt>
                      <c:pt idx="629">
                        <c:v>4.9656311459370883E-2</c:v>
                      </c:pt>
                      <c:pt idx="630">
                        <c:v>5.0636831233546731E-2</c:v>
                      </c:pt>
                      <c:pt idx="631">
                        <c:v>5.3646530968744666E-2</c:v>
                      </c:pt>
                      <c:pt idx="632">
                        <c:v>5.4653923472946231E-2</c:v>
                      </c:pt>
                      <c:pt idx="633">
                        <c:v>5.6296906270374314E-2</c:v>
                      </c:pt>
                      <c:pt idx="634">
                        <c:v>5.8651175715276227E-2</c:v>
                      </c:pt>
                      <c:pt idx="635">
                        <c:v>6.0469234266852745E-2</c:v>
                      </c:pt>
                      <c:pt idx="636">
                        <c:v>6.0893609826215112E-2</c:v>
                      </c:pt>
                      <c:pt idx="637">
                        <c:v>6.2811247346554411E-2</c:v>
                      </c:pt>
                      <c:pt idx="638">
                        <c:v>6.3055085383378673E-2</c:v>
                      </c:pt>
                      <c:pt idx="639">
                        <c:v>6.3832250296144588E-2</c:v>
                      </c:pt>
                      <c:pt idx="640">
                        <c:v>6.3492643012832972E-2</c:v>
                      </c:pt>
                      <c:pt idx="641">
                        <c:v>6.48441475903061E-2</c:v>
                      </c:pt>
                      <c:pt idx="642">
                        <c:v>6.5586458617966636E-2</c:v>
                      </c:pt>
                      <c:pt idx="643">
                        <c:v>6.5217034202998181E-2</c:v>
                      </c:pt>
                      <c:pt idx="644">
                        <c:v>6.4385429407775141E-2</c:v>
                      </c:pt>
                      <c:pt idx="645">
                        <c:v>6.277861534782514E-2</c:v>
                      </c:pt>
                      <c:pt idx="646">
                        <c:v>6.3769522806721102E-2</c:v>
                      </c:pt>
                      <c:pt idx="647">
                        <c:v>6.1535742061908982E-2</c:v>
                      </c:pt>
                      <c:pt idx="648">
                        <c:v>6.2604270195137368E-2</c:v>
                      </c:pt>
                      <c:pt idx="649">
                        <c:v>6.0684462543243278E-2</c:v>
                      </c:pt>
                      <c:pt idx="650">
                        <c:v>6.1454885275741833E-2</c:v>
                      </c:pt>
                      <c:pt idx="651">
                        <c:v>5.8124928616876959E-2</c:v>
                      </c:pt>
                      <c:pt idx="652">
                        <c:v>5.8361082658740182E-2</c:v>
                      </c:pt>
                      <c:pt idx="653">
                        <c:v>5.6678766468648667E-2</c:v>
                      </c:pt>
                      <c:pt idx="654">
                        <c:v>5.5527656054453617E-2</c:v>
                      </c:pt>
                      <c:pt idx="655">
                        <c:v>5.3302854473413958E-2</c:v>
                      </c:pt>
                      <c:pt idx="656">
                        <c:v>5.4043415167898096E-2</c:v>
                      </c:pt>
                      <c:pt idx="657">
                        <c:v>5.3530375395418744E-2</c:v>
                      </c:pt>
                      <c:pt idx="658">
                        <c:v>5.3739203542930963E-2</c:v>
                      </c:pt>
                      <c:pt idx="659">
                        <c:v>5.0428444612905771E-2</c:v>
                      </c:pt>
                      <c:pt idx="660">
                        <c:v>5.105197917385848E-2</c:v>
                      </c:pt>
                      <c:pt idx="661">
                        <c:v>5.0350619160415028E-2</c:v>
                      </c:pt>
                      <c:pt idx="662">
                        <c:v>5.0876281523631911E-2</c:v>
                      </c:pt>
                      <c:pt idx="663">
                        <c:v>5.0409391278149557E-2</c:v>
                      </c:pt>
                      <c:pt idx="664">
                        <c:v>5.1003392937735453E-2</c:v>
                      </c:pt>
                      <c:pt idx="665">
                        <c:v>4.4664751125636198E-2</c:v>
                      </c:pt>
                      <c:pt idx="666">
                        <c:v>4.403021648956737E-2</c:v>
                      </c:pt>
                      <c:pt idx="667">
                        <c:v>4.3525021701765115E-2</c:v>
                      </c:pt>
                      <c:pt idx="668">
                        <c:v>4.4281964600881324E-2</c:v>
                      </c:pt>
                      <c:pt idx="669">
                        <c:v>4.2176564574332692E-2</c:v>
                      </c:pt>
                      <c:pt idx="670">
                        <c:v>3.698038631047959E-2</c:v>
                      </c:pt>
                      <c:pt idx="671">
                        <c:v>3.534953762556306E-2</c:v>
                      </c:pt>
                      <c:pt idx="672">
                        <c:v>3.4592883606986674E-2</c:v>
                      </c:pt>
                      <c:pt idx="673">
                        <c:v>3.4385467767833328E-2</c:v>
                      </c:pt>
                      <c:pt idx="674">
                        <c:v>3.3647328978536922E-2</c:v>
                      </c:pt>
                      <c:pt idx="675">
                        <c:v>3.3337585775512185E-2</c:v>
                      </c:pt>
                      <c:pt idx="676">
                        <c:v>3.183323675607927E-2</c:v>
                      </c:pt>
                      <c:pt idx="677">
                        <c:v>2.4912169521797117E-2</c:v>
                      </c:pt>
                      <c:pt idx="678">
                        <c:v>2.4734562853096914E-2</c:v>
                      </c:pt>
                      <c:pt idx="679">
                        <c:v>2.382697195028291E-2</c:v>
                      </c:pt>
                      <c:pt idx="680">
                        <c:v>2.3873937512006865E-2</c:v>
                      </c:pt>
                      <c:pt idx="681">
                        <c:v>1.8922358853963178E-2</c:v>
                      </c:pt>
                      <c:pt idx="682">
                        <c:v>1.7962380150951779E-2</c:v>
                      </c:pt>
                      <c:pt idx="683">
                        <c:v>1.5058791189117932E-2</c:v>
                      </c:pt>
                      <c:pt idx="684">
                        <c:v>1.4080934200323553E-2</c:v>
                      </c:pt>
                      <c:pt idx="685">
                        <c:v>1.2335151503022362E-2</c:v>
                      </c:pt>
                      <c:pt idx="686">
                        <c:v>1.1223609106594284E-2</c:v>
                      </c:pt>
                      <c:pt idx="687">
                        <c:v>1.121122341152711E-2</c:v>
                      </c:pt>
                      <c:pt idx="688">
                        <c:v>1.0184637572865113E-2</c:v>
                      </c:pt>
                      <c:pt idx="689">
                        <c:v>7.0350625452340332E-3</c:v>
                      </c:pt>
                      <c:pt idx="690">
                        <c:v>5.9046318860839497E-3</c:v>
                      </c:pt>
                      <c:pt idx="691">
                        <c:v>3.9572129868526984E-3</c:v>
                      </c:pt>
                      <c:pt idx="692">
                        <c:v>3.7663005422440554E-3</c:v>
                      </c:pt>
                      <c:pt idx="693">
                        <c:v>1.6608975140547377E-3</c:v>
                      </c:pt>
                      <c:pt idx="694">
                        <c:v>6.9063510658062821E-4</c:v>
                      </c:pt>
                      <c:pt idx="695">
                        <c:v>-1.452643580987234E-3</c:v>
                      </c:pt>
                      <c:pt idx="696">
                        <c:v>-1.7686542644080872E-3</c:v>
                      </c:pt>
                      <c:pt idx="697">
                        <c:v>-3.5226467212332024E-3</c:v>
                      </c:pt>
                      <c:pt idx="698">
                        <c:v>-3.5734377244558413E-3</c:v>
                      </c:pt>
                      <c:pt idx="699">
                        <c:v>-4.5730721033456767E-3</c:v>
                      </c:pt>
                      <c:pt idx="700">
                        <c:v>-5.2756550460315577E-3</c:v>
                      </c:pt>
                      <c:pt idx="701">
                        <c:v>-6.0933613481274351E-3</c:v>
                      </c:pt>
                      <c:pt idx="702">
                        <c:v>-6.6027679188820354E-3</c:v>
                      </c:pt>
                      <c:pt idx="703">
                        <c:v>-7.906115175232209E-3</c:v>
                      </c:pt>
                      <c:pt idx="704">
                        <c:v>-8.6746068990792291E-3</c:v>
                      </c:pt>
                      <c:pt idx="705">
                        <c:v>-1.1376412783892398E-2</c:v>
                      </c:pt>
                      <c:pt idx="706">
                        <c:v>-1.2089274689730534E-2</c:v>
                      </c:pt>
                      <c:pt idx="707">
                        <c:v>-1.3567982837272285E-2</c:v>
                      </c:pt>
                      <c:pt idx="708">
                        <c:v>-1.4233799214869391E-2</c:v>
                      </c:pt>
                      <c:pt idx="709">
                        <c:v>-1.471226308233925E-2</c:v>
                      </c:pt>
                      <c:pt idx="710">
                        <c:v>-1.6166243761869203E-2</c:v>
                      </c:pt>
                      <c:pt idx="711">
                        <c:v>-1.6836711009545535E-2</c:v>
                      </c:pt>
                      <c:pt idx="712">
                        <c:v>-1.7116192736718328E-2</c:v>
                      </c:pt>
                      <c:pt idx="713">
                        <c:v>-1.7679480145377235E-2</c:v>
                      </c:pt>
                      <c:pt idx="714">
                        <c:v>-1.9158746497714763E-2</c:v>
                      </c:pt>
                      <c:pt idx="715">
                        <c:v>-1.9255660011459397E-2</c:v>
                      </c:pt>
                      <c:pt idx="716">
                        <c:v>-1.9534527788657274E-2</c:v>
                      </c:pt>
                      <c:pt idx="717">
                        <c:v>-1.9618684418395593E-2</c:v>
                      </c:pt>
                      <c:pt idx="718">
                        <c:v>-2.0560164369488376E-2</c:v>
                      </c:pt>
                      <c:pt idx="719">
                        <c:v>-2.0392393306030543E-2</c:v>
                      </c:pt>
                      <c:pt idx="720">
                        <c:v>-2.1165257697566497E-2</c:v>
                      </c:pt>
                      <c:pt idx="721">
                        <c:v>-2.0821972999032101E-2</c:v>
                      </c:pt>
                      <c:pt idx="722">
                        <c:v>-2.0461782917399307E-2</c:v>
                      </c:pt>
                      <c:pt idx="723">
                        <c:v>-2.0875931497506051E-2</c:v>
                      </c:pt>
                      <c:pt idx="724">
                        <c:v>-2.1058293248505999E-2</c:v>
                      </c:pt>
                      <c:pt idx="725">
                        <c:v>-2.033807267423049E-2</c:v>
                      </c:pt>
                      <c:pt idx="726">
                        <c:v>-2.0502980637037704E-2</c:v>
                      </c:pt>
                      <c:pt idx="727">
                        <c:v>-1.7605768647238396E-2</c:v>
                      </c:pt>
                      <c:pt idx="728">
                        <c:v>-1.7031842724532453E-2</c:v>
                      </c:pt>
                      <c:pt idx="729">
                        <c:v>-1.547180548646121E-2</c:v>
                      </c:pt>
                      <c:pt idx="730">
                        <c:v>-1.6114343500339301E-2</c:v>
                      </c:pt>
                      <c:pt idx="731">
                        <c:v>-1.577908873289724E-2</c:v>
                      </c:pt>
                      <c:pt idx="732">
                        <c:v>-1.534591665104823E-2</c:v>
                      </c:pt>
                      <c:pt idx="733">
                        <c:v>-1.4987907645907517E-2</c:v>
                      </c:pt>
                      <c:pt idx="734">
                        <c:v>-1.6002291830548632E-2</c:v>
                      </c:pt>
                      <c:pt idx="735">
                        <c:v>-1.6253335941678493E-2</c:v>
                      </c:pt>
                      <c:pt idx="736">
                        <c:v>-1.7760498676655301E-2</c:v>
                      </c:pt>
                      <c:pt idx="737">
                        <c:v>-1.7124592384184179E-2</c:v>
                      </c:pt>
                      <c:pt idx="738">
                        <c:v>-1.8475789960974764E-2</c:v>
                      </c:pt>
                      <c:pt idx="739">
                        <c:v>-1.7845337020321983E-2</c:v>
                      </c:pt>
                      <c:pt idx="740">
                        <c:v>-1.9136045638076582E-2</c:v>
                      </c:pt>
                      <c:pt idx="741">
                        <c:v>-1.9363910249929561E-2</c:v>
                      </c:pt>
                      <c:pt idx="742">
                        <c:v>-1.9498816107234196E-2</c:v>
                      </c:pt>
                      <c:pt idx="743">
                        <c:v>-2.0684237108354153E-2</c:v>
                      </c:pt>
                      <c:pt idx="744">
                        <c:v>-1.982756855707235E-2</c:v>
                      </c:pt>
                      <c:pt idx="745">
                        <c:v>-2.0919091261088318E-2</c:v>
                      </c:pt>
                      <c:pt idx="746">
                        <c:v>-2.1974411515176595E-2</c:v>
                      </c:pt>
                      <c:pt idx="747">
                        <c:v>-2.1939860315653592E-2</c:v>
                      </c:pt>
                      <c:pt idx="748">
                        <c:v>-2.2768930834419776E-2</c:v>
                      </c:pt>
                      <c:pt idx="749">
                        <c:v>-2.1540620673715594E-2</c:v>
                      </c:pt>
                      <c:pt idx="750">
                        <c:v>-2.2361509965458048E-2</c:v>
                      </c:pt>
                      <c:pt idx="751">
                        <c:v>-2.1960126725255102E-2</c:v>
                      </c:pt>
                      <c:pt idx="752">
                        <c:v>-2.2700251923149506E-2</c:v>
                      </c:pt>
                      <c:pt idx="753">
                        <c:v>-2.3302966674855596E-2</c:v>
                      </c:pt>
                      <c:pt idx="754">
                        <c:v>-2.2921490300248315E-2</c:v>
                      </c:pt>
                      <c:pt idx="755">
                        <c:v>-2.0273376529494402E-2</c:v>
                      </c:pt>
                      <c:pt idx="756">
                        <c:v>-1.9802575405102829E-2</c:v>
                      </c:pt>
                      <c:pt idx="757">
                        <c:v>-2.0146571465198937E-2</c:v>
                      </c:pt>
                      <c:pt idx="758">
                        <c:v>-2.0344653471182361E-2</c:v>
                      </c:pt>
                      <c:pt idx="759">
                        <c:v>-1.7252764697684664E-2</c:v>
                      </c:pt>
                      <c:pt idx="760">
                        <c:v>-1.6333305953264654E-2</c:v>
                      </c:pt>
                      <c:pt idx="761">
                        <c:v>-1.6124184697608457E-2</c:v>
                      </c:pt>
                      <c:pt idx="762">
                        <c:v>-1.5820069370436729E-2</c:v>
                      </c:pt>
                      <c:pt idx="763">
                        <c:v>-1.5229036998882783E-2</c:v>
                      </c:pt>
                      <c:pt idx="764">
                        <c:v>-1.4554885827238073E-2</c:v>
                      </c:pt>
                      <c:pt idx="765">
                        <c:v>-1.3882290113773232E-2</c:v>
                      </c:pt>
                      <c:pt idx="766">
                        <c:v>-1.2226500953581798E-2</c:v>
                      </c:pt>
                      <c:pt idx="767">
                        <c:v>-7.25745713066972E-3</c:v>
                      </c:pt>
                      <c:pt idx="768">
                        <c:v>-6.4592899021159722E-3</c:v>
                      </c:pt>
                      <c:pt idx="769">
                        <c:v>-6.0890233967806351E-3</c:v>
                      </c:pt>
                      <c:pt idx="770">
                        <c:v>-7.4576151847099981E-4</c:v>
                      </c:pt>
                      <c:pt idx="771">
                        <c:v>-6.4880390929028531E-4</c:v>
                      </c:pt>
                      <c:pt idx="772">
                        <c:v>3.4761517728058022E-3</c:v>
                      </c:pt>
                      <c:pt idx="773">
                        <c:v>3.3926644090704339E-3</c:v>
                      </c:pt>
                      <c:pt idx="774">
                        <c:v>3.9411238752470323E-3</c:v>
                      </c:pt>
                      <c:pt idx="775">
                        <c:v>7.6230514707066876E-3</c:v>
                      </c:pt>
                      <c:pt idx="776">
                        <c:v>7.8997582262991806E-3</c:v>
                      </c:pt>
                      <c:pt idx="777">
                        <c:v>1.0527414639787569E-2</c:v>
                      </c:pt>
                      <c:pt idx="778">
                        <c:v>1.2732665923949227E-2</c:v>
                      </c:pt>
                      <c:pt idx="779">
                        <c:v>1.3284043431712744E-2</c:v>
                      </c:pt>
                      <c:pt idx="780">
                        <c:v>1.3932740583533609E-2</c:v>
                      </c:pt>
                      <c:pt idx="781">
                        <c:v>1.5473170366642419E-2</c:v>
                      </c:pt>
                      <c:pt idx="782">
                        <c:v>1.5270264331132155E-2</c:v>
                      </c:pt>
                      <c:pt idx="783">
                        <c:v>1.5930933209173048E-2</c:v>
                      </c:pt>
                      <c:pt idx="784">
                        <c:v>1.6762145271033257E-2</c:v>
                      </c:pt>
                      <c:pt idx="785">
                        <c:v>1.6301497888365157E-2</c:v>
                      </c:pt>
                      <c:pt idx="786">
                        <c:v>1.5891867210687805E-2</c:v>
                      </c:pt>
                      <c:pt idx="787">
                        <c:v>1.7311477436432687E-2</c:v>
                      </c:pt>
                      <c:pt idx="788">
                        <c:v>1.7758289070719468E-2</c:v>
                      </c:pt>
                      <c:pt idx="789">
                        <c:v>1.7528444593179537E-2</c:v>
                      </c:pt>
                      <c:pt idx="790">
                        <c:v>1.7119926606982194E-2</c:v>
                      </c:pt>
                      <c:pt idx="791">
                        <c:v>1.7034814376747642E-2</c:v>
                      </c:pt>
                      <c:pt idx="792">
                        <c:v>1.6590362123102331E-2</c:v>
                      </c:pt>
                      <c:pt idx="793">
                        <c:v>1.7066098229396975E-2</c:v>
                      </c:pt>
                      <c:pt idx="794">
                        <c:v>1.683473280554254E-2</c:v>
                      </c:pt>
                      <c:pt idx="795">
                        <c:v>1.6907557103845172E-2</c:v>
                      </c:pt>
                      <c:pt idx="796">
                        <c:v>1.6145828875431534E-2</c:v>
                      </c:pt>
                      <c:pt idx="797">
                        <c:v>1.6488269205160166E-2</c:v>
                      </c:pt>
                      <c:pt idx="798">
                        <c:v>1.4865146693611664E-2</c:v>
                      </c:pt>
                      <c:pt idx="799">
                        <c:v>1.4290577452046871E-2</c:v>
                      </c:pt>
                      <c:pt idx="800">
                        <c:v>1.3507591352883208E-2</c:v>
                      </c:pt>
                      <c:pt idx="801">
                        <c:v>1.4548118962776857E-2</c:v>
                      </c:pt>
                      <c:pt idx="802">
                        <c:v>1.307074559033089E-2</c:v>
                      </c:pt>
                      <c:pt idx="803">
                        <c:v>1.4311871316321223E-2</c:v>
                      </c:pt>
                      <c:pt idx="804">
                        <c:v>1.1825190187846335E-2</c:v>
                      </c:pt>
                      <c:pt idx="805">
                        <c:v>1.2364552586972388E-2</c:v>
                      </c:pt>
                      <c:pt idx="806">
                        <c:v>1.0619669954087418E-2</c:v>
                      </c:pt>
                      <c:pt idx="807">
                        <c:v>9.9151236382515884E-3</c:v>
                      </c:pt>
                      <c:pt idx="808">
                        <c:v>7.9400172620966991E-3</c:v>
                      </c:pt>
                      <c:pt idx="809">
                        <c:v>8.7873641469139452E-3</c:v>
                      </c:pt>
                      <c:pt idx="810">
                        <c:v>6.6106992210646087E-3</c:v>
                      </c:pt>
                      <c:pt idx="811">
                        <c:v>6.11937520099326E-3</c:v>
                      </c:pt>
                      <c:pt idx="812">
                        <c:v>3.5968691240419459E-3</c:v>
                      </c:pt>
                      <c:pt idx="813">
                        <c:v>3.9608909819730531E-3</c:v>
                      </c:pt>
                      <c:pt idx="814">
                        <c:v>2.2092796707147144E-3</c:v>
                      </c:pt>
                      <c:pt idx="815">
                        <c:v>2.5348425160614529E-3</c:v>
                      </c:pt>
                      <c:pt idx="816">
                        <c:v>7.4254953685287672E-4</c:v>
                      </c:pt>
                      <c:pt idx="817">
                        <c:v>6.4401713880163358E-4</c:v>
                      </c:pt>
                      <c:pt idx="818">
                        <c:v>-1.3283745829290594E-3</c:v>
                      </c:pt>
                      <c:pt idx="819">
                        <c:v>-4.5236136064756294E-3</c:v>
                      </c:pt>
                      <c:pt idx="820">
                        <c:v>-6.8366267365199129E-3</c:v>
                      </c:pt>
                      <c:pt idx="821">
                        <c:v>-9.0985635180814151E-3</c:v>
                      </c:pt>
                      <c:pt idx="822">
                        <c:v>-1.0454578496049138E-2</c:v>
                      </c:pt>
                      <c:pt idx="823">
                        <c:v>-7.5629392112722127E-3</c:v>
                      </c:pt>
                      <c:pt idx="824">
                        <c:v>-8.8597070863506988E-3</c:v>
                      </c:pt>
                      <c:pt idx="825">
                        <c:v>-5.9410029694381139E-3</c:v>
                      </c:pt>
                      <c:pt idx="826">
                        <c:v>-8.0033294692600787E-3</c:v>
                      </c:pt>
                      <c:pt idx="827">
                        <c:v>-4.6189183323790406E-3</c:v>
                      </c:pt>
                      <c:pt idx="828">
                        <c:v>-6.4029508515431321E-3</c:v>
                      </c:pt>
                      <c:pt idx="829">
                        <c:v>-3.6424811203853436E-3</c:v>
                      </c:pt>
                      <c:pt idx="830">
                        <c:v>-6.0096160753392303E-3</c:v>
                      </c:pt>
                      <c:pt idx="831">
                        <c:v>-4.2967067822060612E-3</c:v>
                      </c:pt>
                      <c:pt idx="832">
                        <c:v>-1.3510554207172287E-3</c:v>
                      </c:pt>
                      <c:pt idx="833">
                        <c:v>-1.5963998108026733E-3</c:v>
                      </c:pt>
                      <c:pt idx="834">
                        <c:v>-3.119207860876716E-3</c:v>
                      </c:pt>
                      <c:pt idx="835">
                        <c:v>-3.6901214296851115E-3</c:v>
                      </c:pt>
                      <c:pt idx="836">
                        <c:v>-6.4493474952598273E-4</c:v>
                      </c:pt>
                      <c:pt idx="837">
                        <c:v>-1.0065740442764537E-3</c:v>
                      </c:pt>
                      <c:pt idx="838">
                        <c:v>1.2274945610699639E-3</c:v>
                      </c:pt>
                      <c:pt idx="839">
                        <c:v>1.1189422095007062E-3</c:v>
                      </c:pt>
                      <c:pt idx="840">
                        <c:v>2.3267680121848433E-3</c:v>
                      </c:pt>
                      <c:pt idx="841">
                        <c:v>2.0325877417987082E-3</c:v>
                      </c:pt>
                      <c:pt idx="842">
                        <c:v>1.7448116674331771E-3</c:v>
                      </c:pt>
                      <c:pt idx="843">
                        <c:v>1.5075679203087056E-3</c:v>
                      </c:pt>
                      <c:pt idx="844">
                        <c:v>3.3878311742848166E-3</c:v>
                      </c:pt>
                      <c:pt idx="845">
                        <c:v>3.234440695597196E-3</c:v>
                      </c:pt>
                      <c:pt idx="846">
                        <c:v>3.2146016748348383E-3</c:v>
                      </c:pt>
                      <c:pt idx="847">
                        <c:v>3.1488706256773691E-3</c:v>
                      </c:pt>
                      <c:pt idx="848">
                        <c:v>4.2008231173542576E-3</c:v>
                      </c:pt>
                      <c:pt idx="849">
                        <c:v>4.2528103870886347E-3</c:v>
                      </c:pt>
                      <c:pt idx="850">
                        <c:v>3.6503499767706615E-3</c:v>
                      </c:pt>
                      <c:pt idx="851">
                        <c:v>5.2854024942100564E-3</c:v>
                      </c:pt>
                      <c:pt idx="852">
                        <c:v>5.4184765960876291E-3</c:v>
                      </c:pt>
                      <c:pt idx="853">
                        <c:v>7.3579400200531331E-3</c:v>
                      </c:pt>
                      <c:pt idx="854">
                        <c:v>8.2941703474715411E-3</c:v>
                      </c:pt>
                      <c:pt idx="855">
                        <c:v>8.7042496300485661E-3</c:v>
                      </c:pt>
                      <c:pt idx="856">
                        <c:v>8.9886933351887022E-3</c:v>
                      </c:pt>
                      <c:pt idx="857">
                        <c:v>9.4252814450992983E-3</c:v>
                      </c:pt>
                      <c:pt idx="858">
                        <c:v>8.51591961121273E-3</c:v>
                      </c:pt>
                      <c:pt idx="859">
                        <c:v>8.6829840612752673E-3</c:v>
                      </c:pt>
                      <c:pt idx="860">
                        <c:v>7.3624596292625744E-3</c:v>
                      </c:pt>
                      <c:pt idx="861">
                        <c:v>7.3124314565558568E-3</c:v>
                      </c:pt>
                      <c:pt idx="862">
                        <c:v>5.7903878966506506E-3</c:v>
                      </c:pt>
                      <c:pt idx="863">
                        <c:v>7.5077805461783997E-3</c:v>
                      </c:pt>
                      <c:pt idx="864">
                        <c:v>8.1287134646330639E-3</c:v>
                      </c:pt>
                      <c:pt idx="865">
                        <c:v>8.9472049163605849E-3</c:v>
                      </c:pt>
                      <c:pt idx="866">
                        <c:v>1.0756395161335863E-2</c:v>
                      </c:pt>
                      <c:pt idx="867">
                        <c:v>1.1581213958335834E-2</c:v>
                      </c:pt>
                      <c:pt idx="868">
                        <c:v>1.1386327918103178E-2</c:v>
                      </c:pt>
                      <c:pt idx="869">
                        <c:v>1.0498725464362146E-2</c:v>
                      </c:pt>
                      <c:pt idx="870">
                        <c:v>1.0433745106225412E-2</c:v>
                      </c:pt>
                      <c:pt idx="871">
                        <c:v>9.7084459986968019E-3</c:v>
                      </c:pt>
                      <c:pt idx="872">
                        <c:v>9.2906639192197882E-3</c:v>
                      </c:pt>
                      <c:pt idx="873">
                        <c:v>1.0859073985065915E-2</c:v>
                      </c:pt>
                      <c:pt idx="874">
                        <c:v>1.4415292122866075E-2</c:v>
                      </c:pt>
                      <c:pt idx="875">
                        <c:v>1.5173157431566386E-2</c:v>
                      </c:pt>
                      <c:pt idx="876">
                        <c:v>1.5517206567784658E-2</c:v>
                      </c:pt>
                      <c:pt idx="877">
                        <c:v>1.4543638815165738E-2</c:v>
                      </c:pt>
                      <c:pt idx="878">
                        <c:v>1.5152304952991136E-2</c:v>
                      </c:pt>
                      <c:pt idx="879">
                        <c:v>1.5657746649381743E-2</c:v>
                      </c:pt>
                      <c:pt idx="880">
                        <c:v>1.5397277295121137E-2</c:v>
                      </c:pt>
                      <c:pt idx="881">
                        <c:v>1.5077382355974833E-2</c:v>
                      </c:pt>
                      <c:pt idx="882">
                        <c:v>1.4003492259119343E-2</c:v>
                      </c:pt>
                      <c:pt idx="883">
                        <c:v>1.3717112520375718E-2</c:v>
                      </c:pt>
                      <c:pt idx="884">
                        <c:v>1.327689175135327E-2</c:v>
                      </c:pt>
                      <c:pt idx="885">
                        <c:v>1.422667996857846E-2</c:v>
                      </c:pt>
                      <c:pt idx="886">
                        <c:v>1.4362048192400667E-2</c:v>
                      </c:pt>
                      <c:pt idx="887">
                        <c:v>1.5440529102585809E-2</c:v>
                      </c:pt>
                      <c:pt idx="888">
                        <c:v>1.6207885898469776E-2</c:v>
                      </c:pt>
                      <c:pt idx="889">
                        <c:v>1.6122167144465516E-2</c:v>
                      </c:pt>
                      <c:pt idx="890">
                        <c:v>1.5115472072343372E-2</c:v>
                      </c:pt>
                      <c:pt idx="891">
                        <c:v>1.5050214137966034E-2</c:v>
                      </c:pt>
                      <c:pt idx="892">
                        <c:v>1.5215720122339127E-2</c:v>
                      </c:pt>
                      <c:pt idx="893">
                        <c:v>1.4786013512203655E-2</c:v>
                      </c:pt>
                      <c:pt idx="894">
                        <c:v>1.4724884660127002E-2</c:v>
                      </c:pt>
                      <c:pt idx="895">
                        <c:v>1.4843894547931669E-2</c:v>
                      </c:pt>
                      <c:pt idx="896">
                        <c:v>1.4480850016327429E-2</c:v>
                      </c:pt>
                      <c:pt idx="897">
                        <c:v>1.2555305536946892E-2</c:v>
                      </c:pt>
                      <c:pt idx="898">
                        <c:v>1.0774336584486399E-2</c:v>
                      </c:pt>
                      <c:pt idx="899">
                        <c:v>1.2606707512211213E-2</c:v>
                      </c:pt>
                      <c:pt idx="900">
                        <c:v>1.2151649714130408E-2</c:v>
                      </c:pt>
                      <c:pt idx="901">
                        <c:v>9.1354768273513298E-3</c:v>
                      </c:pt>
                      <c:pt idx="902">
                        <c:v>9.550793702413185E-3</c:v>
                      </c:pt>
                      <c:pt idx="903">
                        <c:v>1.079774152851537E-2</c:v>
                      </c:pt>
                      <c:pt idx="904">
                        <c:v>1.0868773610525129E-2</c:v>
                      </c:pt>
                      <c:pt idx="905">
                        <c:v>8.0759168759269584E-3</c:v>
                      </c:pt>
                      <c:pt idx="906">
                        <c:v>4.7841443327161226E-3</c:v>
                      </c:pt>
                      <c:pt idx="907">
                        <c:v>4.8432906932148745E-3</c:v>
                      </c:pt>
                      <c:pt idx="908">
                        <c:v>7.8405758193655917E-4</c:v>
                      </c:pt>
                      <c:pt idx="909">
                        <c:v>9.9737780110559227E-4</c:v>
                      </c:pt>
                      <c:pt idx="910">
                        <c:v>-2.0452233628633909E-3</c:v>
                      </c:pt>
                      <c:pt idx="911">
                        <c:v>-3.444730218368719E-3</c:v>
                      </c:pt>
                      <c:pt idx="912">
                        <c:v>-3.5305203490590409E-3</c:v>
                      </c:pt>
                      <c:pt idx="913">
                        <c:v>-2.2062496478340021E-3</c:v>
                      </c:pt>
                      <c:pt idx="914">
                        <c:v>-7.5227005931137736E-3</c:v>
                      </c:pt>
                      <c:pt idx="915">
                        <c:v>-5.6430657875090051E-3</c:v>
                      </c:pt>
                      <c:pt idx="916">
                        <c:v>-5.8300181177908805E-3</c:v>
                      </c:pt>
                      <c:pt idx="917">
                        <c:v>-5.8606041152403643E-4</c:v>
                      </c:pt>
                      <c:pt idx="918">
                        <c:v>1.1539205765600413E-2</c:v>
                      </c:pt>
                      <c:pt idx="919">
                        <c:v>1.4294344096653477E-2</c:v>
                      </c:pt>
                      <c:pt idx="920">
                        <c:v>2.8474895524817273E-2</c:v>
                      </c:pt>
                      <c:pt idx="921">
                        <c:v>2.977069930381529E-2</c:v>
                      </c:pt>
                      <c:pt idx="922">
                        <c:v>3.1708056105540561E-2</c:v>
                      </c:pt>
                      <c:pt idx="923">
                        <c:v>1.0444863518406927E-2</c:v>
                      </c:pt>
                      <c:pt idx="924">
                        <c:v>1.1720116498491223E-2</c:v>
                      </c:pt>
                      <c:pt idx="925">
                        <c:v>3.5794628805245837E-2</c:v>
                      </c:pt>
                      <c:pt idx="926">
                        <c:v>1.5764754552028221E-2</c:v>
                      </c:pt>
                      <c:pt idx="927">
                        <c:v>2.3337396883326755E-2</c:v>
                      </c:pt>
                      <c:pt idx="928">
                        <c:v>0.49399999999999999</c:v>
                      </c:pt>
                      <c:pt idx="929">
                        <c:v>0.502</c:v>
                      </c:pt>
                      <c:pt idx="930">
                        <c:v>0.53600000000000003</c:v>
                      </c:pt>
                      <c:pt idx="931">
                        <c:v>0.54</c:v>
                      </c:pt>
                      <c:pt idx="932">
                        <c:v>0.55200000000000005</c:v>
                      </c:pt>
                      <c:pt idx="933">
                        <c:v>0.59499999999999997</c:v>
                      </c:pt>
                      <c:pt idx="934">
                        <c:v>0.60299999999999998</c:v>
                      </c:pt>
                      <c:pt idx="935">
                        <c:v>0.61099999999999999</c:v>
                      </c:pt>
                      <c:pt idx="936">
                        <c:v>0.54700000000000004</c:v>
                      </c:pt>
                      <c:pt idx="937">
                        <c:v>0.55100000000000005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D59-4E24-B655-8CFE0C808EF7}"/>
                  </c:ext>
                </c:extLst>
              </c15:ser>
            </c15:filteredScatterSeries>
          </c:ext>
        </c:extLst>
      </c:scatterChart>
      <c:valAx>
        <c:axId val="550214312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crossBetween val="midCat"/>
        <c:majorUnit val="5"/>
      </c:valAx>
      <c:valAx>
        <c:axId val="550212344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Calculation!$M$1</c:f>
              <c:strCache>
                <c:ptCount val="1"/>
                <c:pt idx="0">
                  <c:v>Variance(Value_raw) /dt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Calculation!$M$2:$M$1124</c:f>
              <c:numCache>
                <c:formatCode>General</c:formatCode>
                <c:ptCount val="1123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  <c:pt idx="1121">
                  <c:v>-6.7979324293205969E-3</c:v>
                </c:pt>
                <c:pt idx="1122">
                  <c:v>-8.0188832243817815E-3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CA-46D7-A1DB-19835E7AC8CE}"/>
            </c:ext>
          </c:extLst>
        </c:ser>
        <c:ser>
          <c:idx val="6"/>
          <c:order val="4"/>
          <c:tx>
            <c:strRef>
              <c:f>Calculation!#REF!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CA-46D7-A1DB-19835E7AC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9840"/>
        <c:axId val="736651480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Calculation!$C$1</c15:sqref>
                        </c15:formulaRef>
                      </c:ext>
                    </c:extLst>
                    <c:strCache>
                      <c:ptCount val="1"/>
                      <c:pt idx="0">
                        <c:v>Value_raw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Calculation!$C$2:$C$1124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6CA-46D7-A1DB-19835E7AC8CE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Calculation!$D$1</c15:sqref>
                        </c15:formulaRef>
                      </c:ext>
                    </c:extLst>
                    <c:strCache>
                      <c:ptCount val="1"/>
                      <c:pt idx="0">
                        <c:v>Δt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Calculation!$D$2:$D$1124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1.8513000002712943E-2</c:v>
                      </c:pt>
                      <c:pt idx="2">
                        <c:v>2.0791000002645887E-2</c:v>
                      </c:pt>
                      <c:pt idx="3">
                        <c:v>1.5774999992572702E-2</c:v>
                      </c:pt>
                      <c:pt idx="4">
                        <c:v>2.4063000004389323E-2</c:v>
                      </c:pt>
                      <c:pt idx="5">
                        <c:v>1.9564000001992099E-2</c:v>
                      </c:pt>
                      <c:pt idx="6">
                        <c:v>1.6594999993685633E-2</c:v>
                      </c:pt>
                      <c:pt idx="7">
                        <c:v>2.0805000007385388E-2</c:v>
                      </c:pt>
                      <c:pt idx="8">
                        <c:v>2.4755000005825423E-2</c:v>
                      </c:pt>
                      <c:pt idx="9">
                        <c:v>1.3595999989775009E-2</c:v>
                      </c:pt>
                      <c:pt idx="10">
                        <c:v>2.1212999999988824E-2</c:v>
                      </c:pt>
                      <c:pt idx="11">
                        <c:v>1.8670999997993931E-2</c:v>
                      </c:pt>
                      <c:pt idx="12">
                        <c:v>2.5678000005427748E-2</c:v>
                      </c:pt>
                      <c:pt idx="13">
                        <c:v>2.054100000532344E-2</c:v>
                      </c:pt>
                      <c:pt idx="14">
                        <c:v>1.8775999997160397E-2</c:v>
                      </c:pt>
                      <c:pt idx="15">
                        <c:v>1.5258999992511235E-2</c:v>
                      </c:pt>
                      <c:pt idx="16">
                        <c:v>1.533900000504218E-2</c:v>
                      </c:pt>
                      <c:pt idx="17">
                        <c:v>3.0131000006804243E-2</c:v>
                      </c:pt>
                      <c:pt idx="18">
                        <c:v>1.5110999986063689E-2</c:v>
                      </c:pt>
                      <c:pt idx="19">
                        <c:v>2.4999000001116656E-2</c:v>
                      </c:pt>
                      <c:pt idx="20">
                        <c:v>1.8695000006118789E-2</c:v>
                      </c:pt>
                      <c:pt idx="21">
                        <c:v>1.6250000000582077E-2</c:v>
                      </c:pt>
                      <c:pt idx="22">
                        <c:v>2.1611999996821396E-2</c:v>
                      </c:pt>
                      <c:pt idx="23">
                        <c:v>2.0063000003574416E-2</c:v>
                      </c:pt>
                      <c:pt idx="24">
                        <c:v>1.945500000147149E-2</c:v>
                      </c:pt>
                      <c:pt idx="25">
                        <c:v>1.9547999996575527E-2</c:v>
                      </c:pt>
                      <c:pt idx="26">
                        <c:v>2.1387000000686385E-2</c:v>
                      </c:pt>
                      <c:pt idx="27">
                        <c:v>1.8714000005275011E-2</c:v>
                      </c:pt>
                      <c:pt idx="28">
                        <c:v>2.2947999997995794E-2</c:v>
                      </c:pt>
                      <c:pt idx="29">
                        <c:v>1.7355000003590249E-2</c:v>
                      </c:pt>
                      <c:pt idx="30">
                        <c:v>2.1503999989363365E-2</c:v>
                      </c:pt>
                      <c:pt idx="31">
                        <c:v>2.2015000009560026E-2</c:v>
                      </c:pt>
                      <c:pt idx="32">
                        <c:v>1.6764999993029051E-2</c:v>
                      </c:pt>
                      <c:pt idx="33">
                        <c:v>2.1953000003122725E-2</c:v>
                      </c:pt>
                      <c:pt idx="34">
                        <c:v>2.0474000004469417E-2</c:v>
                      </c:pt>
                      <c:pt idx="35">
                        <c:v>1.5760999987833202E-2</c:v>
                      </c:pt>
                      <c:pt idx="36">
                        <c:v>2.1840000001247972E-2</c:v>
                      </c:pt>
                      <c:pt idx="37">
                        <c:v>2.1177000002353452E-2</c:v>
                      </c:pt>
                      <c:pt idx="38">
                        <c:v>9.0590000036172569E-3</c:v>
                      </c:pt>
                      <c:pt idx="39">
                        <c:v>3.2710999992559664E-2</c:v>
                      </c:pt>
                      <c:pt idx="40">
                        <c:v>1.838300000235904E-2</c:v>
                      </c:pt>
                      <c:pt idx="41">
                        <c:v>2.0144000009167939E-2</c:v>
                      </c:pt>
                      <c:pt idx="42">
                        <c:v>2.0174999997834675E-2</c:v>
                      </c:pt>
                      <c:pt idx="43">
                        <c:v>2.0080000002053566E-2</c:v>
                      </c:pt>
                      <c:pt idx="44">
                        <c:v>2.0829999994020909E-2</c:v>
                      </c:pt>
                      <c:pt idx="45">
                        <c:v>1.4364999995450489E-2</c:v>
                      </c:pt>
                      <c:pt idx="46">
                        <c:v>2.4786000009044074E-2</c:v>
                      </c:pt>
                      <c:pt idx="47">
                        <c:v>2.0443999994313344E-2</c:v>
                      </c:pt>
                      <c:pt idx="48">
                        <c:v>1.4924000002793036E-2</c:v>
                      </c:pt>
                      <c:pt idx="49">
                        <c:v>2.0636999994167127E-2</c:v>
                      </c:pt>
                      <c:pt idx="50">
                        <c:v>1.9211000006180257E-2</c:v>
                      </c:pt>
                      <c:pt idx="51">
                        <c:v>2.605099999345839E-2</c:v>
                      </c:pt>
                      <c:pt idx="52">
                        <c:v>1.7738000009558164E-2</c:v>
                      </c:pt>
                      <c:pt idx="53">
                        <c:v>1.7875999998068437E-2</c:v>
                      </c:pt>
                      <c:pt idx="54">
                        <c:v>2.4401000002399087E-2</c:v>
                      </c:pt>
                      <c:pt idx="55">
                        <c:v>1.731399999698624E-2</c:v>
                      </c:pt>
                      <c:pt idx="56">
                        <c:v>2.239299999200739E-2</c:v>
                      </c:pt>
                      <c:pt idx="57">
                        <c:v>1.9427000006544404E-2</c:v>
                      </c:pt>
                      <c:pt idx="58">
                        <c:v>2.0831999994697981E-2</c:v>
                      </c:pt>
                      <c:pt idx="59">
                        <c:v>1.774600001226645E-2</c:v>
                      </c:pt>
                      <c:pt idx="60">
                        <c:v>2.2480999992694706E-2</c:v>
                      </c:pt>
                      <c:pt idx="61">
                        <c:v>2.0268000007490627E-2</c:v>
                      </c:pt>
                      <c:pt idx="62">
                        <c:v>2.0130999997491017E-2</c:v>
                      </c:pt>
                      <c:pt idx="63">
                        <c:v>1.6427999988081865E-2</c:v>
                      </c:pt>
                      <c:pt idx="64">
                        <c:v>2.3558000000775792E-2</c:v>
                      </c:pt>
                      <c:pt idx="65">
                        <c:v>1.720000000204891E-2</c:v>
                      </c:pt>
                      <c:pt idx="66">
                        <c:v>2.0119000007980503E-2</c:v>
                      </c:pt>
                      <c:pt idx="67">
                        <c:v>1.811699999962002E-2</c:v>
                      </c:pt>
                      <c:pt idx="68">
                        <c:v>1.6652999998768792E-2</c:v>
                      </c:pt>
                      <c:pt idx="69">
                        <c:v>2.866899999207817E-2</c:v>
                      </c:pt>
                      <c:pt idx="70">
                        <c:v>1.5524000002187677E-2</c:v>
                      </c:pt>
                      <c:pt idx="71">
                        <c:v>1.9872000004397705E-2</c:v>
                      </c:pt>
                      <c:pt idx="72">
                        <c:v>1.9979000004241243E-2</c:v>
                      </c:pt>
                      <c:pt idx="73">
                        <c:v>2.0059000002220273E-2</c:v>
                      </c:pt>
                      <c:pt idx="74">
                        <c:v>2.1070999995572492E-2</c:v>
                      </c:pt>
                      <c:pt idx="75">
                        <c:v>2.262999999220483E-2</c:v>
                      </c:pt>
                      <c:pt idx="76">
                        <c:v>1.6735000011976808E-2</c:v>
                      </c:pt>
                      <c:pt idx="77">
                        <c:v>2.2220999991986901E-2</c:v>
                      </c:pt>
                      <c:pt idx="78">
                        <c:v>1.7919999998412095E-2</c:v>
                      </c:pt>
                      <c:pt idx="79">
                        <c:v>1.9882000007783063E-2</c:v>
                      </c:pt>
                      <c:pt idx="80">
                        <c:v>1.523599999200087E-2</c:v>
                      </c:pt>
                      <c:pt idx="81">
                        <c:v>2.5607000003219582E-2</c:v>
                      </c:pt>
                      <c:pt idx="82">
                        <c:v>2.0086999997147359E-2</c:v>
                      </c:pt>
                      <c:pt idx="83">
                        <c:v>2.0891000007395633E-2</c:v>
                      </c:pt>
                      <c:pt idx="84">
                        <c:v>1.567100000102073E-2</c:v>
                      </c:pt>
                      <c:pt idx="85">
                        <c:v>2.4773999990429729E-2</c:v>
                      </c:pt>
                      <c:pt idx="86">
                        <c:v>1.3625000006868504E-2</c:v>
                      </c:pt>
                      <c:pt idx="87">
                        <c:v>2.0494999989750795E-2</c:v>
                      </c:pt>
                      <c:pt idx="88">
                        <c:v>2.5125000000116415E-2</c:v>
                      </c:pt>
                      <c:pt idx="89">
                        <c:v>1.5081000005011447E-2</c:v>
                      </c:pt>
                      <c:pt idx="90">
                        <c:v>2.5730000008479692E-2</c:v>
                      </c:pt>
                      <c:pt idx="91">
                        <c:v>1.4893999992636964E-2</c:v>
                      </c:pt>
                      <c:pt idx="92">
                        <c:v>2.5137000004178844E-2</c:v>
                      </c:pt>
                      <c:pt idx="93">
                        <c:v>9.2829999921377748E-3</c:v>
                      </c:pt>
                      <c:pt idx="94">
                        <c:v>3.1621000001905486E-2</c:v>
                      </c:pt>
                      <c:pt idx="95">
                        <c:v>1.9079999998211861E-2</c:v>
                      </c:pt>
                      <c:pt idx="96">
                        <c:v>1.0733000002801418E-2</c:v>
                      </c:pt>
                      <c:pt idx="97">
                        <c:v>2.4403000003076158E-2</c:v>
                      </c:pt>
                      <c:pt idx="98">
                        <c:v>2.0216999997501262E-2</c:v>
                      </c:pt>
                      <c:pt idx="99">
                        <c:v>1.9929999994928949E-2</c:v>
                      </c:pt>
                      <c:pt idx="100">
                        <c:v>2.4574000010034069E-2</c:v>
                      </c:pt>
                      <c:pt idx="101">
                        <c:v>1.5530999997281469E-2</c:v>
                      </c:pt>
                      <c:pt idx="102">
                        <c:v>2.603399999497924E-2</c:v>
                      </c:pt>
                      <c:pt idx="103">
                        <c:v>1.5232000005198643E-2</c:v>
                      </c:pt>
                      <c:pt idx="104">
                        <c:v>2.219600000535138E-2</c:v>
                      </c:pt>
                      <c:pt idx="105">
                        <c:v>2.275599999120459E-2</c:v>
                      </c:pt>
                      <c:pt idx="106">
                        <c:v>1.9411000001127832E-2</c:v>
                      </c:pt>
                      <c:pt idx="107">
                        <c:v>1.9698000003700145E-2</c:v>
                      </c:pt>
                      <c:pt idx="108">
                        <c:v>1.7838999992818572E-2</c:v>
                      </c:pt>
                      <c:pt idx="109">
                        <c:v>1.9799000001512468E-2</c:v>
                      </c:pt>
                      <c:pt idx="110">
                        <c:v>1.8703000008827075E-2</c:v>
                      </c:pt>
                      <c:pt idx="111">
                        <c:v>2.2868999993079342E-2</c:v>
                      </c:pt>
                      <c:pt idx="112">
                        <c:v>1.6459999998915009E-2</c:v>
                      </c:pt>
                      <c:pt idx="113">
                        <c:v>2.0518000004813075E-2</c:v>
                      </c:pt>
                      <c:pt idx="114">
                        <c:v>1.7028999995090999E-2</c:v>
                      </c:pt>
                      <c:pt idx="115">
                        <c:v>2.3188000006484799E-2</c:v>
                      </c:pt>
                      <c:pt idx="116">
                        <c:v>2.0433999990927987E-2</c:v>
                      </c:pt>
                      <c:pt idx="117">
                        <c:v>1.6212000002269633E-2</c:v>
                      </c:pt>
                      <c:pt idx="118">
                        <c:v>2.8017999997246079E-2</c:v>
                      </c:pt>
                      <c:pt idx="119">
                        <c:v>1.6392000004998408E-2</c:v>
                      </c:pt>
                      <c:pt idx="120">
                        <c:v>1.9520999994711019E-2</c:v>
                      </c:pt>
                      <c:pt idx="121">
                        <c:v>2.2754000005079433E-2</c:v>
                      </c:pt>
                      <c:pt idx="122">
                        <c:v>1.7045000000507571E-2</c:v>
                      </c:pt>
                      <c:pt idx="123">
                        <c:v>2.0493000003625639E-2</c:v>
                      </c:pt>
                      <c:pt idx="124">
                        <c:v>2.0640000002458692E-2</c:v>
                      </c:pt>
                      <c:pt idx="125">
                        <c:v>2.0113999999011867E-2</c:v>
                      </c:pt>
                      <c:pt idx="126">
                        <c:v>2.4643999990075827E-2</c:v>
                      </c:pt>
                      <c:pt idx="127">
                        <c:v>1.6790000008768402E-2</c:v>
                      </c:pt>
                      <c:pt idx="128">
                        <c:v>1.81799999991199E-2</c:v>
                      </c:pt>
                      <c:pt idx="129">
                        <c:v>2.1536999993259087E-2</c:v>
                      </c:pt>
                      <c:pt idx="130">
                        <c:v>1.3581000006524846E-2</c:v>
                      </c:pt>
                      <c:pt idx="131">
                        <c:v>2.5481000004219823E-2</c:v>
                      </c:pt>
                      <c:pt idx="132">
                        <c:v>1.515599999402184E-2</c:v>
                      </c:pt>
                      <c:pt idx="133">
                        <c:v>2.6050000000395812E-2</c:v>
                      </c:pt>
                      <c:pt idx="134">
                        <c:v>1.9921999992220663E-2</c:v>
                      </c:pt>
                      <c:pt idx="135">
                        <c:v>1.4983000000938773E-2</c:v>
                      </c:pt>
                      <c:pt idx="136">
                        <c:v>2.4997000000439584E-2</c:v>
                      </c:pt>
                      <c:pt idx="137">
                        <c:v>1.0587000011582859E-2</c:v>
                      </c:pt>
                      <c:pt idx="138">
                        <c:v>2.9590999998617917E-2</c:v>
                      </c:pt>
                      <c:pt idx="139">
                        <c:v>9.0629999904194847E-3</c:v>
                      </c:pt>
                      <c:pt idx="140">
                        <c:v>3.0741000009584241E-2</c:v>
                      </c:pt>
                      <c:pt idx="141">
                        <c:v>1.9992999994428828E-2</c:v>
                      </c:pt>
                      <c:pt idx="142">
                        <c:v>9.7370000003138557E-3</c:v>
                      </c:pt>
                      <c:pt idx="143">
                        <c:v>2.5913999998010695E-2</c:v>
                      </c:pt>
                      <c:pt idx="144">
                        <c:v>1.6038999994634651E-2</c:v>
                      </c:pt>
                      <c:pt idx="145">
                        <c:v>2.5007000003824942E-2</c:v>
                      </c:pt>
                      <c:pt idx="146">
                        <c:v>1.8997999999555759E-2</c:v>
                      </c:pt>
                      <c:pt idx="147">
                        <c:v>1.9765000004554167E-2</c:v>
                      </c:pt>
                      <c:pt idx="148">
                        <c:v>2.2622999997111037E-2</c:v>
                      </c:pt>
                      <c:pt idx="149">
                        <c:v>1.7688000007183291E-2</c:v>
                      </c:pt>
                      <c:pt idx="150">
                        <c:v>2.1800999995321035E-2</c:v>
                      </c:pt>
                      <c:pt idx="151">
                        <c:v>1.8381999994744547E-2</c:v>
                      </c:pt>
                      <c:pt idx="152">
                        <c:v>2.0119000007980503E-2</c:v>
                      </c:pt>
                      <c:pt idx="153">
                        <c:v>2.0950999998603947E-2</c:v>
                      </c:pt>
                      <c:pt idx="154">
                        <c:v>2.027500000258442E-2</c:v>
                      </c:pt>
                      <c:pt idx="155">
                        <c:v>1.5186999997240491E-2</c:v>
                      </c:pt>
                      <c:pt idx="156">
                        <c:v>2.4206000001868233E-2</c:v>
                      </c:pt>
                      <c:pt idx="157">
                        <c:v>2.4041999990004115E-2</c:v>
                      </c:pt>
                      <c:pt idx="158">
                        <c:v>2.0905000012135133E-2</c:v>
                      </c:pt>
                      <c:pt idx="159">
                        <c:v>1.5209999997750856E-2</c:v>
                      </c:pt>
                      <c:pt idx="160">
                        <c:v>1.5559999999823049E-2</c:v>
                      </c:pt>
                      <c:pt idx="161">
                        <c:v>2.537099999608472E-2</c:v>
                      </c:pt>
                      <c:pt idx="162">
                        <c:v>2.4262999999336898E-2</c:v>
                      </c:pt>
                      <c:pt idx="163">
                        <c:v>1.6704000008758157E-2</c:v>
                      </c:pt>
                      <c:pt idx="164">
                        <c:v>1.8976999999722466E-2</c:v>
                      </c:pt>
                      <c:pt idx="165">
                        <c:v>1.9841999994241633E-2</c:v>
                      </c:pt>
                      <c:pt idx="166">
                        <c:v>2.267299999948591E-2</c:v>
                      </c:pt>
                      <c:pt idx="167">
                        <c:v>1.8865000005462207E-2</c:v>
                      </c:pt>
                      <c:pt idx="168">
                        <c:v>1.4671999990241602E-2</c:v>
                      </c:pt>
                      <c:pt idx="169">
                        <c:v>2.4718000000575557E-2</c:v>
                      </c:pt>
                      <c:pt idx="170">
                        <c:v>2.1890999996685423E-2</c:v>
                      </c:pt>
                      <c:pt idx="171">
                        <c:v>1.2709000002359971E-2</c:v>
                      </c:pt>
                      <c:pt idx="172">
                        <c:v>2.5986000007833354E-2</c:v>
                      </c:pt>
                      <c:pt idx="173">
                        <c:v>9.4019999960437417E-3</c:v>
                      </c:pt>
                      <c:pt idx="174">
                        <c:v>3.0488000003970228E-2</c:v>
                      </c:pt>
                      <c:pt idx="175">
                        <c:v>1.9969000000855885E-2</c:v>
                      </c:pt>
                      <c:pt idx="176">
                        <c:v>1.8102000001817942E-2</c:v>
                      </c:pt>
                      <c:pt idx="177">
                        <c:v>2.2256999989622273E-2</c:v>
                      </c:pt>
                      <c:pt idx="178">
                        <c:v>1.4618000001064502E-2</c:v>
                      </c:pt>
                      <c:pt idx="179">
                        <c:v>2.5181000004522502E-2</c:v>
                      </c:pt>
                      <c:pt idx="180">
                        <c:v>2.0887999999104068E-2</c:v>
                      </c:pt>
                      <c:pt idx="181">
                        <c:v>1.5859000006457791E-2</c:v>
                      </c:pt>
                      <c:pt idx="182">
                        <c:v>2.4876999988919124E-2</c:v>
                      </c:pt>
                      <c:pt idx="183">
                        <c:v>1.9247000003815629E-2</c:v>
                      </c:pt>
                      <c:pt idx="184">
                        <c:v>1.479299999482464E-2</c:v>
                      </c:pt>
                      <c:pt idx="185">
                        <c:v>2.0931999999447726E-2</c:v>
                      </c:pt>
                      <c:pt idx="186">
                        <c:v>2.5083000000449829E-2</c:v>
                      </c:pt>
                      <c:pt idx="187">
                        <c:v>2.0960000008926727E-2</c:v>
                      </c:pt>
                      <c:pt idx="188">
                        <c:v>1.4234000002034009E-2</c:v>
                      </c:pt>
                      <c:pt idx="189">
                        <c:v>2.4434999999357387E-2</c:v>
                      </c:pt>
                      <c:pt idx="190">
                        <c:v>1.0429000001749955E-2</c:v>
                      </c:pt>
                      <c:pt idx="191">
                        <c:v>2.8861999991931953E-2</c:v>
                      </c:pt>
                      <c:pt idx="192">
                        <c:v>2.1189000006415881E-2</c:v>
                      </c:pt>
                      <c:pt idx="193">
                        <c:v>2.0078999994439073E-2</c:v>
                      </c:pt>
                      <c:pt idx="194">
                        <c:v>1.1876999997184612E-2</c:v>
                      </c:pt>
                      <c:pt idx="195">
                        <c:v>2.3570999997900799E-2</c:v>
                      </c:pt>
                      <c:pt idx="196">
                        <c:v>1.5294000011635944E-2</c:v>
                      </c:pt>
                      <c:pt idx="197">
                        <c:v>2.6794999997946434E-2</c:v>
                      </c:pt>
                      <c:pt idx="198">
                        <c:v>1.8060999995213933E-2</c:v>
                      </c:pt>
                      <c:pt idx="199">
                        <c:v>2.4631000007502735E-2</c:v>
                      </c:pt>
                      <c:pt idx="200">
                        <c:v>1.5663999991375022E-2</c:v>
                      </c:pt>
                      <c:pt idx="201">
                        <c:v>1.7005000001518056E-2</c:v>
                      </c:pt>
                      <c:pt idx="202">
                        <c:v>2.2947999997995794E-2</c:v>
                      </c:pt>
                      <c:pt idx="203">
                        <c:v>2.1137000003363937E-2</c:v>
                      </c:pt>
                      <c:pt idx="204">
                        <c:v>1.9998999996460043E-2</c:v>
                      </c:pt>
                      <c:pt idx="205">
                        <c:v>1.8859999996493571E-2</c:v>
                      </c:pt>
                      <c:pt idx="206">
                        <c:v>1.5656000003218651E-2</c:v>
                      </c:pt>
                      <c:pt idx="207">
                        <c:v>2.8539000006276183E-2</c:v>
                      </c:pt>
                      <c:pt idx="208">
                        <c:v>1.7861000000266358E-2</c:v>
                      </c:pt>
                      <c:pt idx="209">
                        <c:v>1.9451999993179925E-2</c:v>
                      </c:pt>
                      <c:pt idx="210">
                        <c:v>1.915200000803452E-2</c:v>
                      </c:pt>
                      <c:pt idx="211">
                        <c:v>2.0204000000376254E-2</c:v>
                      </c:pt>
                      <c:pt idx="212">
                        <c:v>2.3300000000745058E-2</c:v>
                      </c:pt>
                      <c:pt idx="213">
                        <c:v>1.9680999990669079E-2</c:v>
                      </c:pt>
                      <c:pt idx="214">
                        <c:v>1.1265000008279458E-2</c:v>
                      </c:pt>
                      <c:pt idx="215">
                        <c:v>2.7629999996861443E-2</c:v>
                      </c:pt>
                      <c:pt idx="216">
                        <c:v>1.9195999993826263E-2</c:v>
                      </c:pt>
                      <c:pt idx="217">
                        <c:v>1.5142000003834255E-2</c:v>
                      </c:pt>
                      <c:pt idx="218">
                        <c:v>2.6056000002427027E-2</c:v>
                      </c:pt>
                      <c:pt idx="219">
                        <c:v>2.0304999998188578E-2</c:v>
                      </c:pt>
                      <c:pt idx="220">
                        <c:v>1.8653000006452203E-2</c:v>
                      </c:pt>
                      <c:pt idx="221">
                        <c:v>2.053199999500066E-2</c:v>
                      </c:pt>
                      <c:pt idx="222">
                        <c:v>2.0323999997344799E-2</c:v>
                      </c:pt>
                      <c:pt idx="223">
                        <c:v>1.991200000338722E-2</c:v>
                      </c:pt>
                      <c:pt idx="224">
                        <c:v>2.2133999998914078E-2</c:v>
                      </c:pt>
                      <c:pt idx="225">
                        <c:v>1.8377000000327826E-2</c:v>
                      </c:pt>
                      <c:pt idx="226">
                        <c:v>2.0827999993343838E-2</c:v>
                      </c:pt>
                      <c:pt idx="227">
                        <c:v>1.4883000010740943E-2</c:v>
                      </c:pt>
                      <c:pt idx="228">
                        <c:v>2.3979999998118728E-2</c:v>
                      </c:pt>
                      <c:pt idx="229">
                        <c:v>1.7347999993944541E-2</c:v>
                      </c:pt>
                      <c:pt idx="230">
                        <c:v>1.7718999995850027E-2</c:v>
                      </c:pt>
                      <c:pt idx="231">
                        <c:v>2.134400000795722E-2</c:v>
                      </c:pt>
                      <c:pt idx="232">
                        <c:v>2.4479999992763624E-2</c:v>
                      </c:pt>
                      <c:pt idx="233">
                        <c:v>1.4813000001595356E-2</c:v>
                      </c:pt>
                      <c:pt idx="234">
                        <c:v>2.4881000004825182E-2</c:v>
                      </c:pt>
                      <c:pt idx="235">
                        <c:v>1.6705000001820736E-2</c:v>
                      </c:pt>
                      <c:pt idx="236">
                        <c:v>1.9186999998055398E-2</c:v>
                      </c:pt>
                      <c:pt idx="237">
                        <c:v>2.4170000004232861E-2</c:v>
                      </c:pt>
                      <c:pt idx="238">
                        <c:v>2.0080000002053566E-2</c:v>
                      </c:pt>
                      <c:pt idx="239">
                        <c:v>1.5506999989156611E-2</c:v>
                      </c:pt>
                      <c:pt idx="240">
                        <c:v>2.4058000009972602E-2</c:v>
                      </c:pt>
                      <c:pt idx="241">
                        <c:v>1.6639999987091869E-2</c:v>
                      </c:pt>
                      <c:pt idx="242">
                        <c:v>2.1586000002571382E-2</c:v>
                      </c:pt>
                      <c:pt idx="243">
                        <c:v>2.0880000010947697E-2</c:v>
                      </c:pt>
                      <c:pt idx="244">
                        <c:v>1.7267999995965511E-2</c:v>
                      </c:pt>
                      <c:pt idx="245">
                        <c:v>2.2276999996392988E-2</c:v>
                      </c:pt>
                      <c:pt idx="246">
                        <c:v>1.9327999994857237E-2</c:v>
                      </c:pt>
                      <c:pt idx="247">
                        <c:v>2.2743000008631498E-2</c:v>
                      </c:pt>
                      <c:pt idx="248">
                        <c:v>1.6218999997363426E-2</c:v>
                      </c:pt>
                      <c:pt idx="249">
                        <c:v>2.2798000005423091E-2</c:v>
                      </c:pt>
                      <c:pt idx="250">
                        <c:v>1.8386999989161268E-2</c:v>
                      </c:pt>
                      <c:pt idx="251">
                        <c:v>1.9316000005346723E-2</c:v>
                      </c:pt>
                      <c:pt idx="252">
                        <c:v>2.0009999992907979E-2</c:v>
                      </c:pt>
                      <c:pt idx="253">
                        <c:v>1.6379000007873401E-2</c:v>
                      </c:pt>
                      <c:pt idx="254">
                        <c:v>2.4623000004794449E-2</c:v>
                      </c:pt>
                      <c:pt idx="255">
                        <c:v>2.1915999997872859E-2</c:v>
                      </c:pt>
                      <c:pt idx="256">
                        <c:v>1.8286999998963438E-2</c:v>
                      </c:pt>
                      <c:pt idx="257">
                        <c:v>1.989799999864772E-2</c:v>
                      </c:pt>
                      <c:pt idx="258">
                        <c:v>2.1632999996654689E-2</c:v>
                      </c:pt>
                      <c:pt idx="259">
                        <c:v>2.0036000001709908E-2</c:v>
                      </c:pt>
                      <c:pt idx="260">
                        <c:v>9.3519999936688691E-3</c:v>
                      </c:pt>
                      <c:pt idx="261">
                        <c:v>2.3694000003160909E-2</c:v>
                      </c:pt>
                      <c:pt idx="262">
                        <c:v>2.6399000009405427E-2</c:v>
                      </c:pt>
                      <c:pt idx="263">
                        <c:v>1.9886999987647869E-2</c:v>
                      </c:pt>
                      <c:pt idx="264">
                        <c:v>1.4427000001887791E-2</c:v>
                      </c:pt>
                      <c:pt idx="265">
                        <c:v>2.4878000011085533E-2</c:v>
                      </c:pt>
                      <c:pt idx="266">
                        <c:v>2.048099999956321E-2</c:v>
                      </c:pt>
                      <c:pt idx="267">
                        <c:v>1.7177999994601123E-2</c:v>
                      </c:pt>
                      <c:pt idx="268">
                        <c:v>2.3251999999047257E-2</c:v>
                      </c:pt>
                      <c:pt idx="269">
                        <c:v>1.9480000002658926E-2</c:v>
                      </c:pt>
                      <c:pt idx="270">
                        <c:v>1.7506999996840023E-2</c:v>
                      </c:pt>
                      <c:pt idx="271">
                        <c:v>2.3838000008254312E-2</c:v>
                      </c:pt>
                      <c:pt idx="272">
                        <c:v>1.9458999988273717E-2</c:v>
                      </c:pt>
                      <c:pt idx="273">
                        <c:v>1.9936000011512078E-2</c:v>
                      </c:pt>
                      <c:pt idx="274">
                        <c:v>1.8617999987327494E-2</c:v>
                      </c:pt>
                      <c:pt idx="275">
                        <c:v>1.655400000163354E-2</c:v>
                      </c:pt>
                      <c:pt idx="276">
                        <c:v>2.5453000009292737E-2</c:v>
                      </c:pt>
                      <c:pt idx="277">
                        <c:v>1.0224999990896322E-2</c:v>
                      </c:pt>
                      <c:pt idx="278">
                        <c:v>3.0094000001554377E-2</c:v>
                      </c:pt>
                      <c:pt idx="279">
                        <c:v>1.7391000001225621E-2</c:v>
                      </c:pt>
                      <c:pt idx="280">
                        <c:v>1.7911000002641231E-2</c:v>
                      </c:pt>
                      <c:pt idx="281">
                        <c:v>2.2924000004422851E-2</c:v>
                      </c:pt>
                      <c:pt idx="282">
                        <c:v>1.7552999997860752E-2</c:v>
                      </c:pt>
                      <c:pt idx="283">
                        <c:v>1.6598999995039776E-2</c:v>
                      </c:pt>
                      <c:pt idx="284">
                        <c:v>2.6578000004519708E-2</c:v>
                      </c:pt>
                      <c:pt idx="285">
                        <c:v>1.6682999994372949E-2</c:v>
                      </c:pt>
                      <c:pt idx="286">
                        <c:v>2.1563999995123595E-2</c:v>
                      </c:pt>
                      <c:pt idx="287">
                        <c:v>2.1033000011811964E-2</c:v>
                      </c:pt>
                      <c:pt idx="288">
                        <c:v>2.0156999991741031E-2</c:v>
                      </c:pt>
                      <c:pt idx="289">
                        <c:v>1.816300000064075E-2</c:v>
                      </c:pt>
                      <c:pt idx="290">
                        <c:v>1.5158000009250827E-2</c:v>
                      </c:pt>
                      <c:pt idx="291">
                        <c:v>2.7201999997487292E-2</c:v>
                      </c:pt>
                      <c:pt idx="292">
                        <c:v>2.015499999106396E-2</c:v>
                      </c:pt>
                      <c:pt idx="293">
                        <c:v>1.7586000001756474E-2</c:v>
                      </c:pt>
                      <c:pt idx="294">
                        <c:v>2.1514000007300638E-2</c:v>
                      </c:pt>
                      <c:pt idx="295">
                        <c:v>1.3223000001744367E-2</c:v>
                      </c:pt>
                      <c:pt idx="296">
                        <c:v>2.4929999999585561E-2</c:v>
                      </c:pt>
                      <c:pt idx="297">
                        <c:v>2.0081999988178723E-2</c:v>
                      </c:pt>
                      <c:pt idx="298">
                        <c:v>2.2032000008039176E-2</c:v>
                      </c:pt>
                      <c:pt idx="299">
                        <c:v>2.042099999380298E-2</c:v>
                      </c:pt>
                      <c:pt idx="300">
                        <c:v>1.8058000001474284E-2</c:v>
                      </c:pt>
                      <c:pt idx="301">
                        <c:v>2.0566999999573454E-2</c:v>
                      </c:pt>
                      <c:pt idx="302">
                        <c:v>2.1343000000342727E-2</c:v>
                      </c:pt>
                      <c:pt idx="303">
                        <c:v>1.8227000007755123E-2</c:v>
                      </c:pt>
                      <c:pt idx="304">
                        <c:v>1.9835999992210418E-2</c:v>
                      </c:pt>
                      <c:pt idx="305">
                        <c:v>1.7682000005152076E-2</c:v>
                      </c:pt>
                      <c:pt idx="306">
                        <c:v>2.3138000004109927E-2</c:v>
                      </c:pt>
                      <c:pt idx="307">
                        <c:v>2.0555999988573603E-2</c:v>
                      </c:pt>
                      <c:pt idx="308">
                        <c:v>2.0222000006469898E-2</c:v>
                      </c:pt>
                      <c:pt idx="309">
                        <c:v>2.120400000421796E-2</c:v>
                      </c:pt>
                      <c:pt idx="310">
                        <c:v>1.4431999996304512E-2</c:v>
                      </c:pt>
                      <c:pt idx="311">
                        <c:v>2.0929999998770654E-2</c:v>
                      </c:pt>
                      <c:pt idx="312">
                        <c:v>1.8586999998660758E-2</c:v>
                      </c:pt>
                      <c:pt idx="313">
                        <c:v>2.6236000005155802E-2</c:v>
                      </c:pt>
                      <c:pt idx="314">
                        <c:v>1.9510999991325662E-2</c:v>
                      </c:pt>
                      <c:pt idx="315">
                        <c:v>1.9316000005346723E-2</c:v>
                      </c:pt>
                      <c:pt idx="316">
                        <c:v>1.5182999995886348E-2</c:v>
                      </c:pt>
                      <c:pt idx="317">
                        <c:v>1.5819000007468276E-2</c:v>
                      </c:pt>
                      <c:pt idx="318">
                        <c:v>2.9217000002972782E-2</c:v>
                      </c:pt>
                      <c:pt idx="319">
                        <c:v>1.6984999994747341E-2</c:v>
                      </c:pt>
                      <c:pt idx="320">
                        <c:v>1.8599999995785765E-2</c:v>
                      </c:pt>
                      <c:pt idx="321">
                        <c:v>1.9887000002199784E-2</c:v>
                      </c:pt>
                      <c:pt idx="322">
                        <c:v>2.557399999932386E-2</c:v>
                      </c:pt>
                      <c:pt idx="323">
                        <c:v>1.9438000002992339E-2</c:v>
                      </c:pt>
                      <c:pt idx="324">
                        <c:v>2.0569999993313104E-2</c:v>
                      </c:pt>
                      <c:pt idx="325">
                        <c:v>2.0037000009324402E-2</c:v>
                      </c:pt>
                      <c:pt idx="326">
                        <c:v>1.629099999263417E-2</c:v>
                      </c:pt>
                      <c:pt idx="327">
                        <c:v>1.9427000006544404E-2</c:v>
                      </c:pt>
                      <c:pt idx="328">
                        <c:v>2.0359000001917593E-2</c:v>
                      </c:pt>
                      <c:pt idx="329">
                        <c:v>1.6148999988217838E-2</c:v>
                      </c:pt>
                      <c:pt idx="330">
                        <c:v>2.4386000004597008E-2</c:v>
                      </c:pt>
                      <c:pt idx="331">
                        <c:v>1.8893000000389293E-2</c:v>
                      </c:pt>
                      <c:pt idx="332">
                        <c:v>2.0799000005354173E-2</c:v>
                      </c:pt>
                      <c:pt idx="333">
                        <c:v>2.0496999990427867E-2</c:v>
                      </c:pt>
                      <c:pt idx="334">
                        <c:v>2.1442000012029894E-2</c:v>
                      </c:pt>
                      <c:pt idx="335">
                        <c:v>1.9465999997919425E-2</c:v>
                      </c:pt>
                      <c:pt idx="336">
                        <c:v>2.1370000002207235E-2</c:v>
                      </c:pt>
                      <c:pt idx="337">
                        <c:v>1.7710000000079162E-2</c:v>
                      </c:pt>
                      <c:pt idx="338">
                        <c:v>2.117799999541603E-2</c:v>
                      </c:pt>
                      <c:pt idx="339">
                        <c:v>1.8374999999650754E-2</c:v>
                      </c:pt>
                      <c:pt idx="340">
                        <c:v>2.1791999999550171E-2</c:v>
                      </c:pt>
                      <c:pt idx="341">
                        <c:v>1.9868000003043562E-2</c:v>
                      </c:pt>
                      <c:pt idx="342">
                        <c:v>1.9776999994064681E-2</c:v>
                      </c:pt>
                      <c:pt idx="343">
                        <c:v>1.9448000006377697E-2</c:v>
                      </c:pt>
                      <c:pt idx="344">
                        <c:v>2.2584999998798594E-2</c:v>
                      </c:pt>
                      <c:pt idx="345">
                        <c:v>1.2355999991996214E-2</c:v>
                      </c:pt>
                      <c:pt idx="346">
                        <c:v>2.0537999997031875E-2</c:v>
                      </c:pt>
                      <c:pt idx="347">
                        <c:v>2.2782000000006519E-2</c:v>
                      </c:pt>
                      <c:pt idx="348">
                        <c:v>2.6731000005383976E-2</c:v>
                      </c:pt>
                      <c:pt idx="349">
                        <c:v>1.3697999995201826E-2</c:v>
                      </c:pt>
                      <c:pt idx="350">
                        <c:v>2.1040999999968335E-2</c:v>
                      </c:pt>
                      <c:pt idx="351">
                        <c:v>2.1172000007936731E-2</c:v>
                      </c:pt>
                      <c:pt idx="352">
                        <c:v>2.0237999997334555E-2</c:v>
                      </c:pt>
                      <c:pt idx="353">
                        <c:v>1.9595999998273328E-2</c:v>
                      </c:pt>
                      <c:pt idx="354">
                        <c:v>1.8628000005264767E-2</c:v>
                      </c:pt>
                      <c:pt idx="355">
                        <c:v>2.1890000003622845E-2</c:v>
                      </c:pt>
                      <c:pt idx="356">
                        <c:v>1.9830999997793697E-2</c:v>
                      </c:pt>
                      <c:pt idx="357">
                        <c:v>1.0817000002134591E-2</c:v>
                      </c:pt>
                      <c:pt idx="358">
                        <c:v>2.9330999997910112E-2</c:v>
                      </c:pt>
                      <c:pt idx="359">
                        <c:v>2.03719999990426E-2</c:v>
                      </c:pt>
                      <c:pt idx="360">
                        <c:v>1.7844000001787208E-2</c:v>
                      </c:pt>
                      <c:pt idx="361">
                        <c:v>2.2812999988673255E-2</c:v>
                      </c:pt>
                      <c:pt idx="362">
                        <c:v>1.5458000008948147E-2</c:v>
                      </c:pt>
                      <c:pt idx="363">
                        <c:v>1.9900999992387369E-2</c:v>
                      </c:pt>
                      <c:pt idx="364">
                        <c:v>2.3288000011234544E-2</c:v>
                      </c:pt>
                      <c:pt idx="365">
                        <c:v>1.6124999994644895E-2</c:v>
                      </c:pt>
                      <c:pt idx="366">
                        <c:v>2.5240999995730817E-2</c:v>
                      </c:pt>
                      <c:pt idx="367">
                        <c:v>1.6168000001925975E-2</c:v>
                      </c:pt>
                      <c:pt idx="368">
                        <c:v>2.5674000004073605E-2</c:v>
                      </c:pt>
                      <c:pt idx="369">
                        <c:v>1.4091000004555099E-2</c:v>
                      </c:pt>
                      <c:pt idx="370">
                        <c:v>2.4375999986659735E-2</c:v>
                      </c:pt>
                      <c:pt idx="371">
                        <c:v>1.4880000002449378E-2</c:v>
                      </c:pt>
                      <c:pt idx="372">
                        <c:v>1.6357000000425614E-2</c:v>
                      </c:pt>
                      <c:pt idx="373">
                        <c:v>2.6205000001937151E-2</c:v>
                      </c:pt>
                      <c:pt idx="374">
                        <c:v>1.8538000003900379E-2</c:v>
                      </c:pt>
                      <c:pt idx="375">
                        <c:v>2.3597999999765307E-2</c:v>
                      </c:pt>
                      <c:pt idx="376">
                        <c:v>1.6107000003103167E-2</c:v>
                      </c:pt>
                      <c:pt idx="377">
                        <c:v>2.0370999991428107E-2</c:v>
                      </c:pt>
                      <c:pt idx="378">
                        <c:v>2.4048999999649823E-2</c:v>
                      </c:pt>
                      <c:pt idx="379">
                        <c:v>1.7132000008132309E-2</c:v>
                      </c:pt>
                      <c:pt idx="380">
                        <c:v>1.8553000001702458E-2</c:v>
                      </c:pt>
                      <c:pt idx="381">
                        <c:v>2.140099999087397E-2</c:v>
                      </c:pt>
                      <c:pt idx="382">
                        <c:v>2.2362000003340654E-2</c:v>
                      </c:pt>
                      <c:pt idx="383">
                        <c:v>1.698000000033062E-2</c:v>
                      </c:pt>
                      <c:pt idx="384">
                        <c:v>1.9979000004241243E-2</c:v>
                      </c:pt>
                      <c:pt idx="385">
                        <c:v>2.0626999990781769E-2</c:v>
                      </c:pt>
                      <c:pt idx="386">
                        <c:v>2.1791999999550171E-2</c:v>
                      </c:pt>
                      <c:pt idx="387">
                        <c:v>1.9550000011804514E-2</c:v>
                      </c:pt>
                      <c:pt idx="388">
                        <c:v>2.0875999995041639E-2</c:v>
                      </c:pt>
                      <c:pt idx="389">
                        <c:v>1.8278999996255152E-2</c:v>
                      </c:pt>
                      <c:pt idx="390">
                        <c:v>2.1684999999706633E-2</c:v>
                      </c:pt>
                      <c:pt idx="391">
                        <c:v>1.6436999998404644E-2</c:v>
                      </c:pt>
                      <c:pt idx="392">
                        <c:v>1.6950000004726462E-2</c:v>
                      </c:pt>
                      <c:pt idx="393">
                        <c:v>2.7614999999059364E-2</c:v>
                      </c:pt>
                      <c:pt idx="394">
                        <c:v>1.8389000004390255E-2</c:v>
                      </c:pt>
                      <c:pt idx="395">
                        <c:v>2.0275999995646998E-2</c:v>
                      </c:pt>
                      <c:pt idx="396">
                        <c:v>1.4305000004242174E-2</c:v>
                      </c:pt>
                      <c:pt idx="397">
                        <c:v>2.5049999996554106E-2</c:v>
                      </c:pt>
                      <c:pt idx="398">
                        <c:v>2.1334999997634441E-2</c:v>
                      </c:pt>
                      <c:pt idx="399">
                        <c:v>1.991499999712687E-2</c:v>
                      </c:pt>
                      <c:pt idx="400">
                        <c:v>1.8893000000389293E-2</c:v>
                      </c:pt>
                      <c:pt idx="401">
                        <c:v>2.0375000007334165E-2</c:v>
                      </c:pt>
                      <c:pt idx="402">
                        <c:v>1.8312999993213452E-2</c:v>
                      </c:pt>
                      <c:pt idx="403">
                        <c:v>1.7072000002372079E-2</c:v>
                      </c:pt>
                      <c:pt idx="404">
                        <c:v>2.4323999998159707E-2</c:v>
                      </c:pt>
                      <c:pt idx="405">
                        <c:v>2.0447999995667487E-2</c:v>
                      </c:pt>
                      <c:pt idx="406">
                        <c:v>2.069800000754185E-2</c:v>
                      </c:pt>
                      <c:pt idx="407">
                        <c:v>2.0923000003676862E-2</c:v>
                      </c:pt>
                      <c:pt idx="408">
                        <c:v>1.625400000193622E-2</c:v>
                      </c:pt>
                      <c:pt idx="409">
                        <c:v>2.0441999993636273E-2</c:v>
                      </c:pt>
                      <c:pt idx="410">
                        <c:v>1.7290000003413297E-2</c:v>
                      </c:pt>
                      <c:pt idx="411">
                        <c:v>2.5452000001678243E-2</c:v>
                      </c:pt>
                      <c:pt idx="412">
                        <c:v>1.7529999997350387E-2</c:v>
                      </c:pt>
                      <c:pt idx="413">
                        <c:v>2.2320000003674068E-2</c:v>
                      </c:pt>
                      <c:pt idx="414">
                        <c:v>1.5802999987499788E-2</c:v>
                      </c:pt>
                      <c:pt idx="415">
                        <c:v>1.9478000001981854E-2</c:v>
                      </c:pt>
                      <c:pt idx="416">
                        <c:v>2.2756000005756505E-2</c:v>
                      </c:pt>
                      <c:pt idx="417">
                        <c:v>1.8630999999004416E-2</c:v>
                      </c:pt>
                      <c:pt idx="418">
                        <c:v>2.0017999995616265E-2</c:v>
                      </c:pt>
                      <c:pt idx="419">
                        <c:v>2.0536000010906719E-2</c:v>
                      </c:pt>
                      <c:pt idx="420">
                        <c:v>1.9170999992638826E-2</c:v>
                      </c:pt>
                      <c:pt idx="421">
                        <c:v>2.2849000000860542E-2</c:v>
                      </c:pt>
                      <c:pt idx="422">
                        <c:v>1.7389999993611127E-2</c:v>
                      </c:pt>
                      <c:pt idx="423">
                        <c:v>1.876300000003539E-2</c:v>
                      </c:pt>
                      <c:pt idx="424">
                        <c:v>2.2842000005766749E-2</c:v>
                      </c:pt>
                      <c:pt idx="425">
                        <c:v>1.8479000005754642E-2</c:v>
                      </c:pt>
                      <c:pt idx="426">
                        <c:v>2.0449999996344559E-2</c:v>
                      </c:pt>
                      <c:pt idx="427">
                        <c:v>2.2383999996236525E-2</c:v>
                      </c:pt>
                      <c:pt idx="428">
                        <c:v>1.9350999995367602E-2</c:v>
                      </c:pt>
                      <c:pt idx="429">
                        <c:v>2.0763000007718801E-2</c:v>
                      </c:pt>
                      <c:pt idx="430">
                        <c:v>1.9148999999742955E-2</c:v>
                      </c:pt>
                      <c:pt idx="431">
                        <c:v>1.4311999999335967E-2</c:v>
                      </c:pt>
                      <c:pt idx="432">
                        <c:v>2.6435000007040799E-2</c:v>
                      </c:pt>
                      <c:pt idx="433">
                        <c:v>1.7856999998912215E-2</c:v>
                      </c:pt>
                      <c:pt idx="434">
                        <c:v>2.0853999987593852E-2</c:v>
                      </c:pt>
                      <c:pt idx="435">
                        <c:v>1.9395000010263175E-2</c:v>
                      </c:pt>
                      <c:pt idx="436">
                        <c:v>2.0548999993479811E-2</c:v>
                      </c:pt>
                      <c:pt idx="437">
                        <c:v>2.0667000004323199E-2</c:v>
                      </c:pt>
                      <c:pt idx="438">
                        <c:v>2.0846999992500059E-2</c:v>
                      </c:pt>
                      <c:pt idx="439">
                        <c:v>1.8559000003733672E-2</c:v>
                      </c:pt>
                      <c:pt idx="440">
                        <c:v>2.0845000006374903E-2</c:v>
                      </c:pt>
                      <c:pt idx="441">
                        <c:v>1.9353999989107251E-2</c:v>
                      </c:pt>
                      <c:pt idx="442">
                        <c:v>2.0141000000876375E-2</c:v>
                      </c:pt>
                      <c:pt idx="443">
                        <c:v>2.0092999999178573E-2</c:v>
                      </c:pt>
                      <c:pt idx="444">
                        <c:v>2.1088000008603558E-2</c:v>
                      </c:pt>
                      <c:pt idx="445">
                        <c:v>2.0751999996718951E-2</c:v>
                      </c:pt>
                      <c:pt idx="446">
                        <c:v>1.8225000007078052E-2</c:v>
                      </c:pt>
                      <c:pt idx="447">
                        <c:v>2.1108999993884936E-2</c:v>
                      </c:pt>
                      <c:pt idx="448">
                        <c:v>1.5083000005688518E-2</c:v>
                      </c:pt>
                      <c:pt idx="449">
                        <c:v>2.0313000000896864E-2</c:v>
                      </c:pt>
                      <c:pt idx="450">
                        <c:v>2.4089999991701916E-2</c:v>
                      </c:pt>
                      <c:pt idx="451">
                        <c:v>1.6375999999581836E-2</c:v>
                      </c:pt>
                      <c:pt idx="452">
                        <c:v>2.6712999999290332E-2</c:v>
                      </c:pt>
                      <c:pt idx="453">
                        <c:v>1.7296000005444512E-2</c:v>
                      </c:pt>
                      <c:pt idx="454">
                        <c:v>2.0122000001720153E-2</c:v>
                      </c:pt>
                      <c:pt idx="455">
                        <c:v>1.6980999993393198E-2</c:v>
                      </c:pt>
                      <c:pt idx="456">
                        <c:v>2.3088000001735054E-2</c:v>
                      </c:pt>
                      <c:pt idx="457">
                        <c:v>1.7615000004298054E-2</c:v>
                      </c:pt>
                      <c:pt idx="458">
                        <c:v>1.9216000000596978E-2</c:v>
                      </c:pt>
                      <c:pt idx="459">
                        <c:v>1.9464999990304932E-2</c:v>
                      </c:pt>
                      <c:pt idx="460">
                        <c:v>2.2914000001037493E-2</c:v>
                      </c:pt>
                      <c:pt idx="461">
                        <c:v>5.6110000004991889E-3</c:v>
                      </c:pt>
                      <c:pt idx="462">
                        <c:v>3.3637000000453554E-2</c:v>
                      </c:pt>
                      <c:pt idx="463">
                        <c:v>2.2446000002673827E-2</c:v>
                      </c:pt>
                      <c:pt idx="464">
                        <c:v>1.4968000003136694E-2</c:v>
                      </c:pt>
                      <c:pt idx="465">
                        <c:v>2.1548000004258938E-2</c:v>
                      </c:pt>
                      <c:pt idx="466">
                        <c:v>1.8633999992744066E-2</c:v>
                      </c:pt>
                      <c:pt idx="467">
                        <c:v>2.0250999994459562E-2</c:v>
                      </c:pt>
                      <c:pt idx="468">
                        <c:v>2.3779000010108575E-2</c:v>
                      </c:pt>
                      <c:pt idx="469">
                        <c:v>1.7643999992287718E-2</c:v>
                      </c:pt>
                      <c:pt idx="470">
                        <c:v>2.0897000009426847E-2</c:v>
                      </c:pt>
                      <c:pt idx="471">
                        <c:v>2.10839999926975E-2</c:v>
                      </c:pt>
                      <c:pt idx="472">
                        <c:v>1.6830000007757917E-2</c:v>
                      </c:pt>
                      <c:pt idx="473">
                        <c:v>2.2303999998257495E-2</c:v>
                      </c:pt>
                      <c:pt idx="474">
                        <c:v>1.970900000014808E-2</c:v>
                      </c:pt>
                      <c:pt idx="475">
                        <c:v>2.1082999999634922E-2</c:v>
                      </c:pt>
                      <c:pt idx="476">
                        <c:v>1.9102999998722225E-2</c:v>
                      </c:pt>
                      <c:pt idx="477">
                        <c:v>2.2568999993382022E-2</c:v>
                      </c:pt>
                      <c:pt idx="478">
                        <c:v>1.7726999998558313E-2</c:v>
                      </c:pt>
                      <c:pt idx="479">
                        <c:v>2.0794000010937452E-2</c:v>
                      </c:pt>
                      <c:pt idx="480">
                        <c:v>1.5985999998520128E-2</c:v>
                      </c:pt>
                      <c:pt idx="481">
                        <c:v>2.1919999999227002E-2</c:v>
                      </c:pt>
                      <c:pt idx="482">
                        <c:v>2.1382999999332242E-2</c:v>
                      </c:pt>
                      <c:pt idx="483">
                        <c:v>1.7259000000194646E-2</c:v>
                      </c:pt>
                      <c:pt idx="484">
                        <c:v>2.1935999990091659E-2</c:v>
                      </c:pt>
                      <c:pt idx="485">
                        <c:v>2.002100000390783E-2</c:v>
                      </c:pt>
                      <c:pt idx="486">
                        <c:v>2.5489999999990687E-2</c:v>
                      </c:pt>
                      <c:pt idx="487">
                        <c:v>1.5459000002010725E-2</c:v>
                      </c:pt>
                      <c:pt idx="488">
                        <c:v>1.9602000000304542E-2</c:v>
                      </c:pt>
                      <c:pt idx="489">
                        <c:v>2.0862000004854053E-2</c:v>
                      </c:pt>
                      <c:pt idx="490">
                        <c:v>1.5014999997220002E-2</c:v>
                      </c:pt>
                      <c:pt idx="491">
                        <c:v>2.4741000001085922E-2</c:v>
                      </c:pt>
                      <c:pt idx="492">
                        <c:v>9.7559999994700775E-3</c:v>
                      </c:pt>
                      <c:pt idx="493">
                        <c:v>2.5979999991250224E-2</c:v>
                      </c:pt>
                      <c:pt idx="494">
                        <c:v>1.9213999999919906E-2</c:v>
                      </c:pt>
                      <c:pt idx="495">
                        <c:v>2.0065000004251488E-2</c:v>
                      </c:pt>
                      <c:pt idx="496">
                        <c:v>2.5674999997136183E-2</c:v>
                      </c:pt>
                      <c:pt idx="497">
                        <c:v>1.5696000002208166E-2</c:v>
                      </c:pt>
                      <c:pt idx="498">
                        <c:v>2.4738000007346272E-2</c:v>
                      </c:pt>
                      <c:pt idx="499">
                        <c:v>1.435299999138806E-2</c:v>
                      </c:pt>
                      <c:pt idx="500">
                        <c:v>2.4337000009836629E-2</c:v>
                      </c:pt>
                      <c:pt idx="501">
                        <c:v>1.6495999996550381E-2</c:v>
                      </c:pt>
                      <c:pt idx="502">
                        <c:v>2.1186999991186894E-2</c:v>
                      </c:pt>
                      <c:pt idx="503">
                        <c:v>1.9519000008585863E-2</c:v>
                      </c:pt>
                      <c:pt idx="504">
                        <c:v>2.2165000002132729E-2</c:v>
                      </c:pt>
                      <c:pt idx="505">
                        <c:v>1.7246000003069639E-2</c:v>
                      </c:pt>
                      <c:pt idx="506">
                        <c:v>2.3218999995151535E-2</c:v>
                      </c:pt>
                      <c:pt idx="507">
                        <c:v>2.045199999702163E-2</c:v>
                      </c:pt>
                      <c:pt idx="508">
                        <c:v>1.7348000008496456E-2</c:v>
                      </c:pt>
                      <c:pt idx="509">
                        <c:v>1.9592999989981763E-2</c:v>
                      </c:pt>
                      <c:pt idx="510">
                        <c:v>2.1905000001424924E-2</c:v>
                      </c:pt>
                      <c:pt idx="511">
                        <c:v>1.874300000781659E-2</c:v>
                      </c:pt>
                      <c:pt idx="512">
                        <c:v>1.9350999995367602E-2</c:v>
                      </c:pt>
                      <c:pt idx="513">
                        <c:v>1.7557999992277473E-2</c:v>
                      </c:pt>
                      <c:pt idx="514">
                        <c:v>2.4690000005648471E-2</c:v>
                      </c:pt>
                      <c:pt idx="515">
                        <c:v>2.0306999998865649E-2</c:v>
                      </c:pt>
                      <c:pt idx="516">
                        <c:v>2.0097000000532717E-2</c:v>
                      </c:pt>
                      <c:pt idx="517">
                        <c:v>1.9387000007554889E-2</c:v>
                      </c:pt>
                      <c:pt idx="518">
                        <c:v>1.9017999991774559E-2</c:v>
                      </c:pt>
                      <c:pt idx="519">
                        <c:v>1.9738999995752238E-2</c:v>
                      </c:pt>
                      <c:pt idx="520">
                        <c:v>1.5518000000156462E-2</c:v>
                      </c:pt>
                      <c:pt idx="521">
                        <c:v>2.5569000004907139E-2</c:v>
                      </c:pt>
                      <c:pt idx="522">
                        <c:v>1.9559000007575378E-2</c:v>
                      </c:pt>
                      <c:pt idx="523">
                        <c:v>2.0019999996293336E-2</c:v>
                      </c:pt>
                      <c:pt idx="524">
                        <c:v>1.1650000000372529E-2</c:v>
                      </c:pt>
                      <c:pt idx="525">
                        <c:v>3.0484000002616085E-2</c:v>
                      </c:pt>
                      <c:pt idx="526">
                        <c:v>1.8935999993118457E-2</c:v>
                      </c:pt>
                      <c:pt idx="527">
                        <c:v>1.9820000001345761E-2</c:v>
                      </c:pt>
                      <c:pt idx="528">
                        <c:v>1.6732999996747822E-2</c:v>
                      </c:pt>
                      <c:pt idx="529">
                        <c:v>2.1646000008331612E-2</c:v>
                      </c:pt>
                      <c:pt idx="530">
                        <c:v>2.1208999998634681E-2</c:v>
                      </c:pt>
                      <c:pt idx="531">
                        <c:v>1.5132999993511476E-2</c:v>
                      </c:pt>
                      <c:pt idx="532">
                        <c:v>2.5378999998793006E-2</c:v>
                      </c:pt>
                      <c:pt idx="533">
                        <c:v>2.0036000001709908E-2</c:v>
                      </c:pt>
                      <c:pt idx="534">
                        <c:v>2.0017999995616265E-2</c:v>
                      </c:pt>
                      <c:pt idx="535">
                        <c:v>2.1124999999301508E-2</c:v>
                      </c:pt>
                      <c:pt idx="536">
                        <c:v>1.5559999999823049E-2</c:v>
                      </c:pt>
                      <c:pt idx="537">
                        <c:v>2.3943000007420778E-2</c:v>
                      </c:pt>
                      <c:pt idx="538">
                        <c:v>2.0147000002907589E-2</c:v>
                      </c:pt>
                      <c:pt idx="539">
                        <c:v>1.5109999993001111E-2</c:v>
                      </c:pt>
                      <c:pt idx="540">
                        <c:v>2.0486000008531846E-2</c:v>
                      </c:pt>
                      <c:pt idx="541">
                        <c:v>2.1298999999999069E-2</c:v>
                      </c:pt>
                      <c:pt idx="542">
                        <c:v>2.2809000001871027E-2</c:v>
                      </c:pt>
                      <c:pt idx="543">
                        <c:v>1.5446999997948296E-2</c:v>
                      </c:pt>
                      <c:pt idx="544">
                        <c:v>2.1005999995395541E-2</c:v>
                      </c:pt>
                      <c:pt idx="545">
                        <c:v>2.0969000004697591E-2</c:v>
                      </c:pt>
                      <c:pt idx="546">
                        <c:v>2.1310999989509583E-2</c:v>
                      </c:pt>
                      <c:pt idx="547">
                        <c:v>1.7715000009047799E-2</c:v>
                      </c:pt>
                      <c:pt idx="548">
                        <c:v>1.8398999993223697E-2</c:v>
                      </c:pt>
                      <c:pt idx="549">
                        <c:v>2.3230999999213964E-2</c:v>
                      </c:pt>
                      <c:pt idx="550">
                        <c:v>1.519900000130292E-2</c:v>
                      </c:pt>
                      <c:pt idx="551">
                        <c:v>2.513100000214763E-2</c:v>
                      </c:pt>
                      <c:pt idx="552">
                        <c:v>1.8894000008003786E-2</c:v>
                      </c:pt>
                      <c:pt idx="553">
                        <c:v>2.00089999998454E-2</c:v>
                      </c:pt>
                      <c:pt idx="554">
                        <c:v>1.9397999989450909E-2</c:v>
                      </c:pt>
                      <c:pt idx="555">
                        <c:v>2.2534999996423721E-2</c:v>
                      </c:pt>
                      <c:pt idx="556">
                        <c:v>1.9954000003053807E-2</c:v>
                      </c:pt>
                      <c:pt idx="557">
                        <c:v>2.1629000009852462E-2</c:v>
                      </c:pt>
                      <c:pt idx="558">
                        <c:v>1.789999999164138E-2</c:v>
                      </c:pt>
                      <c:pt idx="559">
                        <c:v>2.0589000007021241E-2</c:v>
                      </c:pt>
                      <c:pt idx="560">
                        <c:v>1.8354999992880039E-2</c:v>
                      </c:pt>
                      <c:pt idx="561">
                        <c:v>2.1431000001030043E-2</c:v>
                      </c:pt>
                      <c:pt idx="562">
                        <c:v>2.0401999994646758E-2</c:v>
                      </c:pt>
                      <c:pt idx="563">
                        <c:v>1.8896000008680858E-2</c:v>
                      </c:pt>
                      <c:pt idx="564">
                        <c:v>1.9562000001315027E-2</c:v>
                      </c:pt>
                      <c:pt idx="565">
                        <c:v>2.0430999997188337E-2</c:v>
                      </c:pt>
                      <c:pt idx="566">
                        <c:v>2.1636999998008832E-2</c:v>
                      </c:pt>
                      <c:pt idx="567">
                        <c:v>1.8704999994952232E-2</c:v>
                      </c:pt>
                      <c:pt idx="568">
                        <c:v>1.9742000004043803E-2</c:v>
                      </c:pt>
                      <c:pt idx="569">
                        <c:v>2.1911000003456138E-2</c:v>
                      </c:pt>
                      <c:pt idx="570">
                        <c:v>1.9195000000763685E-2</c:v>
                      </c:pt>
                      <c:pt idx="571">
                        <c:v>1.9570999997085892E-2</c:v>
                      </c:pt>
                      <c:pt idx="572">
                        <c:v>1.4833000008366071E-2</c:v>
                      </c:pt>
                      <c:pt idx="573">
                        <c:v>2.4089999991701916E-2</c:v>
                      </c:pt>
                      <c:pt idx="574">
                        <c:v>1.8389000004390255E-2</c:v>
                      </c:pt>
                      <c:pt idx="575">
                        <c:v>2.2987999996985309E-2</c:v>
                      </c:pt>
                      <c:pt idx="576">
                        <c:v>1.9587999995565042E-2</c:v>
                      </c:pt>
                      <c:pt idx="577">
                        <c:v>1.6809000007924624E-2</c:v>
                      </c:pt>
                      <c:pt idx="578">
                        <c:v>2.3545999996713363E-2</c:v>
                      </c:pt>
                      <c:pt idx="579">
                        <c:v>2.07010000012815E-2</c:v>
                      </c:pt>
                      <c:pt idx="580">
                        <c:v>1.5199999994365498E-2</c:v>
                      </c:pt>
                      <c:pt idx="581">
                        <c:v>2.5208999999449588E-2</c:v>
                      </c:pt>
                      <c:pt idx="582">
                        <c:v>1.5280999999959022E-2</c:v>
                      </c:pt>
                      <c:pt idx="583">
                        <c:v>2.1777000001748092E-2</c:v>
                      </c:pt>
                      <c:pt idx="584">
                        <c:v>2.3734000002150424E-2</c:v>
                      </c:pt>
                      <c:pt idx="585">
                        <c:v>1.4924000002793036E-2</c:v>
                      </c:pt>
                      <c:pt idx="586">
                        <c:v>2.417599999171216E-2</c:v>
                      </c:pt>
                      <c:pt idx="587">
                        <c:v>2.0624000011594035E-2</c:v>
                      </c:pt>
                      <c:pt idx="588">
                        <c:v>1.510499999858439E-2</c:v>
                      </c:pt>
                      <c:pt idx="589">
                        <c:v>2.0632999992812984E-2</c:v>
                      </c:pt>
                      <c:pt idx="590">
                        <c:v>2.1051000003353693E-2</c:v>
                      </c:pt>
                      <c:pt idx="591">
                        <c:v>1.8519999997806735E-2</c:v>
                      </c:pt>
                      <c:pt idx="592">
                        <c:v>2.019500000460539E-2</c:v>
                      </c:pt>
                      <c:pt idx="593">
                        <c:v>2.2146999996039085E-2</c:v>
                      </c:pt>
                      <c:pt idx="594">
                        <c:v>1.8398000000161119E-2</c:v>
                      </c:pt>
                      <c:pt idx="595">
                        <c:v>2.1315999998478219E-2</c:v>
                      </c:pt>
                      <c:pt idx="596">
                        <c:v>1.9383999999263324E-2</c:v>
                      </c:pt>
                      <c:pt idx="597">
                        <c:v>1.8936000007670373E-2</c:v>
                      </c:pt>
                      <c:pt idx="598">
                        <c:v>2.0680000001448207E-2</c:v>
                      </c:pt>
                      <c:pt idx="599">
                        <c:v>1.9751999992877245E-2</c:v>
                      </c:pt>
                      <c:pt idx="600">
                        <c:v>1.8773999996483326E-2</c:v>
                      </c:pt>
                      <c:pt idx="601">
                        <c:v>2.1700000012060627E-2</c:v>
                      </c:pt>
                      <c:pt idx="602">
                        <c:v>2.1810999998706393E-2</c:v>
                      </c:pt>
                      <c:pt idx="603">
                        <c:v>1.4774999988730997E-2</c:v>
                      </c:pt>
                      <c:pt idx="604">
                        <c:v>2.3748000006889924E-2</c:v>
                      </c:pt>
                      <c:pt idx="605">
                        <c:v>2.2396999993361533E-2</c:v>
                      </c:pt>
                      <c:pt idx="606">
                        <c:v>2.2615000008954667E-2</c:v>
                      </c:pt>
                      <c:pt idx="607">
                        <c:v>1.2076999992132187E-2</c:v>
                      </c:pt>
                      <c:pt idx="608">
                        <c:v>2.4057000002358109E-2</c:v>
                      </c:pt>
                      <c:pt idx="609">
                        <c:v>1.9541000001481734E-2</c:v>
                      </c:pt>
                      <c:pt idx="610">
                        <c:v>2.0367999997688457E-2</c:v>
                      </c:pt>
                      <c:pt idx="611">
                        <c:v>1.9897000005585141E-2</c:v>
                      </c:pt>
                      <c:pt idx="612">
                        <c:v>2.1135000002686866E-2</c:v>
                      </c:pt>
                      <c:pt idx="613">
                        <c:v>1.3894999996409751E-2</c:v>
                      </c:pt>
                      <c:pt idx="614">
                        <c:v>2.4049999992712401E-2</c:v>
                      </c:pt>
                      <c:pt idx="615">
                        <c:v>9.4430000026477501E-3</c:v>
                      </c:pt>
                      <c:pt idx="616">
                        <c:v>1.0123250000033295</c:v>
                      </c:pt>
                      <c:pt idx="617">
                        <c:v>2.0069999998668209E-2</c:v>
                      </c:pt>
                      <c:pt idx="618">
                        <c:v>1.7003999993903562E-2</c:v>
                      </c:pt>
                      <c:pt idx="619">
                        <c:v>1.8531000008806586E-2</c:v>
                      </c:pt>
                      <c:pt idx="620">
                        <c:v>2.2479999999632128E-2</c:v>
                      </c:pt>
                      <c:pt idx="621">
                        <c:v>2.0999999993364327E-2</c:v>
                      </c:pt>
                      <c:pt idx="622">
                        <c:v>1.6745000000810251E-2</c:v>
                      </c:pt>
                      <c:pt idx="623">
                        <c:v>2.1159000010811724E-2</c:v>
                      </c:pt>
                      <c:pt idx="624">
                        <c:v>1.8984999987878837E-2</c:v>
                      </c:pt>
                      <c:pt idx="625">
                        <c:v>2.1076000004541129E-2</c:v>
                      </c:pt>
                      <c:pt idx="626">
                        <c:v>2.1047999995062128E-2</c:v>
                      </c:pt>
                      <c:pt idx="627">
                        <c:v>1.8387000003713183E-2</c:v>
                      </c:pt>
                      <c:pt idx="628">
                        <c:v>1.6675999999279156E-2</c:v>
                      </c:pt>
                      <c:pt idx="629">
                        <c:v>2.3740999997244217E-2</c:v>
                      </c:pt>
                      <c:pt idx="630">
                        <c:v>2.3194000008516014E-2</c:v>
                      </c:pt>
                      <c:pt idx="631">
                        <c:v>1.9371000002138317E-2</c:v>
                      </c:pt>
                      <c:pt idx="632">
                        <c:v>1.9407999992836267E-2</c:v>
                      </c:pt>
                      <c:pt idx="633">
                        <c:v>1.9563000008929521E-2</c:v>
                      </c:pt>
                      <c:pt idx="634">
                        <c:v>1.717699998698663E-2</c:v>
                      </c:pt>
                      <c:pt idx="635">
                        <c:v>2.2380000009434298E-2</c:v>
                      </c:pt>
                      <c:pt idx="636">
                        <c:v>2.0713999998406507E-2</c:v>
                      </c:pt>
                      <c:pt idx="637">
                        <c:v>1.8513000002712943E-2</c:v>
                      </c:pt>
                      <c:pt idx="638">
                        <c:v>2.4959000002127141E-2</c:v>
                      </c:pt>
                      <c:pt idx="639">
                        <c:v>1.5592999989166856E-2</c:v>
                      </c:pt>
                      <c:pt idx="640">
                        <c:v>2.2150999997393228E-2</c:v>
                      </c:pt>
                      <c:pt idx="641">
                        <c:v>1.866300000983756E-2</c:v>
                      </c:pt>
                      <c:pt idx="642">
                        <c:v>2.0373999999719672E-2</c:v>
                      </c:pt>
                      <c:pt idx="643">
                        <c:v>1.9056000004638918E-2</c:v>
                      </c:pt>
                      <c:pt idx="644">
                        <c:v>2.0005999991553836E-2</c:v>
                      </c:pt>
                      <c:pt idx="645">
                        <c:v>2.281300000322517E-2</c:v>
                      </c:pt>
                      <c:pt idx="646">
                        <c:v>1.7479999994975515E-2</c:v>
                      </c:pt>
                      <c:pt idx="647">
                        <c:v>2.0211000010021962E-2</c:v>
                      </c:pt>
                      <c:pt idx="648">
                        <c:v>2.2341999996569939E-2</c:v>
                      </c:pt>
                      <c:pt idx="649">
                        <c:v>2.1933999989414588E-2</c:v>
                      </c:pt>
                      <c:pt idx="650">
                        <c:v>1.1049000007915311E-2</c:v>
                      </c:pt>
                      <c:pt idx="651">
                        <c:v>2.5846999997156672E-2</c:v>
                      </c:pt>
                      <c:pt idx="652">
                        <c:v>2.1403999999165535E-2</c:v>
                      </c:pt>
                      <c:pt idx="653">
                        <c:v>1.8867999999201857E-2</c:v>
                      </c:pt>
                      <c:pt idx="654">
                        <c:v>1.9595999998273328E-2</c:v>
                      </c:pt>
                      <c:pt idx="655">
                        <c:v>1.6543999998248182E-2</c:v>
                      </c:pt>
                      <c:pt idx="656">
                        <c:v>1.8296000009286217E-2</c:v>
                      </c:pt>
                      <c:pt idx="657">
                        <c:v>2.0307999991928227E-2</c:v>
                      </c:pt>
                      <c:pt idx="658">
                        <c:v>2.5226000012480654E-2</c:v>
                      </c:pt>
                      <c:pt idx="659">
                        <c:v>2.025199998752214E-2</c:v>
                      </c:pt>
                      <c:pt idx="660">
                        <c:v>1.6566999998758547E-2</c:v>
                      </c:pt>
                      <c:pt idx="661">
                        <c:v>1.8738000013399869E-2</c:v>
                      </c:pt>
                      <c:pt idx="662">
                        <c:v>2.3214000000734814E-2</c:v>
                      </c:pt>
                      <c:pt idx="663">
                        <c:v>2.0569999993313104E-2</c:v>
                      </c:pt>
                      <c:pt idx="664">
                        <c:v>2.0636000001104549E-2</c:v>
                      </c:pt>
                      <c:pt idx="665">
                        <c:v>1.870299999427516E-2</c:v>
                      </c:pt>
                      <c:pt idx="666">
                        <c:v>1.7438000009860843E-2</c:v>
                      </c:pt>
                      <c:pt idx="667">
                        <c:v>2.1880999993300065E-2</c:v>
                      </c:pt>
                      <c:pt idx="668">
                        <c:v>2.0080000002053566E-2</c:v>
                      </c:pt>
                      <c:pt idx="669">
                        <c:v>3.2380000047851354E-3</c:v>
                      </c:pt>
                      <c:pt idx="670">
                        <c:v>2.7653999990434386E-2</c:v>
                      </c:pt>
                      <c:pt idx="671">
                        <c:v>2.7665000001434237E-2</c:v>
                      </c:pt>
                      <c:pt idx="672">
                        <c:v>2.0017999995616265E-2</c:v>
                      </c:pt>
                      <c:pt idx="673">
                        <c:v>2.1942000006674789E-2</c:v>
                      </c:pt>
                      <c:pt idx="674">
                        <c:v>1.5643999999156222E-2</c:v>
                      </c:pt>
                      <c:pt idx="675">
                        <c:v>2.4604999998700805E-2</c:v>
                      </c:pt>
                      <c:pt idx="676">
                        <c:v>1.9603000007919036E-2</c:v>
                      </c:pt>
                      <c:pt idx="677">
                        <c:v>2.4062999989837408E-2</c:v>
                      </c:pt>
                      <c:pt idx="678">
                        <c:v>1.5406000005896203E-2</c:v>
                      </c:pt>
                      <c:pt idx="679">
                        <c:v>2.1653000003425404E-2</c:v>
                      </c:pt>
                      <c:pt idx="680">
                        <c:v>1.7985999991651624E-2</c:v>
                      </c:pt>
                      <c:pt idx="681">
                        <c:v>1.9960999998147599E-2</c:v>
                      </c:pt>
                      <c:pt idx="682">
                        <c:v>2.0378000001073815E-2</c:v>
                      </c:pt>
                      <c:pt idx="683">
                        <c:v>2.0562999998219311E-2</c:v>
                      </c:pt>
                      <c:pt idx="684">
                        <c:v>1.9615000011981465E-2</c:v>
                      </c:pt>
                      <c:pt idx="685">
                        <c:v>2.1211999992374331E-2</c:v>
                      </c:pt>
                      <c:pt idx="686">
                        <c:v>1.5792999998666346E-2</c:v>
                      </c:pt>
                      <c:pt idx="687">
                        <c:v>2.3342000000411645E-2</c:v>
                      </c:pt>
                      <c:pt idx="688">
                        <c:v>2.0491999996011145E-2</c:v>
                      </c:pt>
                      <c:pt idx="689">
                        <c:v>1.9925000000512227E-2</c:v>
                      </c:pt>
                      <c:pt idx="690">
                        <c:v>2.183000001241453E-2</c:v>
                      </c:pt>
                      <c:pt idx="691">
                        <c:v>2.0862999997916631E-2</c:v>
                      </c:pt>
                      <c:pt idx="692">
                        <c:v>1.7265999995288439E-2</c:v>
                      </c:pt>
                      <c:pt idx="693">
                        <c:v>2.1733000001404434E-2</c:v>
                      </c:pt>
                      <c:pt idx="694">
                        <c:v>2.07209999935003E-2</c:v>
                      </c:pt>
                      <c:pt idx="695">
                        <c:v>1.8162000007578172E-2</c:v>
                      </c:pt>
                      <c:pt idx="696">
                        <c:v>2.1152999994228594E-2</c:v>
                      </c:pt>
                      <c:pt idx="697">
                        <c:v>5.8359999966342002E-3</c:v>
                      </c:pt>
                      <c:pt idx="698">
                        <c:v>3.2548000002861954E-2</c:v>
                      </c:pt>
                      <c:pt idx="699">
                        <c:v>2.0466000001761131E-2</c:v>
                      </c:pt>
                      <c:pt idx="700">
                        <c:v>2.138099999865517E-2</c:v>
                      </c:pt>
                      <c:pt idx="701">
                        <c:v>1.5612000002874993E-2</c:v>
                      </c:pt>
                      <c:pt idx="702">
                        <c:v>1.8513999995775521E-2</c:v>
                      </c:pt>
                      <c:pt idx="703">
                        <c:v>1.1624000006122515E-2</c:v>
                      </c:pt>
                      <c:pt idx="704">
                        <c:v>3.124700000626035E-2</c:v>
                      </c:pt>
                      <c:pt idx="705">
                        <c:v>1.9912999996449798E-2</c:v>
                      </c:pt>
                      <c:pt idx="706">
                        <c:v>1.9937999997637235E-2</c:v>
                      </c:pt>
                      <c:pt idx="707">
                        <c:v>2.2597999995923601E-2</c:v>
                      </c:pt>
                      <c:pt idx="708">
                        <c:v>1.5687000006437302E-2</c:v>
                      </c:pt>
                      <c:pt idx="709">
                        <c:v>2.2937000001547858E-2</c:v>
                      </c:pt>
                      <c:pt idx="710">
                        <c:v>1.7160999996121973E-2</c:v>
                      </c:pt>
                      <c:pt idx="711">
                        <c:v>1.6373999998904765E-2</c:v>
                      </c:pt>
                      <c:pt idx="712">
                        <c:v>2.538799999456387E-2</c:v>
                      </c:pt>
                      <c:pt idx="713">
                        <c:v>1.0804000005009584E-2</c:v>
                      </c:pt>
                      <c:pt idx="714">
                        <c:v>2.5225999997928739E-2</c:v>
                      </c:pt>
                      <c:pt idx="715">
                        <c:v>2.6339000003645197E-2</c:v>
                      </c:pt>
                      <c:pt idx="716">
                        <c:v>5.6709999917075038E-3</c:v>
                      </c:pt>
                      <c:pt idx="717">
                        <c:v>3.0768000011448748E-2</c:v>
                      </c:pt>
                      <c:pt idx="718">
                        <c:v>1.5761999995447695E-2</c:v>
                      </c:pt>
                      <c:pt idx="719">
                        <c:v>2.5093000003835186E-2</c:v>
                      </c:pt>
                      <c:pt idx="720">
                        <c:v>2.1379999991040677E-2</c:v>
                      </c:pt>
                      <c:pt idx="721">
                        <c:v>1.9376000011106953E-2</c:v>
                      </c:pt>
                      <c:pt idx="722">
                        <c:v>2.1591999990050681E-2</c:v>
                      </c:pt>
                      <c:pt idx="723">
                        <c:v>1.753399999870453E-2</c:v>
                      </c:pt>
                      <c:pt idx="724">
                        <c:v>2.0990000004530884E-2</c:v>
                      </c:pt>
                      <c:pt idx="725">
                        <c:v>2.2039000003132969E-2</c:v>
                      </c:pt>
                      <c:pt idx="726">
                        <c:v>1.7534999991767108E-2</c:v>
                      </c:pt>
                      <c:pt idx="727">
                        <c:v>1.9817000007606111E-2</c:v>
                      </c:pt>
                      <c:pt idx="728">
                        <c:v>2.1187999998801388E-2</c:v>
                      </c:pt>
                      <c:pt idx="729">
                        <c:v>1.55910000030417E-2</c:v>
                      </c:pt>
                      <c:pt idx="730">
                        <c:v>2.6637000002665445E-2</c:v>
                      </c:pt>
                      <c:pt idx="731">
                        <c:v>1.8904999989899807E-2</c:v>
                      </c:pt>
                      <c:pt idx="732">
                        <c:v>1.5490000005229376E-2</c:v>
                      </c:pt>
                      <c:pt idx="733">
                        <c:v>1.8872999993618578E-2</c:v>
                      </c:pt>
                      <c:pt idx="734">
                        <c:v>2.6068000006489456E-2</c:v>
                      </c:pt>
                      <c:pt idx="735">
                        <c:v>1.9033999997191131E-2</c:v>
                      </c:pt>
                      <c:pt idx="736">
                        <c:v>1.6707000002497807E-2</c:v>
                      </c:pt>
                      <c:pt idx="737">
                        <c:v>2.3562999995192513E-2</c:v>
                      </c:pt>
                      <c:pt idx="738">
                        <c:v>1.9702999998116866E-2</c:v>
                      </c:pt>
                      <c:pt idx="739">
                        <c:v>1.9808000011835247E-2</c:v>
                      </c:pt>
                      <c:pt idx="740">
                        <c:v>2.2049999999580905E-2</c:v>
                      </c:pt>
                      <c:pt idx="741">
                        <c:v>1.8693999998504296E-2</c:v>
                      </c:pt>
                      <c:pt idx="742">
                        <c:v>2.0361999995657243E-2</c:v>
                      </c:pt>
                      <c:pt idx="743">
                        <c:v>1.4486000000033528E-2</c:v>
                      </c:pt>
                      <c:pt idx="744">
                        <c:v>2.5494999994407408E-2</c:v>
                      </c:pt>
                      <c:pt idx="745">
                        <c:v>1.9492000006721355E-2</c:v>
                      </c:pt>
                      <c:pt idx="746">
                        <c:v>1.5125999998417683E-2</c:v>
                      </c:pt>
                      <c:pt idx="747">
                        <c:v>2.3042000000714324E-2</c:v>
                      </c:pt>
                      <c:pt idx="748">
                        <c:v>1.8578999995952472E-2</c:v>
                      </c:pt>
                      <c:pt idx="749">
                        <c:v>2.3547999997390434E-2</c:v>
                      </c:pt>
                      <c:pt idx="750">
                        <c:v>2.0652999999583699E-2</c:v>
                      </c:pt>
                      <c:pt idx="751">
                        <c:v>1.4293000000179745E-2</c:v>
                      </c:pt>
                      <c:pt idx="752">
                        <c:v>2.7097000012872741E-2</c:v>
                      </c:pt>
                      <c:pt idx="753">
                        <c:v>1.5174999993178062E-2</c:v>
                      </c:pt>
                      <c:pt idx="754">
                        <c:v>1.9138000003295019E-2</c:v>
                      </c:pt>
                      <c:pt idx="755">
                        <c:v>1.5877999991062097E-2</c:v>
                      </c:pt>
                      <c:pt idx="756">
                        <c:v>2.6848000008612871E-2</c:v>
                      </c:pt>
                      <c:pt idx="757">
                        <c:v>1.7722000004141591E-2</c:v>
                      </c:pt>
                      <c:pt idx="758">
                        <c:v>1.9527999989804812E-2</c:v>
                      </c:pt>
                      <c:pt idx="759">
                        <c:v>1.9758000009460375E-2</c:v>
                      </c:pt>
                      <c:pt idx="760">
                        <c:v>2.3187999991932884E-2</c:v>
                      </c:pt>
                      <c:pt idx="761">
                        <c:v>1.768600000650622E-2</c:v>
                      </c:pt>
                      <c:pt idx="762">
                        <c:v>2.0210000002407469E-2</c:v>
                      </c:pt>
                      <c:pt idx="763">
                        <c:v>1.8997999999555759E-2</c:v>
                      </c:pt>
                      <c:pt idx="764">
                        <c:v>2.0722999994177371E-2</c:v>
                      </c:pt>
                      <c:pt idx="765">
                        <c:v>2.0092000006115995E-2</c:v>
                      </c:pt>
                      <c:pt idx="766">
                        <c:v>7.850999987567775E-3</c:v>
                      </c:pt>
                      <c:pt idx="767">
                        <c:v>5.1567000002251007E-2</c:v>
                      </c:pt>
                      <c:pt idx="768">
                        <c:v>2.1636000004946254E-2</c:v>
                      </c:pt>
                      <c:pt idx="769">
                        <c:v>1.9719000003533438E-2</c:v>
                      </c:pt>
                      <c:pt idx="770">
                        <c:v>1.5094000002136454E-2</c:v>
                      </c:pt>
                      <c:pt idx="771">
                        <c:v>2.5151999987429008E-2</c:v>
                      </c:pt>
                      <c:pt idx="772">
                        <c:v>2.1745999998529442E-2</c:v>
                      </c:pt>
                      <c:pt idx="773">
                        <c:v>2.1074000003864057E-2</c:v>
                      </c:pt>
                      <c:pt idx="774">
                        <c:v>1.822600000014063E-2</c:v>
                      </c:pt>
                      <c:pt idx="775">
                        <c:v>1.4267999998992309E-2</c:v>
                      </c:pt>
                      <c:pt idx="776">
                        <c:v>2.3820000002160668E-2</c:v>
                      </c:pt>
                      <c:pt idx="777">
                        <c:v>1.1261999999987893E-2</c:v>
                      </c:pt>
                      <c:pt idx="778">
                        <c:v>3.219300000637304E-2</c:v>
                      </c:pt>
                      <c:pt idx="779">
                        <c:v>1.9032999989576638E-2</c:v>
                      </c:pt>
                      <c:pt idx="780">
                        <c:v>2.1131000001332723E-2</c:v>
                      </c:pt>
                      <c:pt idx="781">
                        <c:v>1.3635000010253862E-2</c:v>
                      </c:pt>
                      <c:pt idx="782">
                        <c:v>2.4684999996679835E-2</c:v>
                      </c:pt>
                      <c:pt idx="783">
                        <c:v>2.0539000004646368E-2</c:v>
                      </c:pt>
                      <c:pt idx="784">
                        <c:v>1.9457999995211139E-2</c:v>
                      </c:pt>
                      <c:pt idx="785">
                        <c:v>2.0607999991625547E-2</c:v>
                      </c:pt>
                      <c:pt idx="786">
                        <c:v>1.723100000526756E-2</c:v>
                      </c:pt>
                      <c:pt idx="787">
                        <c:v>1.8026000005193055E-2</c:v>
                      </c:pt>
                      <c:pt idx="788">
                        <c:v>2.8456999993068166E-2</c:v>
                      </c:pt>
                      <c:pt idx="789">
                        <c:v>1.6868999999132939E-2</c:v>
                      </c:pt>
                      <c:pt idx="790">
                        <c:v>2.0245000006980263E-2</c:v>
                      </c:pt>
                      <c:pt idx="791">
                        <c:v>1.7798999993829057E-2</c:v>
                      </c:pt>
                      <c:pt idx="792">
                        <c:v>2.1609999996144325E-2</c:v>
                      </c:pt>
                      <c:pt idx="793">
                        <c:v>1.8593000000691973E-2</c:v>
                      </c:pt>
                      <c:pt idx="794">
                        <c:v>1.866600000357721E-2</c:v>
                      </c:pt>
                      <c:pt idx="795">
                        <c:v>2.3023000001558103E-2</c:v>
                      </c:pt>
                      <c:pt idx="796">
                        <c:v>1.407600000675302E-2</c:v>
                      </c:pt>
                      <c:pt idx="797">
                        <c:v>1.6698999999789521E-2</c:v>
                      </c:pt>
                      <c:pt idx="798">
                        <c:v>1.9765999997616746E-2</c:v>
                      </c:pt>
                      <c:pt idx="799">
                        <c:v>2.3079999999026768E-2</c:v>
                      </c:pt>
                      <c:pt idx="800">
                        <c:v>2.4569000001065433E-2</c:v>
                      </c:pt>
                      <c:pt idx="801">
                        <c:v>2.2138000000268221E-2</c:v>
                      </c:pt>
                      <c:pt idx="802">
                        <c:v>1.9556999992346391E-2</c:v>
                      </c:pt>
                      <c:pt idx="803">
                        <c:v>9.9990000016987324E-3</c:v>
                      </c:pt>
                      <c:pt idx="804">
                        <c:v>3.0618999997386709E-2</c:v>
                      </c:pt>
                      <c:pt idx="805">
                        <c:v>1.6503999999258667E-2</c:v>
                      </c:pt>
                      <c:pt idx="806">
                        <c:v>2.3052000004099682E-2</c:v>
                      </c:pt>
                      <c:pt idx="807">
                        <c:v>1.2037000007694587E-2</c:v>
                      </c:pt>
                      <c:pt idx="808">
                        <c:v>2.512199999182485E-2</c:v>
                      </c:pt>
                      <c:pt idx="809">
                        <c:v>2.0231000002240762E-2</c:v>
                      </c:pt>
                      <c:pt idx="810">
                        <c:v>2.1588999996311031E-2</c:v>
                      </c:pt>
                      <c:pt idx="811">
                        <c:v>1.465900000766851E-2</c:v>
                      </c:pt>
                      <c:pt idx="812">
                        <c:v>2.4751999997533858E-2</c:v>
                      </c:pt>
                      <c:pt idx="813">
                        <c:v>1.9954000003053807E-2</c:v>
                      </c:pt>
                      <c:pt idx="814">
                        <c:v>2.0326999991084449E-2</c:v>
                      </c:pt>
                      <c:pt idx="815">
                        <c:v>2.1216000008280389E-2</c:v>
                      </c:pt>
                      <c:pt idx="816">
                        <c:v>1.7164999997476116E-2</c:v>
                      </c:pt>
                      <c:pt idx="817">
                        <c:v>1.8123000001651235E-2</c:v>
                      </c:pt>
                      <c:pt idx="818">
                        <c:v>2.2790999995777383E-2</c:v>
                      </c:pt>
                      <c:pt idx="819">
                        <c:v>1.9073999996180646E-2</c:v>
                      </c:pt>
                      <c:pt idx="820">
                        <c:v>2.1596999999019317E-2</c:v>
                      </c:pt>
                      <c:pt idx="821">
                        <c:v>2.188400000159163E-2</c:v>
                      </c:pt>
                      <c:pt idx="822">
                        <c:v>2.0151000004261732E-2</c:v>
                      </c:pt>
                      <c:pt idx="823">
                        <c:v>5.6789999944157898E-3</c:v>
                      </c:pt>
                      <c:pt idx="824">
                        <c:v>3.2420000003185123E-2</c:v>
                      </c:pt>
                      <c:pt idx="825">
                        <c:v>1.9484000004013069E-2</c:v>
                      </c:pt>
                      <c:pt idx="826">
                        <c:v>1.628500000515487E-2</c:v>
                      </c:pt>
                      <c:pt idx="827">
                        <c:v>1.6035999986343086E-2</c:v>
                      </c:pt>
                      <c:pt idx="828">
                        <c:v>2.4090000006253831E-2</c:v>
                      </c:pt>
                      <c:pt idx="829">
                        <c:v>2.6180999993812293E-2</c:v>
                      </c:pt>
                      <c:pt idx="830">
                        <c:v>1.8535000010160729E-2</c:v>
                      </c:pt>
                      <c:pt idx="831">
                        <c:v>2.1077999990666285E-2</c:v>
                      </c:pt>
                      <c:pt idx="832">
                        <c:v>4.003000000375323E-2</c:v>
                      </c:pt>
                      <c:pt idx="833">
                        <c:v>2.0025000005261973E-2</c:v>
                      </c:pt>
                      <c:pt idx="834">
                        <c:v>4.761000003782101E-3</c:v>
                      </c:pt>
                      <c:pt idx="835">
                        <c:v>3.5778999998001382E-2</c:v>
                      </c:pt>
                      <c:pt idx="836">
                        <c:v>1.4264999990700744E-2</c:v>
                      </c:pt>
                      <c:pt idx="837">
                        <c:v>2.6487000010092743E-2</c:v>
                      </c:pt>
                      <c:pt idx="838">
                        <c:v>1.0425000000395812E-2</c:v>
                      </c:pt>
                      <c:pt idx="839">
                        <c:v>2.6180000000749715E-2</c:v>
                      </c:pt>
                      <c:pt idx="840">
                        <c:v>3.8199999980861321E-3</c:v>
                      </c:pt>
                      <c:pt idx="841">
                        <c:v>3.7788000001455657E-2</c:v>
                      </c:pt>
                      <c:pt idx="842">
                        <c:v>1.6309999991790392E-2</c:v>
                      </c:pt>
                      <c:pt idx="843">
                        <c:v>2.0222999999532476E-2</c:v>
                      </c:pt>
                      <c:pt idx="844">
                        <c:v>2.0667999997385778E-2</c:v>
                      </c:pt>
                      <c:pt idx="845">
                        <c:v>1.2727000008453615E-2</c:v>
                      </c:pt>
                      <c:pt idx="846">
                        <c:v>2.8776999999536201E-2</c:v>
                      </c:pt>
                      <c:pt idx="847">
                        <c:v>3.9479999977629632E-3</c:v>
                      </c:pt>
                      <c:pt idx="848">
                        <c:v>3.2691000000340864E-2</c:v>
                      </c:pt>
                      <c:pt idx="849">
                        <c:v>2.2586999999475665E-2</c:v>
                      </c:pt>
                      <c:pt idx="850">
                        <c:v>1.2319999994360842E-2</c:v>
                      </c:pt>
                      <c:pt idx="851">
                        <c:v>4.4167000000015832E-2</c:v>
                      </c:pt>
                      <c:pt idx="852">
                        <c:v>6.1140999998315237E-2</c:v>
                      </c:pt>
                      <c:pt idx="853">
                        <c:v>1.2747000000672415E-2</c:v>
                      </c:pt>
                      <c:pt idx="854">
                        <c:v>0.14045600000827108</c:v>
                      </c:pt>
                      <c:pt idx="855">
                        <c:v>5.9124999999767169E-2</c:v>
                      </c:pt>
                      <c:pt idx="856">
                        <c:v>2.5441999998292886E-2</c:v>
                      </c:pt>
                      <c:pt idx="857">
                        <c:v>1.7055000003892928E-2</c:v>
                      </c:pt>
                      <c:pt idx="858">
                        <c:v>2.8400999988662079E-2</c:v>
                      </c:pt>
                      <c:pt idx="859">
                        <c:v>6.0690000100294128E-3</c:v>
                      </c:pt>
                      <c:pt idx="860">
                        <c:v>7.467799998994451E-2</c:v>
                      </c:pt>
                      <c:pt idx="861">
                        <c:v>6.0584000006201677E-2</c:v>
                      </c:pt>
                      <c:pt idx="862">
                        <c:v>7.9930000065360218E-3</c:v>
                      </c:pt>
                      <c:pt idx="863">
                        <c:v>4.3520999999600463E-2</c:v>
                      </c:pt>
                      <c:pt idx="864">
                        <c:v>2.5560999987646937E-2</c:v>
                      </c:pt>
                      <c:pt idx="865">
                        <c:v>3.6316000012448058E-2</c:v>
                      </c:pt>
                      <c:pt idx="866">
                        <c:v>2.1786999990581535E-2</c:v>
                      </c:pt>
                      <c:pt idx="867">
                        <c:v>2.4395000000367872E-2</c:v>
                      </c:pt>
                      <c:pt idx="868">
                        <c:v>1.9524000003002584E-2</c:v>
                      </c:pt>
                      <c:pt idx="869">
                        <c:v>1.6908000005059876E-2</c:v>
                      </c:pt>
                      <c:pt idx="870">
                        <c:v>6.0517999998410232E-2</c:v>
                      </c:pt>
                      <c:pt idx="871">
                        <c:v>4.4170000037411228E-3</c:v>
                      </c:pt>
                      <c:pt idx="872">
                        <c:v>7.8503999990061857E-2</c:v>
                      </c:pt>
                      <c:pt idx="873">
                        <c:v>1.7624000000068918E-2</c:v>
                      </c:pt>
                      <c:pt idx="874">
                        <c:v>2.0633000007364899E-2</c:v>
                      </c:pt>
                      <c:pt idx="875">
                        <c:v>2.0479999991948716E-2</c:v>
                      </c:pt>
                      <c:pt idx="876">
                        <c:v>1.1012000002665445E-2</c:v>
                      </c:pt>
                      <c:pt idx="877">
                        <c:v>2.9032000005827285E-2</c:v>
                      </c:pt>
                      <c:pt idx="878">
                        <c:v>4.0754000001470558E-2</c:v>
                      </c:pt>
                      <c:pt idx="879">
                        <c:v>1.6431999989436008E-2</c:v>
                      </c:pt>
                      <c:pt idx="880">
                        <c:v>2.1720999997342005E-2</c:v>
                      </c:pt>
                      <c:pt idx="881">
                        <c:v>1.1608000000705943E-2</c:v>
                      </c:pt>
                      <c:pt idx="882">
                        <c:v>1.4888000005157664E-2</c:v>
                      </c:pt>
                      <c:pt idx="883">
                        <c:v>5.6469000002834946E-2</c:v>
                      </c:pt>
                      <c:pt idx="884">
                        <c:v>1.765999999770429E-2</c:v>
                      </c:pt>
                      <c:pt idx="885">
                        <c:v>5.9905000001890585E-2</c:v>
                      </c:pt>
                      <c:pt idx="886">
                        <c:v>7.9379999951925129E-3</c:v>
                      </c:pt>
                      <c:pt idx="887">
                        <c:v>5.2806000006967224E-2</c:v>
                      </c:pt>
                      <c:pt idx="888">
                        <c:v>1.6782999999122694E-2</c:v>
                      </c:pt>
                      <c:pt idx="889">
                        <c:v>6.4690999992308207E-2</c:v>
                      </c:pt>
                      <c:pt idx="890">
                        <c:v>4.6510000101989135E-3</c:v>
                      </c:pt>
                      <c:pt idx="891">
                        <c:v>5.319700000109151E-2</c:v>
                      </c:pt>
                      <c:pt idx="892">
                        <c:v>3.4549999982118607E-3</c:v>
                      </c:pt>
                      <c:pt idx="893">
                        <c:v>8.4996999998111278E-2</c:v>
                      </c:pt>
                      <c:pt idx="894">
                        <c:v>5.036199999449309E-2</c:v>
                      </c:pt>
                      <c:pt idx="895">
                        <c:v>7.4279999971622601E-3</c:v>
                      </c:pt>
                      <c:pt idx="896">
                        <c:v>6.5261000010650605E-2</c:v>
                      </c:pt>
                      <c:pt idx="897">
                        <c:v>7.3057999994489364E-2</c:v>
                      </c:pt>
                      <c:pt idx="898">
                        <c:v>7.5393999999505468E-2</c:v>
                      </c:pt>
                      <c:pt idx="899">
                        <c:v>6.0320999997202307E-2</c:v>
                      </c:pt>
                      <c:pt idx="900">
                        <c:v>5.8260000078007579E-3</c:v>
                      </c:pt>
                      <c:pt idx="901">
                        <c:v>0.13010499998927116</c:v>
                      </c:pt>
                      <c:pt idx="902">
                        <c:v>1.1620000004768372E-2</c:v>
                      </c:pt>
                      <c:pt idx="903">
                        <c:v>4.7845000008237548E-2</c:v>
                      </c:pt>
                      <c:pt idx="904">
                        <c:v>2.0323999997344799E-2</c:v>
                      </c:pt>
                      <c:pt idx="905">
                        <c:v>5.9001999994507059E-2</c:v>
                      </c:pt>
                      <c:pt idx="906">
                        <c:v>1.0921000008238479E-2</c:v>
                      </c:pt>
                      <c:pt idx="907">
                        <c:v>6.837299998733215E-2</c:v>
                      </c:pt>
                      <c:pt idx="908">
                        <c:v>0.12821200001053512</c:v>
                      </c:pt>
                      <c:pt idx="909">
                        <c:v>7.9849999892758206E-3</c:v>
                      </c:pt>
                      <c:pt idx="910">
                        <c:v>6.3892000005580485E-2</c:v>
                      </c:pt>
                      <c:pt idx="911">
                        <c:v>6.390599999576807E-2</c:v>
                      </c:pt>
                      <c:pt idx="912">
                        <c:v>1.3055000003078021E-2</c:v>
                      </c:pt>
                      <c:pt idx="913">
                        <c:v>3.6604000008082949E-2</c:v>
                      </c:pt>
                      <c:pt idx="914">
                        <c:v>2.9759999990346842E-2</c:v>
                      </c:pt>
                      <c:pt idx="915">
                        <c:v>2.1433000001707114E-2</c:v>
                      </c:pt>
                      <c:pt idx="916">
                        <c:v>9.9190000037197024E-3</c:v>
                      </c:pt>
                      <c:pt idx="917">
                        <c:v>5.3275999991456047E-2</c:v>
                      </c:pt>
                      <c:pt idx="918">
                        <c:v>1.7259000000194646E-2</c:v>
                      </c:pt>
                      <c:pt idx="919">
                        <c:v>2.1241000009467825E-2</c:v>
                      </c:pt>
                      <c:pt idx="920">
                        <c:v>2.6229999930365011E-3</c:v>
                      </c:pt>
                      <c:pt idx="921">
                        <c:v>5.6658000001334585E-2</c:v>
                      </c:pt>
                      <c:pt idx="922">
                        <c:v>1.174400000309106E-2</c:v>
                      </c:pt>
                      <c:pt idx="923">
                        <c:v>6.9998999999370426E-2</c:v>
                      </c:pt>
                      <c:pt idx="924">
                        <c:v>5.8139999993727542E-2</c:v>
                      </c:pt>
                      <c:pt idx="925">
                        <c:v>7.4090000125579536E-3</c:v>
                      </c:pt>
                      <c:pt idx="926">
                        <c:v>7.266900000104215E-2</c:v>
                      </c:pt>
                      <c:pt idx="927">
                        <c:v>6.9050999998580664E-2</c:v>
                      </c:pt>
                      <c:pt idx="928">
                        <c:v>6.4432999992277473E-2</c:v>
                      </c:pt>
                      <c:pt idx="929">
                        <c:v>6.57610000052955E-2</c:v>
                      </c:pt>
                      <c:pt idx="930">
                        <c:v>3.6819999950239435E-3</c:v>
                      </c:pt>
                      <c:pt idx="931">
                        <c:v>7.44810000032885E-2</c:v>
                      </c:pt>
                      <c:pt idx="932">
                        <c:v>0.12838300000294112</c:v>
                      </c:pt>
                      <c:pt idx="933">
                        <c:v>8.0885000003036112E-2</c:v>
                      </c:pt>
                      <c:pt idx="934">
                        <c:v>0.1948219999903813</c:v>
                      </c:pt>
                      <c:pt idx="935">
                        <c:v>0.13009900000179186</c:v>
                      </c:pt>
                      <c:pt idx="936">
                        <c:v>1.8211000002338551E-2</c:v>
                      </c:pt>
                      <c:pt idx="937">
                        <c:v>0.10946799999510404</c:v>
                      </c:pt>
                      <c:pt idx="938">
                        <c:v>2.1447999999509193E-2</c:v>
                      </c:pt>
                      <c:pt idx="939">
                        <c:v>1.8783000006806105E-2</c:v>
                      </c:pt>
                      <c:pt idx="940">
                        <c:v>1.890300000377465E-2</c:v>
                      </c:pt>
                      <c:pt idx="941">
                        <c:v>2.0801999999093823E-2</c:v>
                      </c:pt>
                      <c:pt idx="942">
                        <c:v>2.3594999991473742E-2</c:v>
                      </c:pt>
                      <c:pt idx="943">
                        <c:v>1.8007999999099411E-2</c:v>
                      </c:pt>
                      <c:pt idx="944">
                        <c:v>5.869600000733044E-2</c:v>
                      </c:pt>
                      <c:pt idx="945">
                        <c:v>2.0004999998491257E-2</c:v>
                      </c:pt>
                      <c:pt idx="946">
                        <c:v>2.3946999994223006E-2</c:v>
                      </c:pt>
                      <c:pt idx="947">
                        <c:v>6.2481000000843778E-2</c:v>
                      </c:pt>
                      <c:pt idx="948">
                        <c:v>5.3425999998580664E-2</c:v>
                      </c:pt>
                      <c:pt idx="949">
                        <c:v>6.9927000004099682E-2</c:v>
                      </c:pt>
                      <c:pt idx="950">
                        <c:v>2.055800000380259E-2</c:v>
                      </c:pt>
                      <c:pt idx="951">
                        <c:v>0.33751099999062717</c:v>
                      </c:pt>
                      <c:pt idx="952">
                        <c:v>5.5049000002327375E-2</c:v>
                      </c:pt>
                      <c:pt idx="953">
                        <c:v>2.3786000005202368E-2</c:v>
                      </c:pt>
                      <c:pt idx="954">
                        <c:v>0.11842600000090897</c:v>
                      </c:pt>
                      <c:pt idx="955">
                        <c:v>4.2036999991978519E-2</c:v>
                      </c:pt>
                      <c:pt idx="956">
                        <c:v>2.8052000008756295E-2</c:v>
                      </c:pt>
                      <c:pt idx="957">
                        <c:v>4.6214000001782551E-2</c:v>
                      </c:pt>
                      <c:pt idx="958">
                        <c:v>3.0701999989105389E-2</c:v>
                      </c:pt>
                      <c:pt idx="959">
                        <c:v>1.7447000005631708E-2</c:v>
                      </c:pt>
                      <c:pt idx="960">
                        <c:v>1.9176000001607463E-2</c:v>
                      </c:pt>
                      <c:pt idx="961">
                        <c:v>2.3105999993276782E-2</c:v>
                      </c:pt>
                      <c:pt idx="962">
                        <c:v>4.8116999998455867E-2</c:v>
                      </c:pt>
                      <c:pt idx="963">
                        <c:v>2.0545999999740161E-2</c:v>
                      </c:pt>
                      <c:pt idx="964">
                        <c:v>1.7836000013630837E-2</c:v>
                      </c:pt>
                      <c:pt idx="965">
                        <c:v>2.9781999997794628E-2</c:v>
                      </c:pt>
                      <c:pt idx="966">
                        <c:v>2.1095999996759929E-2</c:v>
                      </c:pt>
                      <c:pt idx="967">
                        <c:v>3.4969999993336387E-2</c:v>
                      </c:pt>
                      <c:pt idx="968">
                        <c:v>8.4869999991497025E-3</c:v>
                      </c:pt>
                      <c:pt idx="969">
                        <c:v>2.2542000006069429E-2</c:v>
                      </c:pt>
                      <c:pt idx="970">
                        <c:v>1.7605999993975274E-2</c:v>
                      </c:pt>
                      <c:pt idx="971">
                        <c:v>1.8176000012317672E-2</c:v>
                      </c:pt>
                      <c:pt idx="972">
                        <c:v>1.7994999987422489E-2</c:v>
                      </c:pt>
                      <c:pt idx="973">
                        <c:v>2.9237000009743497E-2</c:v>
                      </c:pt>
                      <c:pt idx="974">
                        <c:v>2.058099998976104E-2</c:v>
                      </c:pt>
                      <c:pt idx="975">
                        <c:v>2.8217000013682991E-2</c:v>
                      </c:pt>
                      <c:pt idx="976">
                        <c:v>3.0233999990741722E-2</c:v>
                      </c:pt>
                      <c:pt idx="977">
                        <c:v>1.8466000008629635E-2</c:v>
                      </c:pt>
                      <c:pt idx="978">
                        <c:v>1.8813999995472841E-2</c:v>
                      </c:pt>
                      <c:pt idx="979">
                        <c:v>1.7686999999568798E-2</c:v>
                      </c:pt>
                      <c:pt idx="980">
                        <c:v>2.333899999212008E-2</c:v>
                      </c:pt>
                      <c:pt idx="981">
                        <c:v>2.6046000013593584E-2</c:v>
                      </c:pt>
                      <c:pt idx="982">
                        <c:v>2.1617999998852611E-2</c:v>
                      </c:pt>
                      <c:pt idx="983">
                        <c:v>1.6577999995206483E-2</c:v>
                      </c:pt>
                      <c:pt idx="984">
                        <c:v>1.7105999999330379E-2</c:v>
                      </c:pt>
                      <c:pt idx="985">
                        <c:v>1.9262999994680285E-2</c:v>
                      </c:pt>
                      <c:pt idx="986">
                        <c:v>9.981000010157004E-3</c:v>
                      </c:pt>
                      <c:pt idx="987">
                        <c:v>3.437100000155624E-2</c:v>
                      </c:pt>
                      <c:pt idx="988">
                        <c:v>1.2670999989495613E-2</c:v>
                      </c:pt>
                      <c:pt idx="989">
                        <c:v>2.7677999998559244E-2</c:v>
                      </c:pt>
                      <c:pt idx="990">
                        <c:v>2.2449000010965392E-2</c:v>
                      </c:pt>
                      <c:pt idx="991">
                        <c:v>1.85969999874942E-2</c:v>
                      </c:pt>
                      <c:pt idx="992">
                        <c:v>1.5478000001166947E-2</c:v>
                      </c:pt>
                      <c:pt idx="993">
                        <c:v>2.1379000012530014E-2</c:v>
                      </c:pt>
                      <c:pt idx="994">
                        <c:v>2.073799999197945E-2</c:v>
                      </c:pt>
                      <c:pt idx="995">
                        <c:v>2.2572000001673587E-2</c:v>
                      </c:pt>
                      <c:pt idx="996">
                        <c:v>2.03719999990426E-2</c:v>
                      </c:pt>
                      <c:pt idx="997">
                        <c:v>1.9671000001835637E-2</c:v>
                      </c:pt>
                      <c:pt idx="998">
                        <c:v>2.1290999997290783E-2</c:v>
                      </c:pt>
                      <c:pt idx="999">
                        <c:v>1.5633000002708286E-2</c:v>
                      </c:pt>
                      <c:pt idx="1000">
                        <c:v>2.1597999992081895E-2</c:v>
                      </c:pt>
                      <c:pt idx="1001">
                        <c:v>1.882300000579562E-2</c:v>
                      </c:pt>
                      <c:pt idx="1002">
                        <c:v>2.224999999452848E-2</c:v>
                      </c:pt>
                      <c:pt idx="1003">
                        <c:v>1.363600000331644E-2</c:v>
                      </c:pt>
                      <c:pt idx="1004">
                        <c:v>2.5200000003678724E-2</c:v>
                      </c:pt>
                      <c:pt idx="1005">
                        <c:v>2.1074999996926636E-2</c:v>
                      </c:pt>
                      <c:pt idx="1006">
                        <c:v>1.9830000004731119E-2</c:v>
                      </c:pt>
                      <c:pt idx="1007">
                        <c:v>1.7794999992474914E-2</c:v>
                      </c:pt>
                      <c:pt idx="1008">
                        <c:v>2.0627000005333684E-2</c:v>
                      </c:pt>
                      <c:pt idx="1009">
                        <c:v>2.1024000001489185E-2</c:v>
                      </c:pt>
                      <c:pt idx="1010">
                        <c:v>1.9228999997721985E-2</c:v>
                      </c:pt>
                      <c:pt idx="1011">
                        <c:v>1.9593999997596256E-2</c:v>
                      </c:pt>
                      <c:pt idx="1012">
                        <c:v>1.5832999997655861E-2</c:v>
                      </c:pt>
                      <c:pt idx="1013">
                        <c:v>2.5107000008574687E-2</c:v>
                      </c:pt>
                      <c:pt idx="1014">
                        <c:v>1.9964999999501742E-2</c:v>
                      </c:pt>
                      <c:pt idx="1015">
                        <c:v>2.0806000000447966E-2</c:v>
                      </c:pt>
                      <c:pt idx="1016">
                        <c:v>9.2239999939920381E-3</c:v>
                      </c:pt>
                      <c:pt idx="1017">
                        <c:v>3.0477000007522292E-2</c:v>
                      </c:pt>
                      <c:pt idx="1018">
                        <c:v>2.1551999991061166E-2</c:v>
                      </c:pt>
                      <c:pt idx="1019">
                        <c:v>2.0566999999573454E-2</c:v>
                      </c:pt>
                      <c:pt idx="1020">
                        <c:v>1.9297999999253079E-2</c:v>
                      </c:pt>
                      <c:pt idx="1021">
                        <c:v>1.8474000011337921E-2</c:v>
                      </c:pt>
                      <c:pt idx="1022">
                        <c:v>1.5648999993572943E-2</c:v>
                      </c:pt>
                      <c:pt idx="1023">
                        <c:v>2.5185999998939224E-2</c:v>
                      </c:pt>
                      <c:pt idx="1024">
                        <c:v>1.9297000006190501E-2</c:v>
                      </c:pt>
                      <c:pt idx="1025">
                        <c:v>2.1008999989135191E-2</c:v>
                      </c:pt>
                      <c:pt idx="1026">
                        <c:v>2.0574000009219162E-2</c:v>
                      </c:pt>
                      <c:pt idx="1027">
                        <c:v>2.0982999994885176E-2</c:v>
                      </c:pt>
                      <c:pt idx="1028">
                        <c:v>2.0059000002220273E-2</c:v>
                      </c:pt>
                      <c:pt idx="1029">
                        <c:v>1.3603999992483296E-2</c:v>
                      </c:pt>
                      <c:pt idx="1030">
                        <c:v>2.0975000006728806E-2</c:v>
                      </c:pt>
                      <c:pt idx="1031">
                        <c:v>2.0537000003969297E-2</c:v>
                      </c:pt>
                      <c:pt idx="1032">
                        <c:v>2.3564000002807006E-2</c:v>
                      </c:pt>
                      <c:pt idx="1033">
                        <c:v>2.0818999997572973E-2</c:v>
                      </c:pt>
                      <c:pt idx="1034">
                        <c:v>1.7205999989528209E-2</c:v>
                      </c:pt>
                      <c:pt idx="1035">
                        <c:v>1.7024000000674278E-2</c:v>
                      </c:pt>
                      <c:pt idx="1036">
                        <c:v>2.1453000008477829E-2</c:v>
                      </c:pt>
                      <c:pt idx="1037">
                        <c:v>2.2243999992497265E-2</c:v>
                      </c:pt>
                      <c:pt idx="1038">
                        <c:v>2.1752000000560656E-2</c:v>
                      </c:pt>
                      <c:pt idx="1039">
                        <c:v>1.6568999999435619E-2</c:v>
                      </c:pt>
                      <c:pt idx="1040">
                        <c:v>1.909200000227429E-2</c:v>
                      </c:pt>
                      <c:pt idx="1041">
                        <c:v>2.3931999996420927E-2</c:v>
                      </c:pt>
                      <c:pt idx="1042">
                        <c:v>1.679100000183098E-2</c:v>
                      </c:pt>
                      <c:pt idx="1043">
                        <c:v>2.1678000004612841E-2</c:v>
                      </c:pt>
                      <c:pt idx="1044">
                        <c:v>2.0250000001396984E-2</c:v>
                      </c:pt>
                      <c:pt idx="1045">
                        <c:v>2.0678000000771135E-2</c:v>
                      </c:pt>
                      <c:pt idx="1046">
                        <c:v>1.206100000126753E-2</c:v>
                      </c:pt>
                      <c:pt idx="1047">
                        <c:v>2.557399999932386E-2</c:v>
                      </c:pt>
                      <c:pt idx="1048">
                        <c:v>1.5960000004270114E-2</c:v>
                      </c:pt>
                      <c:pt idx="1049">
                        <c:v>1.870599998801481E-2</c:v>
                      </c:pt>
                      <c:pt idx="1050">
                        <c:v>2.8696000008494593E-2</c:v>
                      </c:pt>
                      <c:pt idx="1051">
                        <c:v>1.7982999997911975E-2</c:v>
                      </c:pt>
                      <c:pt idx="1052">
                        <c:v>1.9994000002043322E-2</c:v>
                      </c:pt>
                      <c:pt idx="1053">
                        <c:v>1.8910999991931021E-2</c:v>
                      </c:pt>
                      <c:pt idx="1054">
                        <c:v>1.9673000002512708E-2</c:v>
                      </c:pt>
                      <c:pt idx="1055">
                        <c:v>2.0430000004125759E-2</c:v>
                      </c:pt>
                      <c:pt idx="1056">
                        <c:v>1.9942999992053956E-2</c:v>
                      </c:pt>
                      <c:pt idx="1057">
                        <c:v>2.0553000009385869E-2</c:v>
                      </c:pt>
                      <c:pt idx="1058">
                        <c:v>2.2016000002622604E-2</c:v>
                      </c:pt>
                      <c:pt idx="1059">
                        <c:v>1.8051999999443069E-2</c:v>
                      </c:pt>
                      <c:pt idx="1060">
                        <c:v>2.1114999995916151E-2</c:v>
                      </c:pt>
                      <c:pt idx="1061">
                        <c:v>1.8767000001389533E-2</c:v>
                      </c:pt>
                      <c:pt idx="1062">
                        <c:v>2.1397000004071742E-2</c:v>
                      </c:pt>
                      <c:pt idx="1063">
                        <c:v>4.4639999978244305E-3</c:v>
                      </c:pt>
                      <c:pt idx="1064">
                        <c:v>3.799799999978859E-2</c:v>
                      </c:pt>
                      <c:pt idx="1065">
                        <c:v>1.4718999998876825E-2</c:v>
                      </c:pt>
                      <c:pt idx="1066">
                        <c:v>2.1892999997362494E-2</c:v>
                      </c:pt>
                      <c:pt idx="1067">
                        <c:v>2.1164999998291023E-2</c:v>
                      </c:pt>
                      <c:pt idx="1068">
                        <c:v>1.9763000003877096E-2</c:v>
                      </c:pt>
                      <c:pt idx="1069">
                        <c:v>1.9673000002512708E-2</c:v>
                      </c:pt>
                      <c:pt idx="1070">
                        <c:v>1.5452999999979511E-2</c:v>
                      </c:pt>
                      <c:pt idx="1071">
                        <c:v>2.0266999999876134E-2</c:v>
                      </c:pt>
                      <c:pt idx="1072">
                        <c:v>2.4951999992481433E-2</c:v>
                      </c:pt>
                      <c:pt idx="1073">
                        <c:v>1.811699999962002E-2</c:v>
                      </c:pt>
                      <c:pt idx="1074">
                        <c:v>2.2821000005933456E-2</c:v>
                      </c:pt>
                      <c:pt idx="1075">
                        <c:v>1.6122999993967824E-2</c:v>
                      </c:pt>
                      <c:pt idx="1076">
                        <c:v>1.8504000006942078E-2</c:v>
                      </c:pt>
                      <c:pt idx="1077">
                        <c:v>2.0032999993418343E-2</c:v>
                      </c:pt>
                      <c:pt idx="1078">
                        <c:v>2.5323000008938834E-2</c:v>
                      </c:pt>
                      <c:pt idx="1079">
                        <c:v>1.9527999989804812E-2</c:v>
                      </c:pt>
                      <c:pt idx="1080">
                        <c:v>1.7873000004328787E-2</c:v>
                      </c:pt>
                      <c:pt idx="1081">
                        <c:v>1.8591999993077479E-2</c:v>
                      </c:pt>
                      <c:pt idx="1082">
                        <c:v>2.3323000001255423E-2</c:v>
                      </c:pt>
                      <c:pt idx="1083">
                        <c:v>1.2163999999756925E-2</c:v>
                      </c:pt>
                      <c:pt idx="1084">
                        <c:v>2.4392999999690801E-2</c:v>
                      </c:pt>
                      <c:pt idx="1085">
                        <c:v>2.0608999999240041E-2</c:v>
                      </c:pt>
                      <c:pt idx="1086">
                        <c:v>2.0930000013322569E-2</c:v>
                      </c:pt>
                      <c:pt idx="1087">
                        <c:v>1.8068999997922219E-2</c:v>
                      </c:pt>
                      <c:pt idx="1088">
                        <c:v>2.1162999997613952E-2</c:v>
                      </c:pt>
                      <c:pt idx="1089">
                        <c:v>1.9083999999566004E-2</c:v>
                      </c:pt>
                      <c:pt idx="1090">
                        <c:v>2.3925000001327135E-2</c:v>
                      </c:pt>
                      <c:pt idx="1091">
                        <c:v>1.6550999993341975E-2</c:v>
                      </c:pt>
                      <c:pt idx="1092">
                        <c:v>2.1198000002186745E-2</c:v>
                      </c:pt>
                      <c:pt idx="1093">
                        <c:v>1.8769999995129183E-2</c:v>
                      </c:pt>
                      <c:pt idx="1094">
                        <c:v>2.0882000011624768E-2</c:v>
                      </c:pt>
                      <c:pt idx="1095">
                        <c:v>1.4451999988523312E-2</c:v>
                      </c:pt>
                      <c:pt idx="1096">
                        <c:v>2.5800000003073364E-2</c:v>
                      </c:pt>
                      <c:pt idx="1097">
                        <c:v>1.9830000004731119E-2</c:v>
                      </c:pt>
                      <c:pt idx="1098">
                        <c:v>2.0942000002833083E-2</c:v>
                      </c:pt>
                      <c:pt idx="1099">
                        <c:v>1.8643999996129423E-2</c:v>
                      </c:pt>
                      <c:pt idx="1100">
                        <c:v>2.0223999992595054E-2</c:v>
                      </c:pt>
                      <c:pt idx="1101">
                        <c:v>2.3153000001912005E-2</c:v>
                      </c:pt>
                      <c:pt idx="1102">
                        <c:v>1.7235999999684282E-2</c:v>
                      </c:pt>
                      <c:pt idx="1103">
                        <c:v>2.0413000005646609E-2</c:v>
                      </c:pt>
                      <c:pt idx="1104">
                        <c:v>2.21330000058515E-2</c:v>
                      </c:pt>
                      <c:pt idx="1105">
                        <c:v>1.9053999989409931E-2</c:v>
                      </c:pt>
                      <c:pt idx="1106">
                        <c:v>2.0982000001822598E-2</c:v>
                      </c:pt>
                      <c:pt idx="1107">
                        <c:v>1.9782999996095896E-2</c:v>
                      </c:pt>
                      <c:pt idx="1108">
                        <c:v>2.0298000003094785E-2</c:v>
                      </c:pt>
                      <c:pt idx="1109">
                        <c:v>1.8018000002484769E-2</c:v>
                      </c:pt>
                      <c:pt idx="1110">
                        <c:v>2.0820000005187467E-2</c:v>
                      </c:pt>
                      <c:pt idx="1111">
                        <c:v>9.4339999923249707E-3</c:v>
                      </c:pt>
                      <c:pt idx="1112">
                        <c:v>3.1245999998645857E-2</c:v>
                      </c:pt>
                      <c:pt idx="1113">
                        <c:v>2.0269000000553206E-2</c:v>
                      </c:pt>
                      <c:pt idx="1114">
                        <c:v>1.9307000009575859E-2</c:v>
                      </c:pt>
                      <c:pt idx="1115">
                        <c:v>2.055199998721946E-2</c:v>
                      </c:pt>
                      <c:pt idx="1116">
                        <c:v>1.4204000006429851E-2</c:v>
                      </c:pt>
                      <c:pt idx="1117">
                        <c:v>2.2603999997954816E-2</c:v>
                      </c:pt>
                      <c:pt idx="1118">
                        <c:v>1.81460000021616E-2</c:v>
                      </c:pt>
                      <c:pt idx="1119">
                        <c:v>2.1307999995769933E-2</c:v>
                      </c:pt>
                      <c:pt idx="1120">
                        <c:v>2.4094000007607974E-2</c:v>
                      </c:pt>
                      <c:pt idx="1121">
                        <c:v>1.9923999992897734E-2</c:v>
                      </c:pt>
                      <c:pt idx="1122">
                        <c:v>1.6866999998455867E-2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6CA-46D7-A1DB-19835E7AC8CE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Calculation!$L$2:$L$1124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  <c:pt idx="1121">
                        <c:v>0.15312616956255709</c:v>
                      </c:pt>
                      <c:pt idx="1122">
                        <c:v>0.15299091505922383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6CA-46D7-A1DB-19835E7AC8CE}"/>
                  </c:ext>
                </c:extLst>
              </c15:ser>
            </c15:filteredLineSeries>
          </c:ext>
        </c:extLst>
      </c:lineChart>
      <c:catAx>
        <c:axId val="7366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51480"/>
        <c:crosses val="autoZero"/>
        <c:auto val="1"/>
        <c:lblAlgn val="ctr"/>
        <c:lblOffset val="100"/>
        <c:tickLblSkip val="150"/>
        <c:noMultiLvlLbl val="0"/>
      </c:catAx>
      <c:valAx>
        <c:axId val="736651480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4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tabSelected="1"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7" max="200" noThreeD="1" page="10" val="53"/>
</file>

<file path=xl/ctrlProps/ctrlProp2.xml><?xml version="1.0" encoding="utf-8"?>
<formControlPr xmlns="http://schemas.microsoft.com/office/spreadsheetml/2009/9/main" objectType="Spin" dx="26" fmlaLink="$D$34" max="100" page="10" val="0"/>
</file>

<file path=xl/ctrlProps/ctrlProp3.xml><?xml version="1.0" encoding="utf-8"?>
<formControlPr xmlns="http://schemas.microsoft.com/office/spreadsheetml/2009/9/main" objectType="Spin" dx="26" fmlaLink="$D$22" max="1150" page="10" val="500"/>
</file>

<file path=xl/ctrlProps/ctrlProp4.xml><?xml version="1.0" encoding="utf-8"?>
<formControlPr xmlns="http://schemas.microsoft.com/office/spreadsheetml/2009/9/main" objectType="Spin" dx="26" fmlaLink="$B$5" max="250" min="1" page="10"/>
</file>

<file path=xl/ctrlProps/ctrlProp5.xml><?xml version="1.0" encoding="utf-8"?>
<formControlPr xmlns="http://schemas.microsoft.com/office/spreadsheetml/2009/9/main" objectType="Spin" dx="26" fmlaLink="$B$6" max="250" min="1" page="10"/>
</file>

<file path=xl/ctrlProps/ctrlProp6.xml><?xml version="1.0" encoding="utf-8"?>
<formControlPr xmlns="http://schemas.microsoft.com/office/spreadsheetml/2009/9/main" objectType="Spin" dx="26" fmlaLink="$B$10" max="1500" min="1" page="10" val="500"/>
</file>

<file path=xl/ctrlProps/ctrlProp7.xml><?xml version="1.0" encoding="utf-8"?>
<formControlPr xmlns="http://schemas.microsoft.com/office/spreadsheetml/2009/9/main" objectType="Spin" dx="26" fmlaLink="$D$36" max="2500" min="1000" noThreeD="1" page="10" val="1987"/>
</file>

<file path=xl/ctrlProps/ctrlProp8.xml><?xml version="1.0" encoding="utf-8"?>
<formControlPr xmlns="http://schemas.microsoft.com/office/spreadsheetml/2009/9/main" objectType="Spin" dx="26" fmlaLink="$B$9" max="500" page="10" val="350"/>
</file>

<file path=xl/ctrlProps/ctrlProp9.xml><?xml version="1.0" encoding="utf-8"?>
<formControlPr xmlns="http://schemas.microsoft.com/office/spreadsheetml/2009/9/main" objectType="CheckBox" fmlaLink="$D$24" lockText="1" noThreeD="1"/>
</file>

<file path=xl/ctrlProps/ctrlProp10.xml><?xml version="1.0" encoding="utf-8"?>
<formControlPr xmlns="http://schemas.microsoft.com/office/spreadsheetml/2009/9/main" objectType="Spin" dx="26" fmlaLink="$D$23" max="1000" page="10" val="500"/>
</file>

<file path=xl/ctrlProps/ctrlProp11.xml><?xml version="1.0" encoding="utf-8"?>
<formControlPr xmlns="http://schemas.microsoft.com/office/spreadsheetml/2009/9/main" objectType="Spin" dx="26" fmlaLink="$D$14" max="1000" min="1" page="10" val="610"/>
</file>

<file path=xl/ctrlProps/ctrlProp12.xml><?xml version="1.0" encoding="utf-8"?>
<formControlPr xmlns="http://schemas.microsoft.com/office/spreadsheetml/2009/9/main" objectType="Spin" dx="26" fmlaLink="$D$28" max="125" page="10" val="50"/>
</file>

<file path=xl/ctrlProps/ctrlProp13.xml><?xml version="1.0" encoding="utf-8"?>
<formControlPr xmlns="http://schemas.microsoft.com/office/spreadsheetml/2009/9/main" objectType="Spin" dx="26" fmlaLink="$D$29" max="300" page="10" val="77"/>
</file>

<file path=xl/ctrlProps/ctrlProp14.xml><?xml version="1.0" encoding="utf-8"?>
<formControlPr xmlns="http://schemas.microsoft.com/office/spreadsheetml/2009/9/main" objectType="Spin" dx="26" fmlaLink="$D$30" max="125" page="10" val="50"/>
</file>

<file path=xl/ctrlProps/ctrlProp15.xml><?xml version="1.0" encoding="utf-8"?>
<formControlPr xmlns="http://schemas.microsoft.com/office/spreadsheetml/2009/9/main" objectType="Spin" dx="26" fmlaLink="$D$31" max="300" page="10" val="6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9</xdr:col>
      <xdr:colOff>70080</xdr:colOff>
      <xdr:row>32</xdr:row>
      <xdr:rowOff>178620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1</xdr:row>
      <xdr:rowOff>53340</xdr:rowOff>
    </xdr:from>
    <xdr:to>
      <xdr:col>18</xdr:col>
      <xdr:colOff>33840</xdr:colOff>
      <xdr:row>32</xdr:row>
      <xdr:rowOff>178620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42</xdr:row>
      <xdr:rowOff>106680</xdr:rowOff>
    </xdr:from>
    <xdr:to>
      <xdr:col>5</xdr:col>
      <xdr:colOff>76200</xdr:colOff>
      <xdr:row>57</xdr:row>
      <xdr:rowOff>106680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3</xdr:col>
          <xdr:colOff>358140</xdr:colOff>
          <xdr:row>22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167640</xdr:rowOff>
        </xdr:from>
        <xdr:to>
          <xdr:col>4</xdr:col>
          <xdr:colOff>0</xdr:colOff>
          <xdr:row>24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327660</xdr:colOff>
      <xdr:row>42</xdr:row>
      <xdr:rowOff>102870</xdr:rowOff>
    </xdr:from>
    <xdr:to>
      <xdr:col>17</xdr:col>
      <xdr:colOff>22860</xdr:colOff>
      <xdr:row>57</xdr:row>
      <xdr:rowOff>102870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0</xdr:rowOff>
        </xdr:from>
        <xdr:to>
          <xdr:col>4</xdr:col>
          <xdr:colOff>365760</xdr:colOff>
          <xdr:row>14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7620</xdr:rowOff>
        </xdr:from>
        <xdr:to>
          <xdr:col>4</xdr:col>
          <xdr:colOff>0</xdr:colOff>
          <xdr:row>30</xdr:row>
          <xdr:rowOff>7620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7620</xdr:rowOff>
        </xdr:from>
        <xdr:to>
          <xdr:col>4</xdr:col>
          <xdr:colOff>0</xdr:colOff>
          <xdr:row>31</xdr:row>
          <xdr:rowOff>7620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Out 220411_Flight2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1914"/>
  <sheetViews>
    <sheetView topLeftCell="H1" zoomScaleNormal="100" workbookViewId="0">
      <pane ySplit="1" topLeftCell="A903" activePane="bottomLeft" state="frozen"/>
      <selection pane="bottomLeft" activeCell="N917" sqref="N917"/>
    </sheetView>
  </sheetViews>
  <sheetFormatPr baseColWidth="10" defaultRowHeight="14.4" x14ac:dyDescent="0.3"/>
  <cols>
    <col min="1" max="1" width="5.5546875" bestFit="1" customWidth="1"/>
    <col min="2" max="2" width="14.33203125" bestFit="1" customWidth="1"/>
    <col min="3" max="3" width="6.44140625" style="5" customWidth="1"/>
    <col min="4" max="4" width="13.109375" style="5" bestFit="1" customWidth="1"/>
    <col min="5" max="6" width="12.44140625" style="5" bestFit="1" customWidth="1"/>
    <col min="7" max="8" width="15.109375" style="5" bestFit="1" customWidth="1"/>
    <col min="9" max="9" width="9.21875" style="5" customWidth="1"/>
    <col min="10" max="10" width="8.44140625" style="5" customWidth="1"/>
    <col min="11" max="11" width="6.44140625" style="5" customWidth="1"/>
    <col min="12" max="12" width="5" bestFit="1" customWidth="1"/>
  </cols>
  <sheetData>
    <row r="1" spans="1:21" x14ac:dyDescent="0.3">
      <c r="A1" s="1" t="s">
        <v>12</v>
      </c>
      <c r="B1" s="1" t="s">
        <v>1</v>
      </c>
      <c r="C1" s="6" t="s">
        <v>61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62</v>
      </c>
      <c r="K1" s="6"/>
      <c r="L1" s="1" t="s">
        <v>12</v>
      </c>
      <c r="M1" s="1" t="s">
        <v>1</v>
      </c>
      <c r="N1" s="6" t="s">
        <v>61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62</v>
      </c>
    </row>
    <row r="2" spans="1:21" x14ac:dyDescent="0.3">
      <c r="A2">
        <v>0</v>
      </c>
      <c r="B2" s="4">
        <v>-96591947400</v>
      </c>
      <c r="C2" s="5">
        <v>2</v>
      </c>
      <c r="D2" s="5">
        <v>-5.0520000000000001E-3</v>
      </c>
      <c r="E2" s="5">
        <v>1.2284E-2</v>
      </c>
      <c r="F2" s="5">
        <v>1004689</v>
      </c>
      <c r="G2" s="5">
        <v>0</v>
      </c>
      <c r="H2" s="5">
        <v>0</v>
      </c>
      <c r="I2" s="5">
        <v>0</v>
      </c>
      <c r="J2" s="5">
        <v>0</v>
      </c>
      <c r="L2">
        <f>A2</f>
        <v>0</v>
      </c>
      <c r="M2">
        <f>Analysis!$B$3+B2/1000000</f>
        <v>5.2599999995436519E-2</v>
      </c>
      <c r="N2">
        <f t="shared" ref="N2" si="0">C2</f>
        <v>2</v>
      </c>
      <c r="O2">
        <f>IF(ABS(D2)&gt;1,D2/1000000,D2)*Analysis!$B$4</f>
        <v>-4.9560120000000006E-2</v>
      </c>
      <c r="P2">
        <f>IF(ABS(E2)&gt;1,E2/1000000,E2)*Analysis!$B$4</f>
        <v>0.12050604000000001</v>
      </c>
      <c r="Q2">
        <f>IF(ABS(F2)&gt;1,F2/1000000,F2)*Analysis!$B$4</f>
        <v>9.8559990899999992</v>
      </c>
      <c r="R2">
        <f t="shared" ref="R2:T2" si="1">IF(ABS(G2)&gt;1,G2/1000000,G2)</f>
        <v>0</v>
      </c>
      <c r="S2">
        <f t="shared" si="1"/>
        <v>0</v>
      </c>
      <c r="T2">
        <f t="shared" si="1"/>
        <v>0</v>
      </c>
      <c r="U2">
        <f t="shared" ref="U2:U11" si="2">J2/1000</f>
        <v>0</v>
      </c>
    </row>
    <row r="3" spans="1:21" x14ac:dyDescent="0.3">
      <c r="A3">
        <v>1</v>
      </c>
      <c r="B3" s="4">
        <v>-96591928887</v>
      </c>
      <c r="C3" s="5">
        <v>2</v>
      </c>
      <c r="D3" s="5">
        <v>2.1310000000000001E-3</v>
      </c>
      <c r="E3" s="5">
        <v>1.2361E-2</v>
      </c>
      <c r="F3" s="5">
        <v>1004491</v>
      </c>
      <c r="G3" s="5">
        <v>0</v>
      </c>
      <c r="H3" s="5">
        <v>0</v>
      </c>
      <c r="I3" s="5">
        <v>0</v>
      </c>
      <c r="J3" s="5">
        <v>0</v>
      </c>
      <c r="L3">
        <f t="shared" ref="L3:L66" si="3">A3</f>
        <v>1</v>
      </c>
      <c r="M3">
        <f>Analysis!$B$3+B3/1000000</f>
        <v>7.1112999998149462E-2</v>
      </c>
      <c r="N3">
        <f t="shared" ref="N3:N66" si="4">C3</f>
        <v>2</v>
      </c>
      <c r="O3">
        <f>IF(ABS(D3)&gt;1,D3/1000000,D3)*Analysis!$B$4</f>
        <v>2.0905110000000001E-2</v>
      </c>
      <c r="P3">
        <f>IF(ABS(E3)&gt;1,E3/1000000,E3)*Analysis!$B$4</f>
        <v>0.12126141000000001</v>
      </c>
      <c r="Q3">
        <f>IF(ABS(F3)&gt;1,F3/1000000,F3)*Analysis!$B$4</f>
        <v>9.8540567100000001</v>
      </c>
      <c r="R3">
        <f t="shared" ref="R3:R66" si="5">IF(ABS(G3)&gt;1,G3/1000000,G3)</f>
        <v>0</v>
      </c>
      <c r="S3">
        <f t="shared" ref="S3:S66" si="6">IF(ABS(H3)&gt;1,H3/1000000,H3)</f>
        <v>0</v>
      </c>
      <c r="T3">
        <f t="shared" ref="T3:T66" si="7">IF(ABS(I3)&gt;1,I3/1000000,I3)</f>
        <v>0</v>
      </c>
      <c r="U3">
        <f t="shared" si="2"/>
        <v>0</v>
      </c>
    </row>
    <row r="4" spans="1:21" x14ac:dyDescent="0.3">
      <c r="A4">
        <v>2</v>
      </c>
      <c r="B4" s="4">
        <v>-96591908096</v>
      </c>
      <c r="C4" s="5">
        <v>2</v>
      </c>
      <c r="D4" s="5">
        <v>-6.4320000000000002E-3</v>
      </c>
      <c r="E4" s="5">
        <v>1.2348E-2</v>
      </c>
      <c r="F4" s="5">
        <v>1004490</v>
      </c>
      <c r="G4" s="5">
        <v>0</v>
      </c>
      <c r="H4" s="5">
        <v>0</v>
      </c>
      <c r="I4" s="5">
        <v>0</v>
      </c>
      <c r="J4" s="5">
        <v>0</v>
      </c>
      <c r="L4">
        <f t="shared" si="3"/>
        <v>2</v>
      </c>
      <c r="M4">
        <f>Analysis!$B$3+B4/1000000</f>
        <v>9.1904000000795349E-2</v>
      </c>
      <c r="N4">
        <f t="shared" si="4"/>
        <v>2</v>
      </c>
      <c r="O4">
        <f>IF(ABS(D4)&gt;1,D4/1000000,D4)*Analysis!$B$4</f>
        <v>-6.3097920000000002E-2</v>
      </c>
      <c r="P4">
        <f>IF(ABS(E4)&gt;1,E4/1000000,E4)*Analysis!$B$4</f>
        <v>0.12113388</v>
      </c>
      <c r="Q4">
        <f>IF(ABS(F4)&gt;1,F4/1000000,F4)*Analysis!$B$4</f>
        <v>9.8540469000000019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2"/>
        <v>0</v>
      </c>
    </row>
    <row r="5" spans="1:21" x14ac:dyDescent="0.3">
      <c r="A5">
        <v>3</v>
      </c>
      <c r="B5" s="4">
        <v>-96591892321</v>
      </c>
      <c r="C5" s="5">
        <v>2</v>
      </c>
      <c r="D5" s="5">
        <v>-3.7880000000000001E-3</v>
      </c>
      <c r="E5" s="5">
        <v>1.2311000000000001E-2</v>
      </c>
      <c r="F5" s="5">
        <v>1004541</v>
      </c>
      <c r="G5" s="5">
        <v>0</v>
      </c>
      <c r="H5" s="5">
        <v>0</v>
      </c>
      <c r="I5" s="5">
        <v>0</v>
      </c>
      <c r="J5" s="5">
        <v>0</v>
      </c>
      <c r="L5">
        <f t="shared" si="3"/>
        <v>3</v>
      </c>
      <c r="M5">
        <f>Analysis!$B$3+B5/1000000</f>
        <v>0.10767899999336805</v>
      </c>
      <c r="N5">
        <f t="shared" si="4"/>
        <v>2</v>
      </c>
      <c r="O5">
        <f>IF(ABS(D5)&gt;1,D5/1000000,D5)*Analysis!$B$4</f>
        <v>-3.7160280000000004E-2</v>
      </c>
      <c r="P5">
        <f>IF(ABS(E5)&gt;1,E5/1000000,E5)*Analysis!$B$4</f>
        <v>0.12077091000000001</v>
      </c>
      <c r="Q5">
        <f>IF(ABS(F5)&gt;1,F5/1000000,F5)*Analysis!$B$4</f>
        <v>9.8545472099999998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2"/>
        <v>0</v>
      </c>
    </row>
    <row r="6" spans="1:21" x14ac:dyDescent="0.3">
      <c r="A6">
        <v>4</v>
      </c>
      <c r="B6" s="4">
        <v>-96591868258</v>
      </c>
      <c r="C6" s="5">
        <v>2</v>
      </c>
      <c r="D6" s="5">
        <v>-4.6239999999999996E-3</v>
      </c>
      <c r="E6" s="5">
        <v>1.0572E-2</v>
      </c>
      <c r="F6" s="5">
        <v>1004469</v>
      </c>
      <c r="G6" s="5">
        <v>0</v>
      </c>
      <c r="H6" s="5">
        <v>0</v>
      </c>
      <c r="I6" s="5">
        <v>0</v>
      </c>
      <c r="J6" s="5">
        <v>0</v>
      </c>
      <c r="L6">
        <f t="shared" si="3"/>
        <v>4</v>
      </c>
      <c r="M6">
        <f>Analysis!$B$3+B6/1000000</f>
        <v>0.13174199999775738</v>
      </c>
      <c r="N6">
        <f t="shared" si="4"/>
        <v>2</v>
      </c>
      <c r="O6">
        <f>IF(ABS(D6)&gt;1,D6/1000000,D6)*Analysis!$B$4</f>
        <v>-4.5361439999999996E-2</v>
      </c>
      <c r="P6">
        <f>IF(ABS(E6)&gt;1,E6/1000000,E6)*Analysis!$B$4</f>
        <v>0.10371132000000001</v>
      </c>
      <c r="Q6">
        <f>IF(ABS(F6)&gt;1,F6/1000000,F6)*Analysis!$B$4</f>
        <v>9.8538408900000007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2"/>
        <v>0</v>
      </c>
    </row>
    <row r="7" spans="1:21" x14ac:dyDescent="0.3">
      <c r="A7">
        <v>5</v>
      </c>
      <c r="B7" s="4">
        <v>-96591848694</v>
      </c>
      <c r="C7" s="5">
        <v>2</v>
      </c>
      <c r="D7" s="5">
        <v>-5.0029999999999996E-3</v>
      </c>
      <c r="E7" s="5">
        <v>1.1653E-2</v>
      </c>
      <c r="F7" s="5">
        <v>1004433</v>
      </c>
      <c r="G7" s="5">
        <v>0</v>
      </c>
      <c r="H7" s="5">
        <v>0</v>
      </c>
      <c r="I7" s="5">
        <v>0</v>
      </c>
      <c r="J7" s="5">
        <v>0</v>
      </c>
      <c r="L7">
        <f t="shared" si="3"/>
        <v>5</v>
      </c>
      <c r="M7">
        <f>Analysis!$B$3+B7/1000000</f>
        <v>0.15130599999974947</v>
      </c>
      <c r="N7">
        <f t="shared" si="4"/>
        <v>2</v>
      </c>
      <c r="O7">
        <f>IF(ABS(D7)&gt;1,D7/1000000,D7)*Analysis!$B$4</f>
        <v>-4.907943E-2</v>
      </c>
      <c r="P7">
        <f>IF(ABS(E7)&gt;1,E7/1000000,E7)*Analysis!$B$4</f>
        <v>0.11431593000000001</v>
      </c>
      <c r="Q7">
        <f>IF(ABS(F7)&gt;1,F7/1000000,F7)*Analysis!$B$4</f>
        <v>9.8534877299999994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2"/>
        <v>0</v>
      </c>
    </row>
    <row r="8" spans="1:21" x14ac:dyDescent="0.3">
      <c r="A8">
        <v>6</v>
      </c>
      <c r="B8" s="4">
        <v>-96591832099</v>
      </c>
      <c r="C8" s="5">
        <v>2</v>
      </c>
      <c r="D8" s="5">
        <v>-4.9750000000000003E-3</v>
      </c>
      <c r="E8" s="5">
        <v>1.2695E-2</v>
      </c>
      <c r="F8" s="5">
        <v>1004444</v>
      </c>
      <c r="G8" s="5">
        <v>0</v>
      </c>
      <c r="H8" s="5">
        <v>0</v>
      </c>
      <c r="I8" s="5">
        <v>0</v>
      </c>
      <c r="J8" s="5">
        <v>0</v>
      </c>
      <c r="L8">
        <f t="shared" si="3"/>
        <v>6</v>
      </c>
      <c r="M8">
        <f>Analysis!$B$3+B8/1000000</f>
        <v>0.16790099999343511</v>
      </c>
      <c r="N8">
        <f t="shared" si="4"/>
        <v>2</v>
      </c>
      <c r="O8">
        <f>IF(ABS(D8)&gt;1,D8/1000000,D8)*Analysis!$B$4</f>
        <v>-4.8804750000000008E-2</v>
      </c>
      <c r="P8">
        <f>IF(ABS(E8)&gt;1,E8/1000000,E8)*Analysis!$B$4</f>
        <v>0.12453795000000001</v>
      </c>
      <c r="Q8">
        <f>IF(ABS(F8)&gt;1,F8/1000000,F8)*Analysis!$B$4</f>
        <v>9.85359564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2"/>
        <v>0</v>
      </c>
    </row>
    <row r="9" spans="1:21" x14ac:dyDescent="0.3">
      <c r="A9">
        <v>7</v>
      </c>
      <c r="B9" s="4">
        <v>-96591811294</v>
      </c>
      <c r="C9" s="5">
        <v>2</v>
      </c>
      <c r="D9" s="5">
        <v>-5.0029999999999996E-3</v>
      </c>
      <c r="E9" s="5">
        <v>1.204E-2</v>
      </c>
      <c r="F9" s="5">
        <v>1004434</v>
      </c>
      <c r="G9" s="5">
        <v>0</v>
      </c>
      <c r="H9" s="5">
        <v>0</v>
      </c>
      <c r="I9" s="5">
        <v>0</v>
      </c>
      <c r="J9" s="5">
        <v>0</v>
      </c>
      <c r="L9">
        <f t="shared" si="3"/>
        <v>7</v>
      </c>
      <c r="M9">
        <f>Analysis!$B$3+B9/1000000</f>
        <v>0.1887060000008205</v>
      </c>
      <c r="N9">
        <f t="shared" si="4"/>
        <v>2</v>
      </c>
      <c r="O9">
        <f>IF(ABS(D9)&gt;1,D9/1000000,D9)*Analysis!$B$4</f>
        <v>-4.907943E-2</v>
      </c>
      <c r="P9">
        <f>IF(ABS(E9)&gt;1,E9/1000000,E9)*Analysis!$B$4</f>
        <v>0.11811240000000001</v>
      </c>
      <c r="Q9">
        <f>IF(ABS(F9)&gt;1,F9/1000000,F9)*Analysis!$B$4</f>
        <v>9.8534975400000011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2"/>
        <v>0</v>
      </c>
    </row>
    <row r="10" spans="1:21" x14ac:dyDescent="0.3">
      <c r="A10">
        <v>8</v>
      </c>
      <c r="B10" s="4">
        <v>-96591786539</v>
      </c>
      <c r="C10" s="5">
        <v>2</v>
      </c>
      <c r="D10" s="5">
        <v>-4.8659999999999997E-3</v>
      </c>
      <c r="E10" s="5">
        <v>1.2277E-2</v>
      </c>
      <c r="F10" s="5">
        <v>1004436</v>
      </c>
      <c r="G10" s="5">
        <v>0</v>
      </c>
      <c r="H10" s="5">
        <v>0</v>
      </c>
      <c r="I10" s="5">
        <v>0</v>
      </c>
      <c r="J10" s="5">
        <v>0</v>
      </c>
      <c r="L10">
        <f t="shared" si="3"/>
        <v>8</v>
      </c>
      <c r="M10">
        <f>Analysis!$B$3+B10/1000000</f>
        <v>0.21346100000664592</v>
      </c>
      <c r="N10">
        <f t="shared" si="4"/>
        <v>2</v>
      </c>
      <c r="O10">
        <f>IF(ABS(D10)&gt;1,D10/1000000,D10)*Analysis!$B$4</f>
        <v>-4.773546E-2</v>
      </c>
      <c r="P10">
        <f>IF(ABS(E10)&gt;1,E10/1000000,E10)*Analysis!$B$4</f>
        <v>0.12043737</v>
      </c>
      <c r="Q10">
        <f>IF(ABS(F10)&gt;1,F10/1000000,F10)*Analysis!$B$4</f>
        <v>9.8535171600000009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2"/>
        <v>0</v>
      </c>
    </row>
    <row r="11" spans="1:21" x14ac:dyDescent="0.3">
      <c r="A11">
        <v>9</v>
      </c>
      <c r="B11" s="4">
        <v>-96591772943</v>
      </c>
      <c r="C11" s="5">
        <v>2</v>
      </c>
      <c r="D11" s="5">
        <v>-4.9940000000000002E-3</v>
      </c>
      <c r="E11" s="5">
        <v>1.2246E-2</v>
      </c>
      <c r="F11" s="5">
        <v>1004436</v>
      </c>
      <c r="G11" s="5">
        <v>0</v>
      </c>
      <c r="H11" s="5">
        <v>0</v>
      </c>
      <c r="I11" s="5">
        <v>0</v>
      </c>
      <c r="J11" s="5">
        <v>0</v>
      </c>
      <c r="L11">
        <f t="shared" si="3"/>
        <v>9</v>
      </c>
      <c r="M11">
        <f>Analysis!$B$3+B11/1000000</f>
        <v>0.22705699999642093</v>
      </c>
      <c r="N11">
        <f t="shared" si="4"/>
        <v>2</v>
      </c>
      <c r="O11">
        <f>IF(ABS(D11)&gt;1,D11/1000000,D11)*Analysis!$B$4</f>
        <v>-4.8991140000000002E-2</v>
      </c>
      <c r="P11">
        <f>IF(ABS(E11)&gt;1,E11/1000000,E11)*Analysis!$B$4</f>
        <v>0.12013326000000001</v>
      </c>
      <c r="Q11">
        <f>IF(ABS(F11)&gt;1,F11/1000000,F11)*Analysis!$B$4</f>
        <v>9.8535171600000009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2"/>
        <v>0</v>
      </c>
    </row>
    <row r="12" spans="1:21" x14ac:dyDescent="0.3">
      <c r="A12">
        <v>10</v>
      </c>
      <c r="B12" s="4">
        <v>-96591751730</v>
      </c>
      <c r="C12" s="5">
        <v>2</v>
      </c>
      <c r="D12" s="5">
        <v>-6.5459999999999997E-3</v>
      </c>
      <c r="E12" s="5">
        <v>5.4209999999999996E-3</v>
      </c>
      <c r="F12" s="5">
        <v>1004392</v>
      </c>
      <c r="G12" s="5">
        <v>0</v>
      </c>
      <c r="H12" s="5">
        <v>0</v>
      </c>
      <c r="I12" s="5">
        <v>0</v>
      </c>
      <c r="J12" s="5">
        <v>0</v>
      </c>
      <c r="L12">
        <f t="shared" si="3"/>
        <v>10</v>
      </c>
      <c r="M12">
        <f>Analysis!$B$3+B12/1000000</f>
        <v>0.24826999999640975</v>
      </c>
      <c r="N12">
        <f t="shared" si="4"/>
        <v>2</v>
      </c>
      <c r="O12">
        <f>IF(ABS(D12)&gt;1,D12/1000000,D12)*Analysis!$B$4</f>
        <v>-6.4216259999999997E-2</v>
      </c>
      <c r="P12">
        <f>IF(ABS(E12)&gt;1,E12/1000000,E12)*Analysis!$B$4</f>
        <v>5.318001E-2</v>
      </c>
      <c r="Q12">
        <f>IF(ABS(F12)&gt;1,F12/1000000,F12)*Analysis!$B$4</f>
        <v>9.8530855200000005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ref="U12:U74" si="8">J12/1000</f>
        <v>0</v>
      </c>
    </row>
    <row r="13" spans="1:21" x14ac:dyDescent="0.3">
      <c r="A13">
        <v>11</v>
      </c>
      <c r="B13" s="4">
        <v>-96591733059</v>
      </c>
      <c r="C13" s="5">
        <v>2</v>
      </c>
      <c r="D13" s="5">
        <v>-1.4095E-2</v>
      </c>
      <c r="E13" s="5">
        <v>5.1399999999999996E-3</v>
      </c>
      <c r="F13" s="5">
        <v>1004102</v>
      </c>
      <c r="G13" s="5">
        <v>0</v>
      </c>
      <c r="H13" s="5">
        <v>0</v>
      </c>
      <c r="I13" s="5">
        <v>0</v>
      </c>
      <c r="J13" s="5">
        <v>0</v>
      </c>
      <c r="L13">
        <f t="shared" si="3"/>
        <v>11</v>
      </c>
      <c r="M13">
        <f>Analysis!$B$3+B13/1000000</f>
        <v>0.26694099999440368</v>
      </c>
      <c r="N13">
        <f t="shared" si="4"/>
        <v>2</v>
      </c>
      <c r="O13">
        <f>IF(ABS(D13)&gt;1,D13/1000000,D13)*Analysis!$B$4</f>
        <v>-0.13827195</v>
      </c>
      <c r="P13">
        <f>IF(ABS(E13)&gt;1,E13/1000000,E13)*Analysis!$B$4</f>
        <v>5.04234E-2</v>
      </c>
      <c r="Q13">
        <f>IF(ABS(F13)&gt;1,F13/1000000,F13)*Analysis!$B$4</f>
        <v>9.850240620000001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</row>
    <row r="14" spans="1:21" x14ac:dyDescent="0.3">
      <c r="A14">
        <v>12</v>
      </c>
      <c r="B14" s="4">
        <v>-96591707381</v>
      </c>
      <c r="C14" s="5">
        <v>2</v>
      </c>
      <c r="D14" s="5">
        <v>-1.1861E-2</v>
      </c>
      <c r="E14" s="5">
        <v>4.561E-3</v>
      </c>
      <c r="F14" s="5">
        <v>1004190</v>
      </c>
      <c r="G14" s="5">
        <v>0</v>
      </c>
      <c r="H14" s="5">
        <v>0</v>
      </c>
      <c r="I14" s="5">
        <v>0</v>
      </c>
      <c r="J14" s="5">
        <v>0</v>
      </c>
      <c r="L14">
        <f t="shared" si="3"/>
        <v>12</v>
      </c>
      <c r="M14">
        <f>Analysis!$B$3+B14/1000000</f>
        <v>0.29261899999983143</v>
      </c>
      <c r="N14">
        <f t="shared" si="4"/>
        <v>2</v>
      </c>
      <c r="O14">
        <f>IF(ABS(D14)&gt;1,D14/1000000,D14)*Analysis!$B$4</f>
        <v>-0.11635641000000001</v>
      </c>
      <c r="P14">
        <f>IF(ABS(E14)&gt;1,E14/1000000,E14)*Analysis!$B$4</f>
        <v>4.4743410000000004E-2</v>
      </c>
      <c r="Q14">
        <f>IF(ABS(F14)&gt;1,F14/1000000,F14)*Analysis!$B$4</f>
        <v>9.8511039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</row>
    <row r="15" spans="1:21" x14ac:dyDescent="0.3">
      <c r="A15">
        <v>13</v>
      </c>
      <c r="B15" s="4">
        <v>-96591686840</v>
      </c>
      <c r="C15" s="5">
        <v>2</v>
      </c>
      <c r="D15" s="5">
        <v>-3.571E-3</v>
      </c>
      <c r="E15" s="5">
        <v>5.9420000000000002E-3</v>
      </c>
      <c r="F15" s="5">
        <v>1004501</v>
      </c>
      <c r="G15" s="5">
        <v>0</v>
      </c>
      <c r="H15" s="5">
        <v>0</v>
      </c>
      <c r="I15" s="5">
        <v>0</v>
      </c>
      <c r="J15" s="5">
        <v>0</v>
      </c>
      <c r="L15">
        <f t="shared" si="3"/>
        <v>13</v>
      </c>
      <c r="M15">
        <f>Analysis!$B$3+B15/1000000</f>
        <v>0.31316000000515487</v>
      </c>
      <c r="N15">
        <f t="shared" si="4"/>
        <v>2</v>
      </c>
      <c r="O15">
        <f>IF(ABS(D15)&gt;1,D15/1000000,D15)*Analysis!$B$4</f>
        <v>-3.5031510000000002E-2</v>
      </c>
      <c r="P15">
        <f>IF(ABS(E15)&gt;1,E15/1000000,E15)*Analysis!$B$4</f>
        <v>5.8291020000000006E-2</v>
      </c>
      <c r="Q15">
        <f>IF(ABS(F15)&gt;1,F15/1000000,F15)*Analysis!$B$4</f>
        <v>9.8541548100000007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</row>
    <row r="16" spans="1:21" x14ac:dyDescent="0.3">
      <c r="A16">
        <v>14</v>
      </c>
      <c r="B16" s="4">
        <v>-96591668064</v>
      </c>
      <c r="C16" s="5">
        <v>2</v>
      </c>
      <c r="D16" s="5">
        <v>-5.3140000000000001E-3</v>
      </c>
      <c r="E16" s="5">
        <v>1.0076E-2</v>
      </c>
      <c r="F16" s="5">
        <v>1004427</v>
      </c>
      <c r="G16" s="5">
        <v>0</v>
      </c>
      <c r="H16" s="5">
        <v>0</v>
      </c>
      <c r="I16" s="5">
        <v>0</v>
      </c>
      <c r="J16" s="5">
        <v>0</v>
      </c>
      <c r="L16">
        <f t="shared" si="3"/>
        <v>14</v>
      </c>
      <c r="M16">
        <f>Analysis!$B$3+B16/1000000</f>
        <v>0.33193600000231527</v>
      </c>
      <c r="N16">
        <f t="shared" si="4"/>
        <v>2</v>
      </c>
      <c r="O16">
        <f>IF(ABS(D16)&gt;1,D16/1000000,D16)*Analysis!$B$4</f>
        <v>-5.2130340000000004E-2</v>
      </c>
      <c r="P16">
        <f>IF(ABS(E16)&gt;1,E16/1000000,E16)*Analysis!$B$4</f>
        <v>9.8845559999999999E-2</v>
      </c>
      <c r="Q16">
        <f>IF(ABS(F16)&gt;1,F16/1000000,F16)*Analysis!$B$4</f>
        <v>9.8534288700000001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</row>
    <row r="17" spans="1:21" x14ac:dyDescent="0.3">
      <c r="A17">
        <v>15</v>
      </c>
      <c r="B17" s="4">
        <v>-96591652805</v>
      </c>
      <c r="C17" s="5">
        <v>2</v>
      </c>
      <c r="D17" s="5">
        <v>-5.006E-3</v>
      </c>
      <c r="E17" s="5">
        <v>5.9969999999999997E-3</v>
      </c>
      <c r="F17" s="5">
        <v>1004442</v>
      </c>
      <c r="G17" s="5">
        <v>0</v>
      </c>
      <c r="H17" s="5">
        <v>0</v>
      </c>
      <c r="I17" s="5">
        <v>0</v>
      </c>
      <c r="J17" s="5">
        <v>0</v>
      </c>
      <c r="L17">
        <f t="shared" si="3"/>
        <v>15</v>
      </c>
      <c r="M17">
        <f>Analysis!$B$3+B17/1000000</f>
        <v>0.3471949999948265</v>
      </c>
      <c r="N17">
        <f t="shared" si="4"/>
        <v>2</v>
      </c>
      <c r="O17">
        <f>IF(ABS(D17)&gt;1,D17/1000000,D17)*Analysis!$B$4</f>
        <v>-4.9108860000000004E-2</v>
      </c>
      <c r="P17">
        <f>IF(ABS(E17)&gt;1,E17/1000000,E17)*Analysis!$B$4</f>
        <v>5.8830569999999999E-2</v>
      </c>
      <c r="Q17">
        <f>IF(ABS(F17)&gt;1,F17/1000000,F17)*Analysis!$B$4</f>
        <v>9.8535760200000002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</row>
    <row r="18" spans="1:21" x14ac:dyDescent="0.3">
      <c r="A18">
        <v>16</v>
      </c>
      <c r="B18" s="4">
        <v>-96591637466</v>
      </c>
      <c r="C18" s="5">
        <v>2</v>
      </c>
      <c r="D18" s="5">
        <v>-4.7850000000000002E-3</v>
      </c>
      <c r="E18" s="5">
        <v>7.6239999999999997E-3</v>
      </c>
      <c r="F18" s="5">
        <v>1004449</v>
      </c>
      <c r="G18" s="5">
        <v>0</v>
      </c>
      <c r="H18" s="5">
        <v>0</v>
      </c>
      <c r="I18" s="5">
        <v>0</v>
      </c>
      <c r="J18" s="5">
        <v>0</v>
      </c>
      <c r="L18">
        <f t="shared" si="3"/>
        <v>16</v>
      </c>
      <c r="M18">
        <f>Analysis!$B$3+B18/1000000</f>
        <v>0.36253399999986868</v>
      </c>
      <c r="N18">
        <f t="shared" si="4"/>
        <v>2</v>
      </c>
      <c r="O18">
        <f>IF(ABS(D18)&gt;1,D18/1000000,D18)*Analysis!$B$4</f>
        <v>-4.6940850000000006E-2</v>
      </c>
      <c r="P18">
        <f>IF(ABS(E18)&gt;1,E18/1000000,E18)*Analysis!$B$4</f>
        <v>7.4791440000000001E-2</v>
      </c>
      <c r="Q18">
        <f>IF(ABS(F18)&gt;1,F18/1000000,F18)*Analysis!$B$4</f>
        <v>9.8536446899999994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</row>
    <row r="19" spans="1:21" x14ac:dyDescent="0.3">
      <c r="A19">
        <v>17</v>
      </c>
      <c r="B19" s="4">
        <v>-96591607335</v>
      </c>
      <c r="C19" s="5">
        <v>2</v>
      </c>
      <c r="D19" s="5">
        <v>-4.8719999999999996E-3</v>
      </c>
      <c r="E19" s="5">
        <v>1.1916E-2</v>
      </c>
      <c r="F19" s="5">
        <v>0.99896200000000002</v>
      </c>
      <c r="G19" s="5">
        <v>0</v>
      </c>
      <c r="H19" s="5">
        <v>0</v>
      </c>
      <c r="I19" s="5">
        <v>0</v>
      </c>
      <c r="J19" s="5">
        <v>0</v>
      </c>
      <c r="L19">
        <f t="shared" si="3"/>
        <v>17</v>
      </c>
      <c r="M19">
        <f>Analysis!$B$3+B19/1000000</f>
        <v>0.39266500000667293</v>
      </c>
      <c r="N19">
        <f t="shared" si="4"/>
        <v>2</v>
      </c>
      <c r="O19">
        <f>IF(ABS(D19)&gt;1,D19/1000000,D19)*Analysis!$B$4</f>
        <v>-4.7794320000000001E-2</v>
      </c>
      <c r="P19">
        <f>IF(ABS(E19)&gt;1,E19/1000000,E19)*Analysis!$B$4</f>
        <v>0.11689596000000001</v>
      </c>
      <c r="Q19">
        <f>IF(ABS(F19)&gt;1,F19/1000000,F19)*Analysis!$B$4</f>
        <v>9.7998172200000013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</row>
    <row r="20" spans="1:21" x14ac:dyDescent="0.3">
      <c r="A20">
        <v>18</v>
      </c>
      <c r="B20" s="4">
        <v>-96591592224</v>
      </c>
      <c r="C20" s="5">
        <v>2</v>
      </c>
      <c r="D20" s="5">
        <v>-6.8349999999999999E-3</v>
      </c>
      <c r="E20" s="5">
        <v>1.2290000000000001E-2</v>
      </c>
      <c r="F20" s="5">
        <v>1004494</v>
      </c>
      <c r="G20" s="5">
        <v>0</v>
      </c>
      <c r="H20" s="5">
        <v>0</v>
      </c>
      <c r="I20" s="5">
        <v>0</v>
      </c>
      <c r="J20" s="5">
        <v>0</v>
      </c>
      <c r="L20">
        <f t="shared" si="3"/>
        <v>18</v>
      </c>
      <c r="M20">
        <f>Analysis!$B$3+B20/1000000</f>
        <v>0.40777599999273662</v>
      </c>
      <c r="N20">
        <f t="shared" si="4"/>
        <v>2</v>
      </c>
      <c r="O20">
        <f>IF(ABS(D20)&gt;1,D20/1000000,D20)*Analysis!$B$4</f>
        <v>-6.705135000000001E-2</v>
      </c>
      <c r="P20">
        <f>IF(ABS(E20)&gt;1,E20/1000000,E20)*Analysis!$B$4</f>
        <v>0.12056490000000002</v>
      </c>
      <c r="Q20">
        <f>IF(ABS(F20)&gt;1,F20/1000000,F20)*Analysis!$B$4</f>
        <v>9.8540861399999997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</row>
    <row r="21" spans="1:21" x14ac:dyDescent="0.3">
      <c r="A21">
        <v>19</v>
      </c>
      <c r="B21" s="4">
        <v>-96591567225</v>
      </c>
      <c r="C21" s="5">
        <v>2</v>
      </c>
      <c r="D21" s="5">
        <v>-3.6579999999999998E-3</v>
      </c>
      <c r="E21" s="5">
        <v>1.2317E-2</v>
      </c>
      <c r="F21" s="5">
        <v>1004014</v>
      </c>
      <c r="G21" s="5">
        <v>0</v>
      </c>
      <c r="H21" s="5">
        <v>0</v>
      </c>
      <c r="I21" s="5">
        <v>0</v>
      </c>
      <c r="J21" s="5">
        <v>0</v>
      </c>
      <c r="L21">
        <f t="shared" si="3"/>
        <v>19</v>
      </c>
      <c r="M21">
        <f>Analysis!$B$3+B21/1000000</f>
        <v>0.43277499999385327</v>
      </c>
      <c r="N21">
        <f t="shared" si="4"/>
        <v>2</v>
      </c>
      <c r="O21">
        <f>IF(ABS(D21)&gt;1,D21/1000000,D21)*Analysis!$B$4</f>
        <v>-3.5884979999999997E-2</v>
      </c>
      <c r="P21">
        <f>IF(ABS(E21)&gt;1,E21/1000000,E21)*Analysis!$B$4</f>
        <v>0.12082977</v>
      </c>
      <c r="Q21">
        <f>IF(ABS(F21)&gt;1,F21/1000000,F21)*Analysis!$B$4</f>
        <v>9.8493773400000002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</row>
    <row r="22" spans="1:21" x14ac:dyDescent="0.3">
      <c r="A22">
        <v>20</v>
      </c>
      <c r="B22" s="4">
        <v>-96591548530</v>
      </c>
      <c r="C22" s="5">
        <v>2</v>
      </c>
      <c r="D22" s="5">
        <v>-5.8300000000000001E-3</v>
      </c>
      <c r="E22" s="5">
        <v>1.2233000000000001E-2</v>
      </c>
      <c r="F22" s="5">
        <v>1006357</v>
      </c>
      <c r="G22" s="5">
        <v>0</v>
      </c>
      <c r="H22" s="5">
        <v>0</v>
      </c>
      <c r="I22" s="5">
        <v>0</v>
      </c>
      <c r="J22" s="5">
        <v>0</v>
      </c>
      <c r="L22">
        <f t="shared" si="3"/>
        <v>20</v>
      </c>
      <c r="M22">
        <f>Analysis!$B$3+B22/1000000</f>
        <v>0.45146999999997206</v>
      </c>
      <c r="N22">
        <f t="shared" si="4"/>
        <v>2</v>
      </c>
      <c r="O22">
        <f>IF(ABS(D22)&gt;1,D22/1000000,D22)*Analysis!$B$4</f>
        <v>-5.7192300000000001E-2</v>
      </c>
      <c r="P22">
        <f>IF(ABS(E22)&gt;1,E22/1000000,E22)*Analysis!$B$4</f>
        <v>0.12000573000000002</v>
      </c>
      <c r="Q22">
        <f>IF(ABS(F22)&gt;1,F22/1000000,F22)*Analysis!$B$4</f>
        <v>9.8723621700000006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</row>
    <row r="23" spans="1:21" x14ac:dyDescent="0.3">
      <c r="A23">
        <v>21</v>
      </c>
      <c r="B23" s="4">
        <v>-96591532280</v>
      </c>
      <c r="C23" s="5">
        <v>2</v>
      </c>
      <c r="D23" s="5">
        <v>-4.8310000000000002E-3</v>
      </c>
      <c r="E23" s="5">
        <v>1.2401000000000001E-2</v>
      </c>
      <c r="F23" s="5">
        <v>1009233</v>
      </c>
      <c r="G23" s="5">
        <v>0</v>
      </c>
      <c r="H23" s="5">
        <v>0</v>
      </c>
      <c r="I23" s="5">
        <v>0</v>
      </c>
      <c r="J23" s="5">
        <v>0</v>
      </c>
      <c r="L23">
        <f t="shared" si="3"/>
        <v>21</v>
      </c>
      <c r="M23">
        <f>Analysis!$B$3+B23/1000000</f>
        <v>0.46772000000055414</v>
      </c>
      <c r="N23">
        <f t="shared" si="4"/>
        <v>2</v>
      </c>
      <c r="O23">
        <f>IF(ABS(D23)&gt;1,D23/1000000,D23)*Analysis!$B$4</f>
        <v>-4.7392110000000001E-2</v>
      </c>
      <c r="P23">
        <f>IF(ABS(E23)&gt;1,E23/1000000,E23)*Analysis!$B$4</f>
        <v>0.12165381000000001</v>
      </c>
      <c r="Q23">
        <f>IF(ABS(F23)&gt;1,F23/1000000,F23)*Analysis!$B$4</f>
        <v>9.9005757300000017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</row>
    <row r="24" spans="1:21" x14ac:dyDescent="0.3">
      <c r="A24">
        <v>22</v>
      </c>
      <c r="B24" s="4">
        <v>-96591510668</v>
      </c>
      <c r="C24" s="5">
        <v>2</v>
      </c>
      <c r="D24" s="5">
        <v>-5.0340000000000003E-3</v>
      </c>
      <c r="E24" s="5">
        <v>5.3670000000000002E-3</v>
      </c>
      <c r="F24" s="5">
        <v>1003309</v>
      </c>
      <c r="G24" s="5">
        <v>0</v>
      </c>
      <c r="H24" s="5">
        <v>0</v>
      </c>
      <c r="I24" s="5">
        <v>0</v>
      </c>
      <c r="J24" s="5">
        <v>0</v>
      </c>
      <c r="L24">
        <f t="shared" si="3"/>
        <v>22</v>
      </c>
      <c r="M24">
        <f>Analysis!$B$3+B24/1000000</f>
        <v>0.48933199999737553</v>
      </c>
      <c r="N24">
        <f t="shared" si="4"/>
        <v>2</v>
      </c>
      <c r="O24">
        <f>IF(ABS(D24)&gt;1,D24/1000000,D24)*Analysis!$B$4</f>
        <v>-4.9383540000000004E-2</v>
      </c>
      <c r="P24">
        <f>IF(ABS(E24)&gt;1,E24/1000000,E24)*Analysis!$B$4</f>
        <v>5.2650270000000006E-2</v>
      </c>
      <c r="Q24">
        <f>IF(ABS(F24)&gt;1,F24/1000000,F24)*Analysis!$B$4</f>
        <v>9.842461290000001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</row>
    <row r="25" spans="1:21" x14ac:dyDescent="0.3">
      <c r="A25">
        <v>23</v>
      </c>
      <c r="B25" s="4">
        <v>-96591490605</v>
      </c>
      <c r="C25" s="5">
        <v>2</v>
      </c>
      <c r="D25" s="5">
        <v>-1.1976000000000001E-2</v>
      </c>
      <c r="E25" s="5">
        <v>5.2160000000000002E-3</v>
      </c>
      <c r="F25" s="5">
        <v>1004474</v>
      </c>
      <c r="G25" s="5">
        <v>0</v>
      </c>
      <c r="H25" s="5">
        <v>0</v>
      </c>
      <c r="I25" s="5">
        <v>0</v>
      </c>
      <c r="J25" s="5">
        <v>0</v>
      </c>
      <c r="L25">
        <f t="shared" si="3"/>
        <v>23</v>
      </c>
      <c r="M25">
        <f>Analysis!$B$3+B25/1000000</f>
        <v>0.50939500000094995</v>
      </c>
      <c r="N25">
        <f t="shared" si="4"/>
        <v>2</v>
      </c>
      <c r="O25">
        <f>IF(ABS(D25)&gt;1,D25/1000000,D25)*Analysis!$B$4</f>
        <v>-0.11748456000000002</v>
      </c>
      <c r="P25">
        <f>IF(ABS(E25)&gt;1,E25/1000000,E25)*Analysis!$B$4</f>
        <v>5.1168960000000006E-2</v>
      </c>
      <c r="Q25">
        <f>IF(ABS(F25)&gt;1,F25/1000000,F25)*Analysis!$B$4</f>
        <v>9.853889940000002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</row>
    <row r="26" spans="1:21" x14ac:dyDescent="0.3">
      <c r="A26">
        <v>24</v>
      </c>
      <c r="B26" s="4">
        <v>-96591471150</v>
      </c>
      <c r="C26" s="5">
        <v>2</v>
      </c>
      <c r="D26" s="5">
        <v>-1.2009000000000001E-2</v>
      </c>
      <c r="E26" s="5">
        <v>1.1285E-2</v>
      </c>
      <c r="F26" s="5">
        <v>1004341</v>
      </c>
      <c r="G26" s="5">
        <v>0</v>
      </c>
      <c r="H26" s="5">
        <v>0</v>
      </c>
      <c r="I26" s="5">
        <v>0</v>
      </c>
      <c r="J26" s="5">
        <v>0</v>
      </c>
      <c r="L26">
        <f t="shared" si="3"/>
        <v>24</v>
      </c>
      <c r="M26">
        <f>Analysis!$B$3+B26/1000000</f>
        <v>0.52885000000242144</v>
      </c>
      <c r="N26">
        <f t="shared" si="4"/>
        <v>2</v>
      </c>
      <c r="O26">
        <f>IF(ABS(D26)&gt;1,D26/1000000,D26)*Analysis!$B$4</f>
        <v>-0.11780829000000001</v>
      </c>
      <c r="P26">
        <f>IF(ABS(E26)&gt;1,E26/1000000,E26)*Analysis!$B$4</f>
        <v>0.11070585000000001</v>
      </c>
      <c r="Q26">
        <f>IF(ABS(F26)&gt;1,F26/1000000,F26)*Analysis!$B$4</f>
        <v>9.8525852099999991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</row>
    <row r="27" spans="1:21" x14ac:dyDescent="0.3">
      <c r="A27">
        <v>25</v>
      </c>
      <c r="B27" s="4">
        <v>-96591451602</v>
      </c>
      <c r="C27" s="5">
        <v>2</v>
      </c>
      <c r="D27" s="5">
        <v>-1.2983E-2</v>
      </c>
      <c r="E27" s="5">
        <v>1.1343000000000001E-2</v>
      </c>
      <c r="F27" s="5">
        <v>1004085</v>
      </c>
      <c r="G27" s="5">
        <v>0</v>
      </c>
      <c r="H27" s="5">
        <v>0</v>
      </c>
      <c r="I27" s="5">
        <v>0</v>
      </c>
      <c r="J27" s="5">
        <v>0</v>
      </c>
      <c r="L27">
        <f t="shared" si="3"/>
        <v>25</v>
      </c>
      <c r="M27">
        <f>Analysis!$B$3+B27/1000000</f>
        <v>0.54839799999899697</v>
      </c>
      <c r="N27">
        <f t="shared" si="4"/>
        <v>2</v>
      </c>
      <c r="O27">
        <f>IF(ABS(D27)&gt;1,D27/1000000,D27)*Analysis!$B$4</f>
        <v>-0.12736322999999999</v>
      </c>
      <c r="P27">
        <f>IF(ABS(E27)&gt;1,E27/1000000,E27)*Analysis!$B$4</f>
        <v>0.11127483000000001</v>
      </c>
      <c r="Q27">
        <f>IF(ABS(F27)&gt;1,F27/1000000,F27)*Analysis!$B$4</f>
        <v>9.8500738499999994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</row>
    <row r="28" spans="1:21" x14ac:dyDescent="0.3">
      <c r="A28">
        <v>26</v>
      </c>
      <c r="B28" s="4">
        <v>-96591430215</v>
      </c>
      <c r="C28" s="5">
        <v>2</v>
      </c>
      <c r="D28" s="5">
        <v>-1.1356E-2</v>
      </c>
      <c r="E28" s="5">
        <v>1.2557E-2</v>
      </c>
      <c r="F28" s="5">
        <v>1012927</v>
      </c>
      <c r="G28" s="5">
        <v>0</v>
      </c>
      <c r="H28" s="5">
        <v>0</v>
      </c>
      <c r="I28" s="5">
        <v>0</v>
      </c>
      <c r="J28" s="5">
        <v>0</v>
      </c>
      <c r="L28">
        <f t="shared" si="3"/>
        <v>26</v>
      </c>
      <c r="M28">
        <f>Analysis!$B$3+B28/1000000</f>
        <v>0.56978499999968335</v>
      </c>
      <c r="N28">
        <f t="shared" si="4"/>
        <v>2</v>
      </c>
      <c r="O28">
        <f>IF(ABS(D28)&gt;1,D28/1000000,D28)*Analysis!$B$4</f>
        <v>-0.11140236000000001</v>
      </c>
      <c r="P28">
        <f>IF(ABS(E28)&gt;1,E28/1000000,E28)*Analysis!$B$4</f>
        <v>0.12318417000000001</v>
      </c>
      <c r="Q28">
        <f>IF(ABS(F28)&gt;1,F28/1000000,F28)*Analysis!$B$4</f>
        <v>9.9368138699999999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</row>
    <row r="29" spans="1:21" x14ac:dyDescent="0.3">
      <c r="A29">
        <v>27</v>
      </c>
      <c r="B29" s="4">
        <v>-96591411501</v>
      </c>
      <c r="C29" s="5">
        <v>2</v>
      </c>
      <c r="D29" s="5">
        <v>-1.0007E-2</v>
      </c>
      <c r="E29" s="5">
        <v>1.2512000000000001E-2</v>
      </c>
      <c r="F29" s="5">
        <v>1008664</v>
      </c>
      <c r="G29" s="5">
        <v>0</v>
      </c>
      <c r="H29" s="5">
        <v>0</v>
      </c>
      <c r="I29" s="5">
        <v>0</v>
      </c>
      <c r="J29" s="5">
        <v>0</v>
      </c>
      <c r="L29">
        <f t="shared" si="3"/>
        <v>27</v>
      </c>
      <c r="M29">
        <f>Analysis!$B$3+B29/1000000</f>
        <v>0.58849900000495836</v>
      </c>
      <c r="N29">
        <f t="shared" si="4"/>
        <v>2</v>
      </c>
      <c r="O29">
        <f>IF(ABS(D29)&gt;1,D29/1000000,D29)*Analysis!$B$4</f>
        <v>-9.8168670000000013E-2</v>
      </c>
      <c r="P29">
        <f>IF(ABS(E29)&gt;1,E29/1000000,E29)*Analysis!$B$4</f>
        <v>0.12274272000000001</v>
      </c>
      <c r="Q29">
        <f>IF(ABS(F29)&gt;1,F29/1000000,F29)*Analysis!$B$4</f>
        <v>9.8949938399999997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</row>
    <row r="30" spans="1:21" x14ac:dyDescent="0.3">
      <c r="A30">
        <v>28</v>
      </c>
      <c r="B30" s="4">
        <v>-96591388553</v>
      </c>
      <c r="C30" s="5">
        <v>2</v>
      </c>
      <c r="D30" s="5">
        <v>-4.7790000000000003E-3</v>
      </c>
      <c r="E30" s="5">
        <v>1.2222E-2</v>
      </c>
      <c r="F30" s="5">
        <v>1005450</v>
      </c>
      <c r="G30" s="5">
        <v>0</v>
      </c>
      <c r="H30" s="5">
        <v>0</v>
      </c>
      <c r="I30" s="5">
        <v>0</v>
      </c>
      <c r="J30" s="5">
        <v>0</v>
      </c>
      <c r="L30">
        <f t="shared" si="3"/>
        <v>28</v>
      </c>
      <c r="M30">
        <f>Analysis!$B$3+B30/1000000</f>
        <v>0.61144700000295416</v>
      </c>
      <c r="N30">
        <f t="shared" si="4"/>
        <v>2</v>
      </c>
      <c r="O30">
        <f>IF(ABS(D30)&gt;1,D30/1000000,D30)*Analysis!$B$4</f>
        <v>-4.6881990000000005E-2</v>
      </c>
      <c r="P30">
        <f>IF(ABS(E30)&gt;1,E30/1000000,E30)*Analysis!$B$4</f>
        <v>0.11989782</v>
      </c>
      <c r="Q30">
        <f>IF(ABS(F30)&gt;1,F30/1000000,F30)*Analysis!$B$4</f>
        <v>9.8634644999999992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</row>
    <row r="31" spans="1:21" x14ac:dyDescent="0.3">
      <c r="A31">
        <v>29</v>
      </c>
      <c r="B31" s="4">
        <v>-96591371198</v>
      </c>
      <c r="C31" s="5">
        <v>2</v>
      </c>
      <c r="D31" s="5">
        <v>-5.744E-3</v>
      </c>
      <c r="E31" s="5">
        <v>1.2413E-2</v>
      </c>
      <c r="F31" s="5">
        <v>1008154</v>
      </c>
      <c r="G31" s="5">
        <v>0</v>
      </c>
      <c r="H31" s="5">
        <v>0</v>
      </c>
      <c r="I31" s="5">
        <v>0</v>
      </c>
      <c r="J31" s="5">
        <v>0</v>
      </c>
      <c r="L31">
        <f t="shared" si="3"/>
        <v>29</v>
      </c>
      <c r="M31">
        <f>Analysis!$B$3+B31/1000000</f>
        <v>0.6288020000065444</v>
      </c>
      <c r="N31">
        <f t="shared" si="4"/>
        <v>2</v>
      </c>
      <c r="O31">
        <f>IF(ABS(D31)&gt;1,D31/1000000,D31)*Analysis!$B$4</f>
        <v>-5.6348640000000005E-2</v>
      </c>
      <c r="P31">
        <f>IF(ABS(E31)&gt;1,E31/1000000,E31)*Analysis!$B$4</f>
        <v>0.12177153000000002</v>
      </c>
      <c r="Q31">
        <f>IF(ABS(F31)&gt;1,F31/1000000,F31)*Analysis!$B$4</f>
        <v>9.88999074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</row>
    <row r="32" spans="1:21" x14ac:dyDescent="0.3">
      <c r="A32">
        <v>30</v>
      </c>
      <c r="B32" s="4">
        <v>-96591349694</v>
      </c>
      <c r="C32" s="5">
        <v>2</v>
      </c>
      <c r="D32" s="5">
        <v>-1.3231E-2</v>
      </c>
      <c r="E32" s="5">
        <v>1.2165E-2</v>
      </c>
      <c r="F32" s="5">
        <v>1002730</v>
      </c>
      <c r="G32" s="5">
        <v>0</v>
      </c>
      <c r="H32" s="5">
        <v>0</v>
      </c>
      <c r="I32" s="5">
        <v>0</v>
      </c>
      <c r="J32" s="5">
        <v>0</v>
      </c>
      <c r="L32">
        <f t="shared" si="3"/>
        <v>30</v>
      </c>
      <c r="M32">
        <f>Analysis!$B$3+B32/1000000</f>
        <v>0.65030599999590777</v>
      </c>
      <c r="N32">
        <f t="shared" si="4"/>
        <v>2</v>
      </c>
      <c r="O32">
        <f>IF(ABS(D32)&gt;1,D32/1000000,D32)*Analysis!$B$4</f>
        <v>-0.12979610999999999</v>
      </c>
      <c r="P32">
        <f>IF(ABS(E32)&gt;1,E32/1000000,E32)*Analysis!$B$4</f>
        <v>0.11933865</v>
      </c>
      <c r="Q32">
        <f>IF(ABS(F32)&gt;1,F32/1000000,F32)*Analysis!$B$4</f>
        <v>9.8367813000000002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</row>
    <row r="33" spans="1:21" x14ac:dyDescent="0.3">
      <c r="A33">
        <v>31</v>
      </c>
      <c r="B33" s="4">
        <v>-96591327679</v>
      </c>
      <c r="C33" s="5">
        <v>2</v>
      </c>
      <c r="D33" s="5">
        <v>-1.1228999999999999E-2</v>
      </c>
      <c r="E33" s="5">
        <v>1.2161E-2</v>
      </c>
      <c r="F33" s="5">
        <v>1003689</v>
      </c>
      <c r="G33" s="5">
        <v>0</v>
      </c>
      <c r="H33" s="5">
        <v>0</v>
      </c>
      <c r="I33" s="5">
        <v>0</v>
      </c>
      <c r="J33" s="5">
        <v>0</v>
      </c>
      <c r="L33">
        <f t="shared" si="3"/>
        <v>31</v>
      </c>
      <c r="M33">
        <f>Analysis!$B$3+B33/1000000</f>
        <v>0.67232100000546779</v>
      </c>
      <c r="N33">
        <f t="shared" si="4"/>
        <v>2</v>
      </c>
      <c r="O33">
        <f>IF(ABS(D33)&gt;1,D33/1000000,D33)*Analysis!$B$4</f>
        <v>-0.11015649</v>
      </c>
      <c r="P33">
        <f>IF(ABS(E33)&gt;1,E33/1000000,E33)*Analysis!$B$4</f>
        <v>0.11929941000000001</v>
      </c>
      <c r="Q33">
        <f>IF(ABS(F33)&gt;1,F33/1000000,F33)*Analysis!$B$4</f>
        <v>9.8461890900000011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</row>
    <row r="34" spans="1:21" x14ac:dyDescent="0.3">
      <c r="A34">
        <v>32</v>
      </c>
      <c r="B34" s="4">
        <v>-96591310914</v>
      </c>
      <c r="C34" s="5">
        <v>2</v>
      </c>
      <c r="D34" s="5">
        <v>-3.5769999999999999E-3</v>
      </c>
      <c r="E34" s="5">
        <v>1.2282E-2</v>
      </c>
      <c r="F34" s="5">
        <v>1004874</v>
      </c>
      <c r="G34" s="5">
        <v>0</v>
      </c>
      <c r="H34" s="5">
        <v>0</v>
      </c>
      <c r="I34" s="5">
        <v>0</v>
      </c>
      <c r="J34" s="5">
        <v>0</v>
      </c>
      <c r="L34">
        <f t="shared" si="3"/>
        <v>32</v>
      </c>
      <c r="M34">
        <f>Analysis!$B$3+B34/1000000</f>
        <v>0.68908599999849685</v>
      </c>
      <c r="N34">
        <f t="shared" si="4"/>
        <v>2</v>
      </c>
      <c r="O34">
        <f>IF(ABS(D34)&gt;1,D34/1000000,D34)*Analysis!$B$4</f>
        <v>-3.5090370000000003E-2</v>
      </c>
      <c r="P34">
        <f>IF(ABS(E34)&gt;1,E34/1000000,E34)*Analysis!$B$4</f>
        <v>0.12048642</v>
      </c>
      <c r="Q34">
        <f>IF(ABS(F34)&gt;1,F34/1000000,F34)*Analysis!$B$4</f>
        <v>9.8578139400000016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</row>
    <row r="35" spans="1:21" x14ac:dyDescent="0.3">
      <c r="A35">
        <v>33</v>
      </c>
      <c r="B35" s="4">
        <v>-96591288961</v>
      </c>
      <c r="C35" s="5">
        <v>2</v>
      </c>
      <c r="D35" s="5">
        <v>-5.3210000000000002E-3</v>
      </c>
      <c r="E35" s="5">
        <v>1.2343E-2</v>
      </c>
      <c r="F35" s="5">
        <v>1004294</v>
      </c>
      <c r="G35" s="5">
        <v>0</v>
      </c>
      <c r="H35" s="5">
        <v>0</v>
      </c>
      <c r="I35" s="5">
        <v>0</v>
      </c>
      <c r="J35" s="5">
        <v>0</v>
      </c>
      <c r="L35">
        <f t="shared" si="3"/>
        <v>33</v>
      </c>
      <c r="M35">
        <f>Analysis!$B$3+B35/1000000</f>
        <v>0.71103900000161957</v>
      </c>
      <c r="N35">
        <f t="shared" si="4"/>
        <v>2</v>
      </c>
      <c r="O35">
        <f>IF(ABS(D35)&gt;1,D35/1000000,D35)*Analysis!$B$4</f>
        <v>-5.2199010000000004E-2</v>
      </c>
      <c r="P35">
        <f>IF(ABS(E35)&gt;1,E35/1000000,E35)*Analysis!$B$4</f>
        <v>0.12108483</v>
      </c>
      <c r="Q35">
        <f>IF(ABS(F35)&gt;1,F35/1000000,F35)*Analysis!$B$4</f>
        <v>9.8521241400000008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</row>
    <row r="36" spans="1:21" x14ac:dyDescent="0.3">
      <c r="A36">
        <v>34</v>
      </c>
      <c r="B36" s="4">
        <v>-96591268487</v>
      </c>
      <c r="C36" s="5">
        <v>2</v>
      </c>
      <c r="D36" s="5">
        <v>-5.0410000000000003E-3</v>
      </c>
      <c r="E36" s="5">
        <v>1.2356000000000001E-2</v>
      </c>
      <c r="F36" s="5">
        <v>1004472</v>
      </c>
      <c r="G36" s="5">
        <v>0</v>
      </c>
      <c r="H36" s="5">
        <v>0</v>
      </c>
      <c r="I36" s="5">
        <v>0</v>
      </c>
      <c r="J36" s="5">
        <v>0</v>
      </c>
      <c r="L36">
        <f t="shared" si="3"/>
        <v>34</v>
      </c>
      <c r="M36">
        <f>Analysis!$B$3+B36/1000000</f>
        <v>0.73151300000608899</v>
      </c>
      <c r="N36">
        <f t="shared" si="4"/>
        <v>2</v>
      </c>
      <c r="O36">
        <f>IF(ABS(D36)&gt;1,D36/1000000,D36)*Analysis!$B$4</f>
        <v>-4.9452210000000003E-2</v>
      </c>
      <c r="P36">
        <f>IF(ABS(E36)&gt;1,E36/1000000,E36)*Analysis!$B$4</f>
        <v>0.12121236000000002</v>
      </c>
      <c r="Q36">
        <f>IF(ABS(F36)&gt;1,F36/1000000,F36)*Analysis!$B$4</f>
        <v>9.8538703200000004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</row>
    <row r="37" spans="1:21" x14ac:dyDescent="0.3">
      <c r="A37">
        <v>35</v>
      </c>
      <c r="B37" s="4">
        <v>-96591252726</v>
      </c>
      <c r="C37" s="5">
        <v>2</v>
      </c>
      <c r="D37" s="5">
        <v>-5.0650000000000001E-3</v>
      </c>
      <c r="E37" s="5">
        <v>1.2370000000000001E-2</v>
      </c>
      <c r="F37" s="5">
        <v>1004425</v>
      </c>
      <c r="G37" s="5">
        <v>0</v>
      </c>
      <c r="H37" s="5">
        <v>0</v>
      </c>
      <c r="I37" s="5">
        <v>0</v>
      </c>
      <c r="J37" s="5">
        <v>0</v>
      </c>
      <c r="L37">
        <f t="shared" si="3"/>
        <v>35</v>
      </c>
      <c r="M37">
        <f>Analysis!$B$3+B37/1000000</f>
        <v>0.74727399999392219</v>
      </c>
      <c r="N37">
        <f t="shared" si="4"/>
        <v>2</v>
      </c>
      <c r="O37">
        <f>IF(ABS(D37)&gt;1,D37/1000000,D37)*Analysis!$B$4</f>
        <v>-4.968765E-2</v>
      </c>
      <c r="P37">
        <f>IF(ABS(E37)&gt;1,E37/1000000,E37)*Analysis!$B$4</f>
        <v>0.12134970000000002</v>
      </c>
      <c r="Q37">
        <f>IF(ABS(F37)&gt;1,F37/1000000,F37)*Analysis!$B$4</f>
        <v>9.8534092500000003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</row>
    <row r="38" spans="1:21" x14ac:dyDescent="0.3">
      <c r="A38">
        <v>36</v>
      </c>
      <c r="B38" s="4">
        <v>-96591230886</v>
      </c>
      <c r="C38" s="5">
        <v>2</v>
      </c>
      <c r="D38" s="5">
        <v>-4.8770000000000003E-3</v>
      </c>
      <c r="E38" s="5">
        <v>1.2279999999999999E-2</v>
      </c>
      <c r="F38" s="5">
        <v>1004433</v>
      </c>
      <c r="G38" s="5">
        <v>0</v>
      </c>
      <c r="H38" s="5">
        <v>0</v>
      </c>
      <c r="I38" s="5">
        <v>0</v>
      </c>
      <c r="J38" s="5">
        <v>0</v>
      </c>
      <c r="L38">
        <f t="shared" si="3"/>
        <v>36</v>
      </c>
      <c r="M38">
        <f>Analysis!$B$3+B38/1000000</f>
        <v>0.76911399999517016</v>
      </c>
      <c r="N38">
        <f t="shared" si="4"/>
        <v>2</v>
      </c>
      <c r="O38">
        <f>IF(ABS(D38)&gt;1,D38/1000000,D38)*Analysis!$B$4</f>
        <v>-4.7843370000000003E-2</v>
      </c>
      <c r="P38">
        <f>IF(ABS(E38)&gt;1,E38/1000000,E38)*Analysis!$B$4</f>
        <v>0.1204668</v>
      </c>
      <c r="Q38">
        <f>IF(ABS(F38)&gt;1,F38/1000000,F38)*Analysis!$B$4</f>
        <v>9.8534877299999994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</row>
    <row r="39" spans="1:21" x14ac:dyDescent="0.3">
      <c r="A39">
        <v>37</v>
      </c>
      <c r="B39" s="4">
        <v>-96591209709</v>
      </c>
      <c r="C39" s="5">
        <v>2</v>
      </c>
      <c r="D39" s="5">
        <v>3.7889999999999998E-3</v>
      </c>
      <c r="E39" s="5">
        <v>1.2348E-2</v>
      </c>
      <c r="F39" s="5">
        <v>1004769</v>
      </c>
      <c r="G39" s="5">
        <v>0</v>
      </c>
      <c r="H39" s="5">
        <v>0</v>
      </c>
      <c r="I39" s="5">
        <v>0</v>
      </c>
      <c r="J39" s="5">
        <v>0</v>
      </c>
      <c r="L39">
        <f t="shared" si="3"/>
        <v>37</v>
      </c>
      <c r="M39">
        <f>Analysis!$B$3+B39/1000000</f>
        <v>0.79029099999752361</v>
      </c>
      <c r="N39">
        <f t="shared" si="4"/>
        <v>2</v>
      </c>
      <c r="O39">
        <f>IF(ABS(D39)&gt;1,D39/1000000,D39)*Analysis!$B$4</f>
        <v>3.7170090000000003E-2</v>
      </c>
      <c r="P39">
        <f>IF(ABS(E39)&gt;1,E39/1000000,E39)*Analysis!$B$4</f>
        <v>0.12113388</v>
      </c>
      <c r="Q39">
        <f>IF(ABS(F39)&gt;1,F39/1000000,F39)*Analysis!$B$4</f>
        <v>9.8567838900000009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</row>
    <row r="40" spans="1:21" x14ac:dyDescent="0.3">
      <c r="A40">
        <v>38</v>
      </c>
      <c r="B40" s="4">
        <v>-96591200650</v>
      </c>
      <c r="C40" s="5">
        <v>2</v>
      </c>
      <c r="D40" s="5">
        <v>3.565E-3</v>
      </c>
      <c r="E40" s="5">
        <v>1.2337000000000001E-2</v>
      </c>
      <c r="F40" s="5">
        <v>1004757</v>
      </c>
      <c r="G40" s="5">
        <v>0</v>
      </c>
      <c r="H40" s="5">
        <v>0</v>
      </c>
      <c r="I40" s="5">
        <v>0</v>
      </c>
      <c r="J40" s="5">
        <v>0</v>
      </c>
      <c r="L40">
        <f t="shared" si="3"/>
        <v>38</v>
      </c>
      <c r="M40">
        <f>Analysis!$B$3+B40/1000000</f>
        <v>0.79935000000114087</v>
      </c>
      <c r="N40">
        <f t="shared" si="4"/>
        <v>2</v>
      </c>
      <c r="O40">
        <f>IF(ABS(D40)&gt;1,D40/1000000,D40)*Analysis!$B$4</f>
        <v>3.4972650000000001E-2</v>
      </c>
      <c r="P40">
        <f>IF(ABS(E40)&gt;1,E40/1000000,E40)*Analysis!$B$4</f>
        <v>0.12102597000000001</v>
      </c>
      <c r="Q40">
        <f>IF(ABS(F40)&gt;1,F40/1000000,F40)*Analysis!$B$4</f>
        <v>9.8566661699999987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</row>
    <row r="41" spans="1:21" x14ac:dyDescent="0.3">
      <c r="A41">
        <v>39</v>
      </c>
      <c r="B41" s="4">
        <v>-96591167939</v>
      </c>
      <c r="C41" s="5">
        <v>2</v>
      </c>
      <c r="D41" s="5">
        <v>-5.1050000000000002E-3</v>
      </c>
      <c r="E41" s="5">
        <v>1.1712999999999999E-2</v>
      </c>
      <c r="F41" s="5">
        <v>1003742</v>
      </c>
      <c r="G41" s="5">
        <v>0</v>
      </c>
      <c r="H41" s="5">
        <v>0</v>
      </c>
      <c r="I41" s="5">
        <v>0</v>
      </c>
      <c r="J41" s="5">
        <v>0</v>
      </c>
      <c r="L41">
        <f t="shared" si="3"/>
        <v>39</v>
      </c>
      <c r="M41">
        <f>Analysis!$B$3+B41/1000000</f>
        <v>0.83206099999370053</v>
      </c>
      <c r="N41">
        <f t="shared" si="4"/>
        <v>2</v>
      </c>
      <c r="O41">
        <f>IF(ABS(D41)&gt;1,D41/1000000,D41)*Analysis!$B$4</f>
        <v>-5.0080050000000001E-2</v>
      </c>
      <c r="P41">
        <f>IF(ABS(E41)&gt;1,E41/1000000,E41)*Analysis!$B$4</f>
        <v>0.11490453</v>
      </c>
      <c r="Q41">
        <f>IF(ABS(F41)&gt;1,F41/1000000,F41)*Analysis!$B$4</f>
        <v>9.8467090200000005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</row>
    <row r="42" spans="1:21" x14ac:dyDescent="0.3">
      <c r="A42">
        <v>40</v>
      </c>
      <c r="B42" s="4">
        <v>-96591149556</v>
      </c>
      <c r="C42" s="5">
        <v>2</v>
      </c>
      <c r="D42" s="5">
        <v>-5.5380000000000004E-3</v>
      </c>
      <c r="E42" s="5">
        <v>1.2512000000000001E-2</v>
      </c>
      <c r="F42" s="5">
        <v>1005266</v>
      </c>
      <c r="G42" s="5">
        <v>0</v>
      </c>
      <c r="H42" s="5">
        <v>0</v>
      </c>
      <c r="I42" s="5">
        <v>0</v>
      </c>
      <c r="J42" s="5">
        <v>0</v>
      </c>
      <c r="L42">
        <f t="shared" si="3"/>
        <v>40</v>
      </c>
      <c r="M42">
        <f>Analysis!$B$3+B42/1000000</f>
        <v>0.85044399999605957</v>
      </c>
      <c r="N42">
        <f t="shared" si="4"/>
        <v>2</v>
      </c>
      <c r="O42">
        <f>IF(ABS(D42)&gt;1,D42/1000000,D42)*Analysis!$B$4</f>
        <v>-5.4327780000000006E-2</v>
      </c>
      <c r="P42">
        <f>IF(ABS(E42)&gt;1,E42/1000000,E42)*Analysis!$B$4</f>
        <v>0.12274272000000001</v>
      </c>
      <c r="Q42">
        <f>IF(ABS(F42)&gt;1,F42/1000000,F42)*Analysis!$B$4</f>
        <v>9.8616594600000003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</row>
    <row r="43" spans="1:21" x14ac:dyDescent="0.3">
      <c r="A43">
        <v>41</v>
      </c>
      <c r="B43" s="4">
        <v>-96591129412</v>
      </c>
      <c r="C43" s="5">
        <v>2</v>
      </c>
      <c r="D43" s="5">
        <v>-4.5880000000000001E-3</v>
      </c>
      <c r="E43" s="5">
        <v>1.2187999999999999E-2</v>
      </c>
      <c r="F43" s="5">
        <v>1004288</v>
      </c>
      <c r="G43" s="5">
        <v>0</v>
      </c>
      <c r="H43" s="5">
        <v>0</v>
      </c>
      <c r="I43" s="5">
        <v>0</v>
      </c>
      <c r="J43" s="5">
        <v>0</v>
      </c>
      <c r="L43">
        <f t="shared" si="3"/>
        <v>41</v>
      </c>
      <c r="M43">
        <f>Analysis!$B$3+B43/1000000</f>
        <v>0.87058800000522751</v>
      </c>
      <c r="N43">
        <f t="shared" si="4"/>
        <v>2</v>
      </c>
      <c r="O43">
        <f>IF(ABS(D43)&gt;1,D43/1000000,D43)*Analysis!$B$4</f>
        <v>-4.5008280000000005E-2</v>
      </c>
      <c r="P43">
        <f>IF(ABS(E43)&gt;1,E43/1000000,E43)*Analysis!$B$4</f>
        <v>0.11956428</v>
      </c>
      <c r="Q43">
        <f>IF(ABS(F43)&gt;1,F43/1000000,F43)*Analysis!$B$4</f>
        <v>9.8520652800000015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</row>
    <row r="44" spans="1:21" x14ac:dyDescent="0.3">
      <c r="A44">
        <v>42</v>
      </c>
      <c r="B44" s="4">
        <v>-96591109237</v>
      </c>
      <c r="C44" s="5">
        <v>2</v>
      </c>
      <c r="D44" s="5">
        <v>-5.1009999999999996E-3</v>
      </c>
      <c r="E44" s="5">
        <v>1.2324E-2</v>
      </c>
      <c r="F44" s="5">
        <v>1004490</v>
      </c>
      <c r="G44" s="5">
        <v>0</v>
      </c>
      <c r="H44" s="5">
        <v>0</v>
      </c>
      <c r="I44" s="5">
        <v>0</v>
      </c>
      <c r="J44" s="5">
        <v>0</v>
      </c>
      <c r="L44">
        <f t="shared" si="3"/>
        <v>42</v>
      </c>
      <c r="M44">
        <f>Analysis!$B$3+B44/1000000</f>
        <v>0.89076300000306219</v>
      </c>
      <c r="N44">
        <f t="shared" si="4"/>
        <v>2</v>
      </c>
      <c r="O44">
        <f>IF(ABS(D44)&gt;1,D44/1000000,D44)*Analysis!$B$4</f>
        <v>-5.0040809999999998E-2</v>
      </c>
      <c r="P44">
        <f>IF(ABS(E44)&gt;1,E44/1000000,E44)*Analysis!$B$4</f>
        <v>0.12089844000000001</v>
      </c>
      <c r="Q44">
        <f>IF(ABS(F44)&gt;1,F44/1000000,F44)*Analysis!$B$4</f>
        <v>9.8540469000000019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</row>
    <row r="45" spans="1:21" x14ac:dyDescent="0.3">
      <c r="A45">
        <v>43</v>
      </c>
      <c r="B45" s="4">
        <v>-96591089157</v>
      </c>
      <c r="C45" s="5">
        <v>2</v>
      </c>
      <c r="D45" s="5">
        <v>-4.947E-3</v>
      </c>
      <c r="E45" s="5">
        <v>1.2266000000000001E-2</v>
      </c>
      <c r="F45" s="5">
        <v>1004418</v>
      </c>
      <c r="G45" s="5">
        <v>0</v>
      </c>
      <c r="H45" s="5">
        <v>0</v>
      </c>
      <c r="I45" s="5">
        <v>0</v>
      </c>
      <c r="J45" s="5">
        <v>0</v>
      </c>
      <c r="L45">
        <f t="shared" si="3"/>
        <v>43</v>
      </c>
      <c r="M45">
        <f>Analysis!$B$3+B45/1000000</f>
        <v>0.91084300000511575</v>
      </c>
      <c r="N45">
        <f t="shared" si="4"/>
        <v>2</v>
      </c>
      <c r="O45">
        <f>IF(ABS(D45)&gt;1,D45/1000000,D45)*Analysis!$B$4</f>
        <v>-4.8530070000000002E-2</v>
      </c>
      <c r="P45">
        <f>IF(ABS(E45)&gt;1,E45/1000000,E45)*Analysis!$B$4</f>
        <v>0.12032946000000001</v>
      </c>
      <c r="Q45">
        <f>IF(ABS(F45)&gt;1,F45/1000000,F45)*Analysis!$B$4</f>
        <v>9.8533405800000011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</row>
    <row r="46" spans="1:21" x14ac:dyDescent="0.3">
      <c r="A46">
        <v>44</v>
      </c>
      <c r="B46" s="4">
        <v>-96591068327</v>
      </c>
      <c r="C46" s="5">
        <v>2</v>
      </c>
      <c r="D46" s="5">
        <v>-4.888E-3</v>
      </c>
      <c r="E46" s="5">
        <v>1.2385E-2</v>
      </c>
      <c r="F46" s="5">
        <v>1004433</v>
      </c>
      <c r="G46" s="5">
        <v>0</v>
      </c>
      <c r="H46" s="5">
        <v>0</v>
      </c>
      <c r="I46" s="5">
        <v>0</v>
      </c>
      <c r="J46" s="5">
        <v>0</v>
      </c>
      <c r="L46">
        <f t="shared" si="3"/>
        <v>44</v>
      </c>
      <c r="M46">
        <f>Analysis!$B$3+B46/1000000</f>
        <v>0.93167299999913666</v>
      </c>
      <c r="N46">
        <f t="shared" si="4"/>
        <v>2</v>
      </c>
      <c r="O46">
        <f>IF(ABS(D46)&gt;1,D46/1000000,D46)*Analysis!$B$4</f>
        <v>-4.7951279999999999E-2</v>
      </c>
      <c r="P46">
        <f>IF(ABS(E46)&gt;1,E46/1000000,E46)*Analysis!$B$4</f>
        <v>0.12149685</v>
      </c>
      <c r="Q46">
        <f>IF(ABS(F46)&gt;1,F46/1000000,F46)*Analysis!$B$4</f>
        <v>9.8534877299999994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</row>
    <row r="47" spans="1:21" x14ac:dyDescent="0.3">
      <c r="A47">
        <v>45</v>
      </c>
      <c r="B47" s="4">
        <v>-96591053962</v>
      </c>
      <c r="C47" s="5">
        <v>2</v>
      </c>
      <c r="D47" s="5">
        <v>-4.9820000000000003E-3</v>
      </c>
      <c r="E47" s="5">
        <v>1.238E-2</v>
      </c>
      <c r="F47" s="5">
        <v>1004424</v>
      </c>
      <c r="G47" s="5">
        <v>0</v>
      </c>
      <c r="H47" s="5">
        <v>0</v>
      </c>
      <c r="I47" s="5">
        <v>0</v>
      </c>
      <c r="J47" s="5">
        <v>0</v>
      </c>
      <c r="L47">
        <f t="shared" si="3"/>
        <v>45</v>
      </c>
      <c r="M47">
        <f>Analysis!$B$3+B47/1000000</f>
        <v>0.94603799999458715</v>
      </c>
      <c r="N47">
        <f t="shared" si="4"/>
        <v>2</v>
      </c>
      <c r="O47">
        <f>IF(ABS(D47)&gt;1,D47/1000000,D47)*Analysis!$B$4</f>
        <v>-4.8873420000000008E-2</v>
      </c>
      <c r="P47">
        <f>IF(ABS(E47)&gt;1,E47/1000000,E47)*Analysis!$B$4</f>
        <v>0.12144780000000001</v>
      </c>
      <c r="Q47">
        <f>IF(ABS(F47)&gt;1,F47/1000000,F47)*Analysis!$B$4</f>
        <v>9.8533994400000005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</row>
    <row r="48" spans="1:21" x14ac:dyDescent="0.3">
      <c r="A48">
        <v>46</v>
      </c>
      <c r="B48" s="4">
        <v>-96591029176</v>
      </c>
      <c r="C48" s="5">
        <v>2</v>
      </c>
      <c r="D48" s="5">
        <v>-4.7169999999999998E-3</v>
      </c>
      <c r="E48" s="5">
        <v>1.205E-2</v>
      </c>
      <c r="F48" s="5">
        <v>0.99739199999999995</v>
      </c>
      <c r="G48" s="5">
        <v>0</v>
      </c>
      <c r="H48" s="5">
        <v>0</v>
      </c>
      <c r="I48" s="5">
        <v>0</v>
      </c>
      <c r="J48" s="5">
        <v>0</v>
      </c>
      <c r="L48">
        <f t="shared" si="3"/>
        <v>46</v>
      </c>
      <c r="M48">
        <f>Analysis!$B$3+B48/1000000</f>
        <v>0.97082400000363123</v>
      </c>
      <c r="N48">
        <f t="shared" si="4"/>
        <v>2</v>
      </c>
      <c r="O48">
        <f>IF(ABS(D48)&gt;1,D48/1000000,D48)*Analysis!$B$4</f>
        <v>-4.6273769999999999E-2</v>
      </c>
      <c r="P48">
        <f>IF(ABS(E48)&gt;1,E48/1000000,E48)*Analysis!$B$4</f>
        <v>0.11821050000000001</v>
      </c>
      <c r="Q48">
        <f>IF(ABS(F48)&gt;1,F48/1000000,F48)*Analysis!$B$4</f>
        <v>9.7844155199999996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</row>
    <row r="49" spans="1:21" x14ac:dyDescent="0.3">
      <c r="A49">
        <v>47</v>
      </c>
      <c r="B49" s="4">
        <v>-96591008732</v>
      </c>
      <c r="C49" s="5">
        <v>2</v>
      </c>
      <c r="D49" s="5">
        <v>-4.986E-3</v>
      </c>
      <c r="E49" s="5">
        <v>1.23E-2</v>
      </c>
      <c r="F49" s="5">
        <v>1004220</v>
      </c>
      <c r="G49" s="5">
        <v>0</v>
      </c>
      <c r="H49" s="5">
        <v>0</v>
      </c>
      <c r="I49" s="5">
        <v>0</v>
      </c>
      <c r="J49" s="5">
        <v>0</v>
      </c>
      <c r="L49">
        <f t="shared" si="3"/>
        <v>47</v>
      </c>
      <c r="M49">
        <f>Analysis!$B$3+B49/1000000</f>
        <v>0.99126799999794457</v>
      </c>
      <c r="N49">
        <f t="shared" si="4"/>
        <v>2</v>
      </c>
      <c r="O49">
        <f>IF(ABS(D49)&gt;1,D49/1000000,D49)*Analysis!$B$4</f>
        <v>-4.8912660000000004E-2</v>
      </c>
      <c r="P49">
        <f>IF(ABS(E49)&gt;1,E49/1000000,E49)*Analysis!$B$4</f>
        <v>0.12066300000000001</v>
      </c>
      <c r="Q49">
        <f>IF(ABS(F49)&gt;1,F49/1000000,F49)*Analysis!$B$4</f>
        <v>9.8513982000000002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</row>
    <row r="50" spans="1:21" x14ac:dyDescent="0.3">
      <c r="A50">
        <v>48</v>
      </c>
      <c r="B50" s="4">
        <v>-96590993808</v>
      </c>
      <c r="C50" s="5">
        <v>2</v>
      </c>
      <c r="D50" s="5">
        <v>-4.9979999999999998E-3</v>
      </c>
      <c r="E50" s="5">
        <v>1.2388E-2</v>
      </c>
      <c r="F50" s="5">
        <v>1006061</v>
      </c>
      <c r="G50" s="5">
        <v>0</v>
      </c>
      <c r="H50" s="5">
        <v>0</v>
      </c>
      <c r="I50" s="5">
        <v>0</v>
      </c>
      <c r="J50" s="5">
        <v>0</v>
      </c>
      <c r="L50">
        <f t="shared" si="3"/>
        <v>48</v>
      </c>
      <c r="M50">
        <f>Analysis!$B$3+B50/1000000</f>
        <v>1.0061920000007376</v>
      </c>
      <c r="N50">
        <f t="shared" si="4"/>
        <v>2</v>
      </c>
      <c r="O50">
        <f>IF(ABS(D50)&gt;1,D50/1000000,D50)*Analysis!$B$4</f>
        <v>-4.9030379999999998E-2</v>
      </c>
      <c r="P50">
        <f>IF(ABS(E50)&gt;1,E50/1000000,E50)*Analysis!$B$4</f>
        <v>0.12152628</v>
      </c>
      <c r="Q50">
        <f>IF(ABS(F50)&gt;1,F50/1000000,F50)*Analysis!$B$4</f>
        <v>9.8694584100000018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</row>
    <row r="51" spans="1:21" x14ac:dyDescent="0.3">
      <c r="A51">
        <v>49</v>
      </c>
      <c r="B51" s="4">
        <v>-96590973171</v>
      </c>
      <c r="C51" s="5">
        <v>2</v>
      </c>
      <c r="D51" s="5">
        <v>-4.9059999999999998E-3</v>
      </c>
      <c r="E51" s="5">
        <v>1.2335E-2</v>
      </c>
      <c r="F51" s="5">
        <v>1005658</v>
      </c>
      <c r="G51" s="5">
        <v>0</v>
      </c>
      <c r="H51" s="5">
        <v>0</v>
      </c>
      <c r="I51" s="5">
        <v>0</v>
      </c>
      <c r="J51" s="5">
        <v>0</v>
      </c>
      <c r="L51">
        <f t="shared" si="3"/>
        <v>49</v>
      </c>
      <c r="M51">
        <f>Analysis!$B$3+B51/1000000</f>
        <v>1.0268289999949047</v>
      </c>
      <c r="N51">
        <f t="shared" si="4"/>
        <v>2</v>
      </c>
      <c r="O51">
        <f>IF(ABS(D51)&gt;1,D51/1000000,D51)*Analysis!$B$4</f>
        <v>-4.8127860000000001E-2</v>
      </c>
      <c r="P51">
        <f>IF(ABS(E51)&gt;1,E51/1000000,E51)*Analysis!$B$4</f>
        <v>0.12100635000000001</v>
      </c>
      <c r="Q51">
        <f>IF(ABS(F51)&gt;1,F51/1000000,F51)*Analysis!$B$4</f>
        <v>9.8655049800000008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</row>
    <row r="52" spans="1:21" x14ac:dyDescent="0.3">
      <c r="A52">
        <v>50</v>
      </c>
      <c r="B52" s="4">
        <v>-96590953960</v>
      </c>
      <c r="C52" s="5">
        <v>2</v>
      </c>
      <c r="D52" s="5">
        <v>-4.9420000000000002E-3</v>
      </c>
      <c r="E52" s="5">
        <v>1.2281E-2</v>
      </c>
      <c r="F52" s="5">
        <v>1004034</v>
      </c>
      <c r="G52" s="5">
        <v>0</v>
      </c>
      <c r="H52" s="5">
        <v>0</v>
      </c>
      <c r="I52" s="5">
        <v>0</v>
      </c>
      <c r="J52" s="5">
        <v>0</v>
      </c>
      <c r="L52">
        <f t="shared" si="3"/>
        <v>50</v>
      </c>
      <c r="M52">
        <f>Analysis!$B$3+B52/1000000</f>
        <v>1.046040000001085</v>
      </c>
      <c r="N52">
        <f t="shared" si="4"/>
        <v>2</v>
      </c>
      <c r="O52">
        <f>IF(ABS(D52)&gt;1,D52/1000000,D52)*Analysis!$B$4</f>
        <v>-4.8481020000000007E-2</v>
      </c>
      <c r="P52">
        <f>IF(ABS(E52)&gt;1,E52/1000000,E52)*Analysis!$B$4</f>
        <v>0.12047661000000001</v>
      </c>
      <c r="Q52">
        <f>IF(ABS(F52)&gt;1,F52/1000000,F52)*Analysis!$B$4</f>
        <v>9.8495735400000015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</row>
    <row r="53" spans="1:21" x14ac:dyDescent="0.3">
      <c r="A53" s="4">
        <v>51</v>
      </c>
      <c r="B53" s="4">
        <v>-96590927909</v>
      </c>
      <c r="C53" s="5">
        <v>2</v>
      </c>
      <c r="D53" s="5">
        <v>-4.9490000000000003E-3</v>
      </c>
      <c r="E53" s="5">
        <v>1.2274999999999999E-2</v>
      </c>
      <c r="F53" s="5">
        <v>1004200</v>
      </c>
      <c r="G53" s="5">
        <v>0</v>
      </c>
      <c r="H53" s="5">
        <v>0</v>
      </c>
      <c r="I53" s="5">
        <v>0</v>
      </c>
      <c r="J53" s="5">
        <v>0</v>
      </c>
      <c r="L53">
        <f t="shared" si="3"/>
        <v>51</v>
      </c>
      <c r="M53">
        <f>Analysis!$B$3+B53/1000000</f>
        <v>1.0720909999945434</v>
      </c>
      <c r="N53">
        <f t="shared" si="4"/>
        <v>2</v>
      </c>
      <c r="O53">
        <f>IF(ABS(D53)&gt;1,D53/1000000,D53)*Analysis!$B$4</f>
        <v>-4.8549690000000006E-2</v>
      </c>
      <c r="P53">
        <f>IF(ABS(E53)&gt;1,E53/1000000,E53)*Analysis!$B$4</f>
        <v>0.12041775</v>
      </c>
      <c r="Q53">
        <f>IF(ABS(F53)&gt;1,F53/1000000,F53)*Analysis!$B$4</f>
        <v>9.8512020000000007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</row>
    <row r="54" spans="1:21" x14ac:dyDescent="0.3">
      <c r="A54" s="4">
        <v>52</v>
      </c>
      <c r="B54" s="4">
        <v>-96590910171</v>
      </c>
      <c r="C54" s="5">
        <v>2</v>
      </c>
      <c r="D54" s="5">
        <v>-4.8329999999999996E-3</v>
      </c>
      <c r="E54" s="5">
        <v>1.2253999999999999E-2</v>
      </c>
      <c r="F54" s="5">
        <v>1000802</v>
      </c>
      <c r="G54" s="5">
        <v>0</v>
      </c>
      <c r="H54" s="5">
        <v>0</v>
      </c>
      <c r="I54" s="5">
        <v>0</v>
      </c>
      <c r="J54" s="5">
        <v>0</v>
      </c>
      <c r="L54">
        <f t="shared" si="3"/>
        <v>52</v>
      </c>
      <c r="M54">
        <f>Analysis!$B$3+B54/1000000</f>
        <v>1.0898290000041015</v>
      </c>
      <c r="N54">
        <f t="shared" si="4"/>
        <v>2</v>
      </c>
      <c r="O54">
        <f>IF(ABS(D54)&gt;1,D54/1000000,D54)*Analysis!$B$4</f>
        <v>-4.7411729999999999E-2</v>
      </c>
      <c r="P54">
        <f>IF(ABS(E54)&gt;1,E54/1000000,E54)*Analysis!$B$4</f>
        <v>0.12021174</v>
      </c>
      <c r="Q54">
        <f>IF(ABS(F54)&gt;1,F54/1000000,F54)*Analysis!$B$4</f>
        <v>9.8178676199999995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</row>
    <row r="55" spans="1:21" x14ac:dyDescent="0.3">
      <c r="A55" s="4">
        <v>53</v>
      </c>
      <c r="B55" s="4">
        <v>-96590892295</v>
      </c>
      <c r="C55" s="5">
        <v>2</v>
      </c>
      <c r="D55" s="5">
        <v>-4.9150000000000001E-3</v>
      </c>
      <c r="E55" s="5">
        <v>1.2375000000000001E-2</v>
      </c>
      <c r="F55" s="5">
        <v>1005755</v>
      </c>
      <c r="G55" s="5">
        <v>0</v>
      </c>
      <c r="H55" s="5">
        <v>0</v>
      </c>
      <c r="I55" s="5">
        <v>0</v>
      </c>
      <c r="J55" s="5">
        <v>0</v>
      </c>
      <c r="L55">
        <f t="shared" si="3"/>
        <v>53</v>
      </c>
      <c r="M55">
        <f>Analysis!$B$3+B55/1000000</f>
        <v>1.10770500000217</v>
      </c>
      <c r="N55">
        <f t="shared" si="4"/>
        <v>2</v>
      </c>
      <c r="O55">
        <f>IF(ABS(D55)&gt;1,D55/1000000,D55)*Analysis!$B$4</f>
        <v>-4.8216150000000006E-2</v>
      </c>
      <c r="P55">
        <f>IF(ABS(E55)&gt;1,E55/1000000,E55)*Analysis!$B$4</f>
        <v>0.12139875000000001</v>
      </c>
      <c r="Q55">
        <f>IF(ABS(F55)&gt;1,F55/1000000,F55)*Analysis!$B$4</f>
        <v>9.8664565500000005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</row>
    <row r="56" spans="1:21" x14ac:dyDescent="0.3">
      <c r="A56" s="4">
        <v>54</v>
      </c>
      <c r="B56" s="4">
        <v>-96590867894</v>
      </c>
      <c r="C56" s="5">
        <v>2</v>
      </c>
      <c r="D56" s="5">
        <v>-5.0000000000000001E-3</v>
      </c>
      <c r="E56" s="5">
        <v>1.2253E-2</v>
      </c>
      <c r="F56" s="5">
        <v>1004670</v>
      </c>
      <c r="G56" s="5">
        <v>0</v>
      </c>
      <c r="H56" s="5">
        <v>0</v>
      </c>
      <c r="I56" s="5">
        <v>0</v>
      </c>
      <c r="J56" s="5">
        <v>0</v>
      </c>
      <c r="L56">
        <f t="shared" si="3"/>
        <v>54</v>
      </c>
      <c r="M56">
        <f>Analysis!$B$3+B56/1000000</f>
        <v>1.1321060000045691</v>
      </c>
      <c r="N56">
        <f t="shared" si="4"/>
        <v>2</v>
      </c>
      <c r="O56">
        <f>IF(ABS(D56)&gt;1,D56/1000000,D56)*Analysis!$B$4</f>
        <v>-4.9050000000000003E-2</v>
      </c>
      <c r="P56">
        <f>IF(ABS(E56)&gt;1,E56/1000000,E56)*Analysis!$B$4</f>
        <v>0.12020193000000001</v>
      </c>
      <c r="Q56">
        <f>IF(ABS(F56)&gt;1,F56/1000000,F56)*Analysis!$B$4</f>
        <v>9.8558126999999995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</row>
    <row r="57" spans="1:21" x14ac:dyDescent="0.3">
      <c r="A57" s="4">
        <v>55</v>
      </c>
      <c r="B57" s="4">
        <v>-96590850580</v>
      </c>
      <c r="C57" s="5">
        <v>2</v>
      </c>
      <c r="D57" s="5">
        <v>-5.091E-3</v>
      </c>
      <c r="E57" s="5">
        <v>1.2281E-2</v>
      </c>
      <c r="F57" s="5">
        <v>1004145</v>
      </c>
      <c r="G57" s="5">
        <v>0</v>
      </c>
      <c r="H57" s="5">
        <v>0</v>
      </c>
      <c r="I57" s="5">
        <v>0</v>
      </c>
      <c r="J57" s="5">
        <v>0</v>
      </c>
      <c r="L57">
        <f t="shared" si="3"/>
        <v>55</v>
      </c>
      <c r="M57">
        <f>Analysis!$B$3+B57/1000000</f>
        <v>1.1494200000015553</v>
      </c>
      <c r="N57">
        <f t="shared" si="4"/>
        <v>2</v>
      </c>
      <c r="O57">
        <f>IF(ABS(D57)&gt;1,D57/1000000,D57)*Analysis!$B$4</f>
        <v>-4.9942710000000001E-2</v>
      </c>
      <c r="P57">
        <f>IF(ABS(E57)&gt;1,E57/1000000,E57)*Analysis!$B$4</f>
        <v>0.12047661000000001</v>
      </c>
      <c r="Q57">
        <f>IF(ABS(F57)&gt;1,F57/1000000,F57)*Analysis!$B$4</f>
        <v>9.8506624500000015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</row>
    <row r="58" spans="1:21" x14ac:dyDescent="0.3">
      <c r="A58" s="4">
        <v>56</v>
      </c>
      <c r="B58" s="4">
        <v>-96590828187</v>
      </c>
      <c r="C58" s="5">
        <v>2</v>
      </c>
      <c r="D58" s="5">
        <v>-4.9259999999999998E-3</v>
      </c>
      <c r="E58" s="5">
        <v>1.2295E-2</v>
      </c>
      <c r="F58" s="5">
        <v>1006258</v>
      </c>
      <c r="G58" s="5">
        <v>0</v>
      </c>
      <c r="H58" s="5">
        <v>0</v>
      </c>
      <c r="I58" s="5">
        <v>0</v>
      </c>
      <c r="J58" s="5">
        <v>0</v>
      </c>
      <c r="L58">
        <f t="shared" si="3"/>
        <v>56</v>
      </c>
      <c r="M58">
        <f>Analysis!$B$3+B58/1000000</f>
        <v>1.1718129999935627</v>
      </c>
      <c r="N58">
        <f t="shared" si="4"/>
        <v>2</v>
      </c>
      <c r="O58">
        <f>IF(ABS(D58)&gt;1,D58/1000000,D58)*Analysis!$B$4</f>
        <v>-4.8324060000000002E-2</v>
      </c>
      <c r="P58">
        <f>IF(ABS(E58)&gt;1,E58/1000000,E58)*Analysis!$B$4</f>
        <v>0.12061395000000001</v>
      </c>
      <c r="Q58">
        <f>IF(ABS(F58)&gt;1,F58/1000000,F58)*Analysis!$B$4</f>
        <v>9.871390980000001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</row>
    <row r="59" spans="1:21" x14ac:dyDescent="0.3">
      <c r="A59" s="4">
        <v>57</v>
      </c>
      <c r="B59" s="4">
        <v>-96590808760</v>
      </c>
      <c r="C59" s="5">
        <v>2</v>
      </c>
      <c r="D59" s="5">
        <v>-4.914E-3</v>
      </c>
      <c r="E59" s="5">
        <v>1.242E-2</v>
      </c>
      <c r="F59" s="5">
        <v>1008535</v>
      </c>
      <c r="G59" s="5">
        <v>0</v>
      </c>
      <c r="H59" s="5">
        <v>0</v>
      </c>
      <c r="I59" s="5">
        <v>0</v>
      </c>
      <c r="J59" s="5">
        <v>0</v>
      </c>
      <c r="L59">
        <f t="shared" si="3"/>
        <v>57</v>
      </c>
      <c r="M59">
        <f>Analysis!$B$3+B59/1000000</f>
        <v>1.1912400000001071</v>
      </c>
      <c r="N59">
        <f t="shared" si="4"/>
        <v>2</v>
      </c>
      <c r="O59">
        <f>IF(ABS(D59)&gt;1,D59/1000000,D59)*Analysis!$B$4</f>
        <v>-4.820634E-2</v>
      </c>
      <c r="P59">
        <f>IF(ABS(E59)&gt;1,E59/1000000,E59)*Analysis!$B$4</f>
        <v>0.12184020000000001</v>
      </c>
      <c r="Q59">
        <f>IF(ABS(F59)&gt;1,F59/1000000,F59)*Analysis!$B$4</f>
        <v>9.8937283499999999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</row>
    <row r="60" spans="1:21" x14ac:dyDescent="0.3">
      <c r="A60" s="4">
        <v>58</v>
      </c>
      <c r="B60" s="4">
        <v>-96590787928</v>
      </c>
      <c r="C60" s="5">
        <v>2</v>
      </c>
      <c r="D60" s="5">
        <v>-5.0899999999999999E-3</v>
      </c>
      <c r="E60" s="5">
        <v>1.2382000000000001E-2</v>
      </c>
      <c r="F60" s="5">
        <v>1005925</v>
      </c>
      <c r="G60" s="5">
        <v>0</v>
      </c>
      <c r="H60" s="5">
        <v>0</v>
      </c>
      <c r="I60" s="5">
        <v>0</v>
      </c>
      <c r="J60" s="5">
        <v>0</v>
      </c>
      <c r="L60">
        <f t="shared" si="3"/>
        <v>58</v>
      </c>
      <c r="M60">
        <f>Analysis!$B$3+B60/1000000</f>
        <v>1.2120719999948051</v>
      </c>
      <c r="N60">
        <f t="shared" si="4"/>
        <v>2</v>
      </c>
      <c r="O60">
        <f>IF(ABS(D60)&gt;1,D60/1000000,D60)*Analysis!$B$4</f>
        <v>-4.9932900000000002E-2</v>
      </c>
      <c r="P60">
        <f>IF(ABS(E60)&gt;1,E60/1000000,E60)*Analysis!$B$4</f>
        <v>0.12146742000000001</v>
      </c>
      <c r="Q60">
        <f>IF(ABS(F60)&gt;1,F60/1000000,F60)*Analysis!$B$4</f>
        <v>9.8681242499999993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</row>
    <row r="61" spans="1:21" x14ac:dyDescent="0.3">
      <c r="A61" s="4">
        <v>59</v>
      </c>
      <c r="B61" s="4">
        <v>-96590770182</v>
      </c>
      <c r="C61" s="5">
        <v>2</v>
      </c>
      <c r="D61" s="5">
        <v>3.4099999999999999E-4</v>
      </c>
      <c r="E61" s="5">
        <v>1.2361E-2</v>
      </c>
      <c r="F61" s="5">
        <v>1004395</v>
      </c>
      <c r="G61" s="5">
        <v>0</v>
      </c>
      <c r="H61" s="5">
        <v>0</v>
      </c>
      <c r="I61" s="5">
        <v>0</v>
      </c>
      <c r="J61" s="5">
        <v>0</v>
      </c>
      <c r="L61">
        <f t="shared" si="3"/>
        <v>59</v>
      </c>
      <c r="M61">
        <f>Analysis!$B$3+B61/1000000</f>
        <v>1.2298180000070715</v>
      </c>
      <c r="N61">
        <f t="shared" si="4"/>
        <v>2</v>
      </c>
      <c r="O61">
        <f>IF(ABS(D61)&gt;1,D61/1000000,D61)*Analysis!$B$4</f>
        <v>3.3452099999999999E-3</v>
      </c>
      <c r="P61">
        <f>IF(ABS(E61)&gt;1,E61/1000000,E61)*Analysis!$B$4</f>
        <v>0.12126141000000001</v>
      </c>
      <c r="Q61">
        <f>IF(ABS(F61)&gt;1,F61/1000000,F61)*Analysis!$B$4</f>
        <v>9.8531149500000001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</row>
    <row r="62" spans="1:21" x14ac:dyDescent="0.3">
      <c r="A62" s="4">
        <v>60</v>
      </c>
      <c r="B62" s="4">
        <v>-96590747701</v>
      </c>
      <c r="C62" s="5">
        <v>2</v>
      </c>
      <c r="D62" s="5">
        <v>-5.5129999999999997E-3</v>
      </c>
      <c r="E62" s="5">
        <v>1.2144E-2</v>
      </c>
      <c r="F62" s="5">
        <v>0.99666200000000005</v>
      </c>
      <c r="G62" s="5">
        <v>0</v>
      </c>
      <c r="H62" s="5">
        <v>0</v>
      </c>
      <c r="I62" s="5">
        <v>0</v>
      </c>
      <c r="J62" s="5">
        <v>0</v>
      </c>
      <c r="L62">
        <f t="shared" si="3"/>
        <v>60</v>
      </c>
      <c r="M62">
        <f>Analysis!$B$3+B62/1000000</f>
        <v>1.2522989999997662</v>
      </c>
      <c r="N62">
        <f t="shared" si="4"/>
        <v>2</v>
      </c>
      <c r="O62">
        <f>IF(ABS(D62)&gt;1,D62/1000000,D62)*Analysis!$B$4</f>
        <v>-5.4082529999999997E-2</v>
      </c>
      <c r="P62">
        <f>IF(ABS(E62)&gt;1,E62/1000000,E62)*Analysis!$B$4</f>
        <v>0.11913264000000001</v>
      </c>
      <c r="Q62">
        <f>IF(ABS(F62)&gt;1,F62/1000000,F62)*Analysis!$B$4</f>
        <v>9.7772542200000014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</row>
    <row r="63" spans="1:21" x14ac:dyDescent="0.3">
      <c r="A63" s="4">
        <v>61</v>
      </c>
      <c r="B63" s="4">
        <v>-96590727433</v>
      </c>
      <c r="C63" s="5">
        <v>2</v>
      </c>
      <c r="D63" s="5">
        <v>-5.3959999999999998E-3</v>
      </c>
      <c r="E63" s="5">
        <v>1.2232E-2</v>
      </c>
      <c r="F63" s="5">
        <v>1002537</v>
      </c>
      <c r="G63" s="5">
        <v>0</v>
      </c>
      <c r="H63" s="5">
        <v>0</v>
      </c>
      <c r="I63" s="5">
        <v>0</v>
      </c>
      <c r="J63" s="5">
        <v>0</v>
      </c>
      <c r="L63">
        <f t="shared" si="3"/>
        <v>61</v>
      </c>
      <c r="M63">
        <f>Analysis!$B$3+B63/1000000</f>
        <v>1.2725670000072569</v>
      </c>
      <c r="N63">
        <f t="shared" si="4"/>
        <v>2</v>
      </c>
      <c r="O63">
        <f>IF(ABS(D63)&gt;1,D63/1000000,D63)*Analysis!$B$4</f>
        <v>-5.2934759999999997E-2</v>
      </c>
      <c r="P63">
        <f>IF(ABS(E63)&gt;1,E63/1000000,E63)*Analysis!$B$4</f>
        <v>0.11999592000000001</v>
      </c>
      <c r="Q63">
        <f>IF(ABS(F63)&gt;1,F63/1000000,F63)*Analysis!$B$4</f>
        <v>9.8348879700000005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</row>
    <row r="64" spans="1:21" x14ac:dyDescent="0.3">
      <c r="A64" s="4">
        <v>62</v>
      </c>
      <c r="B64" s="4">
        <v>-96590707302</v>
      </c>
      <c r="C64" s="5">
        <v>2</v>
      </c>
      <c r="D64" s="5">
        <v>-3.1649999999999998E-3</v>
      </c>
      <c r="E64" s="5">
        <v>1.2359E-2</v>
      </c>
      <c r="F64" s="5">
        <v>1005232</v>
      </c>
      <c r="G64" s="5">
        <v>0</v>
      </c>
      <c r="H64" s="5">
        <v>0</v>
      </c>
      <c r="I64" s="5">
        <v>0</v>
      </c>
      <c r="J64" s="5">
        <v>0</v>
      </c>
      <c r="L64">
        <f t="shared" si="3"/>
        <v>62</v>
      </c>
      <c r="M64">
        <f>Analysis!$B$3+B64/1000000</f>
        <v>1.2926980000047479</v>
      </c>
      <c r="N64">
        <f t="shared" si="4"/>
        <v>2</v>
      </c>
      <c r="O64">
        <f>IF(ABS(D64)&gt;1,D64/1000000,D64)*Analysis!$B$4</f>
        <v>-3.1048650000000001E-2</v>
      </c>
      <c r="P64">
        <f>IF(ABS(E64)&gt;1,E64/1000000,E64)*Analysis!$B$4</f>
        <v>0.12124179</v>
      </c>
      <c r="Q64">
        <f>IF(ABS(F64)&gt;1,F64/1000000,F64)*Analysis!$B$4</f>
        <v>9.8613259199999987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</row>
    <row r="65" spans="1:21" x14ac:dyDescent="0.3">
      <c r="A65" s="4">
        <v>63</v>
      </c>
      <c r="B65" s="4">
        <v>-96590690874</v>
      </c>
      <c r="C65" s="5">
        <v>2</v>
      </c>
      <c r="D65" s="5">
        <v>-4.3810000000000003E-3</v>
      </c>
      <c r="E65" s="5">
        <v>1.2322E-2</v>
      </c>
      <c r="F65" s="5">
        <v>1003420</v>
      </c>
      <c r="G65" s="5">
        <v>0</v>
      </c>
      <c r="H65" s="5">
        <v>0</v>
      </c>
      <c r="I65" s="5">
        <v>0</v>
      </c>
      <c r="J65" s="5">
        <v>0</v>
      </c>
      <c r="L65">
        <f t="shared" si="3"/>
        <v>63</v>
      </c>
      <c r="M65">
        <f>Analysis!$B$3+B65/1000000</f>
        <v>1.3091259999928297</v>
      </c>
      <c r="N65">
        <f t="shared" si="4"/>
        <v>2</v>
      </c>
      <c r="O65">
        <f>IF(ABS(D65)&gt;1,D65/1000000,D65)*Analysis!$B$4</f>
        <v>-4.2977610000000006E-2</v>
      </c>
      <c r="P65">
        <f>IF(ABS(E65)&gt;1,E65/1000000,E65)*Analysis!$B$4</f>
        <v>0.12087882</v>
      </c>
      <c r="Q65">
        <f>IF(ABS(F65)&gt;1,F65/1000000,F65)*Analysis!$B$4</f>
        <v>9.843550200000001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</row>
    <row r="66" spans="1:21" x14ac:dyDescent="0.3">
      <c r="A66" s="4">
        <v>64</v>
      </c>
      <c r="B66" s="4">
        <v>-96590667316</v>
      </c>
      <c r="C66" s="5">
        <v>2</v>
      </c>
      <c r="D66" s="5">
        <v>-4.1240000000000001E-3</v>
      </c>
      <c r="E66" s="5">
        <v>1.2286999999999999E-2</v>
      </c>
      <c r="F66" s="5">
        <v>1004148</v>
      </c>
      <c r="G66" s="5">
        <v>0</v>
      </c>
      <c r="H66" s="5">
        <v>0</v>
      </c>
      <c r="I66" s="5">
        <v>0</v>
      </c>
      <c r="J66" s="5">
        <v>0</v>
      </c>
      <c r="L66">
        <f t="shared" si="3"/>
        <v>64</v>
      </c>
      <c r="M66">
        <f>Analysis!$B$3+B66/1000000</f>
        <v>1.3326839999936055</v>
      </c>
      <c r="N66">
        <f t="shared" si="4"/>
        <v>2</v>
      </c>
      <c r="O66">
        <f>IF(ABS(D66)&gt;1,D66/1000000,D66)*Analysis!$B$4</f>
        <v>-4.0456440000000003E-2</v>
      </c>
      <c r="P66">
        <f>IF(ABS(E66)&gt;1,E66/1000000,E66)*Analysis!$B$4</f>
        <v>0.12053547000000001</v>
      </c>
      <c r="Q66">
        <f>IF(ABS(F66)&gt;1,F66/1000000,F66)*Analysis!$B$4</f>
        <v>9.8506918800000012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</row>
    <row r="67" spans="1:21" x14ac:dyDescent="0.3">
      <c r="A67" s="4">
        <v>65</v>
      </c>
      <c r="B67" s="4">
        <v>-96590650116</v>
      </c>
      <c r="C67" s="5">
        <v>2</v>
      </c>
      <c r="D67" s="5">
        <v>-4.8050000000000002E-3</v>
      </c>
      <c r="E67" s="5">
        <v>1.2312E-2</v>
      </c>
      <c r="F67" s="5">
        <v>1004439</v>
      </c>
      <c r="G67" s="5">
        <v>0</v>
      </c>
      <c r="H67" s="5">
        <v>0</v>
      </c>
      <c r="I67" s="5">
        <v>0</v>
      </c>
      <c r="J67" s="5">
        <v>0</v>
      </c>
      <c r="L67">
        <f t="shared" ref="L67:L130" si="9">A67</f>
        <v>65</v>
      </c>
      <c r="M67">
        <f>Analysis!$B$3+B67/1000000</f>
        <v>1.3498839999956544</v>
      </c>
      <c r="N67">
        <f t="shared" ref="N67:N130" si="10">C67</f>
        <v>2</v>
      </c>
      <c r="O67">
        <f>IF(ABS(D67)&gt;1,D67/1000000,D67)*Analysis!$B$4</f>
        <v>-4.7137050000000007E-2</v>
      </c>
      <c r="P67">
        <f>IF(ABS(E67)&gt;1,E67/1000000,E67)*Analysis!$B$4</f>
        <v>0.12078072000000001</v>
      </c>
      <c r="Q67">
        <f>IF(ABS(F67)&gt;1,F67/1000000,F67)*Analysis!$B$4</f>
        <v>9.8535465900000005</v>
      </c>
      <c r="R67">
        <f t="shared" ref="R67:R130" si="11">IF(ABS(G67)&gt;1,G67/1000000,G67)</f>
        <v>0</v>
      </c>
      <c r="S67">
        <f t="shared" ref="S67:S130" si="12">IF(ABS(H67)&gt;1,H67/1000000,H67)</f>
        <v>0</v>
      </c>
      <c r="T67">
        <f t="shared" ref="T67:T130" si="13">IF(ABS(I67)&gt;1,I67/1000000,I67)</f>
        <v>0</v>
      </c>
      <c r="U67">
        <f t="shared" si="8"/>
        <v>0</v>
      </c>
    </row>
    <row r="68" spans="1:21" x14ac:dyDescent="0.3">
      <c r="A68" s="4">
        <v>66</v>
      </c>
      <c r="B68" s="4">
        <v>-96590629997</v>
      </c>
      <c r="C68" s="5">
        <v>2</v>
      </c>
      <c r="D68" s="5">
        <v>-5.0699999999999999E-3</v>
      </c>
      <c r="E68" s="5">
        <v>1.2212000000000001E-2</v>
      </c>
      <c r="F68" s="5">
        <v>1004425</v>
      </c>
      <c r="G68" s="5">
        <v>0</v>
      </c>
      <c r="H68" s="5">
        <v>0</v>
      </c>
      <c r="I68" s="5">
        <v>0</v>
      </c>
      <c r="J68" s="5">
        <v>0</v>
      </c>
      <c r="L68">
        <f t="shared" si="9"/>
        <v>66</v>
      </c>
      <c r="M68">
        <f>Analysis!$B$3+B68/1000000</f>
        <v>1.370003000003635</v>
      </c>
      <c r="N68">
        <f t="shared" si="10"/>
        <v>2</v>
      </c>
      <c r="O68">
        <f>IF(ABS(D68)&gt;1,D68/1000000,D68)*Analysis!$B$4</f>
        <v>-4.9736700000000002E-2</v>
      </c>
      <c r="P68">
        <f>IF(ABS(E68)&gt;1,E68/1000000,E68)*Analysis!$B$4</f>
        <v>0.11979972000000001</v>
      </c>
      <c r="Q68">
        <f>IF(ABS(F68)&gt;1,F68/1000000,F68)*Analysis!$B$4</f>
        <v>9.8534092500000003</v>
      </c>
      <c r="R68">
        <f t="shared" si="11"/>
        <v>0</v>
      </c>
      <c r="S68">
        <f t="shared" si="12"/>
        <v>0</v>
      </c>
      <c r="T68">
        <f t="shared" si="13"/>
        <v>0</v>
      </c>
      <c r="U68">
        <f t="shared" si="8"/>
        <v>0</v>
      </c>
    </row>
    <row r="69" spans="1:21" x14ac:dyDescent="0.3">
      <c r="A69" s="4">
        <v>67</v>
      </c>
      <c r="B69" s="4">
        <v>-96590611880</v>
      </c>
      <c r="C69" s="5">
        <v>2</v>
      </c>
      <c r="D69" s="5">
        <v>3.5829999999999998E-3</v>
      </c>
      <c r="E69" s="5">
        <v>1.2305E-2</v>
      </c>
      <c r="F69" s="5">
        <v>1004778</v>
      </c>
      <c r="G69" s="5">
        <v>0</v>
      </c>
      <c r="H69" s="5">
        <v>0</v>
      </c>
      <c r="I69" s="5">
        <v>0</v>
      </c>
      <c r="J69" s="5">
        <v>0</v>
      </c>
      <c r="L69">
        <f t="shared" si="9"/>
        <v>67</v>
      </c>
      <c r="M69">
        <f>Analysis!$B$3+B69/1000000</f>
        <v>1.388120000003255</v>
      </c>
      <c r="N69">
        <f t="shared" si="10"/>
        <v>2</v>
      </c>
      <c r="O69">
        <f>IF(ABS(D69)&gt;1,D69/1000000,D69)*Analysis!$B$4</f>
        <v>3.5149229999999997E-2</v>
      </c>
      <c r="P69">
        <f>IF(ABS(E69)&gt;1,E69/1000000,E69)*Analysis!$B$4</f>
        <v>0.12071205</v>
      </c>
      <c r="Q69">
        <f>IF(ABS(F69)&gt;1,F69/1000000,F69)*Analysis!$B$4</f>
        <v>9.8568721799999999</v>
      </c>
      <c r="R69">
        <f t="shared" si="11"/>
        <v>0</v>
      </c>
      <c r="S69">
        <f t="shared" si="12"/>
        <v>0</v>
      </c>
      <c r="T69">
        <f t="shared" si="13"/>
        <v>0</v>
      </c>
      <c r="U69">
        <f t="shared" si="8"/>
        <v>0</v>
      </c>
    </row>
    <row r="70" spans="1:21" x14ac:dyDescent="0.3">
      <c r="A70" s="4">
        <v>68</v>
      </c>
      <c r="B70" s="4">
        <v>-96590595227</v>
      </c>
      <c r="C70" s="5">
        <v>2</v>
      </c>
      <c r="D70" s="5">
        <v>2.281E-3</v>
      </c>
      <c r="E70" s="5">
        <v>1.2382000000000001E-2</v>
      </c>
      <c r="F70" s="5">
        <v>1004721</v>
      </c>
      <c r="G70" s="5">
        <v>0</v>
      </c>
      <c r="H70" s="5">
        <v>0</v>
      </c>
      <c r="I70" s="5">
        <v>0</v>
      </c>
      <c r="J70" s="5">
        <v>0</v>
      </c>
      <c r="L70">
        <f t="shared" si="9"/>
        <v>68</v>
      </c>
      <c r="M70">
        <f>Analysis!$B$3+B70/1000000</f>
        <v>1.4047730000020238</v>
      </c>
      <c r="N70">
        <f t="shared" si="10"/>
        <v>2</v>
      </c>
      <c r="O70">
        <f>IF(ABS(D70)&gt;1,D70/1000000,D70)*Analysis!$B$4</f>
        <v>2.2376610000000002E-2</v>
      </c>
      <c r="P70">
        <f>IF(ABS(E70)&gt;1,E70/1000000,E70)*Analysis!$B$4</f>
        <v>0.12146742000000001</v>
      </c>
      <c r="Q70">
        <f>IF(ABS(F70)&gt;1,F70/1000000,F70)*Analysis!$B$4</f>
        <v>9.8563130100000009</v>
      </c>
      <c r="R70">
        <f t="shared" si="11"/>
        <v>0</v>
      </c>
      <c r="S70">
        <f t="shared" si="12"/>
        <v>0</v>
      </c>
      <c r="T70">
        <f t="shared" si="13"/>
        <v>0</v>
      </c>
      <c r="U70">
        <f t="shared" si="8"/>
        <v>0</v>
      </c>
    </row>
    <row r="71" spans="1:21" x14ac:dyDescent="0.3">
      <c r="A71" s="4">
        <v>69</v>
      </c>
      <c r="B71" s="4">
        <v>-96590566558</v>
      </c>
      <c r="C71" s="5">
        <v>2</v>
      </c>
      <c r="D71" s="5">
        <v>3.124E-3</v>
      </c>
      <c r="E71" s="5">
        <v>1.2341E-2</v>
      </c>
      <c r="F71" s="5">
        <v>0.997695</v>
      </c>
      <c r="G71" s="5">
        <v>0</v>
      </c>
      <c r="H71" s="5">
        <v>0</v>
      </c>
      <c r="I71" s="5">
        <v>0</v>
      </c>
      <c r="J71" s="5">
        <v>0</v>
      </c>
      <c r="L71">
        <f t="shared" si="9"/>
        <v>69</v>
      </c>
      <c r="M71">
        <f>Analysis!$B$3+B71/1000000</f>
        <v>1.4334419999941019</v>
      </c>
      <c r="N71">
        <f t="shared" si="10"/>
        <v>2</v>
      </c>
      <c r="O71">
        <f>IF(ABS(D71)&gt;1,D71/1000000,D71)*Analysis!$B$4</f>
        <v>3.064644E-2</v>
      </c>
      <c r="P71">
        <f>IF(ABS(E71)&gt;1,E71/1000000,E71)*Analysis!$B$4</f>
        <v>0.12106521000000001</v>
      </c>
      <c r="Q71">
        <f>IF(ABS(F71)&gt;1,F71/1000000,F71)*Analysis!$B$4</f>
        <v>9.7873879500000012</v>
      </c>
      <c r="R71">
        <f t="shared" si="11"/>
        <v>0</v>
      </c>
      <c r="S71">
        <f t="shared" si="12"/>
        <v>0</v>
      </c>
      <c r="T71">
        <f t="shared" si="13"/>
        <v>0</v>
      </c>
      <c r="U71">
        <f t="shared" si="8"/>
        <v>0</v>
      </c>
    </row>
    <row r="72" spans="1:21" x14ac:dyDescent="0.3">
      <c r="A72" s="4">
        <v>70</v>
      </c>
      <c r="B72" s="4">
        <v>-96590551034</v>
      </c>
      <c r="C72" s="5">
        <v>2</v>
      </c>
      <c r="D72" s="5">
        <v>3.091E-3</v>
      </c>
      <c r="E72" s="5">
        <v>1.2286999999999999E-2</v>
      </c>
      <c r="F72" s="5">
        <v>1001264</v>
      </c>
      <c r="G72" s="5">
        <v>0</v>
      </c>
      <c r="H72" s="5">
        <v>0</v>
      </c>
      <c r="I72" s="5">
        <v>0</v>
      </c>
      <c r="J72" s="5">
        <v>0</v>
      </c>
      <c r="L72">
        <f t="shared" si="9"/>
        <v>70</v>
      </c>
      <c r="M72">
        <f>Analysis!$B$3+B72/1000000</f>
        <v>1.4489659999962896</v>
      </c>
      <c r="N72">
        <f t="shared" si="10"/>
        <v>2</v>
      </c>
      <c r="O72">
        <f>IF(ABS(D72)&gt;1,D72/1000000,D72)*Analysis!$B$4</f>
        <v>3.0322710000000003E-2</v>
      </c>
      <c r="P72">
        <f>IF(ABS(E72)&gt;1,E72/1000000,E72)*Analysis!$B$4</f>
        <v>0.12053547000000001</v>
      </c>
      <c r="Q72">
        <f>IF(ABS(F72)&gt;1,F72/1000000,F72)*Analysis!$B$4</f>
        <v>9.8223998399999992</v>
      </c>
      <c r="R72">
        <f t="shared" si="11"/>
        <v>0</v>
      </c>
      <c r="S72">
        <f t="shared" si="12"/>
        <v>0</v>
      </c>
      <c r="T72">
        <f t="shared" si="13"/>
        <v>0</v>
      </c>
      <c r="U72">
        <f t="shared" si="8"/>
        <v>0</v>
      </c>
    </row>
    <row r="73" spans="1:21" x14ac:dyDescent="0.3">
      <c r="A73" s="4">
        <v>71</v>
      </c>
      <c r="B73" s="4">
        <v>-96590531162</v>
      </c>
      <c r="C73" s="5">
        <v>2</v>
      </c>
      <c r="D73" s="5">
        <v>2.9979999999999998E-3</v>
      </c>
      <c r="E73" s="5">
        <v>1.2253E-2</v>
      </c>
      <c r="F73" s="5">
        <v>1004153</v>
      </c>
      <c r="G73" s="5">
        <v>0</v>
      </c>
      <c r="H73" s="5">
        <v>0</v>
      </c>
      <c r="I73" s="5">
        <v>0</v>
      </c>
      <c r="J73" s="5">
        <v>0</v>
      </c>
      <c r="L73">
        <f t="shared" si="9"/>
        <v>71</v>
      </c>
      <c r="M73">
        <f>Analysis!$B$3+B73/1000000</f>
        <v>1.4688380000006873</v>
      </c>
      <c r="N73">
        <f t="shared" si="10"/>
        <v>2</v>
      </c>
      <c r="O73">
        <f>IF(ABS(D73)&gt;1,D73/1000000,D73)*Analysis!$B$4</f>
        <v>2.941038E-2</v>
      </c>
      <c r="P73">
        <f>IF(ABS(E73)&gt;1,E73/1000000,E73)*Analysis!$B$4</f>
        <v>0.12020193000000001</v>
      </c>
      <c r="Q73">
        <f>IF(ABS(F73)&gt;1,F73/1000000,F73)*Analysis!$B$4</f>
        <v>9.8507409300000006</v>
      </c>
      <c r="R73">
        <f t="shared" si="11"/>
        <v>0</v>
      </c>
      <c r="S73">
        <f t="shared" si="12"/>
        <v>0</v>
      </c>
      <c r="T73">
        <f t="shared" si="13"/>
        <v>0</v>
      </c>
      <c r="U73">
        <f t="shared" si="8"/>
        <v>0</v>
      </c>
    </row>
    <row r="74" spans="1:21" x14ac:dyDescent="0.3">
      <c r="A74" s="4">
        <v>72</v>
      </c>
      <c r="B74" s="4">
        <v>-96590511183</v>
      </c>
      <c r="C74" s="5">
        <v>2</v>
      </c>
      <c r="D74" s="5">
        <v>1.351E-3</v>
      </c>
      <c r="E74" s="5">
        <v>1.0744E-2</v>
      </c>
      <c r="F74" s="5">
        <v>1004099</v>
      </c>
      <c r="G74" s="5">
        <v>0</v>
      </c>
      <c r="H74" s="5">
        <v>0</v>
      </c>
      <c r="I74" s="5">
        <v>0</v>
      </c>
      <c r="J74" s="5">
        <v>0</v>
      </c>
      <c r="L74">
        <f t="shared" si="9"/>
        <v>72</v>
      </c>
      <c r="M74">
        <f>Analysis!$B$3+B74/1000000</f>
        <v>1.4888170000049286</v>
      </c>
      <c r="N74">
        <f t="shared" si="10"/>
        <v>2</v>
      </c>
      <c r="O74">
        <f>IF(ABS(D74)&gt;1,D74/1000000,D74)*Analysis!$B$4</f>
        <v>1.3253310000000001E-2</v>
      </c>
      <c r="P74">
        <f>IF(ABS(E74)&gt;1,E74/1000000,E74)*Analysis!$B$4</f>
        <v>0.10539864</v>
      </c>
      <c r="Q74">
        <f>IF(ABS(F74)&gt;1,F74/1000000,F74)*Analysis!$B$4</f>
        <v>9.8502111900000013</v>
      </c>
      <c r="R74">
        <f t="shared" si="11"/>
        <v>0</v>
      </c>
      <c r="S74">
        <f t="shared" si="12"/>
        <v>0</v>
      </c>
      <c r="T74">
        <f t="shared" si="13"/>
        <v>0</v>
      </c>
      <c r="U74">
        <f t="shared" si="8"/>
        <v>0</v>
      </c>
    </row>
    <row r="75" spans="1:21" x14ac:dyDescent="0.3">
      <c r="A75" s="4">
        <v>73</v>
      </c>
      <c r="B75" s="4">
        <v>-96590491124</v>
      </c>
      <c r="C75" s="5">
        <v>2</v>
      </c>
      <c r="D75" s="5">
        <v>-6.1310000000000002E-3</v>
      </c>
      <c r="E75" s="5">
        <v>1.1686999999999999E-2</v>
      </c>
      <c r="F75" s="5">
        <v>1004646</v>
      </c>
      <c r="G75" s="5">
        <v>0</v>
      </c>
      <c r="H75" s="5">
        <v>0</v>
      </c>
      <c r="I75" s="5">
        <v>0</v>
      </c>
      <c r="J75" s="5">
        <v>0</v>
      </c>
      <c r="L75">
        <f t="shared" si="9"/>
        <v>73</v>
      </c>
      <c r="M75">
        <f>Analysis!$B$3+B75/1000000</f>
        <v>1.5088760000071488</v>
      </c>
      <c r="N75">
        <f t="shared" si="10"/>
        <v>2</v>
      </c>
      <c r="O75">
        <f>IF(ABS(D75)&gt;1,D75/1000000,D75)*Analysis!$B$4</f>
        <v>-6.0145110000000002E-2</v>
      </c>
      <c r="P75">
        <f>IF(ABS(E75)&gt;1,E75/1000000,E75)*Analysis!$B$4</f>
        <v>0.11464947</v>
      </c>
      <c r="Q75">
        <f>IF(ABS(F75)&gt;1,F75/1000000,F75)*Analysis!$B$4</f>
        <v>9.8555772600000005</v>
      </c>
      <c r="R75">
        <f t="shared" si="11"/>
        <v>0</v>
      </c>
      <c r="S75">
        <f t="shared" si="12"/>
        <v>0</v>
      </c>
      <c r="T75">
        <f t="shared" si="13"/>
        <v>0</v>
      </c>
      <c r="U75">
        <f t="shared" ref="U75:U138" si="14">J75/1000</f>
        <v>0</v>
      </c>
    </row>
    <row r="76" spans="1:21" x14ac:dyDescent="0.3">
      <c r="A76" s="4">
        <v>74</v>
      </c>
      <c r="B76" s="4">
        <v>-96590470053</v>
      </c>
      <c r="C76" s="5">
        <v>2</v>
      </c>
      <c r="D76" s="5">
        <v>-4.5269999999999998E-3</v>
      </c>
      <c r="E76" s="5">
        <v>1.2455000000000001E-2</v>
      </c>
      <c r="F76" s="5">
        <v>1004346</v>
      </c>
      <c r="G76" s="5">
        <v>0</v>
      </c>
      <c r="H76" s="5">
        <v>0</v>
      </c>
      <c r="I76" s="5">
        <v>0</v>
      </c>
      <c r="J76" s="5">
        <v>0</v>
      </c>
      <c r="L76">
        <f t="shared" si="9"/>
        <v>74</v>
      </c>
      <c r="M76">
        <f>Analysis!$B$3+B76/1000000</f>
        <v>1.5299470000027213</v>
      </c>
      <c r="N76">
        <f t="shared" si="10"/>
        <v>2</v>
      </c>
      <c r="O76">
        <f>IF(ABS(D76)&gt;1,D76/1000000,D76)*Analysis!$B$4</f>
        <v>-4.4409869999999997E-2</v>
      </c>
      <c r="P76">
        <f>IF(ABS(E76)&gt;1,E76/1000000,E76)*Analysis!$B$4</f>
        <v>0.12218355000000002</v>
      </c>
      <c r="Q76">
        <f>IF(ABS(F76)&gt;1,F76/1000000,F76)*Analysis!$B$4</f>
        <v>9.8526342600000003</v>
      </c>
      <c r="R76">
        <f t="shared" si="11"/>
        <v>0</v>
      </c>
      <c r="S76">
        <f t="shared" si="12"/>
        <v>0</v>
      </c>
      <c r="T76">
        <f t="shared" si="13"/>
        <v>0</v>
      </c>
      <c r="U76">
        <f t="shared" si="14"/>
        <v>0</v>
      </c>
    </row>
    <row r="77" spans="1:21" x14ac:dyDescent="0.3">
      <c r="A77" s="4">
        <v>75</v>
      </c>
      <c r="B77" s="4">
        <v>-96590447423</v>
      </c>
      <c r="C77" s="5">
        <v>2</v>
      </c>
      <c r="D77" s="5">
        <v>-5.0489999999999997E-3</v>
      </c>
      <c r="E77" s="5">
        <v>1.2322E-2</v>
      </c>
      <c r="F77" s="5">
        <v>1004468</v>
      </c>
      <c r="G77" s="5">
        <v>0</v>
      </c>
      <c r="H77" s="5">
        <v>0</v>
      </c>
      <c r="I77" s="5">
        <v>0</v>
      </c>
      <c r="J77" s="5">
        <v>0</v>
      </c>
      <c r="L77">
        <f t="shared" si="9"/>
        <v>75</v>
      </c>
      <c r="M77">
        <f>Analysis!$B$3+B77/1000000</f>
        <v>1.5525769999949262</v>
      </c>
      <c r="N77">
        <f t="shared" si="10"/>
        <v>2</v>
      </c>
      <c r="O77">
        <f>IF(ABS(D77)&gt;1,D77/1000000,D77)*Analysis!$B$4</f>
        <v>-4.9530690000000002E-2</v>
      </c>
      <c r="P77">
        <f>IF(ABS(E77)&gt;1,E77/1000000,E77)*Analysis!$B$4</f>
        <v>0.12087882</v>
      </c>
      <c r="Q77">
        <f>IF(ABS(F77)&gt;1,F77/1000000,F77)*Analysis!$B$4</f>
        <v>9.8538310799999991</v>
      </c>
      <c r="R77">
        <f t="shared" si="11"/>
        <v>0</v>
      </c>
      <c r="S77">
        <f t="shared" si="12"/>
        <v>0</v>
      </c>
      <c r="T77">
        <f t="shared" si="13"/>
        <v>0</v>
      </c>
      <c r="U77">
        <f t="shared" si="14"/>
        <v>0</v>
      </c>
    </row>
    <row r="78" spans="1:21" x14ac:dyDescent="0.3">
      <c r="A78" s="4">
        <v>76</v>
      </c>
      <c r="B78" s="4">
        <v>-96590430688</v>
      </c>
      <c r="C78" s="5">
        <v>2</v>
      </c>
      <c r="D78" s="5">
        <v>-4.9189999999999998E-3</v>
      </c>
      <c r="E78" s="5">
        <v>1.2296E-2</v>
      </c>
      <c r="F78" s="5">
        <v>1004439</v>
      </c>
      <c r="G78" s="5">
        <v>0</v>
      </c>
      <c r="H78" s="5">
        <v>0</v>
      </c>
      <c r="I78" s="5">
        <v>0</v>
      </c>
      <c r="J78" s="5">
        <v>0</v>
      </c>
      <c r="L78">
        <f t="shared" si="9"/>
        <v>76</v>
      </c>
      <c r="M78">
        <f>Analysis!$B$3+B78/1000000</f>
        <v>1.569312000006903</v>
      </c>
      <c r="N78">
        <f t="shared" si="10"/>
        <v>2</v>
      </c>
      <c r="O78">
        <f>IF(ABS(D78)&gt;1,D78/1000000,D78)*Analysis!$B$4</f>
        <v>-4.8255390000000002E-2</v>
      </c>
      <c r="P78">
        <f>IF(ABS(E78)&gt;1,E78/1000000,E78)*Analysis!$B$4</f>
        <v>0.12062376</v>
      </c>
      <c r="Q78">
        <f>IF(ABS(F78)&gt;1,F78/1000000,F78)*Analysis!$B$4</f>
        <v>9.8535465900000005</v>
      </c>
      <c r="R78">
        <f t="shared" si="11"/>
        <v>0</v>
      </c>
      <c r="S78">
        <f t="shared" si="12"/>
        <v>0</v>
      </c>
      <c r="T78">
        <f t="shared" si="13"/>
        <v>0</v>
      </c>
      <c r="U78">
        <f t="shared" si="14"/>
        <v>0</v>
      </c>
    </row>
    <row r="79" spans="1:21" x14ac:dyDescent="0.3">
      <c r="A79" s="4">
        <v>77</v>
      </c>
      <c r="B79" s="4">
        <v>-96590408467</v>
      </c>
      <c r="C79" s="5">
        <v>2</v>
      </c>
      <c r="D79" s="5">
        <v>-4.9119999999999997E-3</v>
      </c>
      <c r="E79" s="5">
        <v>1.2351000000000001E-2</v>
      </c>
      <c r="F79" s="5">
        <v>1002512</v>
      </c>
      <c r="G79" s="5">
        <v>0</v>
      </c>
      <c r="H79" s="5">
        <v>0</v>
      </c>
      <c r="I79" s="5">
        <v>0</v>
      </c>
      <c r="J79" s="5">
        <v>0</v>
      </c>
      <c r="L79">
        <f t="shared" si="9"/>
        <v>77</v>
      </c>
      <c r="M79">
        <f>Analysis!$B$3+B79/1000000</f>
        <v>1.5915329999988899</v>
      </c>
      <c r="N79">
        <f t="shared" si="10"/>
        <v>2</v>
      </c>
      <c r="O79">
        <f>IF(ABS(D79)&gt;1,D79/1000000,D79)*Analysis!$B$4</f>
        <v>-4.8186720000000002E-2</v>
      </c>
      <c r="P79">
        <f>IF(ABS(E79)&gt;1,E79/1000000,E79)*Analysis!$B$4</f>
        <v>0.12116331000000001</v>
      </c>
      <c r="Q79">
        <f>IF(ABS(F79)&gt;1,F79/1000000,F79)*Analysis!$B$4</f>
        <v>9.8346427200000015</v>
      </c>
      <c r="R79">
        <f t="shared" si="11"/>
        <v>0</v>
      </c>
      <c r="S79">
        <f t="shared" si="12"/>
        <v>0</v>
      </c>
      <c r="T79">
        <f t="shared" si="13"/>
        <v>0</v>
      </c>
      <c r="U79">
        <f t="shared" si="14"/>
        <v>0</v>
      </c>
    </row>
    <row r="80" spans="1:21" x14ac:dyDescent="0.3">
      <c r="A80" s="4">
        <v>78</v>
      </c>
      <c r="B80" s="4">
        <v>-96590390547</v>
      </c>
      <c r="C80" s="5">
        <v>2</v>
      </c>
      <c r="D80" s="5">
        <v>-4.7479999999999996E-3</v>
      </c>
      <c r="E80" s="5">
        <v>1.2203E-2</v>
      </c>
      <c r="F80" s="5">
        <v>0.99809999999999999</v>
      </c>
      <c r="G80" s="5">
        <v>0</v>
      </c>
      <c r="H80" s="5">
        <v>0</v>
      </c>
      <c r="I80" s="5">
        <v>0</v>
      </c>
      <c r="J80" s="5">
        <v>0</v>
      </c>
      <c r="L80">
        <f t="shared" si="9"/>
        <v>78</v>
      </c>
      <c r="M80">
        <f>Analysis!$B$3+B80/1000000</f>
        <v>1.609452999997302</v>
      </c>
      <c r="N80">
        <f t="shared" si="10"/>
        <v>2</v>
      </c>
      <c r="O80">
        <f>IF(ABS(D80)&gt;1,D80/1000000,D80)*Analysis!$B$4</f>
        <v>-4.6577880000000002E-2</v>
      </c>
      <c r="P80">
        <f>IF(ABS(E80)&gt;1,E80/1000000,E80)*Analysis!$B$4</f>
        <v>0.11971143000000001</v>
      </c>
      <c r="Q80">
        <f>IF(ABS(F80)&gt;1,F80/1000000,F80)*Analysis!$B$4</f>
        <v>9.7913610000000002</v>
      </c>
      <c r="R80">
        <f t="shared" si="11"/>
        <v>0</v>
      </c>
      <c r="S80">
        <f t="shared" si="12"/>
        <v>0</v>
      </c>
      <c r="T80">
        <f t="shared" si="13"/>
        <v>0</v>
      </c>
      <c r="U80">
        <f t="shared" si="14"/>
        <v>0</v>
      </c>
    </row>
    <row r="81" spans="1:21" x14ac:dyDescent="0.3">
      <c r="A81" s="4">
        <v>79</v>
      </c>
      <c r="B81" s="4">
        <v>-96590370665</v>
      </c>
      <c r="C81" s="5">
        <v>2</v>
      </c>
      <c r="D81" s="5">
        <v>2.2290000000000001E-3</v>
      </c>
      <c r="E81" s="5">
        <v>1.2258E-2</v>
      </c>
      <c r="F81" s="5">
        <v>0.99632399999999999</v>
      </c>
      <c r="G81" s="5">
        <v>0</v>
      </c>
      <c r="H81" s="5">
        <v>0</v>
      </c>
      <c r="I81" s="5">
        <v>0</v>
      </c>
      <c r="J81" s="5">
        <v>0</v>
      </c>
      <c r="L81">
        <f t="shared" si="9"/>
        <v>79</v>
      </c>
      <c r="M81">
        <f>Analysis!$B$3+B81/1000000</f>
        <v>1.629335000005085</v>
      </c>
      <c r="N81">
        <f t="shared" si="10"/>
        <v>2</v>
      </c>
      <c r="O81">
        <f>IF(ABS(D81)&gt;1,D81/1000000,D81)*Analysis!$B$4</f>
        <v>2.1866490000000002E-2</v>
      </c>
      <c r="P81">
        <f>IF(ABS(E81)&gt;1,E81/1000000,E81)*Analysis!$B$4</f>
        <v>0.12025098000000001</v>
      </c>
      <c r="Q81">
        <f>IF(ABS(F81)&gt;1,F81/1000000,F81)*Analysis!$B$4</f>
        <v>9.7739384400000002</v>
      </c>
      <c r="R81">
        <f t="shared" si="11"/>
        <v>0</v>
      </c>
      <c r="S81">
        <f t="shared" si="12"/>
        <v>0</v>
      </c>
      <c r="T81">
        <f t="shared" si="13"/>
        <v>0</v>
      </c>
      <c r="U81">
        <f t="shared" si="14"/>
        <v>0</v>
      </c>
    </row>
    <row r="82" spans="1:21" x14ac:dyDescent="0.3">
      <c r="A82" s="4">
        <v>80</v>
      </c>
      <c r="B82" s="4">
        <v>-96590355429</v>
      </c>
      <c r="C82" s="5">
        <v>2</v>
      </c>
      <c r="D82" s="5">
        <v>2.3389999999999999E-3</v>
      </c>
      <c r="E82" s="5">
        <v>1.2181000000000001E-2</v>
      </c>
      <c r="F82" s="5">
        <v>0.99604000000000004</v>
      </c>
      <c r="G82" s="5">
        <v>0</v>
      </c>
      <c r="H82" s="5">
        <v>0</v>
      </c>
      <c r="I82" s="5">
        <v>0</v>
      </c>
      <c r="J82" s="5">
        <v>0</v>
      </c>
      <c r="L82">
        <f t="shared" si="9"/>
        <v>80</v>
      </c>
      <c r="M82">
        <f>Analysis!$B$3+B82/1000000</f>
        <v>1.6445709999970859</v>
      </c>
      <c r="N82">
        <f t="shared" si="10"/>
        <v>2</v>
      </c>
      <c r="O82">
        <f>IF(ABS(D82)&gt;1,D82/1000000,D82)*Analysis!$B$4</f>
        <v>2.2945590000000002E-2</v>
      </c>
      <c r="P82">
        <f>IF(ABS(E82)&gt;1,E82/1000000,E82)*Analysis!$B$4</f>
        <v>0.11949561000000002</v>
      </c>
      <c r="Q82">
        <f>IF(ABS(F82)&gt;1,F82/1000000,F82)*Analysis!$B$4</f>
        <v>9.7711524000000001</v>
      </c>
      <c r="R82">
        <f t="shared" si="11"/>
        <v>0</v>
      </c>
      <c r="S82">
        <f t="shared" si="12"/>
        <v>0</v>
      </c>
      <c r="T82">
        <f t="shared" si="13"/>
        <v>0</v>
      </c>
      <c r="U82">
        <f t="shared" si="14"/>
        <v>0</v>
      </c>
    </row>
    <row r="83" spans="1:21" x14ac:dyDescent="0.3">
      <c r="A83" s="4">
        <v>81</v>
      </c>
      <c r="B83" s="4">
        <v>-96590329822</v>
      </c>
      <c r="C83" s="5">
        <v>2</v>
      </c>
      <c r="D83" s="5">
        <v>2.8159999999999999E-3</v>
      </c>
      <c r="E83" s="5">
        <v>1.2351000000000001E-2</v>
      </c>
      <c r="F83" s="5">
        <v>1005809</v>
      </c>
      <c r="G83" s="5">
        <v>0</v>
      </c>
      <c r="H83" s="5">
        <v>0</v>
      </c>
      <c r="I83" s="5">
        <v>0</v>
      </c>
      <c r="J83" s="5">
        <v>0</v>
      </c>
      <c r="L83">
        <f t="shared" si="9"/>
        <v>81</v>
      </c>
      <c r="M83">
        <f>Analysis!$B$3+B83/1000000</f>
        <v>1.6701780000003055</v>
      </c>
      <c r="N83">
        <f t="shared" si="10"/>
        <v>2</v>
      </c>
      <c r="O83">
        <f>IF(ABS(D83)&gt;1,D83/1000000,D83)*Analysis!$B$4</f>
        <v>2.762496E-2</v>
      </c>
      <c r="P83">
        <f>IF(ABS(E83)&gt;1,E83/1000000,E83)*Analysis!$B$4</f>
        <v>0.12116331000000001</v>
      </c>
      <c r="Q83">
        <f>IF(ABS(F83)&gt;1,F83/1000000,F83)*Analysis!$B$4</f>
        <v>9.8669862899999998</v>
      </c>
      <c r="R83">
        <f t="shared" si="11"/>
        <v>0</v>
      </c>
      <c r="S83">
        <f t="shared" si="12"/>
        <v>0</v>
      </c>
      <c r="T83">
        <f t="shared" si="13"/>
        <v>0</v>
      </c>
      <c r="U83">
        <f t="shared" si="14"/>
        <v>0</v>
      </c>
    </row>
    <row r="84" spans="1:21" x14ac:dyDescent="0.3">
      <c r="A84" s="4">
        <v>82</v>
      </c>
      <c r="B84" s="4">
        <v>-96590309735</v>
      </c>
      <c r="C84" s="5">
        <v>2</v>
      </c>
      <c r="D84" s="5">
        <v>-3.7500000000000001E-4</v>
      </c>
      <c r="E84" s="5">
        <v>1.2315E-2</v>
      </c>
      <c r="F84" s="5">
        <v>1004328</v>
      </c>
      <c r="G84" s="5">
        <v>0</v>
      </c>
      <c r="H84" s="5">
        <v>0</v>
      </c>
      <c r="I84" s="5">
        <v>0</v>
      </c>
      <c r="J84" s="5">
        <v>0</v>
      </c>
      <c r="L84">
        <f t="shared" si="9"/>
        <v>82</v>
      </c>
      <c r="M84">
        <f>Analysis!$B$3+B84/1000000</f>
        <v>1.6902649999974528</v>
      </c>
      <c r="N84">
        <f t="shared" si="10"/>
        <v>2</v>
      </c>
      <c r="O84">
        <f>IF(ABS(D84)&gt;1,D84/1000000,D84)*Analysis!$B$4</f>
        <v>-3.6787500000000002E-3</v>
      </c>
      <c r="P84">
        <f>IF(ABS(E84)&gt;1,E84/1000000,E84)*Analysis!$B$4</f>
        <v>0.12081015000000001</v>
      </c>
      <c r="Q84">
        <f>IF(ABS(F84)&gt;1,F84/1000000,F84)*Analysis!$B$4</f>
        <v>9.8524576800000023</v>
      </c>
      <c r="R84">
        <f t="shared" si="11"/>
        <v>0</v>
      </c>
      <c r="S84">
        <f t="shared" si="12"/>
        <v>0</v>
      </c>
      <c r="T84">
        <f t="shared" si="13"/>
        <v>0</v>
      </c>
      <c r="U84">
        <f t="shared" si="14"/>
        <v>0</v>
      </c>
    </row>
    <row r="85" spans="1:21" x14ac:dyDescent="0.3">
      <c r="A85" s="4">
        <v>83</v>
      </c>
      <c r="B85" s="4">
        <v>-96590288844</v>
      </c>
      <c r="C85" s="5">
        <v>2</v>
      </c>
      <c r="D85" s="5">
        <v>-5.476E-3</v>
      </c>
      <c r="E85" s="5">
        <v>1.2295E-2</v>
      </c>
      <c r="F85" s="5">
        <v>1004411</v>
      </c>
      <c r="G85" s="5">
        <v>0</v>
      </c>
      <c r="H85" s="5">
        <v>0</v>
      </c>
      <c r="I85" s="5">
        <v>0</v>
      </c>
      <c r="J85" s="5">
        <v>0</v>
      </c>
      <c r="L85">
        <f t="shared" si="9"/>
        <v>83</v>
      </c>
      <c r="M85">
        <f>Analysis!$B$3+B85/1000000</f>
        <v>1.7111560000048485</v>
      </c>
      <c r="N85">
        <f t="shared" si="10"/>
        <v>2</v>
      </c>
      <c r="O85">
        <f>IF(ABS(D85)&gt;1,D85/1000000,D85)*Analysis!$B$4</f>
        <v>-5.371956E-2</v>
      </c>
      <c r="P85">
        <f>IF(ABS(E85)&gt;1,E85/1000000,E85)*Analysis!$B$4</f>
        <v>0.12061395000000001</v>
      </c>
      <c r="Q85">
        <f>IF(ABS(F85)&gt;1,F85/1000000,F85)*Analysis!$B$4</f>
        <v>9.8532719100000001</v>
      </c>
      <c r="R85">
        <f t="shared" si="11"/>
        <v>0</v>
      </c>
      <c r="S85">
        <f t="shared" si="12"/>
        <v>0</v>
      </c>
      <c r="T85">
        <f t="shared" si="13"/>
        <v>0</v>
      </c>
      <c r="U85">
        <f t="shared" si="14"/>
        <v>0</v>
      </c>
    </row>
    <row r="86" spans="1:21" x14ac:dyDescent="0.3">
      <c r="A86" s="4">
        <v>84</v>
      </c>
      <c r="B86" s="4">
        <v>-96590273173</v>
      </c>
      <c r="C86" s="5">
        <v>2</v>
      </c>
      <c r="D86" s="5">
        <v>-4.5719999999999997E-3</v>
      </c>
      <c r="E86" s="5">
        <v>1.2304000000000001E-2</v>
      </c>
      <c r="F86" s="5">
        <v>1004500</v>
      </c>
      <c r="G86" s="5">
        <v>0</v>
      </c>
      <c r="H86" s="5">
        <v>0</v>
      </c>
      <c r="I86" s="5">
        <v>0</v>
      </c>
      <c r="J86" s="5">
        <v>0</v>
      </c>
      <c r="L86">
        <f t="shared" si="9"/>
        <v>84</v>
      </c>
      <c r="M86">
        <f>Analysis!$B$3+B86/1000000</f>
        <v>1.7268270000058692</v>
      </c>
      <c r="N86">
        <f t="shared" si="10"/>
        <v>2</v>
      </c>
      <c r="O86">
        <f>IF(ABS(D86)&gt;1,D86/1000000,D86)*Analysis!$B$4</f>
        <v>-4.485132E-2</v>
      </c>
      <c r="P86">
        <f>IF(ABS(E86)&gt;1,E86/1000000,E86)*Analysis!$B$4</f>
        <v>0.12070224000000002</v>
      </c>
      <c r="Q86">
        <f>IF(ABS(F86)&gt;1,F86/1000000,F86)*Analysis!$B$4</f>
        <v>9.8541450000000008</v>
      </c>
      <c r="R86">
        <f t="shared" si="11"/>
        <v>0</v>
      </c>
      <c r="S86">
        <f t="shared" si="12"/>
        <v>0</v>
      </c>
      <c r="T86">
        <f t="shared" si="13"/>
        <v>0</v>
      </c>
      <c r="U86">
        <f t="shared" si="14"/>
        <v>0</v>
      </c>
    </row>
    <row r="87" spans="1:21" x14ac:dyDescent="0.3">
      <c r="A87" s="4">
        <v>85</v>
      </c>
      <c r="B87" s="4">
        <v>-96590248399</v>
      </c>
      <c r="C87" s="5">
        <v>2</v>
      </c>
      <c r="D87" s="5">
        <v>-4.725E-3</v>
      </c>
      <c r="E87" s="5">
        <v>1.2324999999999999E-2</v>
      </c>
      <c r="F87" s="5">
        <v>1004457</v>
      </c>
      <c r="G87" s="5">
        <v>0</v>
      </c>
      <c r="H87" s="5">
        <v>0</v>
      </c>
      <c r="I87" s="5">
        <v>0</v>
      </c>
      <c r="J87" s="5">
        <v>0</v>
      </c>
      <c r="L87">
        <f t="shared" si="9"/>
        <v>85</v>
      </c>
      <c r="M87">
        <f>Analysis!$B$3+B87/1000000</f>
        <v>1.7516009999962989</v>
      </c>
      <c r="N87">
        <f t="shared" si="10"/>
        <v>2</v>
      </c>
      <c r="O87">
        <f>IF(ABS(D87)&gt;1,D87/1000000,D87)*Analysis!$B$4</f>
        <v>-4.6352250000000005E-2</v>
      </c>
      <c r="P87">
        <f>IF(ABS(E87)&gt;1,E87/1000000,E87)*Analysis!$B$4</f>
        <v>0.12090824999999999</v>
      </c>
      <c r="Q87">
        <f>IF(ABS(F87)&gt;1,F87/1000000,F87)*Analysis!$B$4</f>
        <v>9.8537231700000003</v>
      </c>
      <c r="R87">
        <f t="shared" si="11"/>
        <v>0</v>
      </c>
      <c r="S87">
        <f t="shared" si="12"/>
        <v>0</v>
      </c>
      <c r="T87">
        <f t="shared" si="13"/>
        <v>0</v>
      </c>
      <c r="U87">
        <f t="shared" si="14"/>
        <v>0</v>
      </c>
    </row>
    <row r="88" spans="1:21" x14ac:dyDescent="0.3">
      <c r="A88" s="4">
        <v>86</v>
      </c>
      <c r="B88" s="4">
        <v>-96590234774</v>
      </c>
      <c r="C88" s="5">
        <v>2</v>
      </c>
      <c r="D88" s="5">
        <v>-4.9820000000000003E-3</v>
      </c>
      <c r="E88" s="5">
        <v>1.2383E-2</v>
      </c>
      <c r="F88" s="5">
        <v>1004421</v>
      </c>
      <c r="G88" s="5">
        <v>0</v>
      </c>
      <c r="H88" s="5">
        <v>0</v>
      </c>
      <c r="I88" s="5">
        <v>0</v>
      </c>
      <c r="J88" s="5">
        <v>0</v>
      </c>
      <c r="L88">
        <f t="shared" si="9"/>
        <v>86</v>
      </c>
      <c r="M88">
        <f>Analysis!$B$3+B88/1000000</f>
        <v>1.7652260000031674</v>
      </c>
      <c r="N88">
        <f t="shared" si="10"/>
        <v>2</v>
      </c>
      <c r="O88">
        <f>IF(ABS(D88)&gt;1,D88/1000000,D88)*Analysis!$B$4</f>
        <v>-4.8873420000000008E-2</v>
      </c>
      <c r="P88">
        <f>IF(ABS(E88)&gt;1,E88/1000000,E88)*Analysis!$B$4</f>
        <v>0.12147723000000001</v>
      </c>
      <c r="Q88">
        <f>IF(ABS(F88)&gt;1,F88/1000000,F88)*Analysis!$B$4</f>
        <v>9.8533700100000008</v>
      </c>
      <c r="R88">
        <f t="shared" si="11"/>
        <v>0</v>
      </c>
      <c r="S88">
        <f t="shared" si="12"/>
        <v>0</v>
      </c>
      <c r="T88">
        <f t="shared" si="13"/>
        <v>0</v>
      </c>
      <c r="U88">
        <f t="shared" si="14"/>
        <v>0</v>
      </c>
    </row>
    <row r="89" spans="1:21" x14ac:dyDescent="0.3">
      <c r="A89" s="4">
        <v>87</v>
      </c>
      <c r="B89" s="4">
        <v>-96590214279</v>
      </c>
      <c r="C89" s="5">
        <v>2</v>
      </c>
      <c r="D89" s="5">
        <v>-5.0229999999999997E-3</v>
      </c>
      <c r="E89" s="5">
        <v>1.2348E-2</v>
      </c>
      <c r="F89" s="5">
        <v>1004443</v>
      </c>
      <c r="G89" s="5">
        <v>0</v>
      </c>
      <c r="H89" s="5">
        <v>0</v>
      </c>
      <c r="I89" s="5">
        <v>0</v>
      </c>
      <c r="J89" s="5">
        <v>0</v>
      </c>
      <c r="L89">
        <f t="shared" si="9"/>
        <v>87</v>
      </c>
      <c r="M89">
        <f>Analysis!$B$3+B89/1000000</f>
        <v>1.7857209999929182</v>
      </c>
      <c r="N89">
        <f t="shared" si="10"/>
        <v>2</v>
      </c>
      <c r="O89">
        <f>IF(ABS(D89)&gt;1,D89/1000000,D89)*Analysis!$B$4</f>
        <v>-4.9275630000000001E-2</v>
      </c>
      <c r="P89">
        <f>IF(ABS(E89)&gt;1,E89/1000000,E89)*Analysis!$B$4</f>
        <v>0.12113388</v>
      </c>
      <c r="Q89">
        <f>IF(ABS(F89)&gt;1,F89/1000000,F89)*Analysis!$B$4</f>
        <v>9.8535858300000001</v>
      </c>
      <c r="R89">
        <f t="shared" si="11"/>
        <v>0</v>
      </c>
      <c r="S89">
        <f t="shared" si="12"/>
        <v>0</v>
      </c>
      <c r="T89">
        <f t="shared" si="13"/>
        <v>0</v>
      </c>
      <c r="U89">
        <f t="shared" si="14"/>
        <v>0</v>
      </c>
    </row>
    <row r="90" spans="1:21" x14ac:dyDescent="0.3">
      <c r="A90" s="4">
        <v>88</v>
      </c>
      <c r="B90" s="4">
        <v>-96590189154</v>
      </c>
      <c r="C90" s="5">
        <v>2</v>
      </c>
      <c r="D90" s="5">
        <v>-4.986E-3</v>
      </c>
      <c r="E90" s="5">
        <v>1.2229E-2</v>
      </c>
      <c r="F90" s="5">
        <v>1004439</v>
      </c>
      <c r="G90" s="5">
        <v>0</v>
      </c>
      <c r="H90" s="5">
        <v>0</v>
      </c>
      <c r="I90" s="5">
        <v>0</v>
      </c>
      <c r="J90" s="5">
        <v>0</v>
      </c>
      <c r="L90">
        <f t="shared" si="9"/>
        <v>88</v>
      </c>
      <c r="M90">
        <f>Analysis!$B$3+B90/1000000</f>
        <v>1.8108459999930346</v>
      </c>
      <c r="N90">
        <f t="shared" si="10"/>
        <v>2</v>
      </c>
      <c r="O90">
        <f>IF(ABS(D90)&gt;1,D90/1000000,D90)*Analysis!$B$4</f>
        <v>-4.8912660000000004E-2</v>
      </c>
      <c r="P90">
        <f>IF(ABS(E90)&gt;1,E90/1000000,E90)*Analysis!$B$4</f>
        <v>0.11996649000000001</v>
      </c>
      <c r="Q90">
        <f>IF(ABS(F90)&gt;1,F90/1000000,F90)*Analysis!$B$4</f>
        <v>9.8535465900000005</v>
      </c>
      <c r="R90">
        <f t="shared" si="11"/>
        <v>0</v>
      </c>
      <c r="S90">
        <f t="shared" si="12"/>
        <v>0</v>
      </c>
      <c r="T90">
        <f t="shared" si="13"/>
        <v>0</v>
      </c>
      <c r="U90">
        <f t="shared" si="14"/>
        <v>0</v>
      </c>
    </row>
    <row r="91" spans="1:21" x14ac:dyDescent="0.3">
      <c r="A91" s="4">
        <v>89</v>
      </c>
      <c r="B91" s="4">
        <v>-96590174073</v>
      </c>
      <c r="C91" s="5">
        <v>2</v>
      </c>
      <c r="D91" s="5">
        <v>-4.9649999999999998E-3</v>
      </c>
      <c r="E91" s="5">
        <v>5.4999999999999997E-3</v>
      </c>
      <c r="F91" s="5">
        <v>1004450</v>
      </c>
      <c r="G91" s="5">
        <v>0</v>
      </c>
      <c r="H91" s="5">
        <v>0</v>
      </c>
      <c r="I91" s="5">
        <v>0</v>
      </c>
      <c r="J91" s="5">
        <v>0</v>
      </c>
      <c r="L91">
        <f t="shared" si="9"/>
        <v>89</v>
      </c>
      <c r="M91">
        <f>Analysis!$B$3+B91/1000000</f>
        <v>1.8259269999980461</v>
      </c>
      <c r="N91">
        <f t="shared" si="10"/>
        <v>2</v>
      </c>
      <c r="O91">
        <f>IF(ABS(D91)&gt;1,D91/1000000,D91)*Analysis!$B$4</f>
        <v>-4.8706649999999997E-2</v>
      </c>
      <c r="P91">
        <f>IF(ABS(E91)&gt;1,E91/1000000,E91)*Analysis!$B$4</f>
        <v>5.3955000000000003E-2</v>
      </c>
      <c r="Q91">
        <f>IF(ABS(F91)&gt;1,F91/1000000,F91)*Analysis!$B$4</f>
        <v>9.8536545000000011</v>
      </c>
      <c r="R91">
        <f t="shared" si="11"/>
        <v>0</v>
      </c>
      <c r="S91">
        <f t="shared" si="12"/>
        <v>0</v>
      </c>
      <c r="T91">
        <f t="shared" si="13"/>
        <v>0</v>
      </c>
      <c r="U91">
        <f t="shared" si="14"/>
        <v>0</v>
      </c>
    </row>
    <row r="92" spans="1:21" x14ac:dyDescent="0.3">
      <c r="A92" s="4">
        <v>90</v>
      </c>
      <c r="B92" s="4">
        <v>-96590148343</v>
      </c>
      <c r="C92" s="5">
        <v>2</v>
      </c>
      <c r="D92" s="5">
        <v>-4.8260000000000004E-3</v>
      </c>
      <c r="E92" s="5">
        <v>4.5129999999999997E-3</v>
      </c>
      <c r="F92" s="5">
        <v>1000967</v>
      </c>
      <c r="G92" s="5">
        <v>0</v>
      </c>
      <c r="H92" s="5">
        <v>0</v>
      </c>
      <c r="I92" s="5">
        <v>0</v>
      </c>
      <c r="J92" s="5">
        <v>0</v>
      </c>
      <c r="L92">
        <f t="shared" si="9"/>
        <v>90</v>
      </c>
      <c r="M92">
        <f>Analysis!$B$3+B92/1000000</f>
        <v>1.8516570000065258</v>
      </c>
      <c r="N92">
        <f t="shared" si="10"/>
        <v>2</v>
      </c>
      <c r="O92">
        <f>IF(ABS(D92)&gt;1,D92/1000000,D92)*Analysis!$B$4</f>
        <v>-4.7343060000000006E-2</v>
      </c>
      <c r="P92">
        <f>IF(ABS(E92)&gt;1,E92/1000000,E92)*Analysis!$B$4</f>
        <v>4.4272529999999997E-2</v>
      </c>
      <c r="Q92">
        <f>IF(ABS(F92)&gt;1,F92/1000000,F92)*Analysis!$B$4</f>
        <v>9.8194862700000005</v>
      </c>
      <c r="R92">
        <f t="shared" si="11"/>
        <v>0</v>
      </c>
      <c r="S92">
        <f t="shared" si="12"/>
        <v>0</v>
      </c>
      <c r="T92">
        <f t="shared" si="13"/>
        <v>0</v>
      </c>
      <c r="U92">
        <f t="shared" si="14"/>
        <v>0</v>
      </c>
    </row>
    <row r="93" spans="1:21" x14ac:dyDescent="0.3">
      <c r="A93" s="4">
        <v>91</v>
      </c>
      <c r="B93" s="4">
        <v>-96590133449</v>
      </c>
      <c r="C93" s="5">
        <v>2</v>
      </c>
      <c r="D93" s="5">
        <v>-4.8430000000000001E-3</v>
      </c>
      <c r="E93" s="5">
        <v>4.2880000000000001E-3</v>
      </c>
      <c r="F93" s="5">
        <v>1002198</v>
      </c>
      <c r="G93" s="5">
        <v>0</v>
      </c>
      <c r="H93" s="5">
        <v>0</v>
      </c>
      <c r="I93" s="5">
        <v>0</v>
      </c>
      <c r="J93" s="5">
        <v>0</v>
      </c>
      <c r="L93">
        <f t="shared" si="9"/>
        <v>91</v>
      </c>
      <c r="M93">
        <f>Analysis!$B$3+B93/1000000</f>
        <v>1.8665509999991627</v>
      </c>
      <c r="N93">
        <f t="shared" si="10"/>
        <v>2</v>
      </c>
      <c r="O93">
        <f>IF(ABS(D93)&gt;1,D93/1000000,D93)*Analysis!$B$4</f>
        <v>-4.7509830000000003E-2</v>
      </c>
      <c r="P93">
        <f>IF(ABS(E93)&gt;1,E93/1000000,E93)*Analysis!$B$4</f>
        <v>4.2065280000000004E-2</v>
      </c>
      <c r="Q93">
        <f>IF(ABS(F93)&gt;1,F93/1000000,F93)*Analysis!$B$4</f>
        <v>9.8315623799999994</v>
      </c>
      <c r="R93">
        <f t="shared" si="11"/>
        <v>0</v>
      </c>
      <c r="S93">
        <f t="shared" si="12"/>
        <v>0</v>
      </c>
      <c r="T93">
        <f t="shared" si="13"/>
        <v>0</v>
      </c>
      <c r="U93">
        <f t="shared" si="14"/>
        <v>0</v>
      </c>
    </row>
    <row r="94" spans="1:21" x14ac:dyDescent="0.3">
      <c r="A94" s="4">
        <v>92</v>
      </c>
      <c r="B94" s="4">
        <v>-96590108312</v>
      </c>
      <c r="C94" s="5">
        <v>2</v>
      </c>
      <c r="D94" s="5">
        <v>-5.0899999999999999E-3</v>
      </c>
      <c r="E94" s="5">
        <v>7.7759999999999999E-3</v>
      </c>
      <c r="F94" s="5">
        <v>1003807</v>
      </c>
      <c r="G94" s="5">
        <v>0</v>
      </c>
      <c r="H94" s="5">
        <v>0</v>
      </c>
      <c r="I94" s="5">
        <v>0</v>
      </c>
      <c r="J94" s="5">
        <v>0</v>
      </c>
      <c r="L94">
        <f t="shared" si="9"/>
        <v>92</v>
      </c>
      <c r="M94">
        <f>Analysis!$B$3+B94/1000000</f>
        <v>1.8916880000033416</v>
      </c>
      <c r="N94">
        <f t="shared" si="10"/>
        <v>2</v>
      </c>
      <c r="O94">
        <f>IF(ABS(D94)&gt;1,D94/1000000,D94)*Analysis!$B$4</f>
        <v>-4.9932900000000002E-2</v>
      </c>
      <c r="P94">
        <f>IF(ABS(E94)&gt;1,E94/1000000,E94)*Analysis!$B$4</f>
        <v>7.6282559999999999E-2</v>
      </c>
      <c r="Q94">
        <f>IF(ABS(F94)&gt;1,F94/1000000,F94)*Analysis!$B$4</f>
        <v>9.8473466700000003</v>
      </c>
      <c r="R94">
        <f t="shared" si="11"/>
        <v>0</v>
      </c>
      <c r="S94">
        <f t="shared" si="12"/>
        <v>0</v>
      </c>
      <c r="T94">
        <f t="shared" si="13"/>
        <v>0</v>
      </c>
      <c r="U94">
        <f t="shared" si="14"/>
        <v>0</v>
      </c>
    </row>
    <row r="95" spans="1:21" x14ac:dyDescent="0.3">
      <c r="A95" s="4">
        <v>93</v>
      </c>
      <c r="B95" s="4">
        <v>-96590099029</v>
      </c>
      <c r="C95" s="5">
        <v>2</v>
      </c>
      <c r="D95" s="5">
        <v>-5.0959999999999998E-3</v>
      </c>
      <c r="E95" s="5">
        <v>1.2952E-2</v>
      </c>
      <c r="F95" s="5">
        <v>1005057</v>
      </c>
      <c r="G95" s="5">
        <v>0</v>
      </c>
      <c r="H95" s="5">
        <v>0</v>
      </c>
      <c r="I95" s="5">
        <v>0</v>
      </c>
      <c r="J95" s="5">
        <v>0</v>
      </c>
      <c r="L95">
        <f t="shared" si="9"/>
        <v>93</v>
      </c>
      <c r="M95">
        <f>Analysis!$B$3+B95/1000000</f>
        <v>1.9009709999954794</v>
      </c>
      <c r="N95">
        <f t="shared" si="10"/>
        <v>2</v>
      </c>
      <c r="O95">
        <f>IF(ABS(D95)&gt;1,D95/1000000,D95)*Analysis!$B$4</f>
        <v>-4.9991760000000003E-2</v>
      </c>
      <c r="P95">
        <f>IF(ABS(E95)&gt;1,E95/1000000,E95)*Analysis!$B$4</f>
        <v>0.12705912</v>
      </c>
      <c r="Q95">
        <f>IF(ABS(F95)&gt;1,F95/1000000,F95)*Analysis!$B$4</f>
        <v>9.8596091700000006</v>
      </c>
      <c r="R95">
        <f t="shared" si="11"/>
        <v>0</v>
      </c>
      <c r="S95">
        <f t="shared" si="12"/>
        <v>0</v>
      </c>
      <c r="T95">
        <f t="shared" si="13"/>
        <v>0</v>
      </c>
      <c r="U95">
        <f t="shared" si="14"/>
        <v>0</v>
      </c>
    </row>
    <row r="96" spans="1:21" x14ac:dyDescent="0.3">
      <c r="A96" s="4">
        <v>94</v>
      </c>
      <c r="B96" s="4">
        <v>-96590067408</v>
      </c>
      <c r="C96" s="5">
        <v>2</v>
      </c>
      <c r="D96" s="5">
        <v>-9.9959999999999997E-3</v>
      </c>
      <c r="E96" s="5">
        <v>1.2824E-2</v>
      </c>
      <c r="F96" s="5">
        <v>1004252</v>
      </c>
      <c r="G96" s="5">
        <v>0</v>
      </c>
      <c r="H96" s="5">
        <v>0</v>
      </c>
      <c r="I96" s="5">
        <v>0</v>
      </c>
      <c r="J96" s="5">
        <v>0</v>
      </c>
      <c r="L96">
        <f t="shared" si="9"/>
        <v>94</v>
      </c>
      <c r="M96">
        <f>Analysis!$B$3+B96/1000000</f>
        <v>1.9325919999973848</v>
      </c>
      <c r="N96">
        <f t="shared" si="10"/>
        <v>2</v>
      </c>
      <c r="O96">
        <f>IF(ABS(D96)&gt;1,D96/1000000,D96)*Analysis!$B$4</f>
        <v>-9.8060759999999997E-2</v>
      </c>
      <c r="P96">
        <f>IF(ABS(E96)&gt;1,E96/1000000,E96)*Analysis!$B$4</f>
        <v>0.12580344000000002</v>
      </c>
      <c r="Q96">
        <f>IF(ABS(F96)&gt;1,F96/1000000,F96)*Analysis!$B$4</f>
        <v>9.8517121200000002</v>
      </c>
      <c r="R96">
        <f t="shared" si="11"/>
        <v>0</v>
      </c>
      <c r="S96">
        <f t="shared" si="12"/>
        <v>0</v>
      </c>
      <c r="T96">
        <f t="shared" si="13"/>
        <v>0</v>
      </c>
      <c r="U96">
        <f t="shared" si="14"/>
        <v>0</v>
      </c>
    </row>
    <row r="97" spans="1:21" x14ac:dyDescent="0.3">
      <c r="A97" s="4">
        <v>95</v>
      </c>
      <c r="B97" s="4">
        <v>-96590048328</v>
      </c>
      <c r="C97" s="5">
        <v>2</v>
      </c>
      <c r="D97" s="5">
        <v>-4.2500000000000003E-3</v>
      </c>
      <c r="E97" s="5">
        <v>1.2092E-2</v>
      </c>
      <c r="F97" s="5">
        <v>1004503</v>
      </c>
      <c r="G97" s="5">
        <v>0</v>
      </c>
      <c r="H97" s="5">
        <v>0</v>
      </c>
      <c r="I97" s="5">
        <v>0</v>
      </c>
      <c r="J97" s="5">
        <v>0</v>
      </c>
      <c r="L97">
        <f t="shared" si="9"/>
        <v>95</v>
      </c>
      <c r="M97">
        <f>Analysis!$B$3+B97/1000000</f>
        <v>1.9516719999955967</v>
      </c>
      <c r="N97">
        <f t="shared" si="10"/>
        <v>2</v>
      </c>
      <c r="O97">
        <f>IF(ABS(D97)&gt;1,D97/1000000,D97)*Analysis!$B$4</f>
        <v>-4.1692500000000007E-2</v>
      </c>
      <c r="P97">
        <f>IF(ABS(E97)&gt;1,E97/1000000,E97)*Analysis!$B$4</f>
        <v>0.11862252000000001</v>
      </c>
      <c r="Q97">
        <f>IF(ABS(F97)&gt;1,F97/1000000,F97)*Analysis!$B$4</f>
        <v>9.8541744300000005</v>
      </c>
      <c r="R97">
        <f t="shared" si="11"/>
        <v>0</v>
      </c>
      <c r="S97">
        <f t="shared" si="12"/>
        <v>0</v>
      </c>
      <c r="T97">
        <f t="shared" si="13"/>
        <v>0</v>
      </c>
      <c r="U97">
        <f t="shared" si="14"/>
        <v>0</v>
      </c>
    </row>
    <row r="98" spans="1:21" x14ac:dyDescent="0.3">
      <c r="A98" s="4">
        <v>96</v>
      </c>
      <c r="B98" s="4">
        <v>-96590037595</v>
      </c>
      <c r="C98" s="5">
        <v>2</v>
      </c>
      <c r="D98" s="5">
        <v>-5.6569999999999997E-3</v>
      </c>
      <c r="E98" s="5">
        <v>1.2286E-2</v>
      </c>
      <c r="F98" s="5">
        <v>1004426</v>
      </c>
      <c r="G98" s="5">
        <v>0</v>
      </c>
      <c r="H98" s="5">
        <v>0</v>
      </c>
      <c r="I98" s="5">
        <v>0</v>
      </c>
      <c r="J98" s="5">
        <v>0</v>
      </c>
      <c r="L98">
        <f t="shared" si="9"/>
        <v>96</v>
      </c>
      <c r="M98">
        <f>Analysis!$B$3+B98/1000000</f>
        <v>1.9624049999983981</v>
      </c>
      <c r="N98">
        <f t="shared" si="10"/>
        <v>2</v>
      </c>
      <c r="O98">
        <f>IF(ABS(D98)&gt;1,D98/1000000,D98)*Analysis!$B$4</f>
        <v>-5.5495169999999996E-2</v>
      </c>
      <c r="P98">
        <f>IF(ABS(E98)&gt;1,E98/1000000,E98)*Analysis!$B$4</f>
        <v>0.12052566000000001</v>
      </c>
      <c r="Q98">
        <f>IF(ABS(F98)&gt;1,F98/1000000,F98)*Analysis!$B$4</f>
        <v>9.8534190600000002</v>
      </c>
      <c r="R98">
        <f t="shared" si="11"/>
        <v>0</v>
      </c>
      <c r="S98">
        <f t="shared" si="12"/>
        <v>0</v>
      </c>
      <c r="T98">
        <f t="shared" si="13"/>
        <v>0</v>
      </c>
      <c r="U98">
        <f t="shared" si="14"/>
        <v>0</v>
      </c>
    </row>
    <row r="99" spans="1:21" x14ac:dyDescent="0.3">
      <c r="A99" s="4">
        <v>97</v>
      </c>
      <c r="B99" s="4">
        <v>-96590013192</v>
      </c>
      <c r="C99" s="5">
        <v>2</v>
      </c>
      <c r="D99" s="5">
        <v>-5.0470000000000003E-3</v>
      </c>
      <c r="E99" s="5">
        <v>1.2324999999999999E-2</v>
      </c>
      <c r="F99" s="5">
        <v>1004435</v>
      </c>
      <c r="G99" s="5">
        <v>0</v>
      </c>
      <c r="H99" s="5">
        <v>0</v>
      </c>
      <c r="I99" s="5">
        <v>0</v>
      </c>
      <c r="J99" s="5">
        <v>0</v>
      </c>
      <c r="L99">
        <f t="shared" si="9"/>
        <v>97</v>
      </c>
      <c r="M99">
        <f>Analysis!$B$3+B99/1000000</f>
        <v>1.9868080000014743</v>
      </c>
      <c r="N99">
        <f t="shared" si="10"/>
        <v>2</v>
      </c>
      <c r="O99">
        <f>IF(ABS(D99)&gt;1,D99/1000000,D99)*Analysis!$B$4</f>
        <v>-4.9511070000000004E-2</v>
      </c>
      <c r="P99">
        <f>IF(ABS(E99)&gt;1,E99/1000000,E99)*Analysis!$B$4</f>
        <v>0.12090824999999999</v>
      </c>
      <c r="Q99">
        <f>IF(ABS(F99)&gt;1,F99/1000000,F99)*Analysis!$B$4</f>
        <v>9.853507350000001</v>
      </c>
      <c r="R99">
        <f t="shared" si="11"/>
        <v>0</v>
      </c>
      <c r="S99">
        <f t="shared" si="12"/>
        <v>0</v>
      </c>
      <c r="T99">
        <f t="shared" si="13"/>
        <v>0</v>
      </c>
      <c r="U99">
        <f t="shared" si="14"/>
        <v>0</v>
      </c>
    </row>
    <row r="100" spans="1:21" x14ac:dyDescent="0.3">
      <c r="A100" s="4">
        <v>98</v>
      </c>
      <c r="B100" s="4">
        <v>-96589992975</v>
      </c>
      <c r="C100" s="5">
        <v>2</v>
      </c>
      <c r="D100" s="5">
        <v>-4.8840000000000003E-3</v>
      </c>
      <c r="E100" s="5">
        <v>1.2234E-2</v>
      </c>
      <c r="F100" s="5">
        <v>1004436</v>
      </c>
      <c r="G100" s="5">
        <v>0</v>
      </c>
      <c r="H100" s="5">
        <v>0</v>
      </c>
      <c r="I100" s="5">
        <v>0</v>
      </c>
      <c r="J100" s="5">
        <v>0</v>
      </c>
      <c r="L100">
        <f t="shared" si="9"/>
        <v>98</v>
      </c>
      <c r="M100">
        <f>Analysis!$B$3+B100/1000000</f>
        <v>2.0070249999989755</v>
      </c>
      <c r="N100">
        <f t="shared" si="10"/>
        <v>2</v>
      </c>
      <c r="O100">
        <f>IF(ABS(D100)&gt;1,D100/1000000,D100)*Analysis!$B$4</f>
        <v>-4.7912040000000003E-2</v>
      </c>
      <c r="P100">
        <f>IF(ABS(E100)&gt;1,E100/1000000,E100)*Analysis!$B$4</f>
        <v>0.12001554</v>
      </c>
      <c r="Q100">
        <f>IF(ABS(F100)&gt;1,F100/1000000,F100)*Analysis!$B$4</f>
        <v>9.8535171600000009</v>
      </c>
      <c r="R100">
        <f t="shared" si="11"/>
        <v>0</v>
      </c>
      <c r="S100">
        <f t="shared" si="12"/>
        <v>0</v>
      </c>
      <c r="T100">
        <f t="shared" si="13"/>
        <v>0</v>
      </c>
      <c r="U100">
        <f t="shared" si="14"/>
        <v>0</v>
      </c>
    </row>
    <row r="101" spans="1:21" x14ac:dyDescent="0.3">
      <c r="A101" s="4">
        <v>99</v>
      </c>
      <c r="B101" s="4">
        <v>-96589973045</v>
      </c>
      <c r="C101" s="5">
        <v>2</v>
      </c>
      <c r="D101" s="5">
        <v>-4.9459999999999999E-3</v>
      </c>
      <c r="E101" s="5">
        <v>1.2307E-2</v>
      </c>
      <c r="F101" s="5">
        <v>1004439</v>
      </c>
      <c r="G101" s="5">
        <v>0</v>
      </c>
      <c r="H101" s="5">
        <v>0</v>
      </c>
      <c r="I101" s="5">
        <v>0</v>
      </c>
      <c r="J101" s="5">
        <v>0</v>
      </c>
      <c r="L101">
        <f t="shared" si="9"/>
        <v>99</v>
      </c>
      <c r="M101">
        <f>Analysis!$B$3+B101/1000000</f>
        <v>2.0269549999939045</v>
      </c>
      <c r="N101">
        <f t="shared" si="10"/>
        <v>2</v>
      </c>
      <c r="O101">
        <f>IF(ABS(D101)&gt;1,D101/1000000,D101)*Analysis!$B$4</f>
        <v>-4.8520260000000003E-2</v>
      </c>
      <c r="P101">
        <f>IF(ABS(E101)&gt;1,E101/1000000,E101)*Analysis!$B$4</f>
        <v>0.12073167000000001</v>
      </c>
      <c r="Q101">
        <f>IF(ABS(F101)&gt;1,F101/1000000,F101)*Analysis!$B$4</f>
        <v>9.8535465900000005</v>
      </c>
      <c r="R101">
        <f t="shared" si="11"/>
        <v>0</v>
      </c>
      <c r="S101">
        <f t="shared" si="12"/>
        <v>0</v>
      </c>
      <c r="T101">
        <f t="shared" si="13"/>
        <v>0</v>
      </c>
      <c r="U101">
        <f t="shared" si="14"/>
        <v>0</v>
      </c>
    </row>
    <row r="102" spans="1:21" x14ac:dyDescent="0.3">
      <c r="A102" s="4">
        <v>100</v>
      </c>
      <c r="B102" s="4">
        <v>-96589948471</v>
      </c>
      <c r="C102" s="5">
        <v>2</v>
      </c>
      <c r="D102" s="5">
        <v>-4.9309999999999996E-3</v>
      </c>
      <c r="E102" s="5">
        <v>1.2296E-2</v>
      </c>
      <c r="F102" s="5">
        <v>1004437</v>
      </c>
      <c r="G102" s="5">
        <v>0</v>
      </c>
      <c r="H102" s="5">
        <v>0</v>
      </c>
      <c r="I102" s="5">
        <v>0</v>
      </c>
      <c r="J102" s="5">
        <v>0</v>
      </c>
      <c r="L102">
        <f t="shared" si="9"/>
        <v>100</v>
      </c>
      <c r="M102">
        <f>Analysis!$B$3+B102/1000000</f>
        <v>2.0515290000039386</v>
      </c>
      <c r="N102">
        <f t="shared" si="10"/>
        <v>2</v>
      </c>
      <c r="O102">
        <f>IF(ABS(D102)&gt;1,D102/1000000,D102)*Analysis!$B$4</f>
        <v>-4.8373109999999997E-2</v>
      </c>
      <c r="P102">
        <f>IF(ABS(E102)&gt;1,E102/1000000,E102)*Analysis!$B$4</f>
        <v>0.12062376</v>
      </c>
      <c r="Q102">
        <f>IF(ABS(F102)&gt;1,F102/1000000,F102)*Analysis!$B$4</f>
        <v>9.8535269700000008</v>
      </c>
      <c r="R102">
        <f t="shared" si="11"/>
        <v>0</v>
      </c>
      <c r="S102">
        <f t="shared" si="12"/>
        <v>0</v>
      </c>
      <c r="T102">
        <f t="shared" si="13"/>
        <v>0</v>
      </c>
      <c r="U102">
        <f t="shared" si="14"/>
        <v>0</v>
      </c>
    </row>
    <row r="103" spans="1:21" x14ac:dyDescent="0.3">
      <c r="A103" s="4">
        <v>101</v>
      </c>
      <c r="B103" s="4">
        <v>-96589932940</v>
      </c>
      <c r="C103" s="5">
        <v>2</v>
      </c>
      <c r="D103" s="5">
        <v>-3.437E-3</v>
      </c>
      <c r="E103" s="5">
        <v>1.2359E-2</v>
      </c>
      <c r="F103" s="5">
        <v>1004495</v>
      </c>
      <c r="G103" s="5">
        <v>0</v>
      </c>
      <c r="H103" s="5">
        <v>0</v>
      </c>
      <c r="I103" s="5">
        <v>0</v>
      </c>
      <c r="J103" s="5">
        <v>0</v>
      </c>
      <c r="L103">
        <f t="shared" si="9"/>
        <v>101</v>
      </c>
      <c r="M103">
        <f>Analysis!$B$3+B103/1000000</f>
        <v>2.06706000000122</v>
      </c>
      <c r="N103">
        <f t="shared" si="10"/>
        <v>2</v>
      </c>
      <c r="O103">
        <f>IF(ABS(D103)&gt;1,D103/1000000,D103)*Analysis!$B$4</f>
        <v>-3.3716969999999999E-2</v>
      </c>
      <c r="P103">
        <f>IF(ABS(E103)&gt;1,E103/1000000,E103)*Analysis!$B$4</f>
        <v>0.12124179</v>
      </c>
      <c r="Q103">
        <f>IF(ABS(F103)&gt;1,F103/1000000,F103)*Analysis!$B$4</f>
        <v>9.8540959499999996</v>
      </c>
      <c r="R103">
        <f t="shared" si="11"/>
        <v>0</v>
      </c>
      <c r="S103">
        <f t="shared" si="12"/>
        <v>0</v>
      </c>
      <c r="T103">
        <f t="shared" si="13"/>
        <v>0</v>
      </c>
      <c r="U103">
        <f t="shared" si="14"/>
        <v>0</v>
      </c>
    </row>
    <row r="104" spans="1:21" x14ac:dyDescent="0.3">
      <c r="A104" s="4">
        <v>102</v>
      </c>
      <c r="B104" s="4">
        <v>-96589906906</v>
      </c>
      <c r="C104" s="5">
        <v>2</v>
      </c>
      <c r="D104" s="5">
        <v>3.19E-4</v>
      </c>
      <c r="E104" s="5">
        <v>1.2341E-2</v>
      </c>
      <c r="F104" s="5">
        <v>1004637</v>
      </c>
      <c r="G104" s="5">
        <v>0</v>
      </c>
      <c r="H104" s="5">
        <v>0</v>
      </c>
      <c r="I104" s="5">
        <v>0</v>
      </c>
      <c r="J104" s="5">
        <v>0</v>
      </c>
      <c r="L104">
        <f t="shared" si="9"/>
        <v>102</v>
      </c>
      <c r="M104">
        <f>Analysis!$B$3+B104/1000000</f>
        <v>2.0930939999961993</v>
      </c>
      <c r="N104">
        <f t="shared" si="10"/>
        <v>2</v>
      </c>
      <c r="O104">
        <f>IF(ABS(D104)&gt;1,D104/1000000,D104)*Analysis!$B$4</f>
        <v>3.1293900000000001E-3</v>
      </c>
      <c r="P104">
        <f>IF(ABS(E104)&gt;1,E104/1000000,E104)*Analysis!$B$4</f>
        <v>0.12106521000000001</v>
      </c>
      <c r="Q104">
        <f>IF(ABS(F104)&gt;1,F104/1000000,F104)*Analysis!$B$4</f>
        <v>9.8554889699999997</v>
      </c>
      <c r="R104">
        <f t="shared" si="11"/>
        <v>0</v>
      </c>
      <c r="S104">
        <f t="shared" si="12"/>
        <v>0</v>
      </c>
      <c r="T104">
        <f t="shared" si="13"/>
        <v>0</v>
      </c>
      <c r="U104">
        <f t="shared" si="14"/>
        <v>0</v>
      </c>
    </row>
    <row r="105" spans="1:21" x14ac:dyDescent="0.3">
      <c r="A105" s="4">
        <v>103</v>
      </c>
      <c r="B105" s="4">
        <v>-96589891674</v>
      </c>
      <c r="C105" s="5">
        <v>2</v>
      </c>
      <c r="D105" s="5">
        <v>-4.5710000000000004E-3</v>
      </c>
      <c r="E105" s="5">
        <v>1.2128999999999999E-2</v>
      </c>
      <c r="F105" s="5">
        <v>1000894</v>
      </c>
      <c r="G105" s="5">
        <v>0</v>
      </c>
      <c r="H105" s="5">
        <v>0</v>
      </c>
      <c r="I105" s="5">
        <v>0</v>
      </c>
      <c r="J105" s="5">
        <v>0</v>
      </c>
      <c r="L105">
        <f t="shared" si="9"/>
        <v>103</v>
      </c>
      <c r="M105">
        <f>Analysis!$B$3+B105/1000000</f>
        <v>2.1083260000013979</v>
      </c>
      <c r="N105">
        <f t="shared" si="10"/>
        <v>2</v>
      </c>
      <c r="O105">
        <f>IF(ABS(D105)&gt;1,D105/1000000,D105)*Analysis!$B$4</f>
        <v>-4.4841510000000008E-2</v>
      </c>
      <c r="P105">
        <f>IF(ABS(E105)&gt;1,E105/1000000,E105)*Analysis!$B$4</f>
        <v>0.11898549</v>
      </c>
      <c r="Q105">
        <f>IF(ABS(F105)&gt;1,F105/1000000,F105)*Analysis!$B$4</f>
        <v>9.8187701399999998</v>
      </c>
      <c r="R105">
        <f t="shared" si="11"/>
        <v>0</v>
      </c>
      <c r="S105">
        <f t="shared" si="12"/>
        <v>0</v>
      </c>
      <c r="T105">
        <f t="shared" si="13"/>
        <v>0</v>
      </c>
      <c r="U105">
        <f t="shared" si="14"/>
        <v>0</v>
      </c>
    </row>
    <row r="106" spans="1:21" x14ac:dyDescent="0.3">
      <c r="A106" s="4">
        <v>104</v>
      </c>
      <c r="B106" s="4">
        <v>-96589869478</v>
      </c>
      <c r="C106" s="5">
        <v>2</v>
      </c>
      <c r="D106" s="5">
        <v>-4.424E-3</v>
      </c>
      <c r="E106" s="5">
        <v>1.2272999999999999E-2</v>
      </c>
      <c r="F106" s="5">
        <v>1005794</v>
      </c>
      <c r="G106" s="5">
        <v>0</v>
      </c>
      <c r="H106" s="5">
        <v>0</v>
      </c>
      <c r="I106" s="5">
        <v>0</v>
      </c>
      <c r="J106" s="5">
        <v>0</v>
      </c>
      <c r="L106">
        <f t="shared" si="9"/>
        <v>104</v>
      </c>
      <c r="M106">
        <f>Analysis!$B$3+B106/1000000</f>
        <v>2.1305220000067493</v>
      </c>
      <c r="N106">
        <f t="shared" si="10"/>
        <v>2</v>
      </c>
      <c r="O106">
        <f>IF(ABS(D106)&gt;1,D106/1000000,D106)*Analysis!$B$4</f>
        <v>-4.3399440000000004E-2</v>
      </c>
      <c r="P106">
        <f>IF(ABS(E106)&gt;1,E106/1000000,E106)*Analysis!$B$4</f>
        <v>0.12039812999999999</v>
      </c>
      <c r="Q106">
        <f>IF(ABS(F106)&gt;1,F106/1000000,F106)*Analysis!$B$4</f>
        <v>9.8668391400000015</v>
      </c>
      <c r="R106">
        <f t="shared" si="11"/>
        <v>0</v>
      </c>
      <c r="S106">
        <f t="shared" si="12"/>
        <v>0</v>
      </c>
      <c r="T106">
        <f t="shared" si="13"/>
        <v>0</v>
      </c>
      <c r="U106">
        <f t="shared" si="14"/>
        <v>0</v>
      </c>
    </row>
    <row r="107" spans="1:21" x14ac:dyDescent="0.3">
      <c r="A107" s="4">
        <v>105</v>
      </c>
      <c r="B107" s="4">
        <v>-96589846722</v>
      </c>
      <c r="C107" s="5">
        <v>2</v>
      </c>
      <c r="D107" s="5">
        <v>-1.274E-3</v>
      </c>
      <c r="E107" s="5">
        <v>1.2392E-2</v>
      </c>
      <c r="F107" s="5">
        <v>1004244</v>
      </c>
      <c r="G107" s="5">
        <v>0</v>
      </c>
      <c r="H107" s="5">
        <v>0</v>
      </c>
      <c r="I107" s="5">
        <v>0</v>
      </c>
      <c r="J107" s="5">
        <v>0</v>
      </c>
      <c r="L107">
        <f t="shared" si="9"/>
        <v>105</v>
      </c>
      <c r="M107">
        <f>Analysis!$B$3+B107/1000000</f>
        <v>2.1532779999979539</v>
      </c>
      <c r="N107">
        <f t="shared" si="10"/>
        <v>2</v>
      </c>
      <c r="O107">
        <f>IF(ABS(D107)&gt;1,D107/1000000,D107)*Analysis!$B$4</f>
        <v>-1.2497940000000001E-2</v>
      </c>
      <c r="P107">
        <f>IF(ABS(E107)&gt;1,E107/1000000,E107)*Analysis!$B$4</f>
        <v>0.12156552000000001</v>
      </c>
      <c r="Q107">
        <f>IF(ABS(F107)&gt;1,F107/1000000,F107)*Analysis!$B$4</f>
        <v>9.8516336399999993</v>
      </c>
      <c r="R107">
        <f t="shared" si="11"/>
        <v>0</v>
      </c>
      <c r="S107">
        <f t="shared" si="12"/>
        <v>0</v>
      </c>
      <c r="T107">
        <f t="shared" si="13"/>
        <v>0</v>
      </c>
      <c r="U107">
        <f t="shared" si="14"/>
        <v>0</v>
      </c>
    </row>
    <row r="108" spans="1:21" x14ac:dyDescent="0.3">
      <c r="A108" s="4">
        <v>106</v>
      </c>
      <c r="B108" s="4">
        <v>-96589827311</v>
      </c>
      <c r="C108" s="5">
        <v>2</v>
      </c>
      <c r="D108" s="5">
        <v>-4.4990000000000004E-3</v>
      </c>
      <c r="E108" s="5">
        <v>7.1739999999999998E-3</v>
      </c>
      <c r="F108" s="5">
        <v>1004763</v>
      </c>
      <c r="G108" s="5">
        <v>0</v>
      </c>
      <c r="H108" s="5">
        <v>0</v>
      </c>
      <c r="I108" s="5">
        <v>0</v>
      </c>
      <c r="J108" s="5">
        <v>0</v>
      </c>
      <c r="L108">
        <f t="shared" si="9"/>
        <v>106</v>
      </c>
      <c r="M108">
        <f>Analysis!$B$3+B108/1000000</f>
        <v>2.1726889999990817</v>
      </c>
      <c r="N108">
        <f t="shared" si="10"/>
        <v>2</v>
      </c>
      <c r="O108">
        <f>IF(ABS(D108)&gt;1,D108/1000000,D108)*Analysis!$B$4</f>
        <v>-4.4135190000000005E-2</v>
      </c>
      <c r="P108">
        <f>IF(ABS(E108)&gt;1,E108/1000000,E108)*Analysis!$B$4</f>
        <v>7.0376939999999999E-2</v>
      </c>
      <c r="Q108">
        <f>IF(ABS(F108)&gt;1,F108/1000000,F108)*Analysis!$B$4</f>
        <v>9.8567250300000016</v>
      </c>
      <c r="R108">
        <f t="shared" si="11"/>
        <v>0</v>
      </c>
      <c r="S108">
        <f t="shared" si="12"/>
        <v>0</v>
      </c>
      <c r="T108">
        <f t="shared" si="13"/>
        <v>0</v>
      </c>
      <c r="U108">
        <f t="shared" si="14"/>
        <v>0</v>
      </c>
    </row>
    <row r="109" spans="1:21" x14ac:dyDescent="0.3">
      <c r="A109" s="4">
        <v>107</v>
      </c>
      <c r="B109" s="4">
        <v>-96589807613</v>
      </c>
      <c r="C109" s="5">
        <v>2</v>
      </c>
      <c r="D109" s="5">
        <v>-4.4669999999999996E-3</v>
      </c>
      <c r="E109" s="5">
        <v>1.2999999999999999E-2</v>
      </c>
      <c r="F109" s="5">
        <v>1004233</v>
      </c>
      <c r="G109" s="5">
        <v>0</v>
      </c>
      <c r="H109" s="5">
        <v>0</v>
      </c>
      <c r="I109" s="5">
        <v>0</v>
      </c>
      <c r="J109" s="5">
        <v>0</v>
      </c>
      <c r="L109">
        <f t="shared" si="9"/>
        <v>107</v>
      </c>
      <c r="M109">
        <f>Analysis!$B$3+B109/1000000</f>
        <v>2.1923870000027819</v>
      </c>
      <c r="N109">
        <f t="shared" si="10"/>
        <v>2</v>
      </c>
      <c r="O109">
        <f>IF(ABS(D109)&gt;1,D109/1000000,D109)*Analysis!$B$4</f>
        <v>-4.3821269999999996E-2</v>
      </c>
      <c r="P109">
        <f>IF(ABS(E109)&gt;1,E109/1000000,E109)*Analysis!$B$4</f>
        <v>0.12753</v>
      </c>
      <c r="Q109">
        <f>IF(ABS(F109)&gt;1,F109/1000000,F109)*Analysis!$B$4</f>
        <v>9.8515257300000005</v>
      </c>
      <c r="R109">
        <f t="shared" si="11"/>
        <v>0</v>
      </c>
      <c r="S109">
        <f t="shared" si="12"/>
        <v>0</v>
      </c>
      <c r="T109">
        <f t="shared" si="13"/>
        <v>0</v>
      </c>
      <c r="U109">
        <f t="shared" si="14"/>
        <v>0</v>
      </c>
    </row>
    <row r="110" spans="1:21" x14ac:dyDescent="0.3">
      <c r="A110" s="4">
        <v>108</v>
      </c>
      <c r="B110" s="4">
        <v>-96589789774</v>
      </c>
      <c r="C110" s="5">
        <v>2</v>
      </c>
      <c r="D110" s="5">
        <v>1.781E-3</v>
      </c>
      <c r="E110" s="5">
        <v>1.1887E-2</v>
      </c>
      <c r="F110" s="5">
        <v>1004745</v>
      </c>
      <c r="G110" s="5">
        <v>0</v>
      </c>
      <c r="H110" s="5">
        <v>0</v>
      </c>
      <c r="I110" s="5">
        <v>0</v>
      </c>
      <c r="J110" s="5">
        <v>0</v>
      </c>
      <c r="L110">
        <f t="shared" si="9"/>
        <v>108</v>
      </c>
      <c r="M110">
        <f>Analysis!$B$3+B110/1000000</f>
        <v>2.2102259999956004</v>
      </c>
      <c r="N110">
        <f t="shared" si="10"/>
        <v>2</v>
      </c>
      <c r="O110">
        <f>IF(ABS(D110)&gt;1,D110/1000000,D110)*Analysis!$B$4</f>
        <v>1.7471610000000002E-2</v>
      </c>
      <c r="P110">
        <f>IF(ABS(E110)&gt;1,E110/1000000,E110)*Analysis!$B$4</f>
        <v>0.11661147000000001</v>
      </c>
      <c r="Q110">
        <f>IF(ABS(F110)&gt;1,F110/1000000,F110)*Analysis!$B$4</f>
        <v>9.85654845</v>
      </c>
      <c r="R110">
        <f t="shared" si="11"/>
        <v>0</v>
      </c>
      <c r="S110">
        <f t="shared" si="12"/>
        <v>0</v>
      </c>
      <c r="T110">
        <f t="shared" si="13"/>
        <v>0</v>
      </c>
      <c r="U110">
        <f t="shared" si="14"/>
        <v>0</v>
      </c>
    </row>
    <row r="111" spans="1:21" x14ac:dyDescent="0.3">
      <c r="A111" s="4">
        <v>109</v>
      </c>
      <c r="B111" s="4">
        <v>-96589769975</v>
      </c>
      <c r="C111" s="5">
        <v>2</v>
      </c>
      <c r="D111" s="5">
        <v>-6.1830000000000001E-3</v>
      </c>
      <c r="E111" s="5">
        <v>1.2196E-2</v>
      </c>
      <c r="F111" s="5">
        <v>1004310</v>
      </c>
      <c r="G111" s="5">
        <v>0</v>
      </c>
      <c r="H111" s="5">
        <v>0</v>
      </c>
      <c r="I111" s="5">
        <v>0</v>
      </c>
      <c r="J111" s="5">
        <v>0</v>
      </c>
      <c r="L111">
        <f t="shared" si="9"/>
        <v>109</v>
      </c>
      <c r="M111">
        <f>Analysis!$B$3+B111/1000000</f>
        <v>2.2300249999971129</v>
      </c>
      <c r="N111">
        <f t="shared" si="10"/>
        <v>2</v>
      </c>
      <c r="O111">
        <f>IF(ABS(D111)&gt;1,D111/1000000,D111)*Analysis!$B$4</f>
        <v>-6.0655230000000004E-2</v>
      </c>
      <c r="P111">
        <f>IF(ABS(E111)&gt;1,E111/1000000,E111)*Analysis!$B$4</f>
        <v>0.11964276000000001</v>
      </c>
      <c r="Q111">
        <f>IF(ABS(F111)&gt;1,F111/1000000,F111)*Analysis!$B$4</f>
        <v>9.8522811000000008</v>
      </c>
      <c r="R111">
        <f t="shared" si="11"/>
        <v>0</v>
      </c>
      <c r="S111">
        <f t="shared" si="12"/>
        <v>0</v>
      </c>
      <c r="T111">
        <f t="shared" si="13"/>
        <v>0</v>
      </c>
      <c r="U111">
        <f t="shared" si="14"/>
        <v>0</v>
      </c>
    </row>
    <row r="112" spans="1:21" x14ac:dyDescent="0.3">
      <c r="A112" s="4">
        <v>110</v>
      </c>
      <c r="B112" s="4">
        <v>-96589751272</v>
      </c>
      <c r="C112" s="5">
        <v>2</v>
      </c>
      <c r="D112" s="5">
        <v>-4.8390000000000004E-3</v>
      </c>
      <c r="E112" s="5">
        <v>1.2354E-2</v>
      </c>
      <c r="F112" s="5">
        <v>1004481</v>
      </c>
      <c r="G112" s="5">
        <v>0</v>
      </c>
      <c r="H112" s="5">
        <v>0</v>
      </c>
      <c r="I112" s="5">
        <v>0</v>
      </c>
      <c r="J112" s="5">
        <v>0</v>
      </c>
      <c r="L112">
        <f t="shared" si="9"/>
        <v>110</v>
      </c>
      <c r="M112">
        <f>Analysis!$B$3+B112/1000000</f>
        <v>2.24872800000594</v>
      </c>
      <c r="N112">
        <f t="shared" si="10"/>
        <v>2</v>
      </c>
      <c r="O112">
        <f>IF(ABS(D112)&gt;1,D112/1000000,D112)*Analysis!$B$4</f>
        <v>-4.7470590000000007E-2</v>
      </c>
      <c r="P112">
        <f>IF(ABS(E112)&gt;1,E112/1000000,E112)*Analysis!$B$4</f>
        <v>0.12119274000000001</v>
      </c>
      <c r="Q112">
        <f>IF(ABS(F112)&gt;1,F112/1000000,F112)*Analysis!$B$4</f>
        <v>9.8539586099999994</v>
      </c>
      <c r="R112">
        <f t="shared" si="11"/>
        <v>0</v>
      </c>
      <c r="S112">
        <f t="shared" si="12"/>
        <v>0</v>
      </c>
      <c r="T112">
        <f t="shared" si="13"/>
        <v>0</v>
      </c>
      <c r="U112">
        <f t="shared" si="14"/>
        <v>0</v>
      </c>
    </row>
    <row r="113" spans="1:21" x14ac:dyDescent="0.3">
      <c r="A113" s="4">
        <v>111</v>
      </c>
      <c r="B113" s="4">
        <v>-96589728403</v>
      </c>
      <c r="C113" s="5">
        <v>2</v>
      </c>
      <c r="D113" s="5">
        <v>-4.8570000000000002E-3</v>
      </c>
      <c r="E113" s="5">
        <v>1.2264000000000001E-2</v>
      </c>
      <c r="F113" s="5">
        <v>1004424</v>
      </c>
      <c r="G113" s="5">
        <v>0</v>
      </c>
      <c r="H113" s="5">
        <v>0</v>
      </c>
      <c r="I113" s="5">
        <v>0</v>
      </c>
      <c r="J113" s="5">
        <v>0</v>
      </c>
      <c r="L113">
        <f t="shared" si="9"/>
        <v>111</v>
      </c>
      <c r="M113">
        <f>Analysis!$B$3+B113/1000000</f>
        <v>2.2715969999990193</v>
      </c>
      <c r="N113">
        <f t="shared" si="10"/>
        <v>2</v>
      </c>
      <c r="O113">
        <f>IF(ABS(D113)&gt;1,D113/1000000,D113)*Analysis!$B$4</f>
        <v>-4.7647170000000003E-2</v>
      </c>
      <c r="P113">
        <f>IF(ABS(E113)&gt;1,E113/1000000,E113)*Analysis!$B$4</f>
        <v>0.12030984000000002</v>
      </c>
      <c r="Q113">
        <f>IF(ABS(F113)&gt;1,F113/1000000,F113)*Analysis!$B$4</f>
        <v>9.8533994400000005</v>
      </c>
      <c r="R113">
        <f t="shared" si="11"/>
        <v>0</v>
      </c>
      <c r="S113">
        <f t="shared" si="12"/>
        <v>0</v>
      </c>
      <c r="T113">
        <f t="shared" si="13"/>
        <v>0</v>
      </c>
      <c r="U113">
        <f t="shared" si="14"/>
        <v>0</v>
      </c>
    </row>
    <row r="114" spans="1:21" x14ac:dyDescent="0.3">
      <c r="A114" s="4">
        <v>112</v>
      </c>
      <c r="B114" s="4">
        <v>-96589711943</v>
      </c>
      <c r="C114" s="5">
        <v>2</v>
      </c>
      <c r="D114" s="5">
        <v>-4.9069999999999999E-3</v>
      </c>
      <c r="E114" s="5">
        <v>1.2341E-2</v>
      </c>
      <c r="F114" s="5">
        <v>1004445</v>
      </c>
      <c r="G114" s="5">
        <v>0</v>
      </c>
      <c r="H114" s="5">
        <v>0</v>
      </c>
      <c r="I114" s="5">
        <v>0</v>
      </c>
      <c r="J114" s="5">
        <v>0</v>
      </c>
      <c r="L114">
        <f t="shared" si="9"/>
        <v>112</v>
      </c>
      <c r="M114">
        <f>Analysis!$B$3+B114/1000000</f>
        <v>2.2880569999979343</v>
      </c>
      <c r="N114">
        <f t="shared" si="10"/>
        <v>2</v>
      </c>
      <c r="O114">
        <f>IF(ABS(D114)&gt;1,D114/1000000,D114)*Analysis!$B$4</f>
        <v>-4.813767E-2</v>
      </c>
      <c r="P114">
        <f>IF(ABS(E114)&gt;1,E114/1000000,E114)*Analysis!$B$4</f>
        <v>0.12106521000000001</v>
      </c>
      <c r="Q114">
        <f>IF(ABS(F114)&gt;1,F114/1000000,F114)*Analysis!$B$4</f>
        <v>9.8536054500000017</v>
      </c>
      <c r="R114">
        <f t="shared" si="11"/>
        <v>0</v>
      </c>
      <c r="S114">
        <f t="shared" si="12"/>
        <v>0</v>
      </c>
      <c r="T114">
        <f t="shared" si="13"/>
        <v>0</v>
      </c>
      <c r="U114">
        <f t="shared" si="14"/>
        <v>0</v>
      </c>
    </row>
    <row r="115" spans="1:21" x14ac:dyDescent="0.3">
      <c r="A115" s="4">
        <v>113</v>
      </c>
      <c r="B115" s="4">
        <v>-96589691425</v>
      </c>
      <c r="C115" s="5">
        <v>2</v>
      </c>
      <c r="D115" s="5">
        <v>-5.0410000000000003E-3</v>
      </c>
      <c r="E115" s="5">
        <v>1.2362E-2</v>
      </c>
      <c r="F115" s="5">
        <v>1004435</v>
      </c>
      <c r="G115" s="5">
        <v>0</v>
      </c>
      <c r="H115" s="5">
        <v>0</v>
      </c>
      <c r="I115" s="5">
        <v>0</v>
      </c>
      <c r="J115" s="5">
        <v>0</v>
      </c>
      <c r="L115">
        <f t="shared" si="9"/>
        <v>113</v>
      </c>
      <c r="M115">
        <f>Analysis!$B$3+B115/1000000</f>
        <v>2.3085750000027474</v>
      </c>
      <c r="N115">
        <f t="shared" si="10"/>
        <v>2</v>
      </c>
      <c r="O115">
        <f>IF(ABS(D115)&gt;1,D115/1000000,D115)*Analysis!$B$4</f>
        <v>-4.9452210000000003E-2</v>
      </c>
      <c r="P115">
        <f>IF(ABS(E115)&gt;1,E115/1000000,E115)*Analysis!$B$4</f>
        <v>0.12127122</v>
      </c>
      <c r="Q115">
        <f>IF(ABS(F115)&gt;1,F115/1000000,F115)*Analysis!$B$4</f>
        <v>9.853507350000001</v>
      </c>
      <c r="R115">
        <f t="shared" si="11"/>
        <v>0</v>
      </c>
      <c r="S115">
        <f t="shared" si="12"/>
        <v>0</v>
      </c>
      <c r="T115">
        <f t="shared" si="13"/>
        <v>0</v>
      </c>
      <c r="U115">
        <f t="shared" si="14"/>
        <v>0</v>
      </c>
    </row>
    <row r="116" spans="1:21" x14ac:dyDescent="0.3">
      <c r="A116" s="4">
        <v>114</v>
      </c>
      <c r="B116" s="4">
        <v>-96589674396</v>
      </c>
      <c r="C116" s="5">
        <v>2</v>
      </c>
      <c r="D116" s="5">
        <v>-4.8690000000000001E-3</v>
      </c>
      <c r="E116" s="5">
        <v>1.2345E-2</v>
      </c>
      <c r="F116" s="5">
        <v>1004440</v>
      </c>
      <c r="G116" s="5">
        <v>0</v>
      </c>
      <c r="H116" s="5">
        <v>0</v>
      </c>
      <c r="I116" s="5">
        <v>0</v>
      </c>
      <c r="J116" s="5">
        <v>0</v>
      </c>
      <c r="L116">
        <f t="shared" si="9"/>
        <v>114</v>
      </c>
      <c r="M116">
        <f>Analysis!$B$3+B116/1000000</f>
        <v>2.3256039999978384</v>
      </c>
      <c r="N116">
        <f t="shared" si="10"/>
        <v>2</v>
      </c>
      <c r="O116">
        <f>IF(ABS(D116)&gt;1,D116/1000000,D116)*Analysis!$B$4</f>
        <v>-4.7764890000000004E-2</v>
      </c>
      <c r="P116">
        <f>IF(ABS(E116)&gt;1,E116/1000000,E116)*Analysis!$B$4</f>
        <v>0.12110445</v>
      </c>
      <c r="Q116">
        <f>IF(ABS(F116)&gt;1,F116/1000000,F116)*Analysis!$B$4</f>
        <v>9.8535564000000004</v>
      </c>
      <c r="R116">
        <f t="shared" si="11"/>
        <v>0</v>
      </c>
      <c r="S116">
        <f t="shared" si="12"/>
        <v>0</v>
      </c>
      <c r="T116">
        <f t="shared" si="13"/>
        <v>0</v>
      </c>
      <c r="U116">
        <f t="shared" si="14"/>
        <v>0</v>
      </c>
    </row>
    <row r="117" spans="1:21" x14ac:dyDescent="0.3">
      <c r="A117" s="4">
        <v>115</v>
      </c>
      <c r="B117" s="4">
        <v>-96589651208</v>
      </c>
      <c r="C117" s="5">
        <v>2</v>
      </c>
      <c r="D117" s="5">
        <v>-1.2435999999999999E-2</v>
      </c>
      <c r="E117" s="5">
        <v>8.7539999999999996E-3</v>
      </c>
      <c r="F117" s="5">
        <v>1004159</v>
      </c>
      <c r="G117" s="5">
        <v>0</v>
      </c>
      <c r="H117" s="5">
        <v>0</v>
      </c>
      <c r="I117" s="5">
        <v>0</v>
      </c>
      <c r="J117" s="5">
        <v>0</v>
      </c>
      <c r="L117">
        <f t="shared" si="9"/>
        <v>115</v>
      </c>
      <c r="M117">
        <f>Analysis!$B$3+B117/1000000</f>
        <v>2.3487920000043232</v>
      </c>
      <c r="N117">
        <f t="shared" si="10"/>
        <v>2</v>
      </c>
      <c r="O117">
        <f>IF(ABS(D117)&gt;1,D117/1000000,D117)*Analysis!$B$4</f>
        <v>-0.12199715999999999</v>
      </c>
      <c r="P117">
        <f>IF(ABS(E117)&gt;1,E117/1000000,E117)*Analysis!$B$4</f>
        <v>8.5876740000000007E-2</v>
      </c>
      <c r="Q117">
        <f>IF(ABS(F117)&gt;1,F117/1000000,F117)*Analysis!$B$4</f>
        <v>9.8507997899999999</v>
      </c>
      <c r="R117">
        <f t="shared" si="11"/>
        <v>0</v>
      </c>
      <c r="S117">
        <f t="shared" si="12"/>
        <v>0</v>
      </c>
      <c r="T117">
        <f t="shared" si="13"/>
        <v>0</v>
      </c>
      <c r="U117">
        <f t="shared" si="14"/>
        <v>0</v>
      </c>
    </row>
    <row r="118" spans="1:21" x14ac:dyDescent="0.3">
      <c r="A118" s="4">
        <v>116</v>
      </c>
      <c r="B118" s="4">
        <v>-96589630774</v>
      </c>
      <c r="C118" s="5">
        <v>2</v>
      </c>
      <c r="D118" s="5">
        <v>-4.9670000000000001E-3</v>
      </c>
      <c r="E118" s="5">
        <v>1.0736000000000001E-2</v>
      </c>
      <c r="F118" s="5">
        <v>1004439</v>
      </c>
      <c r="G118" s="5">
        <v>0</v>
      </c>
      <c r="H118" s="5">
        <v>0</v>
      </c>
      <c r="I118" s="5">
        <v>0</v>
      </c>
      <c r="J118" s="5">
        <v>0</v>
      </c>
      <c r="L118">
        <f t="shared" si="9"/>
        <v>116</v>
      </c>
      <c r="M118">
        <f>Analysis!$B$3+B118/1000000</f>
        <v>2.3692259999952512</v>
      </c>
      <c r="N118">
        <f t="shared" si="10"/>
        <v>2</v>
      </c>
      <c r="O118">
        <f>IF(ABS(D118)&gt;1,D118/1000000,D118)*Analysis!$B$4</f>
        <v>-4.8726270000000002E-2</v>
      </c>
      <c r="P118">
        <f>IF(ABS(E118)&gt;1,E118/1000000,E118)*Analysis!$B$4</f>
        <v>0.10532016000000001</v>
      </c>
      <c r="Q118">
        <f>IF(ABS(F118)&gt;1,F118/1000000,F118)*Analysis!$B$4</f>
        <v>9.8535465900000005</v>
      </c>
      <c r="R118">
        <f t="shared" si="11"/>
        <v>0</v>
      </c>
      <c r="S118">
        <f t="shared" si="12"/>
        <v>0</v>
      </c>
      <c r="T118">
        <f t="shared" si="13"/>
        <v>0</v>
      </c>
      <c r="U118">
        <f t="shared" si="14"/>
        <v>0</v>
      </c>
    </row>
    <row r="119" spans="1:21" x14ac:dyDescent="0.3">
      <c r="A119" s="4">
        <v>117</v>
      </c>
      <c r="B119" s="4">
        <v>-96589614562</v>
      </c>
      <c r="C119" s="5">
        <v>2</v>
      </c>
      <c r="D119" s="5">
        <v>-4.6810000000000003E-3</v>
      </c>
      <c r="E119" s="5">
        <v>1.3231E-2</v>
      </c>
      <c r="F119" s="5">
        <v>1004446</v>
      </c>
      <c r="G119" s="5">
        <v>0</v>
      </c>
      <c r="H119" s="5">
        <v>0</v>
      </c>
      <c r="I119" s="5">
        <v>0</v>
      </c>
      <c r="J119" s="5">
        <v>0</v>
      </c>
      <c r="L119">
        <f t="shared" si="9"/>
        <v>117</v>
      </c>
      <c r="M119">
        <f>Analysis!$B$3+B119/1000000</f>
        <v>2.3854379999975208</v>
      </c>
      <c r="N119">
        <f t="shared" si="10"/>
        <v>2</v>
      </c>
      <c r="O119">
        <f>IF(ABS(D119)&gt;1,D119/1000000,D119)*Analysis!$B$4</f>
        <v>-4.5920610000000008E-2</v>
      </c>
      <c r="P119">
        <f>IF(ABS(E119)&gt;1,E119/1000000,E119)*Analysis!$B$4</f>
        <v>0.12979610999999999</v>
      </c>
      <c r="Q119">
        <f>IF(ABS(F119)&gt;1,F119/1000000,F119)*Analysis!$B$4</f>
        <v>9.8536152599999998</v>
      </c>
      <c r="R119">
        <f t="shared" si="11"/>
        <v>0</v>
      </c>
      <c r="S119">
        <f t="shared" si="12"/>
        <v>0</v>
      </c>
      <c r="T119">
        <f t="shared" si="13"/>
        <v>0</v>
      </c>
      <c r="U119">
        <f t="shared" si="14"/>
        <v>0</v>
      </c>
    </row>
    <row r="120" spans="1:21" x14ac:dyDescent="0.3">
      <c r="A120" s="4">
        <v>118</v>
      </c>
      <c r="B120" s="4">
        <v>-96589586544</v>
      </c>
      <c r="C120" s="5">
        <v>2</v>
      </c>
      <c r="D120" s="5">
        <v>-4.2379999999999996E-3</v>
      </c>
      <c r="E120" s="5">
        <v>1.2872E-2</v>
      </c>
      <c r="F120" s="5">
        <v>1004464</v>
      </c>
      <c r="G120" s="5">
        <v>0</v>
      </c>
      <c r="H120" s="5">
        <v>0</v>
      </c>
      <c r="I120" s="5">
        <v>0</v>
      </c>
      <c r="J120" s="5">
        <v>0</v>
      </c>
      <c r="L120">
        <f t="shared" si="9"/>
        <v>118</v>
      </c>
      <c r="M120">
        <f>Analysis!$B$3+B120/1000000</f>
        <v>2.4134559999947669</v>
      </c>
      <c r="N120">
        <f t="shared" si="10"/>
        <v>2</v>
      </c>
      <c r="O120">
        <f>IF(ABS(D120)&gt;1,D120/1000000,D120)*Analysis!$B$4</f>
        <v>-4.1574779999999999E-2</v>
      </c>
      <c r="P120">
        <f>IF(ABS(E120)&gt;1,E120/1000000,E120)*Analysis!$B$4</f>
        <v>0.12627432</v>
      </c>
      <c r="Q120">
        <f>IF(ABS(F120)&gt;1,F120/1000000,F120)*Analysis!$B$4</f>
        <v>9.8537918400000013</v>
      </c>
      <c r="R120">
        <f t="shared" si="11"/>
        <v>0</v>
      </c>
      <c r="S120">
        <f t="shared" si="12"/>
        <v>0</v>
      </c>
      <c r="T120">
        <f t="shared" si="13"/>
        <v>0</v>
      </c>
      <c r="U120">
        <f t="shared" si="14"/>
        <v>0</v>
      </c>
    </row>
    <row r="121" spans="1:21" x14ac:dyDescent="0.3">
      <c r="A121" s="4">
        <v>119</v>
      </c>
      <c r="B121" s="4">
        <v>-96589570152</v>
      </c>
      <c r="C121" s="5">
        <v>2</v>
      </c>
      <c r="D121" s="5">
        <v>-1.238E-3</v>
      </c>
      <c r="E121" s="5">
        <v>7.0540000000000004E-3</v>
      </c>
      <c r="F121" s="5">
        <v>1004018</v>
      </c>
      <c r="G121" s="5">
        <v>0</v>
      </c>
      <c r="H121" s="5">
        <v>0</v>
      </c>
      <c r="I121" s="5">
        <v>0</v>
      </c>
      <c r="J121" s="5">
        <v>0</v>
      </c>
      <c r="L121">
        <f t="shared" si="9"/>
        <v>119</v>
      </c>
      <c r="M121">
        <f>Analysis!$B$3+B121/1000000</f>
        <v>2.4298479999997653</v>
      </c>
      <c r="N121">
        <f t="shared" si="10"/>
        <v>2</v>
      </c>
      <c r="O121">
        <f>IF(ABS(D121)&gt;1,D121/1000000,D121)*Analysis!$B$4</f>
        <v>-1.2144780000000001E-2</v>
      </c>
      <c r="P121">
        <f>IF(ABS(E121)&gt;1,E121/1000000,E121)*Analysis!$B$4</f>
        <v>6.919974000000001E-2</v>
      </c>
      <c r="Q121">
        <f>IF(ABS(F121)&gt;1,F121/1000000,F121)*Analysis!$B$4</f>
        <v>9.8494165800000015</v>
      </c>
      <c r="R121">
        <f t="shared" si="11"/>
        <v>0</v>
      </c>
      <c r="S121">
        <f t="shared" si="12"/>
        <v>0</v>
      </c>
      <c r="T121">
        <f t="shared" si="13"/>
        <v>0</v>
      </c>
      <c r="U121">
        <f t="shared" si="14"/>
        <v>0</v>
      </c>
    </row>
    <row r="122" spans="1:21" x14ac:dyDescent="0.3">
      <c r="A122" s="4">
        <v>120</v>
      </c>
      <c r="B122" s="4">
        <v>-96589550631</v>
      </c>
      <c r="C122" s="5">
        <v>2</v>
      </c>
      <c r="D122" s="5">
        <v>-1.333E-3</v>
      </c>
      <c r="E122" s="5">
        <v>7.2680000000000002E-3</v>
      </c>
      <c r="F122" s="5">
        <v>1004800</v>
      </c>
      <c r="G122" s="5">
        <v>0</v>
      </c>
      <c r="H122" s="5">
        <v>0</v>
      </c>
      <c r="I122" s="5">
        <v>0</v>
      </c>
      <c r="J122" s="5">
        <v>0</v>
      </c>
      <c r="L122">
        <f t="shared" si="9"/>
        <v>120</v>
      </c>
      <c r="M122">
        <f>Analysis!$B$3+B122/1000000</f>
        <v>2.4493689999944763</v>
      </c>
      <c r="N122">
        <f t="shared" si="10"/>
        <v>2</v>
      </c>
      <c r="O122">
        <f>IF(ABS(D122)&gt;1,D122/1000000,D122)*Analysis!$B$4</f>
        <v>-1.307673E-2</v>
      </c>
      <c r="P122">
        <f>IF(ABS(E122)&gt;1,E122/1000000,E122)*Analysis!$B$4</f>
        <v>7.1299080000000001E-2</v>
      </c>
      <c r="Q122">
        <f>IF(ABS(F122)&gt;1,F122/1000000,F122)*Analysis!$B$4</f>
        <v>9.8570879999999992</v>
      </c>
      <c r="R122">
        <f t="shared" si="11"/>
        <v>0</v>
      </c>
      <c r="S122">
        <f t="shared" si="12"/>
        <v>0</v>
      </c>
      <c r="T122">
        <f t="shared" si="13"/>
        <v>0</v>
      </c>
      <c r="U122">
        <f t="shared" si="14"/>
        <v>0</v>
      </c>
    </row>
    <row r="123" spans="1:21" x14ac:dyDescent="0.3">
      <c r="A123" s="4">
        <v>121</v>
      </c>
      <c r="B123" s="4">
        <v>-96589527877</v>
      </c>
      <c r="C123" s="5">
        <v>2</v>
      </c>
      <c r="D123" s="5">
        <v>2.5490000000000001E-3</v>
      </c>
      <c r="E123" s="5">
        <v>1.3220000000000001E-2</v>
      </c>
      <c r="F123" s="5">
        <v>1004589</v>
      </c>
      <c r="G123" s="5">
        <v>0</v>
      </c>
      <c r="H123" s="5">
        <v>0</v>
      </c>
      <c r="I123" s="5">
        <v>0</v>
      </c>
      <c r="J123" s="5">
        <v>0</v>
      </c>
      <c r="L123">
        <f t="shared" si="9"/>
        <v>121</v>
      </c>
      <c r="M123">
        <f>Analysis!$B$3+B123/1000000</f>
        <v>2.4721229999995558</v>
      </c>
      <c r="N123">
        <f t="shared" si="10"/>
        <v>2</v>
      </c>
      <c r="O123">
        <f>IF(ABS(D123)&gt;1,D123/1000000,D123)*Analysis!$B$4</f>
        <v>2.5005690000000001E-2</v>
      </c>
      <c r="P123">
        <f>IF(ABS(E123)&gt;1,E123/1000000,E123)*Analysis!$B$4</f>
        <v>0.1296882</v>
      </c>
      <c r="Q123">
        <f>IF(ABS(F123)&gt;1,F123/1000000,F123)*Analysis!$B$4</f>
        <v>9.8550180899999997</v>
      </c>
      <c r="R123">
        <f t="shared" si="11"/>
        <v>0</v>
      </c>
      <c r="S123">
        <f t="shared" si="12"/>
        <v>0</v>
      </c>
      <c r="T123">
        <f t="shared" si="13"/>
        <v>0</v>
      </c>
      <c r="U123">
        <f t="shared" si="14"/>
        <v>0</v>
      </c>
    </row>
    <row r="124" spans="1:21" x14ac:dyDescent="0.3">
      <c r="A124" s="4">
        <v>122</v>
      </c>
      <c r="B124" s="4">
        <v>-96589510832</v>
      </c>
      <c r="C124" s="5">
        <v>2</v>
      </c>
      <c r="D124" s="5">
        <v>2.5110000000000002E-3</v>
      </c>
      <c r="E124" s="5">
        <v>1.1976000000000001E-2</v>
      </c>
      <c r="F124" s="5">
        <v>1004790</v>
      </c>
      <c r="G124" s="5">
        <v>0</v>
      </c>
      <c r="H124" s="5">
        <v>0</v>
      </c>
      <c r="I124" s="5">
        <v>0</v>
      </c>
      <c r="J124" s="5">
        <v>0</v>
      </c>
      <c r="L124">
        <f t="shared" si="9"/>
        <v>122</v>
      </c>
      <c r="M124">
        <f>Analysis!$B$3+B124/1000000</f>
        <v>2.4891680000000633</v>
      </c>
      <c r="N124">
        <f t="shared" si="10"/>
        <v>2</v>
      </c>
      <c r="O124">
        <f>IF(ABS(D124)&gt;1,D124/1000000,D124)*Analysis!$B$4</f>
        <v>2.4632910000000004E-2</v>
      </c>
      <c r="P124">
        <f>IF(ABS(E124)&gt;1,E124/1000000,E124)*Analysis!$B$4</f>
        <v>0.11748456000000002</v>
      </c>
      <c r="Q124">
        <f>IF(ABS(F124)&gt;1,F124/1000000,F124)*Analysis!$B$4</f>
        <v>9.8569899000000021</v>
      </c>
      <c r="R124">
        <f t="shared" si="11"/>
        <v>0</v>
      </c>
      <c r="S124">
        <f t="shared" si="12"/>
        <v>0</v>
      </c>
      <c r="T124">
        <f t="shared" si="13"/>
        <v>0</v>
      </c>
      <c r="U124">
        <f t="shared" si="14"/>
        <v>0</v>
      </c>
    </row>
    <row r="125" spans="1:21" x14ac:dyDescent="0.3">
      <c r="A125" s="4">
        <v>123</v>
      </c>
      <c r="B125" s="4">
        <v>-96589490339</v>
      </c>
      <c r="C125" s="5">
        <v>2</v>
      </c>
      <c r="D125" s="5">
        <v>3.1470000000000001E-3</v>
      </c>
      <c r="E125" s="5">
        <v>1.2311000000000001E-2</v>
      </c>
      <c r="F125" s="5">
        <v>1004767</v>
      </c>
      <c r="G125" s="5">
        <v>0</v>
      </c>
      <c r="H125" s="5">
        <v>0</v>
      </c>
      <c r="I125" s="5">
        <v>0</v>
      </c>
      <c r="J125" s="5">
        <v>0</v>
      </c>
      <c r="L125">
        <f t="shared" si="9"/>
        <v>123</v>
      </c>
      <c r="M125">
        <f>Analysis!$B$3+B125/1000000</f>
        <v>2.509661000003689</v>
      </c>
      <c r="N125">
        <f t="shared" si="10"/>
        <v>2</v>
      </c>
      <c r="O125">
        <f>IF(ABS(D125)&gt;1,D125/1000000,D125)*Analysis!$B$4</f>
        <v>3.0872070000000001E-2</v>
      </c>
      <c r="P125">
        <f>IF(ABS(E125)&gt;1,E125/1000000,E125)*Analysis!$B$4</f>
        <v>0.12077091000000001</v>
      </c>
      <c r="Q125">
        <f>IF(ABS(F125)&gt;1,F125/1000000,F125)*Analysis!$B$4</f>
        <v>9.8567642699999993</v>
      </c>
      <c r="R125">
        <f t="shared" si="11"/>
        <v>0</v>
      </c>
      <c r="S125">
        <f t="shared" si="12"/>
        <v>0</v>
      </c>
      <c r="T125">
        <f t="shared" si="13"/>
        <v>0</v>
      </c>
      <c r="U125">
        <f t="shared" si="14"/>
        <v>0</v>
      </c>
    </row>
    <row r="126" spans="1:21" x14ac:dyDescent="0.3">
      <c r="A126" s="4">
        <v>124</v>
      </c>
      <c r="B126" s="4">
        <v>-96589469699</v>
      </c>
      <c r="C126" s="5">
        <v>2</v>
      </c>
      <c r="D126" s="5">
        <v>-5.7700000000000004E-4</v>
      </c>
      <c r="E126" s="5">
        <v>1.2298999999999999E-2</v>
      </c>
      <c r="F126" s="5">
        <v>1004576</v>
      </c>
      <c r="G126" s="5">
        <v>0</v>
      </c>
      <c r="H126" s="5">
        <v>0</v>
      </c>
      <c r="I126" s="5">
        <v>0</v>
      </c>
      <c r="J126" s="5">
        <v>0</v>
      </c>
      <c r="L126">
        <f t="shared" si="9"/>
        <v>124</v>
      </c>
      <c r="M126">
        <f>Analysis!$B$3+B126/1000000</f>
        <v>2.5303010000061477</v>
      </c>
      <c r="N126">
        <f t="shared" si="10"/>
        <v>2</v>
      </c>
      <c r="O126">
        <f>IF(ABS(D126)&gt;1,D126/1000000,D126)*Analysis!$B$4</f>
        <v>-5.6603700000000005E-3</v>
      </c>
      <c r="P126">
        <f>IF(ABS(E126)&gt;1,E126/1000000,E126)*Analysis!$B$4</f>
        <v>0.12065318999999999</v>
      </c>
      <c r="Q126">
        <f>IF(ABS(F126)&gt;1,F126/1000000,F126)*Analysis!$B$4</f>
        <v>9.8548905599999994</v>
      </c>
      <c r="R126">
        <f t="shared" si="11"/>
        <v>0</v>
      </c>
      <c r="S126">
        <f t="shared" si="12"/>
        <v>0</v>
      </c>
      <c r="T126">
        <f t="shared" si="13"/>
        <v>0</v>
      </c>
      <c r="U126">
        <f t="shared" si="14"/>
        <v>0</v>
      </c>
    </row>
    <row r="127" spans="1:21" x14ac:dyDescent="0.3">
      <c r="A127" s="4">
        <v>125</v>
      </c>
      <c r="B127" s="4">
        <v>-96589449585</v>
      </c>
      <c r="C127" s="5">
        <v>2</v>
      </c>
      <c r="D127" s="5">
        <v>-5.3699999999999998E-3</v>
      </c>
      <c r="E127" s="5">
        <v>1.2364E-2</v>
      </c>
      <c r="F127" s="5">
        <v>1004430</v>
      </c>
      <c r="G127" s="5">
        <v>0</v>
      </c>
      <c r="H127" s="5">
        <v>0</v>
      </c>
      <c r="I127" s="5">
        <v>0</v>
      </c>
      <c r="J127" s="5">
        <v>0</v>
      </c>
      <c r="L127">
        <f t="shared" si="9"/>
        <v>125</v>
      </c>
      <c r="M127">
        <f>Analysis!$B$3+B127/1000000</f>
        <v>2.5504150000051595</v>
      </c>
      <c r="N127">
        <f t="shared" si="10"/>
        <v>2</v>
      </c>
      <c r="O127">
        <f>IF(ABS(D127)&gt;1,D127/1000000,D127)*Analysis!$B$4</f>
        <v>-5.2679700000000003E-2</v>
      </c>
      <c r="P127">
        <f>IF(ABS(E127)&gt;1,E127/1000000,E127)*Analysis!$B$4</f>
        <v>0.12129084000000001</v>
      </c>
      <c r="Q127">
        <f>IF(ABS(F127)&gt;1,F127/1000000,F127)*Analysis!$B$4</f>
        <v>9.8534582999999998</v>
      </c>
      <c r="R127">
        <f t="shared" si="11"/>
        <v>0</v>
      </c>
      <c r="S127">
        <f t="shared" si="12"/>
        <v>0</v>
      </c>
      <c r="T127">
        <f t="shared" si="13"/>
        <v>0</v>
      </c>
      <c r="U127">
        <f t="shared" si="14"/>
        <v>0</v>
      </c>
    </row>
    <row r="128" spans="1:21" x14ac:dyDescent="0.3">
      <c r="A128" s="4">
        <v>126</v>
      </c>
      <c r="B128" s="4">
        <v>-96589424941</v>
      </c>
      <c r="C128" s="5">
        <v>2</v>
      </c>
      <c r="D128" s="5">
        <v>-3.516E-3</v>
      </c>
      <c r="E128" s="5">
        <v>1.2265E-2</v>
      </c>
      <c r="F128" s="5">
        <v>1004498</v>
      </c>
      <c r="G128" s="5">
        <v>0</v>
      </c>
      <c r="H128" s="5">
        <v>0</v>
      </c>
      <c r="I128" s="5">
        <v>0</v>
      </c>
      <c r="J128" s="5">
        <v>0</v>
      </c>
      <c r="L128">
        <f t="shared" si="9"/>
        <v>126</v>
      </c>
      <c r="M128">
        <f>Analysis!$B$3+B128/1000000</f>
        <v>2.5750589999952354</v>
      </c>
      <c r="N128">
        <f t="shared" si="10"/>
        <v>2</v>
      </c>
      <c r="O128">
        <f>IF(ABS(D128)&gt;1,D128/1000000,D128)*Analysis!$B$4</f>
        <v>-3.4491960000000002E-2</v>
      </c>
      <c r="P128">
        <f>IF(ABS(E128)&gt;1,E128/1000000,E128)*Analysis!$B$4</f>
        <v>0.12031965</v>
      </c>
      <c r="Q128">
        <f>IF(ABS(F128)&gt;1,F128/1000000,F128)*Analysis!$B$4</f>
        <v>9.8541253799999993</v>
      </c>
      <c r="R128">
        <f t="shared" si="11"/>
        <v>0</v>
      </c>
      <c r="S128">
        <f t="shared" si="12"/>
        <v>0</v>
      </c>
      <c r="T128">
        <f t="shared" si="13"/>
        <v>0</v>
      </c>
      <c r="U128">
        <f t="shared" si="14"/>
        <v>0</v>
      </c>
    </row>
    <row r="129" spans="1:21" x14ac:dyDescent="0.3">
      <c r="A129" s="4">
        <v>127</v>
      </c>
      <c r="B129" s="4">
        <v>-96589408151</v>
      </c>
      <c r="C129" s="5">
        <v>2</v>
      </c>
      <c r="D129" s="5">
        <v>1.939E-3</v>
      </c>
      <c r="E129" s="5">
        <v>1.2321E-2</v>
      </c>
      <c r="F129" s="5">
        <v>1004703</v>
      </c>
      <c r="G129" s="5">
        <v>0</v>
      </c>
      <c r="H129" s="5">
        <v>0</v>
      </c>
      <c r="I129" s="5">
        <v>0</v>
      </c>
      <c r="J129" s="5">
        <v>0</v>
      </c>
      <c r="L129">
        <f t="shared" si="9"/>
        <v>127</v>
      </c>
      <c r="M129">
        <f>Analysis!$B$3+B129/1000000</f>
        <v>2.5918490000040038</v>
      </c>
      <c r="N129">
        <f t="shared" si="10"/>
        <v>2</v>
      </c>
      <c r="O129">
        <f>IF(ABS(D129)&gt;1,D129/1000000,D129)*Analysis!$B$4</f>
        <v>1.9021590000000001E-2</v>
      </c>
      <c r="P129">
        <f>IF(ABS(E129)&gt;1,E129/1000000,E129)*Analysis!$B$4</f>
        <v>0.12086901000000001</v>
      </c>
      <c r="Q129">
        <f>IF(ABS(F129)&gt;1,F129/1000000,F129)*Analysis!$B$4</f>
        <v>9.8561364299999994</v>
      </c>
      <c r="R129">
        <f t="shared" si="11"/>
        <v>0</v>
      </c>
      <c r="S129">
        <f t="shared" si="12"/>
        <v>0</v>
      </c>
      <c r="T129">
        <f t="shared" si="13"/>
        <v>0</v>
      </c>
      <c r="U129">
        <f t="shared" si="14"/>
        <v>0</v>
      </c>
    </row>
    <row r="130" spans="1:21" x14ac:dyDescent="0.3">
      <c r="A130" s="4">
        <v>128</v>
      </c>
      <c r="B130" s="4">
        <v>-96589389971</v>
      </c>
      <c r="C130" s="5">
        <v>2</v>
      </c>
      <c r="D130" s="5">
        <v>-6.11E-4</v>
      </c>
      <c r="E130" s="5">
        <v>1.2366E-2</v>
      </c>
      <c r="F130" s="5">
        <v>1004602</v>
      </c>
      <c r="G130" s="5">
        <v>0</v>
      </c>
      <c r="H130" s="5">
        <v>0</v>
      </c>
      <c r="I130" s="5">
        <v>0</v>
      </c>
      <c r="J130" s="5">
        <v>0</v>
      </c>
      <c r="L130">
        <f t="shared" si="9"/>
        <v>128</v>
      </c>
      <c r="M130">
        <f>Analysis!$B$3+B130/1000000</f>
        <v>2.6100290000031237</v>
      </c>
      <c r="N130">
        <f t="shared" si="10"/>
        <v>2</v>
      </c>
      <c r="O130">
        <f>IF(ABS(D130)&gt;1,D130/1000000,D130)*Analysis!$B$4</f>
        <v>-5.9939099999999999E-3</v>
      </c>
      <c r="P130">
        <f>IF(ABS(E130)&gt;1,E130/1000000,E130)*Analysis!$B$4</f>
        <v>0.12131046000000001</v>
      </c>
      <c r="Q130">
        <f>IF(ABS(F130)&gt;1,F130/1000000,F130)*Analysis!$B$4</f>
        <v>9.8551456200000001</v>
      </c>
      <c r="R130">
        <f t="shared" si="11"/>
        <v>0</v>
      </c>
      <c r="S130">
        <f t="shared" si="12"/>
        <v>0</v>
      </c>
      <c r="T130">
        <f t="shared" si="13"/>
        <v>0</v>
      </c>
      <c r="U130">
        <f t="shared" si="14"/>
        <v>0</v>
      </c>
    </row>
    <row r="131" spans="1:21" x14ac:dyDescent="0.3">
      <c r="A131" s="4">
        <v>129</v>
      </c>
      <c r="B131" s="4">
        <v>-96589368434</v>
      </c>
      <c r="C131" s="5">
        <v>2</v>
      </c>
      <c r="D131" s="5">
        <v>-5.1450000000000003E-3</v>
      </c>
      <c r="E131" s="5">
        <v>1.2300999999999999E-2</v>
      </c>
      <c r="F131" s="5">
        <v>1004428</v>
      </c>
      <c r="G131" s="5">
        <v>0</v>
      </c>
      <c r="H131" s="5">
        <v>0</v>
      </c>
      <c r="I131" s="5">
        <v>0</v>
      </c>
      <c r="J131" s="5">
        <v>0</v>
      </c>
      <c r="L131">
        <f t="shared" ref="L131:L194" si="15">A131</f>
        <v>129</v>
      </c>
      <c r="M131">
        <f>Analysis!$B$3+B131/1000000</f>
        <v>2.6315659999963827</v>
      </c>
      <c r="N131">
        <f t="shared" ref="N131:N194" si="16">C131</f>
        <v>2</v>
      </c>
      <c r="O131">
        <f>IF(ABS(D131)&gt;1,D131/1000000,D131)*Analysis!$B$4</f>
        <v>-5.0472450000000002E-2</v>
      </c>
      <c r="P131">
        <f>IF(ABS(E131)&gt;1,E131/1000000,E131)*Analysis!$B$4</f>
        <v>0.12067281000000001</v>
      </c>
      <c r="Q131">
        <f>IF(ABS(F131)&gt;1,F131/1000000,F131)*Analysis!$B$4</f>
        <v>9.8534386800000018</v>
      </c>
      <c r="R131">
        <f t="shared" ref="R131:R194" si="17">IF(ABS(G131)&gt;1,G131/1000000,G131)</f>
        <v>0</v>
      </c>
      <c r="S131">
        <f t="shared" ref="S131:S194" si="18">IF(ABS(H131)&gt;1,H131/1000000,H131)</f>
        <v>0</v>
      </c>
      <c r="T131">
        <f t="shared" ref="T131:T194" si="19">IF(ABS(I131)&gt;1,I131/1000000,I131)</f>
        <v>0</v>
      </c>
      <c r="U131">
        <f t="shared" si="14"/>
        <v>0</v>
      </c>
    </row>
    <row r="132" spans="1:21" x14ac:dyDescent="0.3">
      <c r="A132" s="4">
        <v>130</v>
      </c>
      <c r="B132" s="4">
        <v>-96589354853</v>
      </c>
      <c r="C132" s="5">
        <v>2</v>
      </c>
      <c r="D132" s="5">
        <v>-4.4609999999999997E-3</v>
      </c>
      <c r="E132" s="5">
        <v>1.2257000000000001E-2</v>
      </c>
      <c r="F132" s="5">
        <v>1004455</v>
      </c>
      <c r="G132" s="5">
        <v>0</v>
      </c>
      <c r="H132" s="5">
        <v>0</v>
      </c>
      <c r="I132" s="5">
        <v>0</v>
      </c>
      <c r="J132" s="5">
        <v>0</v>
      </c>
      <c r="L132">
        <f t="shared" si="15"/>
        <v>130</v>
      </c>
      <c r="M132">
        <f>Analysis!$B$3+B132/1000000</f>
        <v>2.6451470000029076</v>
      </c>
      <c r="N132">
        <f t="shared" si="16"/>
        <v>2</v>
      </c>
      <c r="O132">
        <f>IF(ABS(D132)&gt;1,D132/1000000,D132)*Analysis!$B$4</f>
        <v>-4.3762410000000002E-2</v>
      </c>
      <c r="P132">
        <f>IF(ABS(E132)&gt;1,E132/1000000,E132)*Analysis!$B$4</f>
        <v>0.12024117000000001</v>
      </c>
      <c r="Q132">
        <f>IF(ABS(F132)&gt;1,F132/1000000,F132)*Analysis!$B$4</f>
        <v>9.8537035500000023</v>
      </c>
      <c r="R132">
        <f t="shared" si="17"/>
        <v>0</v>
      </c>
      <c r="S132">
        <f t="shared" si="18"/>
        <v>0</v>
      </c>
      <c r="T132">
        <f t="shared" si="19"/>
        <v>0</v>
      </c>
      <c r="U132">
        <f t="shared" si="14"/>
        <v>0</v>
      </c>
    </row>
    <row r="133" spans="1:21" x14ac:dyDescent="0.3">
      <c r="A133" s="4">
        <v>131</v>
      </c>
      <c r="B133" s="4">
        <v>-96589329372</v>
      </c>
      <c r="C133" s="5">
        <v>2</v>
      </c>
      <c r="D133" s="5">
        <v>-4.7429999999999998E-3</v>
      </c>
      <c r="E133" s="5">
        <v>1.2292000000000001E-2</v>
      </c>
      <c r="F133" s="5">
        <v>1004446</v>
      </c>
      <c r="G133" s="5">
        <v>0</v>
      </c>
      <c r="H133" s="5">
        <v>0</v>
      </c>
      <c r="I133" s="5">
        <v>0</v>
      </c>
      <c r="J133" s="5">
        <v>0</v>
      </c>
      <c r="L133">
        <f t="shared" si="15"/>
        <v>131</v>
      </c>
      <c r="M133">
        <f>Analysis!$B$3+B133/1000000</f>
        <v>2.6706280000071274</v>
      </c>
      <c r="N133">
        <f t="shared" si="16"/>
        <v>2</v>
      </c>
      <c r="O133">
        <f>IF(ABS(D133)&gt;1,D133/1000000,D133)*Analysis!$B$4</f>
        <v>-4.652883E-2</v>
      </c>
      <c r="P133">
        <f>IF(ABS(E133)&gt;1,E133/1000000,E133)*Analysis!$B$4</f>
        <v>0.12058452000000001</v>
      </c>
      <c r="Q133">
        <f>IF(ABS(F133)&gt;1,F133/1000000,F133)*Analysis!$B$4</f>
        <v>9.8536152599999998</v>
      </c>
      <c r="R133">
        <f t="shared" si="17"/>
        <v>0</v>
      </c>
      <c r="S133">
        <f t="shared" si="18"/>
        <v>0</v>
      </c>
      <c r="T133">
        <f t="shared" si="19"/>
        <v>0</v>
      </c>
      <c r="U133">
        <f t="shared" si="14"/>
        <v>0</v>
      </c>
    </row>
    <row r="134" spans="1:21" x14ac:dyDescent="0.3">
      <c r="A134" s="4">
        <v>132</v>
      </c>
      <c r="B134" s="4">
        <v>-96589314216</v>
      </c>
      <c r="C134" s="5">
        <v>2</v>
      </c>
      <c r="D134" s="5">
        <v>-4.8970000000000003E-3</v>
      </c>
      <c r="E134" s="5">
        <v>1.2408000000000001E-2</v>
      </c>
      <c r="F134" s="5">
        <v>1004441</v>
      </c>
      <c r="G134" s="5">
        <v>0</v>
      </c>
      <c r="H134" s="5">
        <v>0</v>
      </c>
      <c r="I134" s="5">
        <v>0</v>
      </c>
      <c r="J134" s="5">
        <v>0</v>
      </c>
      <c r="L134">
        <f t="shared" si="15"/>
        <v>132</v>
      </c>
      <c r="M134">
        <f>Analysis!$B$3+B134/1000000</f>
        <v>2.6857840000011493</v>
      </c>
      <c r="N134">
        <f t="shared" si="16"/>
        <v>2</v>
      </c>
      <c r="O134">
        <f>IF(ABS(D134)&gt;1,D134/1000000,D134)*Analysis!$B$4</f>
        <v>-4.8039570000000004E-2</v>
      </c>
      <c r="P134">
        <f>IF(ABS(E134)&gt;1,E134/1000000,E134)*Analysis!$B$4</f>
        <v>0.12172248000000001</v>
      </c>
      <c r="Q134">
        <f>IF(ABS(F134)&gt;1,F134/1000000,F134)*Analysis!$B$4</f>
        <v>9.8535662100000003</v>
      </c>
      <c r="R134">
        <f t="shared" si="17"/>
        <v>0</v>
      </c>
      <c r="S134">
        <f t="shared" si="18"/>
        <v>0</v>
      </c>
      <c r="T134">
        <f t="shared" si="19"/>
        <v>0</v>
      </c>
      <c r="U134">
        <f t="shared" si="14"/>
        <v>0</v>
      </c>
    </row>
    <row r="135" spans="1:21" x14ac:dyDescent="0.3">
      <c r="A135" s="4">
        <v>133</v>
      </c>
      <c r="B135" s="4">
        <v>-96589288166</v>
      </c>
      <c r="C135" s="5">
        <v>2</v>
      </c>
      <c r="D135" s="5">
        <v>-5.0080000000000003E-3</v>
      </c>
      <c r="E135" s="5">
        <v>1.2363000000000001E-2</v>
      </c>
      <c r="F135" s="5">
        <v>1004439</v>
      </c>
      <c r="G135" s="5">
        <v>0</v>
      </c>
      <c r="H135" s="5">
        <v>0</v>
      </c>
      <c r="I135" s="5">
        <v>0</v>
      </c>
      <c r="J135" s="5">
        <v>0</v>
      </c>
      <c r="L135">
        <f t="shared" si="15"/>
        <v>133</v>
      </c>
      <c r="M135">
        <f>Analysis!$B$3+B135/1000000</f>
        <v>2.7118340000015451</v>
      </c>
      <c r="N135">
        <f t="shared" si="16"/>
        <v>2</v>
      </c>
      <c r="O135">
        <f>IF(ABS(D135)&gt;1,D135/1000000,D135)*Analysis!$B$4</f>
        <v>-4.9128480000000002E-2</v>
      </c>
      <c r="P135">
        <f>IF(ABS(E135)&gt;1,E135/1000000,E135)*Analysis!$B$4</f>
        <v>0.12128103000000001</v>
      </c>
      <c r="Q135">
        <f>IF(ABS(F135)&gt;1,F135/1000000,F135)*Analysis!$B$4</f>
        <v>9.8535465900000005</v>
      </c>
      <c r="R135">
        <f t="shared" si="17"/>
        <v>0</v>
      </c>
      <c r="S135">
        <f t="shared" si="18"/>
        <v>0</v>
      </c>
      <c r="T135">
        <f t="shared" si="19"/>
        <v>0</v>
      </c>
      <c r="U135">
        <f t="shared" si="14"/>
        <v>0</v>
      </c>
    </row>
    <row r="136" spans="1:21" x14ac:dyDescent="0.3">
      <c r="A136" s="4">
        <v>134</v>
      </c>
      <c r="B136" s="4">
        <v>-96589268244</v>
      </c>
      <c r="C136" s="5">
        <v>2</v>
      </c>
      <c r="D136" s="5">
        <v>-4.9509999999999997E-3</v>
      </c>
      <c r="E136" s="5">
        <v>1.2233000000000001E-2</v>
      </c>
      <c r="F136" s="5">
        <v>1004436</v>
      </c>
      <c r="G136" s="5">
        <v>0</v>
      </c>
      <c r="H136" s="5">
        <v>0</v>
      </c>
      <c r="I136" s="5">
        <v>0</v>
      </c>
      <c r="J136" s="5">
        <v>0</v>
      </c>
      <c r="L136">
        <f t="shared" si="15"/>
        <v>134</v>
      </c>
      <c r="M136">
        <f>Analysis!$B$3+B136/1000000</f>
        <v>2.7317559999937657</v>
      </c>
      <c r="N136">
        <f t="shared" si="16"/>
        <v>2</v>
      </c>
      <c r="O136">
        <f>IF(ABS(D136)&gt;1,D136/1000000,D136)*Analysis!$B$4</f>
        <v>-4.8569309999999997E-2</v>
      </c>
      <c r="P136">
        <f>IF(ABS(E136)&gt;1,E136/1000000,E136)*Analysis!$B$4</f>
        <v>0.12000573000000002</v>
      </c>
      <c r="Q136">
        <f>IF(ABS(F136)&gt;1,F136/1000000,F136)*Analysis!$B$4</f>
        <v>9.8535171600000009</v>
      </c>
      <c r="R136">
        <f t="shared" si="17"/>
        <v>0</v>
      </c>
      <c r="S136">
        <f t="shared" si="18"/>
        <v>0</v>
      </c>
      <c r="T136">
        <f t="shared" si="19"/>
        <v>0</v>
      </c>
      <c r="U136">
        <f t="shared" si="14"/>
        <v>0</v>
      </c>
    </row>
    <row r="137" spans="1:21" x14ac:dyDescent="0.3">
      <c r="A137" s="4">
        <v>135</v>
      </c>
      <c r="B137" s="4">
        <v>-96589253261</v>
      </c>
      <c r="C137" s="5">
        <v>2</v>
      </c>
      <c r="D137" s="5">
        <v>-4.9020000000000001E-3</v>
      </c>
      <c r="E137" s="5">
        <v>1.2177E-2</v>
      </c>
      <c r="F137" s="5">
        <v>1004439</v>
      </c>
      <c r="G137" s="5">
        <v>0</v>
      </c>
      <c r="H137" s="5">
        <v>0</v>
      </c>
      <c r="I137" s="5">
        <v>0</v>
      </c>
      <c r="J137" s="5">
        <v>0</v>
      </c>
      <c r="L137">
        <f t="shared" si="15"/>
        <v>135</v>
      </c>
      <c r="M137">
        <f>Analysis!$B$3+B137/1000000</f>
        <v>2.7467389999947045</v>
      </c>
      <c r="N137">
        <f t="shared" si="16"/>
        <v>2</v>
      </c>
      <c r="O137">
        <f>IF(ABS(D137)&gt;1,D137/1000000,D137)*Analysis!$B$4</f>
        <v>-4.8088620000000006E-2</v>
      </c>
      <c r="P137">
        <f>IF(ABS(E137)&gt;1,E137/1000000,E137)*Analysis!$B$4</f>
        <v>0.11945637000000001</v>
      </c>
      <c r="Q137">
        <f>IF(ABS(F137)&gt;1,F137/1000000,F137)*Analysis!$B$4</f>
        <v>9.8535465900000005</v>
      </c>
      <c r="R137">
        <f t="shared" si="17"/>
        <v>0</v>
      </c>
      <c r="S137">
        <f t="shared" si="18"/>
        <v>0</v>
      </c>
      <c r="T137">
        <f t="shared" si="19"/>
        <v>0</v>
      </c>
      <c r="U137">
        <f t="shared" si="14"/>
        <v>0</v>
      </c>
    </row>
    <row r="138" spans="1:21" x14ac:dyDescent="0.3">
      <c r="A138" s="4">
        <v>136</v>
      </c>
      <c r="B138" s="4">
        <v>-96589228264</v>
      </c>
      <c r="C138" s="5">
        <v>2</v>
      </c>
      <c r="D138" s="5">
        <v>-4.9100000000000003E-3</v>
      </c>
      <c r="E138" s="5">
        <v>1.2333999999999999E-2</v>
      </c>
      <c r="F138" s="5">
        <v>1004438</v>
      </c>
      <c r="G138" s="5">
        <v>0</v>
      </c>
      <c r="H138" s="5">
        <v>0</v>
      </c>
      <c r="I138" s="5">
        <v>0</v>
      </c>
      <c r="J138" s="5">
        <v>0</v>
      </c>
      <c r="L138">
        <f t="shared" si="15"/>
        <v>136</v>
      </c>
      <c r="M138">
        <f>Analysis!$B$3+B138/1000000</f>
        <v>2.7717359999951441</v>
      </c>
      <c r="N138">
        <f t="shared" si="16"/>
        <v>2</v>
      </c>
      <c r="O138">
        <f>IF(ABS(D138)&gt;1,D138/1000000,D138)*Analysis!$B$4</f>
        <v>-4.8167100000000004E-2</v>
      </c>
      <c r="P138">
        <f>IF(ABS(E138)&gt;1,E138/1000000,E138)*Analysis!$B$4</f>
        <v>0.12099654</v>
      </c>
      <c r="Q138">
        <f>IF(ABS(F138)&gt;1,F138/1000000,F138)*Analysis!$B$4</f>
        <v>9.8535367800000007</v>
      </c>
      <c r="R138">
        <f t="shared" si="17"/>
        <v>0</v>
      </c>
      <c r="S138">
        <f t="shared" si="18"/>
        <v>0</v>
      </c>
      <c r="T138">
        <f t="shared" si="19"/>
        <v>0</v>
      </c>
      <c r="U138">
        <f t="shared" si="14"/>
        <v>0</v>
      </c>
    </row>
    <row r="139" spans="1:21" x14ac:dyDescent="0.3">
      <c r="A139" s="4">
        <v>137</v>
      </c>
      <c r="B139" s="4">
        <v>-96589217677</v>
      </c>
      <c r="C139" s="5">
        <v>2</v>
      </c>
      <c r="D139" s="5">
        <v>-4.934E-3</v>
      </c>
      <c r="E139" s="5">
        <v>1.2370000000000001E-2</v>
      </c>
      <c r="F139" s="5">
        <v>1004437</v>
      </c>
      <c r="G139" s="5">
        <v>0</v>
      </c>
      <c r="H139" s="5">
        <v>0</v>
      </c>
      <c r="I139" s="5">
        <v>0</v>
      </c>
      <c r="J139" s="5">
        <v>0</v>
      </c>
      <c r="L139">
        <f t="shared" si="15"/>
        <v>137</v>
      </c>
      <c r="M139">
        <f>Analysis!$B$3+B139/1000000</f>
        <v>2.7823230000067269</v>
      </c>
      <c r="N139">
        <f t="shared" si="16"/>
        <v>2</v>
      </c>
      <c r="O139">
        <f>IF(ABS(D139)&gt;1,D139/1000000,D139)*Analysis!$B$4</f>
        <v>-4.8402540000000001E-2</v>
      </c>
      <c r="P139">
        <f>IF(ABS(E139)&gt;1,E139/1000000,E139)*Analysis!$B$4</f>
        <v>0.12134970000000002</v>
      </c>
      <c r="Q139">
        <f>IF(ABS(F139)&gt;1,F139/1000000,F139)*Analysis!$B$4</f>
        <v>9.8535269700000008</v>
      </c>
      <c r="R139">
        <f t="shared" si="17"/>
        <v>0</v>
      </c>
      <c r="S139">
        <f t="shared" si="18"/>
        <v>0</v>
      </c>
      <c r="T139">
        <f t="shared" si="19"/>
        <v>0</v>
      </c>
      <c r="U139">
        <f t="shared" ref="U139:U202" si="20">J139/1000</f>
        <v>0</v>
      </c>
    </row>
    <row r="140" spans="1:21" x14ac:dyDescent="0.3">
      <c r="A140" s="4">
        <v>138</v>
      </c>
      <c r="B140" s="4">
        <v>-96589188086</v>
      </c>
      <c r="C140" s="5">
        <v>2</v>
      </c>
      <c r="D140" s="5">
        <v>-4.9670000000000001E-3</v>
      </c>
      <c r="E140" s="5">
        <v>1.2297000000000001E-2</v>
      </c>
      <c r="F140" s="5">
        <v>1004438</v>
      </c>
      <c r="G140" s="5">
        <v>0</v>
      </c>
      <c r="H140" s="5">
        <v>0</v>
      </c>
      <c r="I140" s="5">
        <v>0</v>
      </c>
      <c r="J140" s="5">
        <v>0</v>
      </c>
      <c r="L140">
        <f t="shared" si="15"/>
        <v>138</v>
      </c>
      <c r="M140">
        <f>Analysis!$B$3+B140/1000000</f>
        <v>2.8119140000053449</v>
      </c>
      <c r="N140">
        <f t="shared" si="16"/>
        <v>2</v>
      </c>
      <c r="O140">
        <f>IF(ABS(D140)&gt;1,D140/1000000,D140)*Analysis!$B$4</f>
        <v>-4.8726270000000002E-2</v>
      </c>
      <c r="P140">
        <f>IF(ABS(E140)&gt;1,E140/1000000,E140)*Analysis!$B$4</f>
        <v>0.12063357000000001</v>
      </c>
      <c r="Q140">
        <f>IF(ABS(F140)&gt;1,F140/1000000,F140)*Analysis!$B$4</f>
        <v>9.8535367800000007</v>
      </c>
      <c r="R140">
        <f t="shared" si="17"/>
        <v>0</v>
      </c>
      <c r="S140">
        <f t="shared" si="18"/>
        <v>0</v>
      </c>
      <c r="T140">
        <f t="shared" si="19"/>
        <v>0</v>
      </c>
      <c r="U140">
        <f t="shared" si="20"/>
        <v>0</v>
      </c>
    </row>
    <row r="141" spans="1:21" x14ac:dyDescent="0.3">
      <c r="A141" s="4">
        <v>139</v>
      </c>
      <c r="B141" s="4">
        <v>-96589179023</v>
      </c>
      <c r="C141" s="5">
        <v>2</v>
      </c>
      <c r="D141" s="5">
        <v>-1.542E-3</v>
      </c>
      <c r="E141" s="5">
        <v>1.2323000000000001E-2</v>
      </c>
      <c r="F141" s="5">
        <v>1004569</v>
      </c>
      <c r="G141" s="5">
        <v>0</v>
      </c>
      <c r="H141" s="5">
        <v>0</v>
      </c>
      <c r="I141" s="5">
        <v>0</v>
      </c>
      <c r="J141" s="5">
        <v>0</v>
      </c>
      <c r="L141">
        <f t="shared" si="15"/>
        <v>139</v>
      </c>
      <c r="M141">
        <f>Analysis!$B$3+B141/1000000</f>
        <v>2.8209769999957643</v>
      </c>
      <c r="N141">
        <f t="shared" si="16"/>
        <v>2</v>
      </c>
      <c r="O141">
        <f>IF(ABS(D141)&gt;1,D141/1000000,D141)*Analysis!$B$4</f>
        <v>-1.512702E-2</v>
      </c>
      <c r="P141">
        <f>IF(ABS(E141)&gt;1,E141/1000000,E141)*Analysis!$B$4</f>
        <v>0.12088863000000001</v>
      </c>
      <c r="Q141">
        <f>IF(ABS(F141)&gt;1,F141/1000000,F141)*Analysis!$B$4</f>
        <v>9.8548218900000002</v>
      </c>
      <c r="R141">
        <f t="shared" si="17"/>
        <v>0</v>
      </c>
      <c r="S141">
        <f t="shared" si="18"/>
        <v>0</v>
      </c>
      <c r="T141">
        <f t="shared" si="19"/>
        <v>0</v>
      </c>
      <c r="U141">
        <f t="shared" si="20"/>
        <v>0</v>
      </c>
    </row>
    <row r="142" spans="1:21" x14ac:dyDescent="0.3">
      <c r="A142" s="4">
        <v>140</v>
      </c>
      <c r="B142" s="4">
        <v>-96589148282</v>
      </c>
      <c r="C142" s="5">
        <v>2</v>
      </c>
      <c r="D142" s="5">
        <v>-5.7289999999999997E-3</v>
      </c>
      <c r="E142" s="5">
        <v>1.2359E-2</v>
      </c>
      <c r="F142" s="5">
        <v>1004406</v>
      </c>
      <c r="G142" s="5">
        <v>0</v>
      </c>
      <c r="H142" s="5">
        <v>0</v>
      </c>
      <c r="I142" s="5">
        <v>0</v>
      </c>
      <c r="J142" s="5">
        <v>0</v>
      </c>
      <c r="L142">
        <f t="shared" si="15"/>
        <v>140</v>
      </c>
      <c r="M142">
        <f>Analysis!$B$3+B142/1000000</f>
        <v>2.8517180000053486</v>
      </c>
      <c r="N142">
        <f t="shared" si="16"/>
        <v>2</v>
      </c>
      <c r="O142">
        <f>IF(ABS(D142)&gt;1,D142/1000000,D142)*Analysis!$B$4</f>
        <v>-5.620149E-2</v>
      </c>
      <c r="P142">
        <f>IF(ABS(E142)&gt;1,E142/1000000,E142)*Analysis!$B$4</f>
        <v>0.12124179</v>
      </c>
      <c r="Q142">
        <f>IF(ABS(F142)&gt;1,F142/1000000,F142)*Analysis!$B$4</f>
        <v>9.8532228599999989</v>
      </c>
      <c r="R142">
        <f t="shared" si="17"/>
        <v>0</v>
      </c>
      <c r="S142">
        <f t="shared" si="18"/>
        <v>0</v>
      </c>
      <c r="T142">
        <f t="shared" si="19"/>
        <v>0</v>
      </c>
      <c r="U142">
        <f t="shared" si="20"/>
        <v>0</v>
      </c>
    </row>
    <row r="143" spans="1:21" x14ac:dyDescent="0.3">
      <c r="A143" s="4">
        <v>141</v>
      </c>
      <c r="B143" s="4">
        <v>-96589128289</v>
      </c>
      <c r="C143" s="5">
        <v>2</v>
      </c>
      <c r="D143" s="5">
        <v>-4.9360000000000003E-3</v>
      </c>
      <c r="E143" s="5">
        <v>1.2326999999999999E-2</v>
      </c>
      <c r="F143" s="5">
        <v>1004438</v>
      </c>
      <c r="G143" s="5">
        <v>0</v>
      </c>
      <c r="H143" s="5">
        <v>0</v>
      </c>
      <c r="I143" s="5">
        <v>0</v>
      </c>
      <c r="J143" s="5">
        <v>0</v>
      </c>
      <c r="L143">
        <f t="shared" si="15"/>
        <v>141</v>
      </c>
      <c r="M143">
        <f>Analysis!$B$3+B143/1000000</f>
        <v>2.8717109999997774</v>
      </c>
      <c r="N143">
        <f t="shared" si="16"/>
        <v>2</v>
      </c>
      <c r="O143">
        <f>IF(ABS(D143)&gt;1,D143/1000000,D143)*Analysis!$B$4</f>
        <v>-4.8422160000000006E-2</v>
      </c>
      <c r="P143">
        <f>IF(ABS(E143)&gt;1,E143/1000000,E143)*Analysis!$B$4</f>
        <v>0.12092787000000001</v>
      </c>
      <c r="Q143">
        <f>IF(ABS(F143)&gt;1,F143/1000000,F143)*Analysis!$B$4</f>
        <v>9.8535367800000007</v>
      </c>
      <c r="R143">
        <f t="shared" si="17"/>
        <v>0</v>
      </c>
      <c r="S143">
        <f t="shared" si="18"/>
        <v>0</v>
      </c>
      <c r="T143">
        <f t="shared" si="19"/>
        <v>0</v>
      </c>
      <c r="U143">
        <f t="shared" si="20"/>
        <v>0</v>
      </c>
    </row>
    <row r="144" spans="1:21" x14ac:dyDescent="0.3">
      <c r="A144" s="4">
        <v>142</v>
      </c>
      <c r="B144" s="4">
        <v>-96589118552</v>
      </c>
      <c r="C144" s="5">
        <v>2</v>
      </c>
      <c r="D144" s="5">
        <v>-5.5380000000000004E-3</v>
      </c>
      <c r="E144" s="5">
        <v>1.2245000000000001E-2</v>
      </c>
      <c r="F144" s="5">
        <v>1004413</v>
      </c>
      <c r="G144" s="5">
        <v>0</v>
      </c>
      <c r="H144" s="5">
        <v>0</v>
      </c>
      <c r="I144" s="5">
        <v>0</v>
      </c>
      <c r="J144" s="5">
        <v>0</v>
      </c>
      <c r="L144">
        <f t="shared" si="15"/>
        <v>142</v>
      </c>
      <c r="M144">
        <f>Analysis!$B$3+B144/1000000</f>
        <v>2.8814480000000913</v>
      </c>
      <c r="N144">
        <f t="shared" si="16"/>
        <v>2</v>
      </c>
      <c r="O144">
        <f>IF(ABS(D144)&gt;1,D144/1000000,D144)*Analysis!$B$4</f>
        <v>-5.4327780000000006E-2</v>
      </c>
      <c r="P144">
        <f>IF(ABS(E144)&gt;1,E144/1000000,E144)*Analysis!$B$4</f>
        <v>0.12012345000000001</v>
      </c>
      <c r="Q144">
        <f>IF(ABS(F144)&gt;1,F144/1000000,F144)*Analysis!$B$4</f>
        <v>9.8532915299999999</v>
      </c>
      <c r="R144">
        <f t="shared" si="17"/>
        <v>0</v>
      </c>
      <c r="S144">
        <f t="shared" si="18"/>
        <v>0</v>
      </c>
      <c r="T144">
        <f t="shared" si="19"/>
        <v>0</v>
      </c>
      <c r="U144">
        <f t="shared" si="20"/>
        <v>0</v>
      </c>
    </row>
    <row r="145" spans="1:21" x14ac:dyDescent="0.3">
      <c r="A145" s="4">
        <v>143</v>
      </c>
      <c r="B145" s="4">
        <v>-96589092638</v>
      </c>
      <c r="C145" s="5">
        <v>2</v>
      </c>
      <c r="D145" s="5">
        <v>-5.0879999999999996E-3</v>
      </c>
      <c r="E145" s="5">
        <v>1.2248999999999999E-2</v>
      </c>
      <c r="F145" s="5">
        <v>1004431</v>
      </c>
      <c r="G145" s="5">
        <v>0</v>
      </c>
      <c r="H145" s="5">
        <v>0</v>
      </c>
      <c r="I145" s="5">
        <v>0</v>
      </c>
      <c r="J145" s="5">
        <v>0</v>
      </c>
      <c r="L145">
        <f t="shared" si="15"/>
        <v>143</v>
      </c>
      <c r="M145">
        <f>Analysis!$B$3+B145/1000000</f>
        <v>2.907361999998102</v>
      </c>
      <c r="N145">
        <f t="shared" si="16"/>
        <v>2</v>
      </c>
      <c r="O145">
        <f>IF(ABS(D145)&gt;1,D145/1000000,D145)*Analysis!$B$4</f>
        <v>-4.9913279999999997E-2</v>
      </c>
      <c r="P145">
        <f>IF(ABS(E145)&gt;1,E145/1000000,E145)*Analysis!$B$4</f>
        <v>0.12016269</v>
      </c>
      <c r="Q145">
        <f>IF(ABS(F145)&gt;1,F145/1000000,F145)*Analysis!$B$4</f>
        <v>9.8534681100000014</v>
      </c>
      <c r="R145">
        <f t="shared" si="17"/>
        <v>0</v>
      </c>
      <c r="S145">
        <f t="shared" si="18"/>
        <v>0</v>
      </c>
      <c r="T145">
        <f t="shared" si="19"/>
        <v>0</v>
      </c>
      <c r="U145">
        <f t="shared" si="20"/>
        <v>0</v>
      </c>
    </row>
    <row r="146" spans="1:21" x14ac:dyDescent="0.3">
      <c r="A146" s="4">
        <v>144</v>
      </c>
      <c r="B146" s="4">
        <v>-96589076599</v>
      </c>
      <c r="C146" s="5">
        <v>2</v>
      </c>
      <c r="D146" s="5">
        <v>-5.0590000000000001E-3</v>
      </c>
      <c r="E146" s="5">
        <v>1.2338999999999999E-2</v>
      </c>
      <c r="F146" s="5">
        <v>1004436</v>
      </c>
      <c r="G146" s="5">
        <v>0</v>
      </c>
      <c r="H146" s="5">
        <v>0</v>
      </c>
      <c r="I146" s="5">
        <v>0</v>
      </c>
      <c r="J146" s="5">
        <v>0</v>
      </c>
      <c r="L146">
        <f t="shared" si="15"/>
        <v>144</v>
      </c>
      <c r="M146">
        <f>Analysis!$B$3+B146/1000000</f>
        <v>2.9234009999927366</v>
      </c>
      <c r="N146">
        <f t="shared" si="16"/>
        <v>2</v>
      </c>
      <c r="O146">
        <f>IF(ABS(D146)&gt;1,D146/1000000,D146)*Analysis!$B$4</f>
        <v>-4.9628790000000006E-2</v>
      </c>
      <c r="P146">
        <f>IF(ABS(E146)&gt;1,E146/1000000,E146)*Analysis!$B$4</f>
        <v>0.12104558999999999</v>
      </c>
      <c r="Q146">
        <f>IF(ABS(F146)&gt;1,F146/1000000,F146)*Analysis!$B$4</f>
        <v>9.8535171600000009</v>
      </c>
      <c r="R146">
        <f t="shared" si="17"/>
        <v>0</v>
      </c>
      <c r="S146">
        <f t="shared" si="18"/>
        <v>0</v>
      </c>
      <c r="T146">
        <f t="shared" si="19"/>
        <v>0</v>
      </c>
      <c r="U146">
        <f t="shared" si="20"/>
        <v>0</v>
      </c>
    </row>
    <row r="147" spans="1:21" x14ac:dyDescent="0.3">
      <c r="A147" s="4">
        <v>145</v>
      </c>
      <c r="B147" s="4">
        <v>-96589051592</v>
      </c>
      <c r="C147" s="5">
        <v>2</v>
      </c>
      <c r="D147" s="5">
        <v>-4.9410000000000001E-3</v>
      </c>
      <c r="E147" s="5">
        <v>1.2293E-2</v>
      </c>
      <c r="F147" s="5">
        <v>1004436</v>
      </c>
      <c r="G147" s="5">
        <v>0</v>
      </c>
      <c r="H147" s="5">
        <v>0</v>
      </c>
      <c r="I147" s="5">
        <v>0</v>
      </c>
      <c r="J147" s="5">
        <v>0</v>
      </c>
      <c r="L147">
        <f t="shared" si="15"/>
        <v>145</v>
      </c>
      <c r="M147">
        <f>Analysis!$B$3+B147/1000000</f>
        <v>2.9484079999965616</v>
      </c>
      <c r="N147">
        <f t="shared" si="16"/>
        <v>2</v>
      </c>
      <c r="O147">
        <f>IF(ABS(D147)&gt;1,D147/1000000,D147)*Analysis!$B$4</f>
        <v>-4.8471210000000001E-2</v>
      </c>
      <c r="P147">
        <f>IF(ABS(E147)&gt;1,E147/1000000,E147)*Analysis!$B$4</f>
        <v>0.12059433000000001</v>
      </c>
      <c r="Q147">
        <f>IF(ABS(F147)&gt;1,F147/1000000,F147)*Analysis!$B$4</f>
        <v>9.8535171600000009</v>
      </c>
      <c r="R147">
        <f t="shared" si="17"/>
        <v>0</v>
      </c>
      <c r="S147">
        <f t="shared" si="18"/>
        <v>0</v>
      </c>
      <c r="T147">
        <f t="shared" si="19"/>
        <v>0</v>
      </c>
      <c r="U147">
        <f t="shared" si="20"/>
        <v>0</v>
      </c>
    </row>
    <row r="148" spans="1:21" x14ac:dyDescent="0.3">
      <c r="A148" s="4">
        <v>146</v>
      </c>
      <c r="B148" s="4">
        <v>-96589032594</v>
      </c>
      <c r="C148" s="5">
        <v>2</v>
      </c>
      <c r="D148" s="5">
        <v>-5.0670000000000003E-3</v>
      </c>
      <c r="E148" s="5">
        <v>1.2451E-2</v>
      </c>
      <c r="F148" s="5">
        <v>1013162</v>
      </c>
      <c r="G148" s="5">
        <v>0</v>
      </c>
      <c r="H148" s="5">
        <v>0</v>
      </c>
      <c r="I148" s="5">
        <v>0</v>
      </c>
      <c r="J148" s="5">
        <v>0</v>
      </c>
      <c r="L148">
        <f t="shared" si="15"/>
        <v>146</v>
      </c>
      <c r="M148">
        <f>Analysis!$B$3+B148/1000000</f>
        <v>2.9674059999961173</v>
      </c>
      <c r="N148">
        <f t="shared" si="16"/>
        <v>2</v>
      </c>
      <c r="O148">
        <f>IF(ABS(D148)&gt;1,D148/1000000,D148)*Analysis!$B$4</f>
        <v>-4.9707270000000005E-2</v>
      </c>
      <c r="P148">
        <f>IF(ABS(E148)&gt;1,E148/1000000,E148)*Analysis!$B$4</f>
        <v>0.12214431000000001</v>
      </c>
      <c r="Q148">
        <f>IF(ABS(F148)&gt;1,F148/1000000,F148)*Analysis!$B$4</f>
        <v>9.9391192200000003</v>
      </c>
      <c r="R148">
        <f t="shared" si="17"/>
        <v>0</v>
      </c>
      <c r="S148">
        <f t="shared" si="18"/>
        <v>0</v>
      </c>
      <c r="T148">
        <f t="shared" si="19"/>
        <v>0</v>
      </c>
      <c r="U148">
        <f t="shared" si="20"/>
        <v>0</v>
      </c>
    </row>
    <row r="149" spans="1:21" x14ac:dyDescent="0.3">
      <c r="A149" s="4">
        <v>147</v>
      </c>
      <c r="B149" s="4">
        <v>-96589012829</v>
      </c>
      <c r="C149" s="5">
        <v>2</v>
      </c>
      <c r="D149" s="5">
        <v>-5.1999999999999998E-3</v>
      </c>
      <c r="E149" s="5">
        <v>1.2383E-2</v>
      </c>
      <c r="F149" s="5">
        <v>1012339</v>
      </c>
      <c r="G149" s="5">
        <v>0</v>
      </c>
      <c r="H149" s="5">
        <v>0</v>
      </c>
      <c r="I149" s="5">
        <v>0</v>
      </c>
      <c r="J149" s="5">
        <v>0</v>
      </c>
      <c r="L149">
        <f t="shared" si="15"/>
        <v>147</v>
      </c>
      <c r="M149">
        <f>Analysis!$B$3+B149/1000000</f>
        <v>2.9871710000006715</v>
      </c>
      <c r="N149">
        <f t="shared" si="16"/>
        <v>2</v>
      </c>
      <c r="O149">
        <f>IF(ABS(D149)&gt;1,D149/1000000,D149)*Analysis!$B$4</f>
        <v>-5.1012000000000002E-2</v>
      </c>
      <c r="P149">
        <f>IF(ABS(E149)&gt;1,E149/1000000,E149)*Analysis!$B$4</f>
        <v>0.12147723000000001</v>
      </c>
      <c r="Q149">
        <f>IF(ABS(F149)&gt;1,F149/1000000,F149)*Analysis!$B$4</f>
        <v>9.9310455900000019</v>
      </c>
      <c r="R149">
        <f t="shared" si="17"/>
        <v>0</v>
      </c>
      <c r="S149">
        <f t="shared" si="18"/>
        <v>0</v>
      </c>
      <c r="T149">
        <f t="shared" si="19"/>
        <v>0</v>
      </c>
      <c r="U149">
        <f t="shared" si="20"/>
        <v>0</v>
      </c>
    </row>
    <row r="150" spans="1:21" x14ac:dyDescent="0.3">
      <c r="A150" s="4">
        <v>148</v>
      </c>
      <c r="B150" s="4">
        <v>-96588990206</v>
      </c>
      <c r="C150" s="5">
        <v>2</v>
      </c>
      <c r="D150" s="5">
        <v>-4.947E-3</v>
      </c>
      <c r="E150" s="5">
        <v>1.2312E-2</v>
      </c>
      <c r="F150" s="5">
        <v>1003629</v>
      </c>
      <c r="G150" s="5">
        <v>0</v>
      </c>
      <c r="H150" s="5">
        <v>0</v>
      </c>
      <c r="I150" s="5">
        <v>0</v>
      </c>
      <c r="J150" s="5">
        <v>0</v>
      </c>
      <c r="L150">
        <f t="shared" si="15"/>
        <v>148</v>
      </c>
      <c r="M150">
        <f>Analysis!$B$3+B150/1000000</f>
        <v>3.0097939999977825</v>
      </c>
      <c r="N150">
        <f t="shared" si="16"/>
        <v>2</v>
      </c>
      <c r="O150">
        <f>IF(ABS(D150)&gt;1,D150/1000000,D150)*Analysis!$B$4</f>
        <v>-4.8530070000000002E-2</v>
      </c>
      <c r="P150">
        <f>IF(ABS(E150)&gt;1,E150/1000000,E150)*Analysis!$B$4</f>
        <v>0.12078072000000001</v>
      </c>
      <c r="Q150">
        <f>IF(ABS(F150)&gt;1,F150/1000000,F150)*Analysis!$B$4</f>
        <v>9.8456004900000007</v>
      </c>
      <c r="R150">
        <f t="shared" si="17"/>
        <v>0</v>
      </c>
      <c r="S150">
        <f t="shared" si="18"/>
        <v>0</v>
      </c>
      <c r="T150">
        <f t="shared" si="19"/>
        <v>0</v>
      </c>
      <c r="U150">
        <f t="shared" si="20"/>
        <v>0</v>
      </c>
    </row>
    <row r="151" spans="1:21" x14ac:dyDescent="0.3">
      <c r="A151" s="4">
        <v>149</v>
      </c>
      <c r="B151" s="4">
        <v>-96588972518</v>
      </c>
      <c r="C151" s="5">
        <v>2</v>
      </c>
      <c r="D151" s="5">
        <v>-4.8809999999999999E-3</v>
      </c>
      <c r="E151" s="5">
        <v>1.2305999999999999E-2</v>
      </c>
      <c r="F151" s="5">
        <v>1004617</v>
      </c>
      <c r="G151" s="5">
        <v>0</v>
      </c>
      <c r="H151" s="5">
        <v>0</v>
      </c>
      <c r="I151" s="5">
        <v>0</v>
      </c>
      <c r="J151" s="5">
        <v>0</v>
      </c>
      <c r="L151">
        <f t="shared" si="15"/>
        <v>149</v>
      </c>
      <c r="M151">
        <f>Analysis!$B$3+B151/1000000</f>
        <v>3.0274820000049658</v>
      </c>
      <c r="N151">
        <f t="shared" si="16"/>
        <v>2</v>
      </c>
      <c r="O151">
        <f>IF(ABS(D151)&gt;1,D151/1000000,D151)*Analysis!$B$4</f>
        <v>-4.7882609999999999E-2</v>
      </c>
      <c r="P151">
        <f>IF(ABS(E151)&gt;1,E151/1000000,E151)*Analysis!$B$4</f>
        <v>0.12072186</v>
      </c>
      <c r="Q151">
        <f>IF(ABS(F151)&gt;1,F151/1000000,F151)*Analysis!$B$4</f>
        <v>9.8552927700000019</v>
      </c>
      <c r="R151">
        <f t="shared" si="17"/>
        <v>0</v>
      </c>
      <c r="S151">
        <f t="shared" si="18"/>
        <v>0</v>
      </c>
      <c r="T151">
        <f t="shared" si="19"/>
        <v>0</v>
      </c>
      <c r="U151">
        <f t="shared" si="20"/>
        <v>0</v>
      </c>
    </row>
    <row r="152" spans="1:21" x14ac:dyDescent="0.3">
      <c r="A152" s="4">
        <v>150</v>
      </c>
      <c r="B152" s="4">
        <v>-96588950717</v>
      </c>
      <c r="C152" s="5">
        <v>2</v>
      </c>
      <c r="D152" s="5">
        <v>-4.901E-3</v>
      </c>
      <c r="E152" s="5">
        <v>1.223E-2</v>
      </c>
      <c r="F152" s="5">
        <v>1001112</v>
      </c>
      <c r="G152" s="5">
        <v>0</v>
      </c>
      <c r="H152" s="5">
        <v>0</v>
      </c>
      <c r="I152" s="5">
        <v>0</v>
      </c>
      <c r="J152" s="5">
        <v>0</v>
      </c>
      <c r="L152">
        <f t="shared" si="15"/>
        <v>150</v>
      </c>
      <c r="M152">
        <f>Analysis!$B$3+B152/1000000</f>
        <v>3.0492830000002868</v>
      </c>
      <c r="N152">
        <f t="shared" si="16"/>
        <v>2</v>
      </c>
      <c r="O152">
        <f>IF(ABS(D152)&gt;1,D152/1000000,D152)*Analysis!$B$4</f>
        <v>-4.807881E-2</v>
      </c>
      <c r="P152">
        <f>IF(ABS(E152)&gt;1,E152/1000000,E152)*Analysis!$B$4</f>
        <v>0.11997630000000001</v>
      </c>
      <c r="Q152">
        <f>IF(ABS(F152)&gt;1,F152/1000000,F152)*Analysis!$B$4</f>
        <v>9.8209087200000003</v>
      </c>
      <c r="R152">
        <f t="shared" si="17"/>
        <v>0</v>
      </c>
      <c r="S152">
        <f t="shared" si="18"/>
        <v>0</v>
      </c>
      <c r="T152">
        <f t="shared" si="19"/>
        <v>0</v>
      </c>
      <c r="U152">
        <f t="shared" si="20"/>
        <v>0</v>
      </c>
    </row>
    <row r="153" spans="1:21" x14ac:dyDescent="0.3">
      <c r="A153" s="4">
        <v>151</v>
      </c>
      <c r="B153" s="4">
        <v>-96588932335</v>
      </c>
      <c r="C153" s="5">
        <v>2</v>
      </c>
      <c r="D153" s="5">
        <v>-4.8199999999999996E-3</v>
      </c>
      <c r="E153" s="5">
        <v>1.2267E-2</v>
      </c>
      <c r="F153" s="5">
        <v>0.99926700000000002</v>
      </c>
      <c r="G153" s="5">
        <v>0</v>
      </c>
      <c r="H153" s="5">
        <v>0</v>
      </c>
      <c r="I153" s="5">
        <v>0</v>
      </c>
      <c r="J153" s="5">
        <v>0</v>
      </c>
      <c r="L153">
        <f t="shared" si="15"/>
        <v>151</v>
      </c>
      <c r="M153">
        <f>Analysis!$B$3+B153/1000000</f>
        <v>3.0676649999950314</v>
      </c>
      <c r="N153">
        <f t="shared" si="16"/>
        <v>2</v>
      </c>
      <c r="O153">
        <f>IF(ABS(D153)&gt;1,D153/1000000,D153)*Analysis!$B$4</f>
        <v>-4.7284199999999998E-2</v>
      </c>
      <c r="P153">
        <f>IF(ABS(E153)&gt;1,E153/1000000,E153)*Analysis!$B$4</f>
        <v>0.12033927000000001</v>
      </c>
      <c r="Q153">
        <f>IF(ABS(F153)&gt;1,F153/1000000,F153)*Analysis!$B$4</f>
        <v>9.8028092700000009</v>
      </c>
      <c r="R153">
        <f t="shared" si="17"/>
        <v>0</v>
      </c>
      <c r="S153">
        <f t="shared" si="18"/>
        <v>0</v>
      </c>
      <c r="T153">
        <f t="shared" si="19"/>
        <v>0</v>
      </c>
      <c r="U153">
        <f t="shared" si="20"/>
        <v>0</v>
      </c>
    </row>
    <row r="154" spans="1:21" x14ac:dyDescent="0.3">
      <c r="A154" s="4">
        <v>152</v>
      </c>
      <c r="B154" s="4">
        <v>-96588912216</v>
      </c>
      <c r="C154" s="5">
        <v>2</v>
      </c>
      <c r="D154" s="5">
        <v>-4.9410000000000001E-3</v>
      </c>
      <c r="E154" s="5">
        <v>1.227E-2</v>
      </c>
      <c r="F154" s="5">
        <v>1002546</v>
      </c>
      <c r="G154" s="5">
        <v>0</v>
      </c>
      <c r="H154" s="5">
        <v>0</v>
      </c>
      <c r="I154" s="5">
        <v>0</v>
      </c>
      <c r="J154" s="5">
        <v>0</v>
      </c>
      <c r="L154">
        <f t="shared" si="15"/>
        <v>152</v>
      </c>
      <c r="M154">
        <f>Analysis!$B$3+B154/1000000</f>
        <v>3.0877840000030119</v>
      </c>
      <c r="N154">
        <f t="shared" si="16"/>
        <v>2</v>
      </c>
      <c r="O154">
        <f>IF(ABS(D154)&gt;1,D154/1000000,D154)*Analysis!$B$4</f>
        <v>-4.8471210000000001E-2</v>
      </c>
      <c r="P154">
        <f>IF(ABS(E154)&gt;1,E154/1000000,E154)*Analysis!$B$4</f>
        <v>0.12036870000000001</v>
      </c>
      <c r="Q154">
        <f>IF(ABS(F154)&gt;1,F154/1000000,F154)*Analysis!$B$4</f>
        <v>9.8349762599999995</v>
      </c>
      <c r="R154">
        <f t="shared" si="17"/>
        <v>0</v>
      </c>
      <c r="S154">
        <f t="shared" si="18"/>
        <v>0</v>
      </c>
      <c r="T154">
        <f t="shared" si="19"/>
        <v>0</v>
      </c>
      <c r="U154">
        <f t="shared" si="20"/>
        <v>0</v>
      </c>
    </row>
    <row r="155" spans="1:21" x14ac:dyDescent="0.3">
      <c r="A155" s="4">
        <v>153</v>
      </c>
      <c r="B155" s="4">
        <v>-96588891265</v>
      </c>
      <c r="C155" s="5">
        <v>2</v>
      </c>
      <c r="D155" s="5">
        <v>-4.9230000000000003E-3</v>
      </c>
      <c r="E155" s="5">
        <v>1.2201999999999999E-2</v>
      </c>
      <c r="F155" s="5">
        <v>1004466</v>
      </c>
      <c r="G155" s="5">
        <v>0</v>
      </c>
      <c r="H155" s="5">
        <v>0</v>
      </c>
      <c r="I155" s="5">
        <v>0</v>
      </c>
      <c r="J155" s="5">
        <v>0</v>
      </c>
      <c r="L155">
        <f t="shared" si="15"/>
        <v>153</v>
      </c>
      <c r="M155">
        <f>Analysis!$B$3+B155/1000000</f>
        <v>3.1087350000016158</v>
      </c>
      <c r="N155">
        <f t="shared" si="16"/>
        <v>2</v>
      </c>
      <c r="O155">
        <f>IF(ABS(D155)&gt;1,D155/1000000,D155)*Analysis!$B$4</f>
        <v>-4.8294630000000005E-2</v>
      </c>
      <c r="P155">
        <f>IF(ABS(E155)&gt;1,E155/1000000,E155)*Analysis!$B$4</f>
        <v>0.11970161999999999</v>
      </c>
      <c r="Q155">
        <f>IF(ABS(F155)&gt;1,F155/1000000,F155)*Analysis!$B$4</f>
        <v>9.8538114600000011</v>
      </c>
      <c r="R155">
        <f t="shared" si="17"/>
        <v>0</v>
      </c>
      <c r="S155">
        <f t="shared" si="18"/>
        <v>0</v>
      </c>
      <c r="T155">
        <f t="shared" si="19"/>
        <v>0</v>
      </c>
      <c r="U155">
        <f t="shared" si="20"/>
        <v>0</v>
      </c>
    </row>
    <row r="156" spans="1:21" x14ac:dyDescent="0.3">
      <c r="A156" s="4">
        <v>154</v>
      </c>
      <c r="B156" s="4">
        <v>-96588870990</v>
      </c>
      <c r="C156" s="5">
        <v>2</v>
      </c>
      <c r="D156" s="5">
        <v>-4.9230000000000003E-3</v>
      </c>
      <c r="E156" s="5">
        <v>1.2347E-2</v>
      </c>
      <c r="F156" s="5">
        <v>1004486</v>
      </c>
      <c r="G156" s="5">
        <v>0</v>
      </c>
      <c r="H156" s="5">
        <v>0</v>
      </c>
      <c r="I156" s="5">
        <v>0</v>
      </c>
      <c r="J156" s="5">
        <v>0</v>
      </c>
      <c r="L156">
        <f t="shared" si="15"/>
        <v>154</v>
      </c>
      <c r="M156">
        <f>Analysis!$B$3+B156/1000000</f>
        <v>3.1290100000042003</v>
      </c>
      <c r="N156">
        <f t="shared" si="16"/>
        <v>2</v>
      </c>
      <c r="O156">
        <f>IF(ABS(D156)&gt;1,D156/1000000,D156)*Analysis!$B$4</f>
        <v>-4.8294630000000005E-2</v>
      </c>
      <c r="P156">
        <f>IF(ABS(E156)&gt;1,E156/1000000,E156)*Analysis!$B$4</f>
        <v>0.12112407000000001</v>
      </c>
      <c r="Q156">
        <f>IF(ABS(F156)&gt;1,F156/1000000,F156)*Analysis!$B$4</f>
        <v>9.8540076600000006</v>
      </c>
      <c r="R156">
        <f t="shared" si="17"/>
        <v>0</v>
      </c>
      <c r="S156">
        <f t="shared" si="18"/>
        <v>0</v>
      </c>
      <c r="T156">
        <f t="shared" si="19"/>
        <v>0</v>
      </c>
      <c r="U156">
        <f t="shared" si="20"/>
        <v>0</v>
      </c>
    </row>
    <row r="157" spans="1:21" x14ac:dyDescent="0.3">
      <c r="A157" s="4">
        <v>155</v>
      </c>
      <c r="B157" s="4">
        <v>-96588855803</v>
      </c>
      <c r="C157" s="5">
        <v>2</v>
      </c>
      <c r="D157" s="5">
        <v>-5.0350000000000004E-3</v>
      </c>
      <c r="E157" s="5">
        <v>1.2392E-2</v>
      </c>
      <c r="F157" s="5">
        <v>1004121</v>
      </c>
      <c r="G157" s="5">
        <v>0</v>
      </c>
      <c r="H157" s="5">
        <v>0</v>
      </c>
      <c r="I157" s="5">
        <v>0</v>
      </c>
      <c r="J157" s="5">
        <v>0</v>
      </c>
      <c r="L157">
        <f t="shared" si="15"/>
        <v>155</v>
      </c>
      <c r="M157">
        <f>Analysis!$B$3+B157/1000000</f>
        <v>3.1441970000014408</v>
      </c>
      <c r="N157">
        <f t="shared" si="16"/>
        <v>2</v>
      </c>
      <c r="O157">
        <f>IF(ABS(D157)&gt;1,D157/1000000,D157)*Analysis!$B$4</f>
        <v>-4.9393350000000009E-2</v>
      </c>
      <c r="P157">
        <f>IF(ABS(E157)&gt;1,E157/1000000,E157)*Analysis!$B$4</f>
        <v>0.12156552000000001</v>
      </c>
      <c r="Q157">
        <f>IF(ABS(F157)&gt;1,F157/1000000,F157)*Analysis!$B$4</f>
        <v>9.8504270100000006</v>
      </c>
      <c r="R157">
        <f t="shared" si="17"/>
        <v>0</v>
      </c>
      <c r="S157">
        <f t="shared" si="18"/>
        <v>0</v>
      </c>
      <c r="T157">
        <f t="shared" si="19"/>
        <v>0</v>
      </c>
      <c r="U157">
        <f t="shared" si="20"/>
        <v>0</v>
      </c>
    </row>
    <row r="158" spans="1:21" x14ac:dyDescent="0.3">
      <c r="A158" s="4">
        <v>156</v>
      </c>
      <c r="B158" s="4">
        <v>-96588831597</v>
      </c>
      <c r="C158" s="5">
        <v>2</v>
      </c>
      <c r="D158" s="5">
        <v>-5.0340000000000003E-3</v>
      </c>
      <c r="E158" s="5">
        <v>1.2428E-2</v>
      </c>
      <c r="F158" s="5">
        <v>1008387</v>
      </c>
      <c r="G158" s="5">
        <v>0</v>
      </c>
      <c r="H158" s="5">
        <v>0</v>
      </c>
      <c r="I158" s="5">
        <v>0</v>
      </c>
      <c r="J158" s="5">
        <v>0</v>
      </c>
      <c r="L158">
        <f t="shared" si="15"/>
        <v>156</v>
      </c>
      <c r="M158">
        <f>Analysis!$B$3+B158/1000000</f>
        <v>3.168403000003309</v>
      </c>
      <c r="N158">
        <f t="shared" si="16"/>
        <v>2</v>
      </c>
      <c r="O158">
        <f>IF(ABS(D158)&gt;1,D158/1000000,D158)*Analysis!$B$4</f>
        <v>-4.9383540000000004E-2</v>
      </c>
      <c r="P158">
        <f>IF(ABS(E158)&gt;1,E158/1000000,E158)*Analysis!$B$4</f>
        <v>0.12191868</v>
      </c>
      <c r="Q158">
        <f>IF(ABS(F158)&gt;1,F158/1000000,F158)*Analysis!$B$4</f>
        <v>9.8922764700000005</v>
      </c>
      <c r="R158">
        <f t="shared" si="17"/>
        <v>0</v>
      </c>
      <c r="S158">
        <f t="shared" si="18"/>
        <v>0</v>
      </c>
      <c r="T158">
        <f t="shared" si="19"/>
        <v>0</v>
      </c>
      <c r="U158">
        <f t="shared" si="20"/>
        <v>0</v>
      </c>
    </row>
    <row r="159" spans="1:21" x14ac:dyDescent="0.3">
      <c r="A159" s="4">
        <v>157</v>
      </c>
      <c r="B159" s="4">
        <v>-96588807555</v>
      </c>
      <c r="C159" s="5">
        <v>2</v>
      </c>
      <c r="D159" s="5">
        <v>-4.9769999999999997E-3</v>
      </c>
      <c r="E159" s="5">
        <v>1.2252000000000001E-2</v>
      </c>
      <c r="F159" s="5">
        <v>1005814</v>
      </c>
      <c r="G159" s="5">
        <v>0</v>
      </c>
      <c r="H159" s="5">
        <v>0</v>
      </c>
      <c r="I159" s="5">
        <v>0</v>
      </c>
      <c r="J159" s="5">
        <v>0</v>
      </c>
      <c r="L159">
        <f t="shared" si="15"/>
        <v>157</v>
      </c>
      <c r="M159">
        <f>Analysis!$B$3+B159/1000000</f>
        <v>3.1924449999933131</v>
      </c>
      <c r="N159">
        <f t="shared" si="16"/>
        <v>2</v>
      </c>
      <c r="O159">
        <f>IF(ABS(D159)&gt;1,D159/1000000,D159)*Analysis!$B$4</f>
        <v>-4.8824369999999999E-2</v>
      </c>
      <c r="P159">
        <f>IF(ABS(E159)&gt;1,E159/1000000,E159)*Analysis!$B$4</f>
        <v>0.12019212000000001</v>
      </c>
      <c r="Q159">
        <f>IF(ABS(F159)&gt;1,F159/1000000,F159)*Analysis!$B$4</f>
        <v>9.867035340000001</v>
      </c>
      <c r="R159">
        <f t="shared" si="17"/>
        <v>0</v>
      </c>
      <c r="S159">
        <f t="shared" si="18"/>
        <v>0</v>
      </c>
      <c r="T159">
        <f t="shared" si="19"/>
        <v>0</v>
      </c>
      <c r="U159">
        <f t="shared" si="20"/>
        <v>0</v>
      </c>
    </row>
    <row r="160" spans="1:21" x14ac:dyDescent="0.3">
      <c r="A160" s="4">
        <v>158</v>
      </c>
      <c r="B160" s="4">
        <v>-96588786650</v>
      </c>
      <c r="C160" s="5">
        <v>2</v>
      </c>
      <c r="D160" s="5">
        <v>-4.895E-3</v>
      </c>
      <c r="E160" s="5">
        <v>1.235E-2</v>
      </c>
      <c r="F160" s="5">
        <v>1004545</v>
      </c>
      <c r="G160" s="5">
        <v>0</v>
      </c>
      <c r="H160" s="5">
        <v>0</v>
      </c>
      <c r="I160" s="5">
        <v>0</v>
      </c>
      <c r="J160" s="5">
        <v>0</v>
      </c>
      <c r="L160">
        <f t="shared" si="15"/>
        <v>158</v>
      </c>
      <c r="M160">
        <f>Analysis!$B$3+B160/1000000</f>
        <v>3.2133500000054482</v>
      </c>
      <c r="N160">
        <f t="shared" si="16"/>
        <v>2</v>
      </c>
      <c r="O160">
        <f>IF(ABS(D160)&gt;1,D160/1000000,D160)*Analysis!$B$4</f>
        <v>-4.8019950000000006E-2</v>
      </c>
      <c r="P160">
        <f>IF(ABS(E160)&gt;1,E160/1000000,E160)*Analysis!$B$4</f>
        <v>0.12115350000000001</v>
      </c>
      <c r="Q160">
        <f>IF(ABS(F160)&gt;1,F160/1000000,F160)*Analysis!$B$4</f>
        <v>9.8545864500000011</v>
      </c>
      <c r="R160">
        <f t="shared" si="17"/>
        <v>0</v>
      </c>
      <c r="S160">
        <f t="shared" si="18"/>
        <v>0</v>
      </c>
      <c r="T160">
        <f t="shared" si="19"/>
        <v>0</v>
      </c>
      <c r="U160">
        <f t="shared" si="20"/>
        <v>0</v>
      </c>
    </row>
    <row r="161" spans="1:21" x14ac:dyDescent="0.3">
      <c r="A161" s="4">
        <v>159</v>
      </c>
      <c r="B161" s="4">
        <v>-96588771440</v>
      </c>
      <c r="C161" s="5">
        <v>2</v>
      </c>
      <c r="D161" s="5">
        <v>-4.8700000000000002E-3</v>
      </c>
      <c r="E161" s="5">
        <v>1.2297000000000001E-2</v>
      </c>
      <c r="F161" s="5">
        <v>1004099</v>
      </c>
      <c r="G161" s="5">
        <v>0</v>
      </c>
      <c r="H161" s="5">
        <v>0</v>
      </c>
      <c r="I161" s="5">
        <v>0</v>
      </c>
      <c r="J161" s="5">
        <v>0</v>
      </c>
      <c r="L161">
        <f t="shared" si="15"/>
        <v>159</v>
      </c>
      <c r="M161">
        <f>Analysis!$B$3+B161/1000000</f>
        <v>3.2285600000031991</v>
      </c>
      <c r="N161">
        <f t="shared" si="16"/>
        <v>2</v>
      </c>
      <c r="O161">
        <f>IF(ABS(D161)&gt;1,D161/1000000,D161)*Analysis!$B$4</f>
        <v>-4.7774700000000003E-2</v>
      </c>
      <c r="P161">
        <f>IF(ABS(E161)&gt;1,E161/1000000,E161)*Analysis!$B$4</f>
        <v>0.12063357000000001</v>
      </c>
      <c r="Q161">
        <f>IF(ABS(F161)&gt;1,F161/1000000,F161)*Analysis!$B$4</f>
        <v>9.8502111900000013</v>
      </c>
      <c r="R161">
        <f t="shared" si="17"/>
        <v>0</v>
      </c>
      <c r="S161">
        <f t="shared" si="18"/>
        <v>0</v>
      </c>
      <c r="T161">
        <f t="shared" si="19"/>
        <v>0</v>
      </c>
      <c r="U161">
        <f t="shared" si="20"/>
        <v>0</v>
      </c>
    </row>
    <row r="162" spans="1:21" x14ac:dyDescent="0.3">
      <c r="A162" s="4">
        <v>160</v>
      </c>
      <c r="B162" s="4">
        <v>-96588755880</v>
      </c>
      <c r="C162" s="5">
        <v>2</v>
      </c>
      <c r="D162" s="5">
        <v>-4.8370000000000002E-3</v>
      </c>
      <c r="E162" s="5">
        <v>1.2239999999999999E-2</v>
      </c>
      <c r="F162" s="5">
        <v>0.99917800000000001</v>
      </c>
      <c r="G162" s="5">
        <v>0</v>
      </c>
      <c r="H162" s="5">
        <v>0</v>
      </c>
      <c r="I162" s="5">
        <v>0</v>
      </c>
      <c r="J162" s="5">
        <v>0</v>
      </c>
      <c r="L162">
        <f t="shared" si="15"/>
        <v>160</v>
      </c>
      <c r="M162">
        <f>Analysis!$B$3+B162/1000000</f>
        <v>3.2441200000030221</v>
      </c>
      <c r="N162">
        <f t="shared" si="16"/>
        <v>2</v>
      </c>
      <c r="O162">
        <f>IF(ABS(D162)&gt;1,D162/1000000,D162)*Analysis!$B$4</f>
        <v>-4.7450970000000002E-2</v>
      </c>
      <c r="P162">
        <f>IF(ABS(E162)&gt;1,E162/1000000,E162)*Analysis!$B$4</f>
        <v>0.1200744</v>
      </c>
      <c r="Q162">
        <f>IF(ABS(F162)&gt;1,F162/1000000,F162)*Analysis!$B$4</f>
        <v>9.8019361800000002</v>
      </c>
      <c r="R162">
        <f t="shared" si="17"/>
        <v>0</v>
      </c>
      <c r="S162">
        <f t="shared" si="18"/>
        <v>0</v>
      </c>
      <c r="T162">
        <f t="shared" si="19"/>
        <v>0</v>
      </c>
      <c r="U162">
        <f t="shared" si="20"/>
        <v>0</v>
      </c>
    </row>
    <row r="163" spans="1:21" x14ac:dyDescent="0.3">
      <c r="A163" s="4">
        <v>161</v>
      </c>
      <c r="B163" s="4">
        <v>-96588730509</v>
      </c>
      <c r="C163" s="5">
        <v>2</v>
      </c>
      <c r="D163" s="5">
        <v>-4.9189999999999998E-3</v>
      </c>
      <c r="E163" s="5">
        <v>1.2319999999999999E-2</v>
      </c>
      <c r="F163" s="5">
        <v>1005212</v>
      </c>
      <c r="G163" s="5">
        <v>0</v>
      </c>
      <c r="H163" s="5">
        <v>0</v>
      </c>
      <c r="I163" s="5">
        <v>0</v>
      </c>
      <c r="J163" s="5">
        <v>0</v>
      </c>
      <c r="L163">
        <f t="shared" si="15"/>
        <v>161</v>
      </c>
      <c r="M163">
        <f>Analysis!$B$3+B163/1000000</f>
        <v>3.2694909999991069</v>
      </c>
      <c r="N163">
        <f t="shared" si="16"/>
        <v>2</v>
      </c>
      <c r="O163">
        <f>IF(ABS(D163)&gt;1,D163/1000000,D163)*Analysis!$B$4</f>
        <v>-4.8255390000000002E-2</v>
      </c>
      <c r="P163">
        <f>IF(ABS(E163)&gt;1,E163/1000000,E163)*Analysis!$B$4</f>
        <v>0.1208592</v>
      </c>
      <c r="Q163">
        <f>IF(ABS(F163)&gt;1,F163/1000000,F163)*Analysis!$B$4</f>
        <v>9.861129720000001</v>
      </c>
      <c r="R163">
        <f t="shared" si="17"/>
        <v>0</v>
      </c>
      <c r="S163">
        <f t="shared" si="18"/>
        <v>0</v>
      </c>
      <c r="T163">
        <f t="shared" si="19"/>
        <v>0</v>
      </c>
      <c r="U163">
        <f t="shared" si="20"/>
        <v>0</v>
      </c>
    </row>
    <row r="164" spans="1:21" x14ac:dyDescent="0.3">
      <c r="A164" s="4">
        <v>162</v>
      </c>
      <c r="B164" s="4">
        <v>-96588706246</v>
      </c>
      <c r="C164" s="5">
        <v>2</v>
      </c>
      <c r="D164" s="5">
        <v>-4.9630000000000004E-3</v>
      </c>
      <c r="E164" s="5">
        <v>1.2284E-2</v>
      </c>
      <c r="F164" s="5">
        <v>1004571</v>
      </c>
      <c r="G164" s="5">
        <v>0</v>
      </c>
      <c r="H164" s="5">
        <v>0</v>
      </c>
      <c r="I164" s="5">
        <v>0</v>
      </c>
      <c r="J164" s="5">
        <v>0</v>
      </c>
      <c r="L164">
        <f t="shared" si="15"/>
        <v>162</v>
      </c>
      <c r="M164">
        <f>Analysis!$B$3+B164/1000000</f>
        <v>3.2937539999984438</v>
      </c>
      <c r="N164">
        <f t="shared" si="16"/>
        <v>2</v>
      </c>
      <c r="O164">
        <f>IF(ABS(D164)&gt;1,D164/1000000,D164)*Analysis!$B$4</f>
        <v>-4.8687030000000006E-2</v>
      </c>
      <c r="P164">
        <f>IF(ABS(E164)&gt;1,E164/1000000,E164)*Analysis!$B$4</f>
        <v>0.12050604000000001</v>
      </c>
      <c r="Q164">
        <f>IF(ABS(F164)&gt;1,F164/1000000,F164)*Analysis!$B$4</f>
        <v>9.8548415100000017</v>
      </c>
      <c r="R164">
        <f t="shared" si="17"/>
        <v>0</v>
      </c>
      <c r="S164">
        <f t="shared" si="18"/>
        <v>0</v>
      </c>
      <c r="T164">
        <f t="shared" si="19"/>
        <v>0</v>
      </c>
      <c r="U164">
        <f t="shared" si="20"/>
        <v>0</v>
      </c>
    </row>
    <row r="165" spans="1:21" x14ac:dyDescent="0.3">
      <c r="A165" s="4">
        <v>163</v>
      </c>
      <c r="B165" s="4">
        <v>-96588689542</v>
      </c>
      <c r="C165" s="5">
        <v>2</v>
      </c>
      <c r="D165" s="5">
        <v>-5.0130000000000001E-3</v>
      </c>
      <c r="E165" s="5">
        <v>1.2292000000000001E-2</v>
      </c>
      <c r="F165" s="5">
        <v>1004254</v>
      </c>
      <c r="G165" s="5">
        <v>0</v>
      </c>
      <c r="H165" s="5">
        <v>0</v>
      </c>
      <c r="I165" s="5">
        <v>0</v>
      </c>
      <c r="J165" s="5">
        <v>0</v>
      </c>
      <c r="L165">
        <f t="shared" si="15"/>
        <v>163</v>
      </c>
      <c r="M165">
        <f>Analysis!$B$3+B165/1000000</f>
        <v>3.3104580000072019</v>
      </c>
      <c r="N165">
        <f t="shared" si="16"/>
        <v>2</v>
      </c>
      <c r="O165">
        <f>IF(ABS(D165)&gt;1,D165/1000000,D165)*Analysis!$B$4</f>
        <v>-4.9177530000000004E-2</v>
      </c>
      <c r="P165">
        <f>IF(ABS(E165)&gt;1,E165/1000000,E165)*Analysis!$B$4</f>
        <v>0.12058452000000001</v>
      </c>
      <c r="Q165">
        <f>IF(ABS(F165)&gt;1,F165/1000000,F165)*Analysis!$B$4</f>
        <v>9.85173174</v>
      </c>
      <c r="R165">
        <f t="shared" si="17"/>
        <v>0</v>
      </c>
      <c r="S165">
        <f t="shared" si="18"/>
        <v>0</v>
      </c>
      <c r="T165">
        <f t="shared" si="19"/>
        <v>0</v>
      </c>
      <c r="U165">
        <f t="shared" si="20"/>
        <v>0</v>
      </c>
    </row>
    <row r="166" spans="1:21" x14ac:dyDescent="0.3">
      <c r="A166" s="4">
        <v>164</v>
      </c>
      <c r="B166" s="4">
        <v>-96588670565</v>
      </c>
      <c r="C166" s="5">
        <v>2</v>
      </c>
      <c r="D166" s="5">
        <v>1.9449999999999999E-3</v>
      </c>
      <c r="E166" s="5">
        <v>1.2292000000000001E-2</v>
      </c>
      <c r="F166" s="5">
        <v>1004694</v>
      </c>
      <c r="G166" s="5">
        <v>0</v>
      </c>
      <c r="H166" s="5">
        <v>0</v>
      </c>
      <c r="I166" s="5">
        <v>0</v>
      </c>
      <c r="J166" s="5">
        <v>0</v>
      </c>
      <c r="L166">
        <f t="shared" si="15"/>
        <v>164</v>
      </c>
      <c r="M166">
        <f>Analysis!$B$3+B166/1000000</f>
        <v>3.3294350000069244</v>
      </c>
      <c r="N166">
        <f t="shared" si="16"/>
        <v>2</v>
      </c>
      <c r="O166">
        <f>IF(ABS(D166)&gt;1,D166/1000000,D166)*Analysis!$B$4</f>
        <v>1.9080449999999999E-2</v>
      </c>
      <c r="P166">
        <f>IF(ABS(E166)&gt;1,E166/1000000,E166)*Analysis!$B$4</f>
        <v>0.12058452000000001</v>
      </c>
      <c r="Q166">
        <f>IF(ABS(F166)&gt;1,F166/1000000,F166)*Analysis!$B$4</f>
        <v>9.8560481400000004</v>
      </c>
      <c r="R166">
        <f t="shared" si="17"/>
        <v>0</v>
      </c>
      <c r="S166">
        <f t="shared" si="18"/>
        <v>0</v>
      </c>
      <c r="T166">
        <f t="shared" si="19"/>
        <v>0</v>
      </c>
      <c r="U166">
        <f t="shared" si="20"/>
        <v>0</v>
      </c>
    </row>
    <row r="167" spans="1:21" x14ac:dyDescent="0.3">
      <c r="A167" s="4">
        <v>165</v>
      </c>
      <c r="B167" s="4">
        <v>-96588650723</v>
      </c>
      <c r="C167" s="5">
        <v>2</v>
      </c>
      <c r="D167" s="5">
        <v>-6.4209999999999996E-3</v>
      </c>
      <c r="E167" s="5">
        <v>1.2239999999999999E-2</v>
      </c>
      <c r="F167" s="5">
        <v>1004392</v>
      </c>
      <c r="G167" s="5">
        <v>0</v>
      </c>
      <c r="H167" s="5">
        <v>0</v>
      </c>
      <c r="I167" s="5">
        <v>0</v>
      </c>
      <c r="J167" s="5">
        <v>0</v>
      </c>
      <c r="L167">
        <f t="shared" si="15"/>
        <v>165</v>
      </c>
      <c r="M167">
        <f>Analysis!$B$3+B167/1000000</f>
        <v>3.349277000001166</v>
      </c>
      <c r="N167">
        <f t="shared" si="16"/>
        <v>2</v>
      </c>
      <c r="O167">
        <f>IF(ABS(D167)&gt;1,D167/1000000,D167)*Analysis!$B$4</f>
        <v>-6.2990009999999999E-2</v>
      </c>
      <c r="P167">
        <f>IF(ABS(E167)&gt;1,E167/1000000,E167)*Analysis!$B$4</f>
        <v>0.1200744</v>
      </c>
      <c r="Q167">
        <f>IF(ABS(F167)&gt;1,F167/1000000,F167)*Analysis!$B$4</f>
        <v>9.8530855200000005</v>
      </c>
      <c r="R167">
        <f t="shared" si="17"/>
        <v>0</v>
      </c>
      <c r="S167">
        <f t="shared" si="18"/>
        <v>0</v>
      </c>
      <c r="T167">
        <f t="shared" si="19"/>
        <v>0</v>
      </c>
      <c r="U167">
        <f t="shared" si="20"/>
        <v>0</v>
      </c>
    </row>
    <row r="168" spans="1:21" x14ac:dyDescent="0.3">
      <c r="A168" s="4">
        <v>166</v>
      </c>
      <c r="B168" s="4">
        <v>-96588628050</v>
      </c>
      <c r="C168" s="5">
        <v>2</v>
      </c>
      <c r="D168" s="5">
        <v>-4.6940000000000003E-3</v>
      </c>
      <c r="E168" s="5">
        <v>1.2370000000000001E-2</v>
      </c>
      <c r="F168" s="5">
        <v>1004443</v>
      </c>
      <c r="G168" s="5">
        <v>0</v>
      </c>
      <c r="H168" s="5">
        <v>0</v>
      </c>
      <c r="I168" s="5">
        <v>0</v>
      </c>
      <c r="J168" s="5">
        <v>0</v>
      </c>
      <c r="L168">
        <f t="shared" si="15"/>
        <v>166</v>
      </c>
      <c r="M168">
        <f>Analysis!$B$3+B168/1000000</f>
        <v>3.3719500000006519</v>
      </c>
      <c r="N168">
        <f t="shared" si="16"/>
        <v>2</v>
      </c>
      <c r="O168">
        <f>IF(ABS(D168)&gt;1,D168/1000000,D168)*Analysis!$B$4</f>
        <v>-4.6048140000000008E-2</v>
      </c>
      <c r="P168">
        <f>IF(ABS(E168)&gt;1,E168/1000000,E168)*Analysis!$B$4</f>
        <v>0.12134970000000002</v>
      </c>
      <c r="Q168">
        <f>IF(ABS(F168)&gt;1,F168/1000000,F168)*Analysis!$B$4</f>
        <v>9.8535858300000001</v>
      </c>
      <c r="R168">
        <f t="shared" si="17"/>
        <v>0</v>
      </c>
      <c r="S168">
        <f t="shared" si="18"/>
        <v>0</v>
      </c>
      <c r="T168">
        <f t="shared" si="19"/>
        <v>0</v>
      </c>
      <c r="U168">
        <f t="shared" si="20"/>
        <v>0</v>
      </c>
    </row>
    <row r="169" spans="1:21" x14ac:dyDescent="0.3">
      <c r="A169" s="4">
        <v>167</v>
      </c>
      <c r="B169" s="4">
        <v>-96588609185</v>
      </c>
      <c r="C169" s="5">
        <v>2</v>
      </c>
      <c r="D169" s="5">
        <v>-4.627E-3</v>
      </c>
      <c r="E169" s="5">
        <v>1.0617E-2</v>
      </c>
      <c r="F169" s="5">
        <v>1004453</v>
      </c>
      <c r="G169" s="5">
        <v>0</v>
      </c>
      <c r="H169" s="5">
        <v>0</v>
      </c>
      <c r="I169" s="5">
        <v>0</v>
      </c>
      <c r="J169" s="5">
        <v>0</v>
      </c>
      <c r="L169">
        <f t="shared" si="15"/>
        <v>167</v>
      </c>
      <c r="M169">
        <f>Analysis!$B$3+B169/1000000</f>
        <v>3.3908150000061141</v>
      </c>
      <c r="N169">
        <f t="shared" si="16"/>
        <v>2</v>
      </c>
      <c r="O169">
        <f>IF(ABS(D169)&gt;1,D169/1000000,D169)*Analysis!$B$4</f>
        <v>-4.539087E-2</v>
      </c>
      <c r="P169">
        <f>IF(ABS(E169)&gt;1,E169/1000000,E169)*Analysis!$B$4</f>
        <v>0.10415277000000001</v>
      </c>
      <c r="Q169">
        <f>IF(ABS(F169)&gt;1,F169/1000000,F169)*Analysis!$B$4</f>
        <v>9.8536839300000008</v>
      </c>
      <c r="R169">
        <f t="shared" si="17"/>
        <v>0</v>
      </c>
      <c r="S169">
        <f t="shared" si="18"/>
        <v>0</v>
      </c>
      <c r="T169">
        <f t="shared" si="19"/>
        <v>0</v>
      </c>
      <c r="U169">
        <f t="shared" si="20"/>
        <v>0</v>
      </c>
    </row>
    <row r="170" spans="1:21" x14ac:dyDescent="0.3">
      <c r="A170" s="4">
        <v>168</v>
      </c>
      <c r="B170" s="4">
        <v>-96588594513</v>
      </c>
      <c r="C170" s="5">
        <v>2</v>
      </c>
      <c r="D170" s="5">
        <v>-4.751E-3</v>
      </c>
      <c r="E170" s="5">
        <v>1.2912E-2</v>
      </c>
      <c r="F170" s="5">
        <v>1004440</v>
      </c>
      <c r="G170" s="5">
        <v>0</v>
      </c>
      <c r="H170" s="5">
        <v>0</v>
      </c>
      <c r="I170" s="5">
        <v>0</v>
      </c>
      <c r="J170" s="5">
        <v>0</v>
      </c>
      <c r="L170">
        <f t="shared" si="15"/>
        <v>168</v>
      </c>
      <c r="M170">
        <f>Analysis!$B$3+B170/1000000</f>
        <v>3.4054869999963557</v>
      </c>
      <c r="N170">
        <f t="shared" si="16"/>
        <v>2</v>
      </c>
      <c r="O170">
        <f>IF(ABS(D170)&gt;1,D170/1000000,D170)*Analysis!$B$4</f>
        <v>-4.6607310000000006E-2</v>
      </c>
      <c r="P170">
        <f>IF(ABS(E170)&gt;1,E170/1000000,E170)*Analysis!$B$4</f>
        <v>0.12666672000000001</v>
      </c>
      <c r="Q170">
        <f>IF(ABS(F170)&gt;1,F170/1000000,F170)*Analysis!$B$4</f>
        <v>9.8535564000000004</v>
      </c>
      <c r="R170">
        <f t="shared" si="17"/>
        <v>0</v>
      </c>
      <c r="S170">
        <f t="shared" si="18"/>
        <v>0</v>
      </c>
      <c r="T170">
        <f t="shared" si="19"/>
        <v>0</v>
      </c>
      <c r="U170">
        <f t="shared" si="20"/>
        <v>0</v>
      </c>
    </row>
    <row r="171" spans="1:21" x14ac:dyDescent="0.3">
      <c r="A171" s="4">
        <v>169</v>
      </c>
      <c r="B171" s="4">
        <v>-96588569795</v>
      </c>
      <c r="C171" s="5">
        <v>2</v>
      </c>
      <c r="D171" s="5">
        <v>-4.96E-3</v>
      </c>
      <c r="E171" s="5">
        <v>1.256E-2</v>
      </c>
      <c r="F171" s="5">
        <v>1004436</v>
      </c>
      <c r="G171" s="5">
        <v>0</v>
      </c>
      <c r="H171" s="5">
        <v>0</v>
      </c>
      <c r="I171" s="5">
        <v>0</v>
      </c>
      <c r="J171" s="5">
        <v>0</v>
      </c>
      <c r="L171">
        <f t="shared" si="15"/>
        <v>169</v>
      </c>
      <c r="M171">
        <f>Analysis!$B$3+B171/1000000</f>
        <v>3.4302049999969313</v>
      </c>
      <c r="N171">
        <f t="shared" si="16"/>
        <v>2</v>
      </c>
      <c r="O171">
        <f>IF(ABS(D171)&gt;1,D171/1000000,D171)*Analysis!$B$4</f>
        <v>-4.8657600000000002E-2</v>
      </c>
      <c r="P171">
        <f>IF(ABS(E171)&gt;1,E171/1000000,E171)*Analysis!$B$4</f>
        <v>0.12321360000000001</v>
      </c>
      <c r="Q171">
        <f>IF(ABS(F171)&gt;1,F171/1000000,F171)*Analysis!$B$4</f>
        <v>9.8535171600000009</v>
      </c>
      <c r="R171">
        <f t="shared" si="17"/>
        <v>0</v>
      </c>
      <c r="S171">
        <f t="shared" si="18"/>
        <v>0</v>
      </c>
      <c r="T171">
        <f t="shared" si="19"/>
        <v>0</v>
      </c>
      <c r="U171">
        <f t="shared" si="20"/>
        <v>0</v>
      </c>
    </row>
    <row r="172" spans="1:21" x14ac:dyDescent="0.3">
      <c r="A172" s="4">
        <v>170</v>
      </c>
      <c r="B172" s="4">
        <v>-96588547904</v>
      </c>
      <c r="C172" s="5">
        <v>2</v>
      </c>
      <c r="D172" s="5">
        <v>-4.9119999999999997E-3</v>
      </c>
      <c r="E172" s="5">
        <v>1.2496999999999999E-2</v>
      </c>
      <c r="F172" s="5">
        <v>1004437</v>
      </c>
      <c r="G172" s="5">
        <v>0</v>
      </c>
      <c r="H172" s="5">
        <v>0</v>
      </c>
      <c r="I172" s="5">
        <v>0</v>
      </c>
      <c r="J172" s="5">
        <v>0</v>
      </c>
      <c r="L172">
        <f t="shared" si="15"/>
        <v>170</v>
      </c>
      <c r="M172">
        <f>Analysis!$B$3+B172/1000000</f>
        <v>3.4520959999936167</v>
      </c>
      <c r="N172">
        <f t="shared" si="16"/>
        <v>2</v>
      </c>
      <c r="O172">
        <f>IF(ABS(D172)&gt;1,D172/1000000,D172)*Analysis!$B$4</f>
        <v>-4.8186720000000002E-2</v>
      </c>
      <c r="P172">
        <f>IF(ABS(E172)&gt;1,E172/1000000,E172)*Analysis!$B$4</f>
        <v>0.12259557</v>
      </c>
      <c r="Q172">
        <f>IF(ABS(F172)&gt;1,F172/1000000,F172)*Analysis!$B$4</f>
        <v>9.8535269700000008</v>
      </c>
      <c r="R172">
        <f t="shared" si="17"/>
        <v>0</v>
      </c>
      <c r="S172">
        <f t="shared" si="18"/>
        <v>0</v>
      </c>
      <c r="T172">
        <f t="shared" si="19"/>
        <v>0</v>
      </c>
      <c r="U172">
        <f t="shared" si="20"/>
        <v>0</v>
      </c>
    </row>
    <row r="173" spans="1:21" x14ac:dyDescent="0.3">
      <c r="A173" s="4">
        <v>171</v>
      </c>
      <c r="B173" s="4">
        <v>-96588535195</v>
      </c>
      <c r="C173" s="5">
        <v>2</v>
      </c>
      <c r="D173" s="5">
        <v>-4.8900000000000002E-3</v>
      </c>
      <c r="E173" s="5">
        <v>1.2390999999999999E-2</v>
      </c>
      <c r="F173" s="5">
        <v>1004438</v>
      </c>
      <c r="G173" s="5">
        <v>0</v>
      </c>
      <c r="H173" s="5">
        <v>0</v>
      </c>
      <c r="I173" s="5">
        <v>0</v>
      </c>
      <c r="J173" s="5">
        <v>0</v>
      </c>
      <c r="L173">
        <f t="shared" si="15"/>
        <v>171</v>
      </c>
      <c r="M173">
        <f>Analysis!$B$3+B173/1000000</f>
        <v>3.4648049999959767</v>
      </c>
      <c r="N173">
        <f t="shared" si="16"/>
        <v>2</v>
      </c>
      <c r="O173">
        <f>IF(ABS(D173)&gt;1,D173/1000000,D173)*Analysis!$B$4</f>
        <v>-4.7970900000000004E-2</v>
      </c>
      <c r="P173">
        <f>IF(ABS(E173)&gt;1,E173/1000000,E173)*Analysis!$B$4</f>
        <v>0.12155571</v>
      </c>
      <c r="Q173">
        <f>IF(ABS(F173)&gt;1,F173/1000000,F173)*Analysis!$B$4</f>
        <v>9.8535367800000007</v>
      </c>
      <c r="R173">
        <f t="shared" si="17"/>
        <v>0</v>
      </c>
      <c r="S173">
        <f t="shared" si="18"/>
        <v>0</v>
      </c>
      <c r="T173">
        <f t="shared" si="19"/>
        <v>0</v>
      </c>
      <c r="U173">
        <f t="shared" si="20"/>
        <v>0</v>
      </c>
    </row>
    <row r="174" spans="1:21" x14ac:dyDescent="0.3">
      <c r="A174" s="4">
        <v>172</v>
      </c>
      <c r="B174" s="4">
        <v>-96588509209</v>
      </c>
      <c r="C174" s="5">
        <v>2</v>
      </c>
      <c r="D174" s="5">
        <v>-5.045E-3</v>
      </c>
      <c r="E174" s="5">
        <v>1.2317E-2</v>
      </c>
      <c r="F174" s="5">
        <v>1004438</v>
      </c>
      <c r="G174" s="5">
        <v>0</v>
      </c>
      <c r="H174" s="5">
        <v>0</v>
      </c>
      <c r="I174" s="5">
        <v>0</v>
      </c>
      <c r="J174" s="5">
        <v>0</v>
      </c>
      <c r="L174">
        <f t="shared" si="15"/>
        <v>172</v>
      </c>
      <c r="M174">
        <f>Analysis!$B$3+B174/1000000</f>
        <v>3.49079100000381</v>
      </c>
      <c r="N174">
        <f t="shared" si="16"/>
        <v>2</v>
      </c>
      <c r="O174">
        <f>IF(ABS(D174)&gt;1,D174/1000000,D174)*Analysis!$B$4</f>
        <v>-4.9491449999999999E-2</v>
      </c>
      <c r="P174">
        <f>IF(ABS(E174)&gt;1,E174/1000000,E174)*Analysis!$B$4</f>
        <v>0.12082977</v>
      </c>
      <c r="Q174">
        <f>IF(ABS(F174)&gt;1,F174/1000000,F174)*Analysis!$B$4</f>
        <v>9.8535367800000007</v>
      </c>
      <c r="R174">
        <f t="shared" si="17"/>
        <v>0</v>
      </c>
      <c r="S174">
        <f t="shared" si="18"/>
        <v>0</v>
      </c>
      <c r="T174">
        <f t="shared" si="19"/>
        <v>0</v>
      </c>
      <c r="U174">
        <f t="shared" si="20"/>
        <v>0</v>
      </c>
    </row>
    <row r="175" spans="1:21" x14ac:dyDescent="0.3">
      <c r="A175" s="4">
        <v>173</v>
      </c>
      <c r="B175" s="4">
        <v>-96588499807</v>
      </c>
      <c r="C175" s="5">
        <v>2</v>
      </c>
      <c r="D175" s="5">
        <v>-5.0530000000000002E-3</v>
      </c>
      <c r="E175" s="5">
        <v>1.2303E-2</v>
      </c>
      <c r="F175" s="5">
        <v>1004436</v>
      </c>
      <c r="G175" s="5">
        <v>0</v>
      </c>
      <c r="H175" s="5">
        <v>0</v>
      </c>
      <c r="I175" s="5">
        <v>0</v>
      </c>
      <c r="J175" s="5">
        <v>0</v>
      </c>
      <c r="L175">
        <f t="shared" si="15"/>
        <v>173</v>
      </c>
      <c r="M175">
        <f>Analysis!$B$3+B175/1000000</f>
        <v>3.5001929999998538</v>
      </c>
      <c r="N175">
        <f t="shared" si="16"/>
        <v>2</v>
      </c>
      <c r="O175">
        <f>IF(ABS(D175)&gt;1,D175/1000000,D175)*Analysis!$B$4</f>
        <v>-4.9569930000000005E-2</v>
      </c>
      <c r="P175">
        <f>IF(ABS(E175)&gt;1,E175/1000000,E175)*Analysis!$B$4</f>
        <v>0.12069243</v>
      </c>
      <c r="Q175">
        <f>IF(ABS(F175)&gt;1,F175/1000000,F175)*Analysis!$B$4</f>
        <v>9.8535171600000009</v>
      </c>
      <c r="R175">
        <f t="shared" si="17"/>
        <v>0</v>
      </c>
      <c r="S175">
        <f t="shared" si="18"/>
        <v>0</v>
      </c>
      <c r="T175">
        <f t="shared" si="19"/>
        <v>0</v>
      </c>
      <c r="U175">
        <f t="shared" si="20"/>
        <v>0</v>
      </c>
    </row>
    <row r="176" spans="1:21" x14ac:dyDescent="0.3">
      <c r="A176" s="4">
        <v>174</v>
      </c>
      <c r="B176" s="4">
        <v>-96588469319</v>
      </c>
      <c r="C176" s="5">
        <v>2</v>
      </c>
      <c r="D176" s="5">
        <v>-4.895E-3</v>
      </c>
      <c r="E176" s="5">
        <v>1.2309E-2</v>
      </c>
      <c r="F176" s="5">
        <v>1004438</v>
      </c>
      <c r="G176" s="5">
        <v>0</v>
      </c>
      <c r="H176" s="5">
        <v>0</v>
      </c>
      <c r="I176" s="5">
        <v>0</v>
      </c>
      <c r="J176" s="5">
        <v>0</v>
      </c>
      <c r="L176">
        <f t="shared" si="15"/>
        <v>174</v>
      </c>
      <c r="M176">
        <f>Analysis!$B$3+B176/1000000</f>
        <v>3.530681000003824</v>
      </c>
      <c r="N176">
        <f t="shared" si="16"/>
        <v>2</v>
      </c>
      <c r="O176">
        <f>IF(ABS(D176)&gt;1,D176/1000000,D176)*Analysis!$B$4</f>
        <v>-4.8019950000000006E-2</v>
      </c>
      <c r="P176">
        <f>IF(ABS(E176)&gt;1,E176/1000000,E176)*Analysis!$B$4</f>
        <v>0.12075129000000001</v>
      </c>
      <c r="Q176">
        <f>IF(ABS(F176)&gt;1,F176/1000000,F176)*Analysis!$B$4</f>
        <v>9.8535367800000007</v>
      </c>
      <c r="R176">
        <f t="shared" si="17"/>
        <v>0</v>
      </c>
      <c r="S176">
        <f t="shared" si="18"/>
        <v>0</v>
      </c>
      <c r="T176">
        <f t="shared" si="19"/>
        <v>0</v>
      </c>
      <c r="U176">
        <f t="shared" si="20"/>
        <v>0</v>
      </c>
    </row>
    <row r="177" spans="1:21" x14ac:dyDescent="0.3">
      <c r="A177" s="4">
        <v>175</v>
      </c>
      <c r="B177" s="4">
        <v>-96588449350</v>
      </c>
      <c r="C177" s="5">
        <v>2</v>
      </c>
      <c r="D177" s="5">
        <v>-4.8279999999999998E-3</v>
      </c>
      <c r="E177" s="5">
        <v>1.2279999999999999E-2</v>
      </c>
      <c r="F177" s="5">
        <v>1004436</v>
      </c>
      <c r="G177" s="5">
        <v>0</v>
      </c>
      <c r="H177" s="5">
        <v>0</v>
      </c>
      <c r="I177" s="5">
        <v>0</v>
      </c>
      <c r="J177" s="5">
        <v>0</v>
      </c>
      <c r="L177">
        <f t="shared" si="15"/>
        <v>175</v>
      </c>
      <c r="M177">
        <f>Analysis!$B$3+B177/1000000</f>
        <v>3.5506500000046799</v>
      </c>
      <c r="N177">
        <f t="shared" si="16"/>
        <v>2</v>
      </c>
      <c r="O177">
        <f>IF(ABS(D177)&gt;1,D177/1000000,D177)*Analysis!$B$4</f>
        <v>-4.7362679999999997E-2</v>
      </c>
      <c r="P177">
        <f>IF(ABS(E177)&gt;1,E177/1000000,E177)*Analysis!$B$4</f>
        <v>0.1204668</v>
      </c>
      <c r="Q177">
        <f>IF(ABS(F177)&gt;1,F177/1000000,F177)*Analysis!$B$4</f>
        <v>9.8535171600000009</v>
      </c>
      <c r="R177">
        <f t="shared" si="17"/>
        <v>0</v>
      </c>
      <c r="S177">
        <f t="shared" si="18"/>
        <v>0</v>
      </c>
      <c r="T177">
        <f t="shared" si="19"/>
        <v>0</v>
      </c>
      <c r="U177">
        <f t="shared" si="20"/>
        <v>0</v>
      </c>
    </row>
    <row r="178" spans="1:21" x14ac:dyDescent="0.3">
      <c r="A178" s="4">
        <v>176</v>
      </c>
      <c r="B178" s="4">
        <v>-96588431248</v>
      </c>
      <c r="C178" s="5">
        <v>2</v>
      </c>
      <c r="D178" s="5">
        <v>-4.8690000000000001E-3</v>
      </c>
      <c r="E178" s="5">
        <v>1.2234999999999999E-2</v>
      </c>
      <c r="F178" s="5">
        <v>1004439</v>
      </c>
      <c r="G178" s="5">
        <v>0</v>
      </c>
      <c r="H178" s="5">
        <v>0</v>
      </c>
      <c r="I178" s="5">
        <v>0</v>
      </c>
      <c r="J178" s="5">
        <v>0</v>
      </c>
      <c r="L178">
        <f t="shared" si="15"/>
        <v>176</v>
      </c>
      <c r="M178">
        <f>Analysis!$B$3+B178/1000000</f>
        <v>3.5687520000064978</v>
      </c>
      <c r="N178">
        <f t="shared" si="16"/>
        <v>2</v>
      </c>
      <c r="O178">
        <f>IF(ABS(D178)&gt;1,D178/1000000,D178)*Analysis!$B$4</f>
        <v>-4.7764890000000004E-2</v>
      </c>
      <c r="P178">
        <f>IF(ABS(E178)&gt;1,E178/1000000,E178)*Analysis!$B$4</f>
        <v>0.12002535</v>
      </c>
      <c r="Q178">
        <f>IF(ABS(F178)&gt;1,F178/1000000,F178)*Analysis!$B$4</f>
        <v>9.8535465900000005</v>
      </c>
      <c r="R178">
        <f t="shared" si="17"/>
        <v>0</v>
      </c>
      <c r="S178">
        <f t="shared" si="18"/>
        <v>0</v>
      </c>
      <c r="T178">
        <f t="shared" si="19"/>
        <v>0</v>
      </c>
      <c r="U178">
        <f t="shared" si="20"/>
        <v>0</v>
      </c>
    </row>
    <row r="179" spans="1:21" x14ac:dyDescent="0.3">
      <c r="A179" s="4">
        <v>177</v>
      </c>
      <c r="B179" s="4">
        <v>-96588408991</v>
      </c>
      <c r="C179" s="5">
        <v>2</v>
      </c>
      <c r="D179" s="5">
        <v>-5.0130000000000001E-3</v>
      </c>
      <c r="E179" s="5">
        <v>1.2368000000000001E-2</v>
      </c>
      <c r="F179" s="5">
        <v>1004438</v>
      </c>
      <c r="G179" s="5">
        <v>0</v>
      </c>
      <c r="H179" s="5">
        <v>0</v>
      </c>
      <c r="I179" s="5">
        <v>0</v>
      </c>
      <c r="J179" s="5">
        <v>0</v>
      </c>
      <c r="L179">
        <f t="shared" si="15"/>
        <v>177</v>
      </c>
      <c r="M179">
        <f>Analysis!$B$3+B179/1000000</f>
        <v>3.5910089999961201</v>
      </c>
      <c r="N179">
        <f t="shared" si="16"/>
        <v>2</v>
      </c>
      <c r="O179">
        <f>IF(ABS(D179)&gt;1,D179/1000000,D179)*Analysis!$B$4</f>
        <v>-4.9177530000000004E-2</v>
      </c>
      <c r="P179">
        <f>IF(ABS(E179)&gt;1,E179/1000000,E179)*Analysis!$B$4</f>
        <v>0.12133008000000001</v>
      </c>
      <c r="Q179">
        <f>IF(ABS(F179)&gt;1,F179/1000000,F179)*Analysis!$B$4</f>
        <v>9.8535367800000007</v>
      </c>
      <c r="R179">
        <f t="shared" si="17"/>
        <v>0</v>
      </c>
      <c r="S179">
        <f t="shared" si="18"/>
        <v>0</v>
      </c>
      <c r="T179">
        <f t="shared" si="19"/>
        <v>0</v>
      </c>
      <c r="U179">
        <f t="shared" si="20"/>
        <v>0</v>
      </c>
    </row>
    <row r="180" spans="1:21" x14ac:dyDescent="0.3">
      <c r="A180" s="4">
        <v>178</v>
      </c>
      <c r="B180" s="4">
        <v>-96588394373</v>
      </c>
      <c r="C180" s="5">
        <v>2</v>
      </c>
      <c r="D180" s="5">
        <v>-4.9490000000000003E-3</v>
      </c>
      <c r="E180" s="5">
        <v>1.235E-2</v>
      </c>
      <c r="F180" s="5">
        <v>1004438</v>
      </c>
      <c r="G180" s="5">
        <v>0</v>
      </c>
      <c r="H180" s="5">
        <v>0</v>
      </c>
      <c r="I180" s="5">
        <v>0</v>
      </c>
      <c r="J180" s="5">
        <v>0</v>
      </c>
      <c r="L180">
        <f t="shared" si="15"/>
        <v>178</v>
      </c>
      <c r="M180">
        <f>Analysis!$B$3+B180/1000000</f>
        <v>3.6056269999971846</v>
      </c>
      <c r="N180">
        <f t="shared" si="16"/>
        <v>2</v>
      </c>
      <c r="O180">
        <f>IF(ABS(D180)&gt;1,D180/1000000,D180)*Analysis!$B$4</f>
        <v>-4.8549690000000006E-2</v>
      </c>
      <c r="P180">
        <f>IF(ABS(E180)&gt;1,E180/1000000,E180)*Analysis!$B$4</f>
        <v>0.12115350000000001</v>
      </c>
      <c r="Q180">
        <f>IF(ABS(F180)&gt;1,F180/1000000,F180)*Analysis!$B$4</f>
        <v>9.8535367800000007</v>
      </c>
      <c r="R180">
        <f t="shared" si="17"/>
        <v>0</v>
      </c>
      <c r="S180">
        <f t="shared" si="18"/>
        <v>0</v>
      </c>
      <c r="T180">
        <f t="shared" si="19"/>
        <v>0</v>
      </c>
      <c r="U180">
        <f t="shared" si="20"/>
        <v>0</v>
      </c>
    </row>
    <row r="181" spans="1:21" x14ac:dyDescent="0.3">
      <c r="A181" s="4">
        <v>179</v>
      </c>
      <c r="B181" s="4">
        <v>-96588369192</v>
      </c>
      <c r="C181" s="5">
        <v>2</v>
      </c>
      <c r="D181" s="5">
        <v>-4.9810000000000002E-3</v>
      </c>
      <c r="E181" s="5">
        <v>1.2281E-2</v>
      </c>
      <c r="F181" s="5">
        <v>1004438</v>
      </c>
      <c r="G181" s="5">
        <v>0</v>
      </c>
      <c r="H181" s="5">
        <v>0</v>
      </c>
      <c r="I181" s="5">
        <v>0</v>
      </c>
      <c r="J181" s="5">
        <v>0</v>
      </c>
      <c r="L181">
        <f t="shared" si="15"/>
        <v>179</v>
      </c>
      <c r="M181">
        <f>Analysis!$B$3+B181/1000000</f>
        <v>3.6308080000017071</v>
      </c>
      <c r="N181">
        <f t="shared" si="16"/>
        <v>2</v>
      </c>
      <c r="O181">
        <f>IF(ABS(D181)&gt;1,D181/1000000,D181)*Analysis!$B$4</f>
        <v>-4.8863610000000002E-2</v>
      </c>
      <c r="P181">
        <f>IF(ABS(E181)&gt;1,E181/1000000,E181)*Analysis!$B$4</f>
        <v>0.12047661000000001</v>
      </c>
      <c r="Q181">
        <f>IF(ABS(F181)&gt;1,F181/1000000,F181)*Analysis!$B$4</f>
        <v>9.8535367800000007</v>
      </c>
      <c r="R181">
        <f t="shared" si="17"/>
        <v>0</v>
      </c>
      <c r="S181">
        <f t="shared" si="18"/>
        <v>0</v>
      </c>
      <c r="T181">
        <f t="shared" si="19"/>
        <v>0</v>
      </c>
      <c r="U181">
        <f t="shared" si="20"/>
        <v>0</v>
      </c>
    </row>
    <row r="182" spans="1:21" x14ac:dyDescent="0.3">
      <c r="A182" s="4">
        <v>180</v>
      </c>
      <c r="B182" s="4">
        <v>-96588348304</v>
      </c>
      <c r="C182" s="5">
        <v>2</v>
      </c>
      <c r="D182" s="5">
        <v>-4.96E-3</v>
      </c>
      <c r="E182" s="5">
        <v>1.0645999999999999E-2</v>
      </c>
      <c r="F182" s="5">
        <v>1004440</v>
      </c>
      <c r="G182" s="5">
        <v>0</v>
      </c>
      <c r="H182" s="5">
        <v>0</v>
      </c>
      <c r="I182" s="5">
        <v>0</v>
      </c>
      <c r="J182" s="5">
        <v>0</v>
      </c>
      <c r="L182">
        <f t="shared" si="15"/>
        <v>180</v>
      </c>
      <c r="M182">
        <f>Analysis!$B$3+B182/1000000</f>
        <v>3.6516960000008112</v>
      </c>
      <c r="N182">
        <f t="shared" si="16"/>
        <v>2</v>
      </c>
      <c r="O182">
        <f>IF(ABS(D182)&gt;1,D182/1000000,D182)*Analysis!$B$4</f>
        <v>-4.8657600000000002E-2</v>
      </c>
      <c r="P182">
        <f>IF(ABS(E182)&gt;1,E182/1000000,E182)*Analysis!$B$4</f>
        <v>0.10443726</v>
      </c>
      <c r="Q182">
        <f>IF(ABS(F182)&gt;1,F182/1000000,F182)*Analysis!$B$4</f>
        <v>9.8535564000000004</v>
      </c>
      <c r="R182">
        <f t="shared" si="17"/>
        <v>0</v>
      </c>
      <c r="S182">
        <f t="shared" si="18"/>
        <v>0</v>
      </c>
      <c r="T182">
        <f t="shared" si="19"/>
        <v>0</v>
      </c>
      <c r="U182">
        <f t="shared" si="20"/>
        <v>0</v>
      </c>
    </row>
    <row r="183" spans="1:21" x14ac:dyDescent="0.3">
      <c r="A183" s="4">
        <v>181</v>
      </c>
      <c r="B183" s="4">
        <v>-96588332445</v>
      </c>
      <c r="C183" s="5">
        <v>2</v>
      </c>
      <c r="D183" s="5">
        <v>-4.9589999999999999E-3</v>
      </c>
      <c r="E183" s="5">
        <v>1.355E-2</v>
      </c>
      <c r="F183" s="5">
        <v>1004436</v>
      </c>
      <c r="G183" s="5">
        <v>0</v>
      </c>
      <c r="H183" s="5">
        <v>0</v>
      </c>
      <c r="I183" s="5">
        <v>0</v>
      </c>
      <c r="J183" s="5">
        <v>0</v>
      </c>
      <c r="L183">
        <f t="shared" si="15"/>
        <v>181</v>
      </c>
      <c r="M183">
        <f>Analysis!$B$3+B183/1000000</f>
        <v>3.667555000007269</v>
      </c>
      <c r="N183">
        <f t="shared" si="16"/>
        <v>2</v>
      </c>
      <c r="O183">
        <f>IF(ABS(D183)&gt;1,D183/1000000,D183)*Analysis!$B$4</f>
        <v>-4.8647790000000003E-2</v>
      </c>
      <c r="P183">
        <f>IF(ABS(E183)&gt;1,E183/1000000,E183)*Analysis!$B$4</f>
        <v>0.1329255</v>
      </c>
      <c r="Q183">
        <f>IF(ABS(F183)&gt;1,F183/1000000,F183)*Analysis!$B$4</f>
        <v>9.8535171600000009</v>
      </c>
      <c r="R183">
        <f t="shared" si="17"/>
        <v>0</v>
      </c>
      <c r="S183">
        <f t="shared" si="18"/>
        <v>0</v>
      </c>
      <c r="T183">
        <f t="shared" si="19"/>
        <v>0</v>
      </c>
      <c r="U183">
        <f t="shared" si="20"/>
        <v>0</v>
      </c>
    </row>
    <row r="184" spans="1:21" x14ac:dyDescent="0.3">
      <c r="A184" s="4">
        <v>182</v>
      </c>
      <c r="B184" s="4">
        <v>-96588307568</v>
      </c>
      <c r="C184" s="5">
        <v>2</v>
      </c>
      <c r="D184" s="5">
        <v>-1.2383999999999999E-2</v>
      </c>
      <c r="E184" s="5">
        <v>1.2482999999999999E-2</v>
      </c>
      <c r="F184" s="5">
        <v>1004154</v>
      </c>
      <c r="G184" s="5">
        <v>0</v>
      </c>
      <c r="H184" s="5">
        <v>0</v>
      </c>
      <c r="I184" s="5">
        <v>0</v>
      </c>
      <c r="J184" s="5">
        <v>0</v>
      </c>
      <c r="L184">
        <f t="shared" si="15"/>
        <v>182</v>
      </c>
      <c r="M184">
        <f>Analysis!$B$3+B184/1000000</f>
        <v>3.6924319999961881</v>
      </c>
      <c r="N184">
        <f t="shared" si="16"/>
        <v>2</v>
      </c>
      <c r="O184">
        <f>IF(ABS(D184)&gt;1,D184/1000000,D184)*Analysis!$B$4</f>
        <v>-0.12148704</v>
      </c>
      <c r="P184">
        <f>IF(ABS(E184)&gt;1,E184/1000000,E184)*Analysis!$B$4</f>
        <v>0.12245823</v>
      </c>
      <c r="Q184">
        <f>IF(ABS(F184)&gt;1,F184/1000000,F184)*Analysis!$B$4</f>
        <v>9.8507507400000005</v>
      </c>
      <c r="R184">
        <f t="shared" si="17"/>
        <v>0</v>
      </c>
      <c r="S184">
        <f t="shared" si="18"/>
        <v>0</v>
      </c>
      <c r="T184">
        <f t="shared" si="19"/>
        <v>0</v>
      </c>
      <c r="U184">
        <f t="shared" si="20"/>
        <v>0</v>
      </c>
    </row>
    <row r="185" spans="1:21" x14ac:dyDescent="0.3">
      <c r="A185" s="4">
        <v>183</v>
      </c>
      <c r="B185" s="4">
        <v>-96588288321</v>
      </c>
      <c r="C185" s="5">
        <v>2</v>
      </c>
      <c r="D185" s="5">
        <v>-1.3993999999999999E-2</v>
      </c>
      <c r="E185" s="5">
        <v>1.1995E-2</v>
      </c>
      <c r="F185" s="5">
        <v>1004093</v>
      </c>
      <c r="G185" s="5">
        <v>0</v>
      </c>
      <c r="H185" s="5">
        <v>0</v>
      </c>
      <c r="I185" s="5">
        <v>0</v>
      </c>
      <c r="J185" s="5">
        <v>0</v>
      </c>
      <c r="L185">
        <f t="shared" si="15"/>
        <v>183</v>
      </c>
      <c r="M185">
        <f>Analysis!$B$3+B185/1000000</f>
        <v>3.7116790000000037</v>
      </c>
      <c r="N185">
        <f t="shared" si="16"/>
        <v>2</v>
      </c>
      <c r="O185">
        <f>IF(ABS(D185)&gt;1,D185/1000000,D185)*Analysis!$B$4</f>
        <v>-0.13728114</v>
      </c>
      <c r="P185">
        <f>IF(ABS(E185)&gt;1,E185/1000000,E185)*Analysis!$B$4</f>
        <v>0.11767095000000001</v>
      </c>
      <c r="Q185">
        <f>IF(ABS(F185)&gt;1,F185/1000000,F185)*Analysis!$B$4</f>
        <v>9.8501523300000002</v>
      </c>
      <c r="R185">
        <f t="shared" si="17"/>
        <v>0</v>
      </c>
      <c r="S185">
        <f t="shared" si="18"/>
        <v>0</v>
      </c>
      <c r="T185">
        <f t="shared" si="19"/>
        <v>0</v>
      </c>
      <c r="U185">
        <f t="shared" si="20"/>
        <v>0</v>
      </c>
    </row>
    <row r="186" spans="1:21" x14ac:dyDescent="0.3">
      <c r="A186" s="4">
        <v>184</v>
      </c>
      <c r="B186" s="4">
        <v>-96588273528</v>
      </c>
      <c r="C186" s="5">
        <v>2</v>
      </c>
      <c r="D186" s="5">
        <v>-8.0579999999999992E-3</v>
      </c>
      <c r="E186" s="5">
        <v>1.2421E-2</v>
      </c>
      <c r="F186" s="5">
        <v>1004320</v>
      </c>
      <c r="G186" s="5">
        <v>0</v>
      </c>
      <c r="H186" s="5">
        <v>0</v>
      </c>
      <c r="I186" s="5">
        <v>0</v>
      </c>
      <c r="J186" s="5">
        <v>0</v>
      </c>
      <c r="L186">
        <f t="shared" si="15"/>
        <v>184</v>
      </c>
      <c r="M186">
        <f>Analysis!$B$3+B186/1000000</f>
        <v>3.7264719999948284</v>
      </c>
      <c r="N186">
        <f t="shared" si="16"/>
        <v>2</v>
      </c>
      <c r="O186">
        <f>IF(ABS(D186)&gt;1,D186/1000000,D186)*Analysis!$B$4</f>
        <v>-7.9048979999999991E-2</v>
      </c>
      <c r="P186">
        <f>IF(ABS(E186)&gt;1,E186/1000000,E186)*Analysis!$B$4</f>
        <v>0.12185001000000001</v>
      </c>
      <c r="Q186">
        <f>IF(ABS(F186)&gt;1,F186/1000000,F186)*Analysis!$B$4</f>
        <v>9.8523792000000014</v>
      </c>
      <c r="R186">
        <f t="shared" si="17"/>
        <v>0</v>
      </c>
      <c r="S186">
        <f t="shared" si="18"/>
        <v>0</v>
      </c>
      <c r="T186">
        <f t="shared" si="19"/>
        <v>0</v>
      </c>
      <c r="U186">
        <f t="shared" si="20"/>
        <v>0</v>
      </c>
    </row>
    <row r="187" spans="1:21" x14ac:dyDescent="0.3">
      <c r="A187" s="4">
        <v>185</v>
      </c>
      <c r="B187" s="4">
        <v>-96588252596</v>
      </c>
      <c r="C187" s="5">
        <v>2</v>
      </c>
      <c r="D187" s="5">
        <v>-3.6029999999999999E-3</v>
      </c>
      <c r="E187" s="5">
        <v>1.2352E-2</v>
      </c>
      <c r="F187" s="5">
        <v>1004491</v>
      </c>
      <c r="G187" s="5">
        <v>0</v>
      </c>
      <c r="H187" s="5">
        <v>0</v>
      </c>
      <c r="I187" s="5">
        <v>0</v>
      </c>
      <c r="J187" s="5">
        <v>0</v>
      </c>
      <c r="L187">
        <f t="shared" si="15"/>
        <v>185</v>
      </c>
      <c r="M187">
        <f>Analysis!$B$3+B187/1000000</f>
        <v>3.7474039999942761</v>
      </c>
      <c r="N187">
        <f t="shared" si="16"/>
        <v>2</v>
      </c>
      <c r="O187">
        <f>IF(ABS(D187)&gt;1,D187/1000000,D187)*Analysis!$B$4</f>
        <v>-3.5345429999999997E-2</v>
      </c>
      <c r="P187">
        <f>IF(ABS(E187)&gt;1,E187/1000000,E187)*Analysis!$B$4</f>
        <v>0.12117312000000001</v>
      </c>
      <c r="Q187">
        <f>IF(ABS(F187)&gt;1,F187/1000000,F187)*Analysis!$B$4</f>
        <v>9.8540567100000001</v>
      </c>
      <c r="R187">
        <f t="shared" si="17"/>
        <v>0</v>
      </c>
      <c r="S187">
        <f t="shared" si="18"/>
        <v>0</v>
      </c>
      <c r="T187">
        <f t="shared" si="19"/>
        <v>0</v>
      </c>
      <c r="U187">
        <f t="shared" si="20"/>
        <v>0</v>
      </c>
    </row>
    <row r="188" spans="1:21" x14ac:dyDescent="0.3">
      <c r="A188" s="4">
        <v>186</v>
      </c>
      <c r="B188" s="4">
        <v>-96588227513</v>
      </c>
      <c r="C188" s="5">
        <v>2</v>
      </c>
      <c r="D188" s="5">
        <v>-4.4819999999999999E-3</v>
      </c>
      <c r="E188" s="5">
        <v>1.0638E-2</v>
      </c>
      <c r="F188" s="5">
        <v>1004453</v>
      </c>
      <c r="G188" s="5">
        <v>0</v>
      </c>
      <c r="H188" s="5">
        <v>0</v>
      </c>
      <c r="I188" s="5">
        <v>0</v>
      </c>
      <c r="J188" s="5">
        <v>0</v>
      </c>
      <c r="L188">
        <f t="shared" si="15"/>
        <v>186</v>
      </c>
      <c r="M188">
        <f>Analysis!$B$3+B188/1000000</f>
        <v>3.7724869999947259</v>
      </c>
      <c r="N188">
        <f t="shared" si="16"/>
        <v>2</v>
      </c>
      <c r="O188">
        <f>IF(ABS(D188)&gt;1,D188/1000000,D188)*Analysis!$B$4</f>
        <v>-4.3968420000000001E-2</v>
      </c>
      <c r="P188">
        <f>IF(ABS(E188)&gt;1,E188/1000000,E188)*Analysis!$B$4</f>
        <v>0.10435878</v>
      </c>
      <c r="Q188">
        <f>IF(ABS(F188)&gt;1,F188/1000000,F188)*Analysis!$B$4</f>
        <v>9.8536839300000008</v>
      </c>
      <c r="R188">
        <f t="shared" si="17"/>
        <v>0</v>
      </c>
      <c r="S188">
        <f t="shared" si="18"/>
        <v>0</v>
      </c>
      <c r="T188">
        <f t="shared" si="19"/>
        <v>0</v>
      </c>
      <c r="U188">
        <f t="shared" si="20"/>
        <v>0</v>
      </c>
    </row>
    <row r="189" spans="1:21" x14ac:dyDescent="0.3">
      <c r="A189" s="4">
        <v>187</v>
      </c>
      <c r="B189" s="4">
        <v>-96588206553</v>
      </c>
      <c r="C189" s="5">
        <v>2</v>
      </c>
      <c r="D189" s="5">
        <v>-4.8929999999999998E-3</v>
      </c>
      <c r="E189" s="5">
        <v>6.711E-3</v>
      </c>
      <c r="F189" s="5">
        <v>1004446</v>
      </c>
      <c r="G189" s="5">
        <v>0</v>
      </c>
      <c r="H189" s="5">
        <v>0</v>
      </c>
      <c r="I189" s="5">
        <v>0</v>
      </c>
      <c r="J189" s="5">
        <v>0</v>
      </c>
      <c r="L189">
        <f t="shared" si="15"/>
        <v>187</v>
      </c>
      <c r="M189">
        <f>Analysis!$B$3+B189/1000000</f>
        <v>3.7934470000036526</v>
      </c>
      <c r="N189">
        <f t="shared" si="16"/>
        <v>2</v>
      </c>
      <c r="O189">
        <f>IF(ABS(D189)&gt;1,D189/1000000,D189)*Analysis!$B$4</f>
        <v>-4.8000330000000001E-2</v>
      </c>
      <c r="P189">
        <f>IF(ABS(E189)&gt;1,E189/1000000,E189)*Analysis!$B$4</f>
        <v>6.5834909999999996E-2</v>
      </c>
      <c r="Q189">
        <f>IF(ABS(F189)&gt;1,F189/1000000,F189)*Analysis!$B$4</f>
        <v>9.8536152599999998</v>
      </c>
      <c r="R189">
        <f t="shared" si="17"/>
        <v>0</v>
      </c>
      <c r="S189">
        <f t="shared" si="18"/>
        <v>0</v>
      </c>
      <c r="T189">
        <f t="shared" si="19"/>
        <v>0</v>
      </c>
      <c r="U189">
        <f t="shared" si="20"/>
        <v>0</v>
      </c>
    </row>
    <row r="190" spans="1:21" x14ac:dyDescent="0.3">
      <c r="A190" s="4">
        <v>188</v>
      </c>
      <c r="B190" s="4">
        <v>-96588192319</v>
      </c>
      <c r="C190" s="5">
        <v>2</v>
      </c>
      <c r="D190" s="5">
        <v>-6.365E-3</v>
      </c>
      <c r="E190" s="5">
        <v>1.0782E-2</v>
      </c>
      <c r="F190" s="5">
        <v>1002823</v>
      </c>
      <c r="G190" s="5">
        <v>0</v>
      </c>
      <c r="H190" s="5">
        <v>0</v>
      </c>
      <c r="I190" s="5">
        <v>0</v>
      </c>
      <c r="J190" s="5">
        <v>0</v>
      </c>
      <c r="L190">
        <f t="shared" si="15"/>
        <v>188</v>
      </c>
      <c r="M190">
        <f>Analysis!$B$3+B190/1000000</f>
        <v>3.8076810000056867</v>
      </c>
      <c r="N190">
        <f t="shared" si="16"/>
        <v>2</v>
      </c>
      <c r="O190">
        <f>IF(ABS(D190)&gt;1,D190/1000000,D190)*Analysis!$B$4</f>
        <v>-6.244065E-2</v>
      </c>
      <c r="P190">
        <f>IF(ABS(E190)&gt;1,E190/1000000,E190)*Analysis!$B$4</f>
        <v>0.10577142</v>
      </c>
      <c r="Q190">
        <f>IF(ABS(F190)&gt;1,F190/1000000,F190)*Analysis!$B$4</f>
        <v>9.8376936300000004</v>
      </c>
      <c r="R190">
        <f t="shared" si="17"/>
        <v>0</v>
      </c>
      <c r="S190">
        <f t="shared" si="18"/>
        <v>0</v>
      </c>
      <c r="T190">
        <f t="shared" si="19"/>
        <v>0</v>
      </c>
      <c r="U190">
        <f t="shared" si="20"/>
        <v>0</v>
      </c>
    </row>
    <row r="191" spans="1:21" x14ac:dyDescent="0.3">
      <c r="A191" s="4">
        <v>189</v>
      </c>
      <c r="B191" s="4">
        <v>-96588167884</v>
      </c>
      <c r="C191" s="5">
        <v>2</v>
      </c>
      <c r="D191" s="5">
        <v>-1.3179E-2</v>
      </c>
      <c r="E191" s="5">
        <v>1.1578E-2</v>
      </c>
      <c r="F191" s="5">
        <v>0.99552300000000005</v>
      </c>
      <c r="G191" s="5">
        <v>0</v>
      </c>
      <c r="H191" s="5">
        <v>0</v>
      </c>
      <c r="I191" s="5">
        <v>0</v>
      </c>
      <c r="J191" s="5">
        <v>0</v>
      </c>
      <c r="L191">
        <f t="shared" si="15"/>
        <v>189</v>
      </c>
      <c r="M191">
        <f>Analysis!$B$3+B191/1000000</f>
        <v>3.832116000005044</v>
      </c>
      <c r="N191">
        <f t="shared" si="16"/>
        <v>2</v>
      </c>
      <c r="O191">
        <f>IF(ABS(D191)&gt;1,D191/1000000,D191)*Analysis!$B$4</f>
        <v>-0.12928599000000002</v>
      </c>
      <c r="P191">
        <f>IF(ABS(E191)&gt;1,E191/1000000,E191)*Analysis!$B$4</f>
        <v>0.11358018</v>
      </c>
      <c r="Q191">
        <f>IF(ABS(F191)&gt;1,F191/1000000,F191)*Analysis!$B$4</f>
        <v>9.7660806300000012</v>
      </c>
      <c r="R191">
        <f t="shared" si="17"/>
        <v>0</v>
      </c>
      <c r="S191">
        <f t="shared" si="18"/>
        <v>0</v>
      </c>
      <c r="T191">
        <f t="shared" si="19"/>
        <v>0</v>
      </c>
      <c r="U191">
        <f t="shared" si="20"/>
        <v>0</v>
      </c>
    </row>
    <row r="192" spans="1:21" x14ac:dyDescent="0.3">
      <c r="A192" s="4">
        <v>190</v>
      </c>
      <c r="B192" s="4">
        <v>-96588157455</v>
      </c>
      <c r="C192" s="5">
        <v>2</v>
      </c>
      <c r="D192" s="5">
        <v>-1.2579E-2</v>
      </c>
      <c r="E192" s="5">
        <v>1.2739E-2</v>
      </c>
      <c r="F192" s="5">
        <v>0.99972399999999995</v>
      </c>
      <c r="G192" s="5">
        <v>0</v>
      </c>
      <c r="H192" s="5">
        <v>0</v>
      </c>
      <c r="I192" s="5">
        <v>0</v>
      </c>
      <c r="J192" s="5">
        <v>0</v>
      </c>
      <c r="L192">
        <f t="shared" si="15"/>
        <v>190</v>
      </c>
      <c r="M192">
        <f>Analysis!$B$3+B192/1000000</f>
        <v>3.842545000006794</v>
      </c>
      <c r="N192">
        <f t="shared" si="16"/>
        <v>2</v>
      </c>
      <c r="O192">
        <f>IF(ABS(D192)&gt;1,D192/1000000,D192)*Analysis!$B$4</f>
        <v>-0.12339999</v>
      </c>
      <c r="P192">
        <f>IF(ABS(E192)&gt;1,E192/1000000,E192)*Analysis!$B$4</f>
        <v>0.12496959000000001</v>
      </c>
      <c r="Q192">
        <f>IF(ABS(F192)&gt;1,F192/1000000,F192)*Analysis!$B$4</f>
        <v>9.8072924399999994</v>
      </c>
      <c r="R192">
        <f t="shared" si="17"/>
        <v>0</v>
      </c>
      <c r="S192">
        <f t="shared" si="18"/>
        <v>0</v>
      </c>
      <c r="T192">
        <f t="shared" si="19"/>
        <v>0</v>
      </c>
      <c r="U192">
        <f t="shared" si="20"/>
        <v>0</v>
      </c>
    </row>
    <row r="193" spans="1:21" x14ac:dyDescent="0.3">
      <c r="A193" s="4">
        <v>191</v>
      </c>
      <c r="B193" s="4">
        <v>-96588128593</v>
      </c>
      <c r="C193" s="5">
        <v>2</v>
      </c>
      <c r="D193" s="5">
        <v>-6.8890000000000002E-3</v>
      </c>
      <c r="E193" s="5">
        <v>1.2435E-2</v>
      </c>
      <c r="F193" s="5">
        <v>1003572</v>
      </c>
      <c r="G193" s="5">
        <v>0</v>
      </c>
      <c r="H193" s="5">
        <v>0</v>
      </c>
      <c r="I193" s="5">
        <v>0</v>
      </c>
      <c r="J193" s="5">
        <v>0</v>
      </c>
      <c r="L193">
        <f t="shared" si="15"/>
        <v>191</v>
      </c>
      <c r="M193">
        <f>Analysis!$B$3+B193/1000000</f>
        <v>3.871406999998726</v>
      </c>
      <c r="N193">
        <f t="shared" si="16"/>
        <v>2</v>
      </c>
      <c r="O193">
        <f>IF(ABS(D193)&gt;1,D193/1000000,D193)*Analysis!$B$4</f>
        <v>-6.758109000000001E-2</v>
      </c>
      <c r="P193">
        <f>IF(ABS(E193)&gt;1,E193/1000000,E193)*Analysis!$B$4</f>
        <v>0.12198735000000001</v>
      </c>
      <c r="Q193">
        <f>IF(ABS(F193)&gt;1,F193/1000000,F193)*Analysis!$B$4</f>
        <v>9.84504132</v>
      </c>
      <c r="R193">
        <f t="shared" si="17"/>
        <v>0</v>
      </c>
      <c r="S193">
        <f t="shared" si="18"/>
        <v>0</v>
      </c>
      <c r="T193">
        <f t="shared" si="19"/>
        <v>0</v>
      </c>
      <c r="U193">
        <f t="shared" si="20"/>
        <v>0</v>
      </c>
    </row>
    <row r="194" spans="1:21" x14ac:dyDescent="0.3">
      <c r="A194" s="4">
        <v>192</v>
      </c>
      <c r="B194" s="4">
        <v>-96588107404</v>
      </c>
      <c r="C194" s="5">
        <v>2</v>
      </c>
      <c r="D194" s="5">
        <v>-1.0577E-2</v>
      </c>
      <c r="E194" s="5">
        <v>1.2252000000000001E-2</v>
      </c>
      <c r="F194" s="5">
        <v>0.99882700000000002</v>
      </c>
      <c r="G194" s="5">
        <v>0</v>
      </c>
      <c r="H194" s="5">
        <v>0</v>
      </c>
      <c r="I194" s="5">
        <v>0</v>
      </c>
      <c r="J194" s="5">
        <v>0</v>
      </c>
      <c r="L194">
        <f t="shared" si="15"/>
        <v>192</v>
      </c>
      <c r="M194">
        <f>Analysis!$B$3+B194/1000000</f>
        <v>3.8925960000051418</v>
      </c>
      <c r="N194">
        <f t="shared" si="16"/>
        <v>2</v>
      </c>
      <c r="O194">
        <f>IF(ABS(D194)&gt;1,D194/1000000,D194)*Analysis!$B$4</f>
        <v>-0.10376037</v>
      </c>
      <c r="P194">
        <f>IF(ABS(E194)&gt;1,E194/1000000,E194)*Analysis!$B$4</f>
        <v>0.12019212000000001</v>
      </c>
      <c r="Q194">
        <f>IF(ABS(F194)&gt;1,F194/1000000,F194)*Analysis!$B$4</f>
        <v>9.7984928700000005</v>
      </c>
      <c r="R194">
        <f t="shared" si="17"/>
        <v>0</v>
      </c>
      <c r="S194">
        <f t="shared" si="18"/>
        <v>0</v>
      </c>
      <c r="T194">
        <f t="shared" si="19"/>
        <v>0</v>
      </c>
      <c r="U194">
        <f t="shared" si="20"/>
        <v>0</v>
      </c>
    </row>
    <row r="195" spans="1:21" x14ac:dyDescent="0.3">
      <c r="A195" s="4">
        <v>193</v>
      </c>
      <c r="B195" s="4">
        <v>-96588087325</v>
      </c>
      <c r="C195" s="5">
        <v>2</v>
      </c>
      <c r="D195" s="5">
        <v>-6.3839999999999999E-3</v>
      </c>
      <c r="E195" s="5">
        <v>1.2224E-2</v>
      </c>
      <c r="F195" s="5">
        <v>1005126</v>
      </c>
      <c r="G195" s="5">
        <v>0</v>
      </c>
      <c r="H195" s="5">
        <v>0</v>
      </c>
      <c r="I195" s="5">
        <v>0</v>
      </c>
      <c r="J195" s="5">
        <v>0</v>
      </c>
      <c r="L195">
        <f t="shared" ref="L195:L258" si="21">A195</f>
        <v>193</v>
      </c>
      <c r="M195">
        <f>Analysis!$B$3+B195/1000000</f>
        <v>3.9126749999995809</v>
      </c>
      <c r="N195">
        <f t="shared" ref="N195:N258" si="22">C195</f>
        <v>2</v>
      </c>
      <c r="O195">
        <f>IF(ABS(D195)&gt;1,D195/1000000,D195)*Analysis!$B$4</f>
        <v>-6.2627040000000009E-2</v>
      </c>
      <c r="P195">
        <f>IF(ABS(E195)&gt;1,E195/1000000,E195)*Analysis!$B$4</f>
        <v>0.11991744000000001</v>
      </c>
      <c r="Q195">
        <f>IF(ABS(F195)&gt;1,F195/1000000,F195)*Analysis!$B$4</f>
        <v>9.86028606</v>
      </c>
      <c r="R195">
        <f t="shared" ref="R195:R258" si="23">IF(ABS(G195)&gt;1,G195/1000000,G195)</f>
        <v>0</v>
      </c>
      <c r="S195">
        <f t="shared" ref="S195:S258" si="24">IF(ABS(H195)&gt;1,H195/1000000,H195)</f>
        <v>0</v>
      </c>
      <c r="T195">
        <f t="shared" ref="T195:T258" si="25">IF(ABS(I195)&gt;1,I195/1000000,I195)</f>
        <v>0</v>
      </c>
      <c r="U195">
        <f t="shared" si="20"/>
        <v>0</v>
      </c>
    </row>
    <row r="196" spans="1:21" x14ac:dyDescent="0.3">
      <c r="A196" s="4">
        <v>194</v>
      </c>
      <c r="B196" s="4">
        <v>-96588075448</v>
      </c>
      <c r="C196" s="5">
        <v>2</v>
      </c>
      <c r="D196" s="5">
        <v>-5.4219999999999997E-3</v>
      </c>
      <c r="E196" s="5">
        <v>1.2248E-2</v>
      </c>
      <c r="F196" s="5">
        <v>1003825</v>
      </c>
      <c r="G196" s="5">
        <v>0</v>
      </c>
      <c r="H196" s="5">
        <v>0</v>
      </c>
      <c r="I196" s="5">
        <v>0</v>
      </c>
      <c r="J196" s="5">
        <v>0</v>
      </c>
      <c r="L196">
        <f t="shared" si="21"/>
        <v>194</v>
      </c>
      <c r="M196">
        <f>Analysis!$B$3+B196/1000000</f>
        <v>3.9245519999967655</v>
      </c>
      <c r="N196">
        <f t="shared" si="22"/>
        <v>2</v>
      </c>
      <c r="O196">
        <f>IF(ABS(D196)&gt;1,D196/1000000,D196)*Analysis!$B$4</f>
        <v>-5.3189819999999999E-2</v>
      </c>
      <c r="P196">
        <f>IF(ABS(E196)&gt;1,E196/1000000,E196)*Analysis!$B$4</f>
        <v>0.12015288</v>
      </c>
      <c r="Q196">
        <f>IF(ABS(F196)&gt;1,F196/1000000,F196)*Analysis!$B$4</f>
        <v>9.8475232500000001</v>
      </c>
      <c r="R196">
        <f t="shared" si="23"/>
        <v>0</v>
      </c>
      <c r="S196">
        <f t="shared" si="24"/>
        <v>0</v>
      </c>
      <c r="T196">
        <f t="shared" si="25"/>
        <v>0</v>
      </c>
      <c r="U196">
        <f t="shared" si="20"/>
        <v>0</v>
      </c>
    </row>
    <row r="197" spans="1:21" x14ac:dyDescent="0.3">
      <c r="A197" s="4">
        <v>195</v>
      </c>
      <c r="B197" s="4">
        <v>-96588051877</v>
      </c>
      <c r="C197" s="5">
        <v>2</v>
      </c>
      <c r="D197" s="5">
        <v>-4.79E-3</v>
      </c>
      <c r="E197" s="5">
        <v>1.2328E-2</v>
      </c>
      <c r="F197" s="5">
        <v>1004352</v>
      </c>
      <c r="G197" s="5">
        <v>0</v>
      </c>
      <c r="H197" s="5">
        <v>0</v>
      </c>
      <c r="I197" s="5">
        <v>0</v>
      </c>
      <c r="J197" s="5">
        <v>0</v>
      </c>
      <c r="L197">
        <f t="shared" si="21"/>
        <v>195</v>
      </c>
      <c r="M197">
        <f>Analysis!$B$3+B197/1000000</f>
        <v>3.9481229999946663</v>
      </c>
      <c r="N197">
        <f t="shared" si="22"/>
        <v>2</v>
      </c>
      <c r="O197">
        <f>IF(ABS(D197)&gt;1,D197/1000000,D197)*Analysis!$B$4</f>
        <v>-4.6989900000000001E-2</v>
      </c>
      <c r="P197">
        <f>IF(ABS(E197)&gt;1,E197/1000000,E197)*Analysis!$B$4</f>
        <v>0.12093768000000001</v>
      </c>
      <c r="Q197">
        <f>IF(ABS(F197)&gt;1,F197/1000000,F197)*Analysis!$B$4</f>
        <v>9.8526931199999996</v>
      </c>
      <c r="R197">
        <f t="shared" si="23"/>
        <v>0</v>
      </c>
      <c r="S197">
        <f t="shared" si="24"/>
        <v>0</v>
      </c>
      <c r="T197">
        <f t="shared" si="25"/>
        <v>0</v>
      </c>
      <c r="U197">
        <f t="shared" si="20"/>
        <v>0</v>
      </c>
    </row>
    <row r="198" spans="1:21" x14ac:dyDescent="0.3">
      <c r="A198" s="4">
        <v>196</v>
      </c>
      <c r="B198" s="4">
        <v>-96588036583</v>
      </c>
      <c r="C198" s="5">
        <v>2</v>
      </c>
      <c r="D198" s="5">
        <v>-4.8910000000000004E-3</v>
      </c>
      <c r="E198" s="5">
        <v>1.2262E-2</v>
      </c>
      <c r="F198" s="5">
        <v>1004457</v>
      </c>
      <c r="G198" s="5">
        <v>0</v>
      </c>
      <c r="H198" s="5">
        <v>0</v>
      </c>
      <c r="I198" s="5">
        <v>0</v>
      </c>
      <c r="J198" s="5">
        <v>0</v>
      </c>
      <c r="L198">
        <f t="shared" si="21"/>
        <v>196</v>
      </c>
      <c r="M198">
        <f>Analysis!$B$3+B198/1000000</f>
        <v>3.9634170000063023</v>
      </c>
      <c r="N198">
        <f t="shared" si="22"/>
        <v>2</v>
      </c>
      <c r="O198">
        <f>IF(ABS(D198)&gt;1,D198/1000000,D198)*Analysis!$B$4</f>
        <v>-4.7980710000000003E-2</v>
      </c>
      <c r="P198">
        <f>IF(ABS(E198)&gt;1,E198/1000000,E198)*Analysis!$B$4</f>
        <v>0.12029022</v>
      </c>
      <c r="Q198">
        <f>IF(ABS(F198)&gt;1,F198/1000000,F198)*Analysis!$B$4</f>
        <v>9.8537231700000003</v>
      </c>
      <c r="R198">
        <f t="shared" si="23"/>
        <v>0</v>
      </c>
      <c r="S198">
        <f t="shared" si="24"/>
        <v>0</v>
      </c>
      <c r="T198">
        <f t="shared" si="25"/>
        <v>0</v>
      </c>
      <c r="U198">
        <f t="shared" si="20"/>
        <v>0</v>
      </c>
    </row>
    <row r="199" spans="1:21" x14ac:dyDescent="0.3">
      <c r="A199" s="4">
        <v>197</v>
      </c>
      <c r="B199" s="4">
        <v>-96588009788</v>
      </c>
      <c r="C199" s="5">
        <v>2</v>
      </c>
      <c r="D199" s="5">
        <v>-4.8799999999999998E-3</v>
      </c>
      <c r="E199" s="5">
        <v>1.2256E-2</v>
      </c>
      <c r="F199" s="5">
        <v>1004436</v>
      </c>
      <c r="G199" s="5">
        <v>0</v>
      </c>
      <c r="H199" s="5">
        <v>0</v>
      </c>
      <c r="I199" s="5">
        <v>0</v>
      </c>
      <c r="J199" s="5">
        <v>0</v>
      </c>
      <c r="L199">
        <f t="shared" si="21"/>
        <v>197</v>
      </c>
      <c r="M199">
        <f>Analysis!$B$3+B199/1000000</f>
        <v>3.9902120000042487</v>
      </c>
      <c r="N199">
        <f t="shared" si="22"/>
        <v>2</v>
      </c>
      <c r="O199">
        <f>IF(ABS(D199)&gt;1,D199/1000000,D199)*Analysis!$B$4</f>
        <v>-4.78728E-2</v>
      </c>
      <c r="P199">
        <f>IF(ABS(E199)&gt;1,E199/1000000,E199)*Analysis!$B$4</f>
        <v>0.12023136</v>
      </c>
      <c r="Q199">
        <f>IF(ABS(F199)&gt;1,F199/1000000,F199)*Analysis!$B$4</f>
        <v>9.8535171600000009</v>
      </c>
      <c r="R199">
        <f t="shared" si="23"/>
        <v>0</v>
      </c>
      <c r="S199">
        <f t="shared" si="24"/>
        <v>0</v>
      </c>
      <c r="T199">
        <f t="shared" si="25"/>
        <v>0</v>
      </c>
      <c r="U199">
        <f t="shared" si="20"/>
        <v>0</v>
      </c>
    </row>
    <row r="200" spans="1:21" x14ac:dyDescent="0.3">
      <c r="A200" s="4">
        <v>198</v>
      </c>
      <c r="B200" s="4">
        <v>-96587991727</v>
      </c>
      <c r="C200" s="5">
        <v>2</v>
      </c>
      <c r="D200" s="5">
        <v>-4.9509999999999997E-3</v>
      </c>
      <c r="E200" s="5">
        <v>1.2312E-2</v>
      </c>
      <c r="F200" s="5">
        <v>1004450</v>
      </c>
      <c r="G200" s="5">
        <v>0</v>
      </c>
      <c r="H200" s="5">
        <v>0</v>
      </c>
      <c r="I200" s="5">
        <v>0</v>
      </c>
      <c r="J200" s="5">
        <v>0</v>
      </c>
      <c r="L200">
        <f t="shared" si="21"/>
        <v>198</v>
      </c>
      <c r="M200">
        <f>Analysis!$B$3+B200/1000000</f>
        <v>4.0082729999994626</v>
      </c>
      <c r="N200">
        <f t="shared" si="22"/>
        <v>2</v>
      </c>
      <c r="O200">
        <f>IF(ABS(D200)&gt;1,D200/1000000,D200)*Analysis!$B$4</f>
        <v>-4.8569309999999997E-2</v>
      </c>
      <c r="P200">
        <f>IF(ABS(E200)&gt;1,E200/1000000,E200)*Analysis!$B$4</f>
        <v>0.12078072000000001</v>
      </c>
      <c r="Q200">
        <f>IF(ABS(F200)&gt;1,F200/1000000,F200)*Analysis!$B$4</f>
        <v>9.8536545000000011</v>
      </c>
      <c r="R200">
        <f t="shared" si="23"/>
        <v>0</v>
      </c>
      <c r="S200">
        <f t="shared" si="24"/>
        <v>0</v>
      </c>
      <c r="T200">
        <f t="shared" si="25"/>
        <v>0</v>
      </c>
      <c r="U200">
        <f t="shared" si="20"/>
        <v>0</v>
      </c>
    </row>
    <row r="201" spans="1:21" x14ac:dyDescent="0.3">
      <c r="A201" s="4">
        <v>199</v>
      </c>
      <c r="B201" s="4">
        <v>-96587967096</v>
      </c>
      <c r="C201" s="5">
        <v>2</v>
      </c>
      <c r="D201" s="5">
        <v>-4.947E-3</v>
      </c>
      <c r="E201" s="5">
        <v>8.8699999999999994E-3</v>
      </c>
      <c r="F201" s="5">
        <v>1004449</v>
      </c>
      <c r="G201" s="5">
        <v>0</v>
      </c>
      <c r="H201" s="5">
        <v>0</v>
      </c>
      <c r="I201" s="5">
        <v>0</v>
      </c>
      <c r="J201" s="5">
        <v>0</v>
      </c>
      <c r="L201">
        <f t="shared" si="21"/>
        <v>199</v>
      </c>
      <c r="M201">
        <f>Analysis!$B$3+B201/1000000</f>
        <v>4.0329040000069654</v>
      </c>
      <c r="N201">
        <f t="shared" si="22"/>
        <v>2</v>
      </c>
      <c r="O201">
        <f>IF(ABS(D201)&gt;1,D201/1000000,D201)*Analysis!$B$4</f>
        <v>-4.8530070000000002E-2</v>
      </c>
      <c r="P201">
        <f>IF(ABS(E201)&gt;1,E201/1000000,E201)*Analysis!$B$4</f>
        <v>8.70147E-2</v>
      </c>
      <c r="Q201">
        <f>IF(ABS(F201)&gt;1,F201/1000000,F201)*Analysis!$B$4</f>
        <v>9.8536446899999994</v>
      </c>
      <c r="R201">
        <f t="shared" si="23"/>
        <v>0</v>
      </c>
      <c r="S201">
        <f t="shared" si="24"/>
        <v>0</v>
      </c>
      <c r="T201">
        <f t="shared" si="25"/>
        <v>0</v>
      </c>
      <c r="U201">
        <f t="shared" si="20"/>
        <v>0</v>
      </c>
    </row>
    <row r="202" spans="1:21" x14ac:dyDescent="0.3">
      <c r="A202" s="4">
        <v>200</v>
      </c>
      <c r="B202" s="4">
        <v>-96587951432</v>
      </c>
      <c r="C202" s="5">
        <v>2</v>
      </c>
      <c r="D202" s="5">
        <v>-4.9760000000000004E-3</v>
      </c>
      <c r="E202" s="5">
        <v>1.3029000000000001E-2</v>
      </c>
      <c r="F202" s="5">
        <v>1004439</v>
      </c>
      <c r="G202" s="5">
        <v>0</v>
      </c>
      <c r="H202" s="5">
        <v>0</v>
      </c>
      <c r="I202" s="5">
        <v>0</v>
      </c>
      <c r="J202" s="5">
        <v>0</v>
      </c>
      <c r="L202">
        <f t="shared" si="21"/>
        <v>200</v>
      </c>
      <c r="M202">
        <f>Analysis!$B$3+B202/1000000</f>
        <v>4.0485679999983404</v>
      </c>
      <c r="N202">
        <f t="shared" si="22"/>
        <v>2</v>
      </c>
      <c r="O202">
        <f>IF(ABS(D202)&gt;1,D202/1000000,D202)*Analysis!$B$4</f>
        <v>-4.8814560000000007E-2</v>
      </c>
      <c r="P202">
        <f>IF(ABS(E202)&gt;1,E202/1000000,E202)*Analysis!$B$4</f>
        <v>0.12781449</v>
      </c>
      <c r="Q202">
        <f>IF(ABS(F202)&gt;1,F202/1000000,F202)*Analysis!$B$4</f>
        <v>9.8535465900000005</v>
      </c>
      <c r="R202">
        <f t="shared" si="23"/>
        <v>0</v>
      </c>
      <c r="S202">
        <f t="shared" si="24"/>
        <v>0</v>
      </c>
      <c r="T202">
        <f t="shared" si="25"/>
        <v>0</v>
      </c>
      <c r="U202">
        <f t="shared" si="20"/>
        <v>0</v>
      </c>
    </row>
    <row r="203" spans="1:21" x14ac:dyDescent="0.3">
      <c r="A203" s="4">
        <v>201</v>
      </c>
      <c r="B203" s="4">
        <v>-96587934427</v>
      </c>
      <c r="C203" s="5">
        <v>2</v>
      </c>
      <c r="D203" s="5">
        <v>-5.0020000000000004E-3</v>
      </c>
      <c r="E203" s="5">
        <v>1.2578000000000001E-2</v>
      </c>
      <c r="F203" s="5">
        <v>1004435</v>
      </c>
      <c r="G203" s="5">
        <v>0</v>
      </c>
      <c r="H203" s="5">
        <v>0</v>
      </c>
      <c r="I203" s="5">
        <v>0</v>
      </c>
      <c r="J203" s="5">
        <v>0</v>
      </c>
      <c r="L203">
        <f t="shared" si="21"/>
        <v>201</v>
      </c>
      <c r="M203">
        <f>Analysis!$B$3+B203/1000000</f>
        <v>4.0655729999998584</v>
      </c>
      <c r="N203">
        <f t="shared" si="22"/>
        <v>2</v>
      </c>
      <c r="O203">
        <f>IF(ABS(D203)&gt;1,D203/1000000,D203)*Analysis!$B$4</f>
        <v>-4.9069620000000008E-2</v>
      </c>
      <c r="P203">
        <f>IF(ABS(E203)&gt;1,E203/1000000,E203)*Analysis!$B$4</f>
        <v>0.12339018000000002</v>
      </c>
      <c r="Q203">
        <f>IF(ABS(F203)&gt;1,F203/1000000,F203)*Analysis!$B$4</f>
        <v>9.853507350000001</v>
      </c>
      <c r="R203">
        <f t="shared" si="23"/>
        <v>0</v>
      </c>
      <c r="S203">
        <f t="shared" si="24"/>
        <v>0</v>
      </c>
      <c r="T203">
        <f t="shared" si="25"/>
        <v>0</v>
      </c>
      <c r="U203">
        <f t="shared" ref="U203:U266" si="26">J203/1000</f>
        <v>0</v>
      </c>
    </row>
    <row r="204" spans="1:21" x14ac:dyDescent="0.3">
      <c r="A204" s="4">
        <v>202</v>
      </c>
      <c r="B204" s="4">
        <v>-96587911479</v>
      </c>
      <c r="C204" s="5">
        <v>2</v>
      </c>
      <c r="D204" s="5">
        <v>-4.9319999999999998E-3</v>
      </c>
      <c r="E204" s="5">
        <v>1.2463E-2</v>
      </c>
      <c r="F204" s="5">
        <v>1004436</v>
      </c>
      <c r="G204" s="5">
        <v>0</v>
      </c>
      <c r="H204" s="5">
        <v>0</v>
      </c>
      <c r="I204" s="5">
        <v>0</v>
      </c>
      <c r="J204" s="5">
        <v>0</v>
      </c>
      <c r="L204">
        <f t="shared" si="21"/>
        <v>202</v>
      </c>
      <c r="M204">
        <f>Analysis!$B$3+B204/1000000</f>
        <v>4.0885209999978542</v>
      </c>
      <c r="N204">
        <f t="shared" si="22"/>
        <v>2</v>
      </c>
      <c r="O204">
        <f>IF(ABS(D204)&gt;1,D204/1000000,D204)*Analysis!$B$4</f>
        <v>-4.8382920000000003E-2</v>
      </c>
      <c r="P204">
        <f>IF(ABS(E204)&gt;1,E204/1000000,E204)*Analysis!$B$4</f>
        <v>0.12226203000000001</v>
      </c>
      <c r="Q204">
        <f>IF(ABS(F204)&gt;1,F204/1000000,F204)*Analysis!$B$4</f>
        <v>9.8535171600000009</v>
      </c>
      <c r="R204">
        <f t="shared" si="23"/>
        <v>0</v>
      </c>
      <c r="S204">
        <f t="shared" si="24"/>
        <v>0</v>
      </c>
      <c r="T204">
        <f t="shared" si="25"/>
        <v>0</v>
      </c>
      <c r="U204">
        <f t="shared" si="26"/>
        <v>0</v>
      </c>
    </row>
    <row r="205" spans="1:21" x14ac:dyDescent="0.3">
      <c r="A205" s="4">
        <v>203</v>
      </c>
      <c r="B205" s="4">
        <v>-96587890342</v>
      </c>
      <c r="C205" s="5">
        <v>2</v>
      </c>
      <c r="D205" s="5">
        <v>-4.8380000000000003E-3</v>
      </c>
      <c r="E205" s="5">
        <v>1.2222E-2</v>
      </c>
      <c r="F205" s="5">
        <v>1004439</v>
      </c>
      <c r="G205" s="5">
        <v>0</v>
      </c>
      <c r="H205" s="5">
        <v>0</v>
      </c>
      <c r="I205" s="5">
        <v>0</v>
      </c>
      <c r="J205" s="5">
        <v>0</v>
      </c>
      <c r="L205">
        <f t="shared" si="21"/>
        <v>203</v>
      </c>
      <c r="M205">
        <f>Analysis!$B$3+B205/1000000</f>
        <v>4.1096580000012182</v>
      </c>
      <c r="N205">
        <f t="shared" si="22"/>
        <v>2</v>
      </c>
      <c r="O205">
        <f>IF(ABS(D205)&gt;1,D205/1000000,D205)*Analysis!$B$4</f>
        <v>-4.7460780000000008E-2</v>
      </c>
      <c r="P205">
        <f>IF(ABS(E205)&gt;1,E205/1000000,E205)*Analysis!$B$4</f>
        <v>0.11989782</v>
      </c>
      <c r="Q205">
        <f>IF(ABS(F205)&gt;1,F205/1000000,F205)*Analysis!$B$4</f>
        <v>9.8535465900000005</v>
      </c>
      <c r="R205">
        <f t="shared" si="23"/>
        <v>0</v>
      </c>
      <c r="S205">
        <f t="shared" si="24"/>
        <v>0</v>
      </c>
      <c r="T205">
        <f t="shared" si="25"/>
        <v>0</v>
      </c>
      <c r="U205">
        <f t="shared" si="26"/>
        <v>0</v>
      </c>
    </row>
    <row r="206" spans="1:21" x14ac:dyDescent="0.3">
      <c r="A206" s="4">
        <v>204</v>
      </c>
      <c r="B206" s="4">
        <v>-96587870343</v>
      </c>
      <c r="C206" s="5">
        <v>2</v>
      </c>
      <c r="D206" s="5">
        <v>-4.9150000000000001E-3</v>
      </c>
      <c r="E206" s="5">
        <v>1.2317E-2</v>
      </c>
      <c r="F206" s="5">
        <v>1004437</v>
      </c>
      <c r="G206" s="5">
        <v>0</v>
      </c>
      <c r="H206" s="5">
        <v>0</v>
      </c>
      <c r="I206" s="5">
        <v>0</v>
      </c>
      <c r="J206" s="5">
        <v>0</v>
      </c>
      <c r="L206">
        <f t="shared" si="21"/>
        <v>204</v>
      </c>
      <c r="M206">
        <f>Analysis!$B$3+B206/1000000</f>
        <v>4.1296569999976782</v>
      </c>
      <c r="N206">
        <f t="shared" si="22"/>
        <v>2</v>
      </c>
      <c r="O206">
        <f>IF(ABS(D206)&gt;1,D206/1000000,D206)*Analysis!$B$4</f>
        <v>-4.8216150000000006E-2</v>
      </c>
      <c r="P206">
        <f>IF(ABS(E206)&gt;1,E206/1000000,E206)*Analysis!$B$4</f>
        <v>0.12082977</v>
      </c>
      <c r="Q206">
        <f>IF(ABS(F206)&gt;1,F206/1000000,F206)*Analysis!$B$4</f>
        <v>9.8535269700000008</v>
      </c>
      <c r="R206">
        <f t="shared" si="23"/>
        <v>0</v>
      </c>
      <c r="S206">
        <f t="shared" si="24"/>
        <v>0</v>
      </c>
      <c r="T206">
        <f t="shared" si="25"/>
        <v>0</v>
      </c>
      <c r="U206">
        <f t="shared" si="26"/>
        <v>0</v>
      </c>
    </row>
    <row r="207" spans="1:21" x14ac:dyDescent="0.3">
      <c r="A207" s="4">
        <v>205</v>
      </c>
      <c r="B207" s="4">
        <v>-96587851483</v>
      </c>
      <c r="C207" s="5">
        <v>2</v>
      </c>
      <c r="D207" s="5">
        <v>-5.019E-3</v>
      </c>
      <c r="E207" s="5">
        <v>1.239E-2</v>
      </c>
      <c r="F207" s="5">
        <v>1004437</v>
      </c>
      <c r="G207" s="5">
        <v>0</v>
      </c>
      <c r="H207" s="5">
        <v>0</v>
      </c>
      <c r="I207" s="5">
        <v>0</v>
      </c>
      <c r="J207" s="5">
        <v>0</v>
      </c>
      <c r="L207">
        <f t="shared" si="21"/>
        <v>205</v>
      </c>
      <c r="M207">
        <f>Analysis!$B$3+B207/1000000</f>
        <v>4.1485169999941718</v>
      </c>
      <c r="N207">
        <f t="shared" si="22"/>
        <v>2</v>
      </c>
      <c r="O207">
        <f>IF(ABS(D207)&gt;1,D207/1000000,D207)*Analysis!$B$4</f>
        <v>-4.9236390000000005E-2</v>
      </c>
      <c r="P207">
        <f>IF(ABS(E207)&gt;1,E207/1000000,E207)*Analysis!$B$4</f>
        <v>0.12154590000000001</v>
      </c>
      <c r="Q207">
        <f>IF(ABS(F207)&gt;1,F207/1000000,F207)*Analysis!$B$4</f>
        <v>9.8535269700000008</v>
      </c>
      <c r="R207">
        <f t="shared" si="23"/>
        <v>0</v>
      </c>
      <c r="S207">
        <f t="shared" si="24"/>
        <v>0</v>
      </c>
      <c r="T207">
        <f t="shared" si="25"/>
        <v>0</v>
      </c>
      <c r="U207">
        <f t="shared" si="26"/>
        <v>0</v>
      </c>
    </row>
    <row r="208" spans="1:21" x14ac:dyDescent="0.3">
      <c r="A208" s="4">
        <v>206</v>
      </c>
      <c r="B208" s="4">
        <v>-96587835827</v>
      </c>
      <c r="C208" s="5">
        <v>2</v>
      </c>
      <c r="D208" s="5">
        <v>-4.8939999999999999E-3</v>
      </c>
      <c r="E208" s="5">
        <v>1.2385E-2</v>
      </c>
      <c r="F208" s="5">
        <v>1004436</v>
      </c>
      <c r="G208" s="5">
        <v>0</v>
      </c>
      <c r="H208" s="5">
        <v>0</v>
      </c>
      <c r="I208" s="5">
        <v>0</v>
      </c>
      <c r="J208" s="5">
        <v>0</v>
      </c>
      <c r="L208">
        <f t="shared" si="21"/>
        <v>206</v>
      </c>
      <c r="M208">
        <f>Analysis!$B$3+B208/1000000</f>
        <v>4.1641729999973904</v>
      </c>
      <c r="N208">
        <f t="shared" si="22"/>
        <v>2</v>
      </c>
      <c r="O208">
        <f>IF(ABS(D208)&gt;1,D208/1000000,D208)*Analysis!$B$4</f>
        <v>-4.801014E-2</v>
      </c>
      <c r="P208">
        <f>IF(ABS(E208)&gt;1,E208/1000000,E208)*Analysis!$B$4</f>
        <v>0.12149685</v>
      </c>
      <c r="Q208">
        <f>IF(ABS(F208)&gt;1,F208/1000000,F208)*Analysis!$B$4</f>
        <v>9.8535171600000009</v>
      </c>
      <c r="R208">
        <f t="shared" si="23"/>
        <v>0</v>
      </c>
      <c r="S208">
        <f t="shared" si="24"/>
        <v>0</v>
      </c>
      <c r="T208">
        <f t="shared" si="25"/>
        <v>0</v>
      </c>
      <c r="U208">
        <f t="shared" si="26"/>
        <v>0</v>
      </c>
    </row>
    <row r="209" spans="1:21" x14ac:dyDescent="0.3">
      <c r="A209" s="4">
        <v>207</v>
      </c>
      <c r="B209" s="4">
        <v>-96587807288</v>
      </c>
      <c r="C209" s="5">
        <v>2</v>
      </c>
      <c r="D209" s="5">
        <v>-1.0375000000000001E-2</v>
      </c>
      <c r="E209" s="5">
        <v>1.2120000000000001E-2</v>
      </c>
      <c r="F209" s="5">
        <v>1004231</v>
      </c>
      <c r="G209" s="5">
        <v>0</v>
      </c>
      <c r="H209" s="5">
        <v>0</v>
      </c>
      <c r="I209" s="5">
        <v>0</v>
      </c>
      <c r="J209" s="5">
        <v>0</v>
      </c>
      <c r="L209">
        <f t="shared" si="21"/>
        <v>207</v>
      </c>
      <c r="M209">
        <f>Analysis!$B$3+B209/1000000</f>
        <v>4.1927120000036666</v>
      </c>
      <c r="N209">
        <f t="shared" si="22"/>
        <v>2</v>
      </c>
      <c r="O209">
        <f>IF(ABS(D209)&gt;1,D209/1000000,D209)*Analysis!$B$4</f>
        <v>-0.10177875000000002</v>
      </c>
      <c r="P209">
        <f>IF(ABS(E209)&gt;1,E209/1000000,E209)*Analysis!$B$4</f>
        <v>0.11889720000000001</v>
      </c>
      <c r="Q209">
        <f>IF(ABS(F209)&gt;1,F209/1000000,F209)*Analysis!$B$4</f>
        <v>9.8515061100000008</v>
      </c>
      <c r="R209">
        <f t="shared" si="23"/>
        <v>0</v>
      </c>
      <c r="S209">
        <f t="shared" si="24"/>
        <v>0</v>
      </c>
      <c r="T209">
        <f t="shared" si="25"/>
        <v>0</v>
      </c>
      <c r="U209">
        <f t="shared" si="26"/>
        <v>0</v>
      </c>
    </row>
    <row r="210" spans="1:21" x14ac:dyDescent="0.3">
      <c r="A210" s="4">
        <v>208</v>
      </c>
      <c r="B210" s="4">
        <v>-96587789427</v>
      </c>
      <c r="C210" s="5">
        <v>2</v>
      </c>
      <c r="D210" s="5">
        <v>-2.993E-3</v>
      </c>
      <c r="E210" s="5">
        <v>1.2349000000000001E-2</v>
      </c>
      <c r="F210" s="5">
        <v>1004513</v>
      </c>
      <c r="G210" s="5">
        <v>0</v>
      </c>
      <c r="H210" s="5">
        <v>0</v>
      </c>
      <c r="I210" s="5">
        <v>0</v>
      </c>
      <c r="J210" s="5">
        <v>0</v>
      </c>
      <c r="L210">
        <f t="shared" si="21"/>
        <v>208</v>
      </c>
      <c r="M210">
        <f>Analysis!$B$3+B210/1000000</f>
        <v>4.210573000003933</v>
      </c>
      <c r="N210">
        <f t="shared" si="22"/>
        <v>2</v>
      </c>
      <c r="O210">
        <f>IF(ABS(D210)&gt;1,D210/1000000,D210)*Analysis!$B$4</f>
        <v>-2.9361330000000001E-2</v>
      </c>
      <c r="P210">
        <f>IF(ABS(E210)&gt;1,E210/1000000,E210)*Analysis!$B$4</f>
        <v>0.12114369000000001</v>
      </c>
      <c r="Q210">
        <f>IF(ABS(F210)&gt;1,F210/1000000,F210)*Analysis!$B$4</f>
        <v>9.8542725300000011</v>
      </c>
      <c r="R210">
        <f t="shared" si="23"/>
        <v>0</v>
      </c>
      <c r="S210">
        <f t="shared" si="24"/>
        <v>0</v>
      </c>
      <c r="T210">
        <f t="shared" si="25"/>
        <v>0</v>
      </c>
      <c r="U210">
        <f t="shared" si="26"/>
        <v>0</v>
      </c>
    </row>
    <row r="211" spans="1:21" x14ac:dyDescent="0.3">
      <c r="A211" s="4">
        <v>209</v>
      </c>
      <c r="B211" s="4">
        <v>-96587769975</v>
      </c>
      <c r="C211" s="5">
        <v>2</v>
      </c>
      <c r="D211" s="5">
        <v>-5.411E-3</v>
      </c>
      <c r="E211" s="5">
        <v>1.2407E-2</v>
      </c>
      <c r="F211" s="5">
        <v>1004420</v>
      </c>
      <c r="G211" s="5">
        <v>0</v>
      </c>
      <c r="H211" s="5">
        <v>0</v>
      </c>
      <c r="I211" s="5">
        <v>0</v>
      </c>
      <c r="J211" s="5">
        <v>0</v>
      </c>
      <c r="L211">
        <f t="shared" si="21"/>
        <v>209</v>
      </c>
      <c r="M211">
        <f>Analysis!$B$3+B211/1000000</f>
        <v>4.2300249999971129</v>
      </c>
      <c r="N211">
        <f t="shared" si="22"/>
        <v>2</v>
      </c>
      <c r="O211">
        <f>IF(ABS(D211)&gt;1,D211/1000000,D211)*Analysis!$B$4</f>
        <v>-5.3081910000000003E-2</v>
      </c>
      <c r="P211">
        <f>IF(ABS(E211)&gt;1,E211/1000000,E211)*Analysis!$B$4</f>
        <v>0.12171267000000001</v>
      </c>
      <c r="Q211">
        <f>IF(ABS(F211)&gt;1,F211/1000000,F211)*Analysis!$B$4</f>
        <v>9.8533602000000009</v>
      </c>
      <c r="R211">
        <f t="shared" si="23"/>
        <v>0</v>
      </c>
      <c r="S211">
        <f t="shared" si="24"/>
        <v>0</v>
      </c>
      <c r="T211">
        <f t="shared" si="25"/>
        <v>0</v>
      </c>
      <c r="U211">
        <f t="shared" si="26"/>
        <v>0</v>
      </c>
    </row>
    <row r="212" spans="1:21" x14ac:dyDescent="0.3">
      <c r="A212" s="4">
        <v>210</v>
      </c>
      <c r="B212" s="4">
        <v>-96587750823</v>
      </c>
      <c r="C212" s="5">
        <v>2</v>
      </c>
      <c r="D212" s="5">
        <v>-4.9350000000000002E-3</v>
      </c>
      <c r="E212" s="5">
        <v>1.2158E-2</v>
      </c>
      <c r="F212" s="5">
        <v>0.997394</v>
      </c>
      <c r="G212" s="5">
        <v>0</v>
      </c>
      <c r="H212" s="5">
        <v>0</v>
      </c>
      <c r="I212" s="5">
        <v>0</v>
      </c>
      <c r="J212" s="5">
        <v>0</v>
      </c>
      <c r="L212">
        <f t="shared" si="21"/>
        <v>210</v>
      </c>
      <c r="M212">
        <f>Analysis!$B$3+B212/1000000</f>
        <v>4.2491770000051474</v>
      </c>
      <c r="N212">
        <f t="shared" si="22"/>
        <v>2</v>
      </c>
      <c r="O212">
        <f>IF(ABS(D212)&gt;1,D212/1000000,D212)*Analysis!$B$4</f>
        <v>-4.8412350000000007E-2</v>
      </c>
      <c r="P212">
        <f>IF(ABS(E212)&gt;1,E212/1000000,E212)*Analysis!$B$4</f>
        <v>0.11926998000000001</v>
      </c>
      <c r="Q212">
        <f>IF(ABS(F212)&gt;1,F212/1000000,F212)*Analysis!$B$4</f>
        <v>9.7844351400000011</v>
      </c>
      <c r="R212">
        <f t="shared" si="23"/>
        <v>0</v>
      </c>
      <c r="S212">
        <f t="shared" si="24"/>
        <v>0</v>
      </c>
      <c r="T212">
        <f t="shared" si="25"/>
        <v>0</v>
      </c>
      <c r="U212">
        <f t="shared" si="26"/>
        <v>0</v>
      </c>
    </row>
    <row r="213" spans="1:21" x14ac:dyDescent="0.3">
      <c r="A213" s="4">
        <v>211</v>
      </c>
      <c r="B213" s="4">
        <v>-96587730619</v>
      </c>
      <c r="C213" s="5">
        <v>2</v>
      </c>
      <c r="D213" s="5">
        <v>-8.2730000000000008E-3</v>
      </c>
      <c r="E213" s="5">
        <v>8.6920000000000001E-3</v>
      </c>
      <c r="F213" s="5">
        <v>0.997054</v>
      </c>
      <c r="G213" s="5">
        <v>0</v>
      </c>
      <c r="H213" s="5">
        <v>0</v>
      </c>
      <c r="I213" s="5">
        <v>0</v>
      </c>
      <c r="J213" s="5">
        <v>0</v>
      </c>
      <c r="L213">
        <f t="shared" si="21"/>
        <v>211</v>
      </c>
      <c r="M213">
        <f>Analysis!$B$3+B213/1000000</f>
        <v>4.2693810000055237</v>
      </c>
      <c r="N213">
        <f t="shared" si="22"/>
        <v>2</v>
      </c>
      <c r="O213">
        <f>IF(ABS(D213)&gt;1,D213/1000000,D213)*Analysis!$B$4</f>
        <v>-8.1158130000000009E-2</v>
      </c>
      <c r="P213">
        <f>IF(ABS(E213)&gt;1,E213/1000000,E213)*Analysis!$B$4</f>
        <v>8.526852E-2</v>
      </c>
      <c r="Q213">
        <f>IF(ABS(F213)&gt;1,F213/1000000,F213)*Analysis!$B$4</f>
        <v>9.7810997400000002</v>
      </c>
      <c r="R213">
        <f t="shared" si="23"/>
        <v>0</v>
      </c>
      <c r="S213">
        <f t="shared" si="24"/>
        <v>0</v>
      </c>
      <c r="T213">
        <f t="shared" si="25"/>
        <v>0</v>
      </c>
      <c r="U213">
        <f t="shared" si="26"/>
        <v>0</v>
      </c>
    </row>
    <row r="214" spans="1:21" x14ac:dyDescent="0.3">
      <c r="A214" s="4">
        <v>212</v>
      </c>
      <c r="B214" s="4">
        <v>-96587707319</v>
      </c>
      <c r="C214" s="5">
        <v>2</v>
      </c>
      <c r="D214" s="5">
        <v>-3.6129999999999999E-3</v>
      </c>
      <c r="E214" s="5">
        <v>1.357E-2</v>
      </c>
      <c r="F214" s="5">
        <v>1003368</v>
      </c>
      <c r="G214" s="5">
        <v>0</v>
      </c>
      <c r="H214" s="5">
        <v>0</v>
      </c>
      <c r="I214" s="5">
        <v>0</v>
      </c>
      <c r="J214" s="5">
        <v>0</v>
      </c>
      <c r="L214">
        <f t="shared" si="21"/>
        <v>212</v>
      </c>
      <c r="M214">
        <f>Analysis!$B$3+B214/1000000</f>
        <v>4.2926810000062687</v>
      </c>
      <c r="N214">
        <f t="shared" si="22"/>
        <v>2</v>
      </c>
      <c r="O214">
        <f>IF(ABS(D214)&gt;1,D214/1000000,D214)*Analysis!$B$4</f>
        <v>-3.5443530000000001E-2</v>
      </c>
      <c r="P214">
        <f>IF(ABS(E214)&gt;1,E214/1000000,E214)*Analysis!$B$4</f>
        <v>0.13312170000000001</v>
      </c>
      <c r="Q214">
        <f>IF(ABS(F214)&gt;1,F214/1000000,F214)*Analysis!$B$4</f>
        <v>9.8430400800000015</v>
      </c>
      <c r="R214">
        <f t="shared" si="23"/>
        <v>0</v>
      </c>
      <c r="S214">
        <f t="shared" si="24"/>
        <v>0</v>
      </c>
      <c r="T214">
        <f t="shared" si="25"/>
        <v>0</v>
      </c>
      <c r="U214">
        <f t="shared" si="26"/>
        <v>0</v>
      </c>
    </row>
    <row r="215" spans="1:21" x14ac:dyDescent="0.3">
      <c r="A215" s="4">
        <v>213</v>
      </c>
      <c r="B215" s="4">
        <v>-96587687638</v>
      </c>
      <c r="C215" s="5">
        <v>2</v>
      </c>
      <c r="D215" s="5">
        <v>-4.4929999999999996E-3</v>
      </c>
      <c r="E215" s="5">
        <v>1.2659E-2</v>
      </c>
      <c r="F215" s="5">
        <v>1003550</v>
      </c>
      <c r="G215" s="5">
        <v>0</v>
      </c>
      <c r="H215" s="5">
        <v>0</v>
      </c>
      <c r="I215" s="5">
        <v>0</v>
      </c>
      <c r="J215" s="5">
        <v>0</v>
      </c>
      <c r="L215">
        <f t="shared" si="21"/>
        <v>213</v>
      </c>
      <c r="M215">
        <f>Analysis!$B$3+B215/1000000</f>
        <v>4.3123619999969378</v>
      </c>
      <c r="N215">
        <f t="shared" si="22"/>
        <v>2</v>
      </c>
      <c r="O215">
        <f>IF(ABS(D215)&gt;1,D215/1000000,D215)*Analysis!$B$4</f>
        <v>-4.4076329999999997E-2</v>
      </c>
      <c r="P215">
        <f>IF(ABS(E215)&gt;1,E215/1000000,E215)*Analysis!$B$4</f>
        <v>0.12418479</v>
      </c>
      <c r="Q215">
        <f>IF(ABS(F215)&gt;1,F215/1000000,F215)*Analysis!$B$4</f>
        <v>9.8448255000000007</v>
      </c>
      <c r="R215">
        <f t="shared" si="23"/>
        <v>0</v>
      </c>
      <c r="S215">
        <f t="shared" si="24"/>
        <v>0</v>
      </c>
      <c r="T215">
        <f t="shared" si="25"/>
        <v>0</v>
      </c>
      <c r="U215">
        <f t="shared" si="26"/>
        <v>0</v>
      </c>
    </row>
    <row r="216" spans="1:21" x14ac:dyDescent="0.3">
      <c r="A216" s="4">
        <v>214</v>
      </c>
      <c r="B216" s="4">
        <v>-96587676373</v>
      </c>
      <c r="C216" s="5">
        <v>2</v>
      </c>
      <c r="D216" s="5">
        <v>-5.0489999999999997E-3</v>
      </c>
      <c r="E216" s="5">
        <v>1.2135999999999999E-2</v>
      </c>
      <c r="F216" s="5">
        <v>1004102</v>
      </c>
      <c r="G216" s="5">
        <v>0</v>
      </c>
      <c r="H216" s="5">
        <v>0</v>
      </c>
      <c r="I216" s="5">
        <v>0</v>
      </c>
      <c r="J216" s="5">
        <v>0</v>
      </c>
      <c r="L216">
        <f t="shared" si="21"/>
        <v>214</v>
      </c>
      <c r="M216">
        <f>Analysis!$B$3+B216/1000000</f>
        <v>4.3236270000052173</v>
      </c>
      <c r="N216">
        <f t="shared" si="22"/>
        <v>2</v>
      </c>
      <c r="O216">
        <f>IF(ABS(D216)&gt;1,D216/1000000,D216)*Analysis!$B$4</f>
        <v>-4.9530690000000002E-2</v>
      </c>
      <c r="P216">
        <f>IF(ABS(E216)&gt;1,E216/1000000,E216)*Analysis!$B$4</f>
        <v>0.11905415999999999</v>
      </c>
      <c r="Q216">
        <f>IF(ABS(F216)&gt;1,F216/1000000,F216)*Analysis!$B$4</f>
        <v>9.850240620000001</v>
      </c>
      <c r="R216">
        <f t="shared" si="23"/>
        <v>0</v>
      </c>
      <c r="S216">
        <f t="shared" si="24"/>
        <v>0</v>
      </c>
      <c r="T216">
        <f t="shared" si="25"/>
        <v>0</v>
      </c>
      <c r="U216">
        <f t="shared" si="26"/>
        <v>0</v>
      </c>
    </row>
    <row r="217" spans="1:21" x14ac:dyDescent="0.3">
      <c r="A217" s="4">
        <v>215</v>
      </c>
      <c r="B217" s="4">
        <v>-96587648743</v>
      </c>
      <c r="C217" s="5">
        <v>2</v>
      </c>
      <c r="D217" s="5">
        <v>-4.8370000000000002E-3</v>
      </c>
      <c r="E217" s="5">
        <v>1.2460000000000001E-2</v>
      </c>
      <c r="F217" s="5">
        <v>1004542</v>
      </c>
      <c r="G217" s="5">
        <v>0</v>
      </c>
      <c r="H217" s="5">
        <v>0</v>
      </c>
      <c r="I217" s="5">
        <v>0</v>
      </c>
      <c r="J217" s="5">
        <v>0</v>
      </c>
      <c r="L217">
        <f t="shared" si="21"/>
        <v>215</v>
      </c>
      <c r="M217">
        <f>Analysis!$B$3+B217/1000000</f>
        <v>4.3512570000020787</v>
      </c>
      <c r="N217">
        <f t="shared" si="22"/>
        <v>2</v>
      </c>
      <c r="O217">
        <f>IF(ABS(D217)&gt;1,D217/1000000,D217)*Analysis!$B$4</f>
        <v>-4.7450970000000002E-2</v>
      </c>
      <c r="P217">
        <f>IF(ABS(E217)&gt;1,E217/1000000,E217)*Analysis!$B$4</f>
        <v>0.12223260000000001</v>
      </c>
      <c r="Q217">
        <f>IF(ABS(F217)&gt;1,F217/1000000,F217)*Analysis!$B$4</f>
        <v>9.8545570200000014</v>
      </c>
      <c r="R217">
        <f t="shared" si="23"/>
        <v>0</v>
      </c>
      <c r="S217">
        <f t="shared" si="24"/>
        <v>0</v>
      </c>
      <c r="T217">
        <f t="shared" si="25"/>
        <v>0</v>
      </c>
      <c r="U217">
        <f t="shared" si="26"/>
        <v>0</v>
      </c>
    </row>
    <row r="218" spans="1:21" x14ac:dyDescent="0.3">
      <c r="A218" s="4">
        <v>216</v>
      </c>
      <c r="B218" s="4">
        <v>-96587629547</v>
      </c>
      <c r="C218" s="5">
        <v>2</v>
      </c>
      <c r="D218" s="5">
        <v>-4.8970000000000003E-3</v>
      </c>
      <c r="E218" s="5">
        <v>1.2239E-2</v>
      </c>
      <c r="F218" s="5">
        <v>1004381</v>
      </c>
      <c r="G218" s="5">
        <v>0</v>
      </c>
      <c r="H218" s="5">
        <v>0</v>
      </c>
      <c r="I218" s="5">
        <v>0</v>
      </c>
      <c r="J218" s="5">
        <v>0</v>
      </c>
      <c r="L218">
        <f t="shared" si="21"/>
        <v>216</v>
      </c>
      <c r="M218">
        <f>Analysis!$B$3+B218/1000000</f>
        <v>4.370452999995905</v>
      </c>
      <c r="N218">
        <f t="shared" si="22"/>
        <v>2</v>
      </c>
      <c r="O218">
        <f>IF(ABS(D218)&gt;1,D218/1000000,D218)*Analysis!$B$4</f>
        <v>-4.8039570000000004E-2</v>
      </c>
      <c r="P218">
        <f>IF(ABS(E218)&gt;1,E218/1000000,E218)*Analysis!$B$4</f>
        <v>0.12006459</v>
      </c>
      <c r="Q218">
        <f>IF(ABS(F218)&gt;1,F218/1000000,F218)*Analysis!$B$4</f>
        <v>9.8529776099999999</v>
      </c>
      <c r="R218">
        <f t="shared" si="23"/>
        <v>0</v>
      </c>
      <c r="S218">
        <f t="shared" si="24"/>
        <v>0</v>
      </c>
      <c r="T218">
        <f t="shared" si="25"/>
        <v>0</v>
      </c>
      <c r="U218">
        <f t="shared" si="26"/>
        <v>0</v>
      </c>
    </row>
    <row r="219" spans="1:21" x14ac:dyDescent="0.3">
      <c r="A219" s="4">
        <v>217</v>
      </c>
      <c r="B219" s="4">
        <v>-96587614405</v>
      </c>
      <c r="C219" s="5">
        <v>2</v>
      </c>
      <c r="D219" s="5">
        <v>-6.4419999999999998E-3</v>
      </c>
      <c r="E219" s="5">
        <v>1.2194999999999999E-2</v>
      </c>
      <c r="F219" s="5">
        <v>1004367</v>
      </c>
      <c r="G219" s="5">
        <v>0</v>
      </c>
      <c r="H219" s="5">
        <v>0</v>
      </c>
      <c r="I219" s="5">
        <v>0</v>
      </c>
      <c r="J219" s="5">
        <v>0</v>
      </c>
      <c r="L219">
        <f t="shared" si="21"/>
        <v>217</v>
      </c>
      <c r="M219">
        <f>Analysis!$B$3+B219/1000000</f>
        <v>4.3855949999997392</v>
      </c>
      <c r="N219">
        <f t="shared" si="22"/>
        <v>2</v>
      </c>
      <c r="O219">
        <f>IF(ABS(D219)&gt;1,D219/1000000,D219)*Analysis!$B$4</f>
        <v>-6.3196020000000006E-2</v>
      </c>
      <c r="P219">
        <f>IF(ABS(E219)&gt;1,E219/1000000,E219)*Analysis!$B$4</f>
        <v>0.11963295</v>
      </c>
      <c r="Q219">
        <f>IF(ABS(F219)&gt;1,F219/1000000,F219)*Analysis!$B$4</f>
        <v>9.8528402699999997</v>
      </c>
      <c r="R219">
        <f t="shared" si="23"/>
        <v>0</v>
      </c>
      <c r="S219">
        <f t="shared" si="24"/>
        <v>0</v>
      </c>
      <c r="T219">
        <f t="shared" si="25"/>
        <v>0</v>
      </c>
      <c r="U219">
        <f t="shared" si="26"/>
        <v>0</v>
      </c>
    </row>
    <row r="220" spans="1:21" x14ac:dyDescent="0.3">
      <c r="A220" s="4">
        <v>218</v>
      </c>
      <c r="B220" s="4">
        <v>-96587588349</v>
      </c>
      <c r="C220" s="5">
        <v>2</v>
      </c>
      <c r="D220" s="5">
        <v>-1.0024E-2</v>
      </c>
      <c r="E220" s="5">
        <v>1.2303E-2</v>
      </c>
      <c r="F220" s="5">
        <v>1004242</v>
      </c>
      <c r="G220" s="5">
        <v>0</v>
      </c>
      <c r="H220" s="5">
        <v>0</v>
      </c>
      <c r="I220" s="5">
        <v>0</v>
      </c>
      <c r="J220" s="5">
        <v>0</v>
      </c>
      <c r="L220">
        <f t="shared" si="21"/>
        <v>218</v>
      </c>
      <c r="M220">
        <f>Analysis!$B$3+B220/1000000</f>
        <v>4.4116510000021663</v>
      </c>
      <c r="N220">
        <f t="shared" si="22"/>
        <v>2</v>
      </c>
      <c r="O220">
        <f>IF(ABS(D220)&gt;1,D220/1000000,D220)*Analysis!$B$4</f>
        <v>-9.833544000000001E-2</v>
      </c>
      <c r="P220">
        <f>IF(ABS(E220)&gt;1,E220/1000000,E220)*Analysis!$B$4</f>
        <v>0.12069243</v>
      </c>
      <c r="Q220">
        <f>IF(ABS(F220)&gt;1,F220/1000000,F220)*Analysis!$B$4</f>
        <v>9.8516140200000013</v>
      </c>
      <c r="R220">
        <f t="shared" si="23"/>
        <v>0</v>
      </c>
      <c r="S220">
        <f t="shared" si="24"/>
        <v>0</v>
      </c>
      <c r="T220">
        <f t="shared" si="25"/>
        <v>0</v>
      </c>
      <c r="U220">
        <f t="shared" si="26"/>
        <v>0</v>
      </c>
    </row>
    <row r="221" spans="1:21" x14ac:dyDescent="0.3">
      <c r="A221" s="4">
        <v>219</v>
      </c>
      <c r="B221" s="4">
        <v>-96587568044</v>
      </c>
      <c r="C221" s="5">
        <v>2</v>
      </c>
      <c r="D221" s="5">
        <v>-8.4139999999999996E-3</v>
      </c>
      <c r="E221" s="5">
        <v>1.2383E-2</v>
      </c>
      <c r="F221" s="5">
        <v>1004308</v>
      </c>
      <c r="G221" s="5">
        <v>0</v>
      </c>
      <c r="H221" s="5">
        <v>0</v>
      </c>
      <c r="I221" s="5">
        <v>0</v>
      </c>
      <c r="J221" s="5">
        <v>0</v>
      </c>
      <c r="L221">
        <f t="shared" si="21"/>
        <v>219</v>
      </c>
      <c r="M221">
        <f>Analysis!$B$3+B221/1000000</f>
        <v>4.4319560000003548</v>
      </c>
      <c r="N221">
        <f t="shared" si="22"/>
        <v>2</v>
      </c>
      <c r="O221">
        <f>IF(ABS(D221)&gt;1,D221/1000000,D221)*Analysis!$B$4</f>
        <v>-8.2541340000000005E-2</v>
      </c>
      <c r="P221">
        <f>IF(ABS(E221)&gt;1,E221/1000000,E221)*Analysis!$B$4</f>
        <v>0.12147723000000001</v>
      </c>
      <c r="Q221">
        <f>IF(ABS(F221)&gt;1,F221/1000000,F221)*Analysis!$B$4</f>
        <v>9.852261480000001</v>
      </c>
      <c r="R221">
        <f t="shared" si="23"/>
        <v>0</v>
      </c>
      <c r="S221">
        <f t="shared" si="24"/>
        <v>0</v>
      </c>
      <c r="T221">
        <f t="shared" si="25"/>
        <v>0</v>
      </c>
      <c r="U221">
        <f t="shared" si="26"/>
        <v>0</v>
      </c>
    </row>
    <row r="222" spans="1:21" x14ac:dyDescent="0.3">
      <c r="A222" s="4">
        <v>220</v>
      </c>
      <c r="B222" s="4">
        <v>-96587549391</v>
      </c>
      <c r="C222" s="5">
        <v>2</v>
      </c>
      <c r="D222" s="5">
        <v>-6.2579999999999997E-3</v>
      </c>
      <c r="E222" s="5">
        <v>1.2069E-2</v>
      </c>
      <c r="F222" s="5">
        <v>0.99734199999999995</v>
      </c>
      <c r="G222" s="5">
        <v>0</v>
      </c>
      <c r="H222" s="5">
        <v>0</v>
      </c>
      <c r="I222" s="5">
        <v>0</v>
      </c>
      <c r="J222" s="5">
        <v>0</v>
      </c>
      <c r="L222">
        <f t="shared" si="21"/>
        <v>220</v>
      </c>
      <c r="M222">
        <f>Analysis!$B$3+B222/1000000</f>
        <v>4.450609000006807</v>
      </c>
      <c r="N222">
        <f t="shared" si="22"/>
        <v>2</v>
      </c>
      <c r="O222">
        <f>IF(ABS(D222)&gt;1,D222/1000000,D222)*Analysis!$B$4</f>
        <v>-6.1390979999999998E-2</v>
      </c>
      <c r="P222">
        <f>IF(ABS(E222)&gt;1,E222/1000000,E222)*Analysis!$B$4</f>
        <v>0.11839689</v>
      </c>
      <c r="Q222">
        <f>IF(ABS(F222)&gt;1,F222/1000000,F222)*Analysis!$B$4</f>
        <v>9.7839250199999999</v>
      </c>
      <c r="R222">
        <f t="shared" si="23"/>
        <v>0</v>
      </c>
      <c r="S222">
        <f t="shared" si="24"/>
        <v>0</v>
      </c>
      <c r="T222">
        <f t="shared" si="25"/>
        <v>0</v>
      </c>
      <c r="U222">
        <f t="shared" si="26"/>
        <v>0</v>
      </c>
    </row>
    <row r="223" spans="1:21" x14ac:dyDescent="0.3">
      <c r="A223" s="4">
        <v>221</v>
      </c>
      <c r="B223" s="4">
        <v>-96587528859</v>
      </c>
      <c r="C223" s="5">
        <v>2</v>
      </c>
      <c r="D223" s="5">
        <v>-1.3056E-2</v>
      </c>
      <c r="E223" s="5">
        <v>1.2137999999999999E-2</v>
      </c>
      <c r="F223" s="5">
        <v>0.99854799999999999</v>
      </c>
      <c r="G223" s="5">
        <v>0</v>
      </c>
      <c r="H223" s="5">
        <v>0</v>
      </c>
      <c r="I223" s="5">
        <v>0</v>
      </c>
      <c r="J223" s="5">
        <v>0</v>
      </c>
      <c r="L223">
        <f t="shared" si="21"/>
        <v>221</v>
      </c>
      <c r="M223">
        <f>Analysis!$B$3+B223/1000000</f>
        <v>4.4711410000018077</v>
      </c>
      <c r="N223">
        <f t="shared" si="22"/>
        <v>2</v>
      </c>
      <c r="O223">
        <f>IF(ABS(D223)&gt;1,D223/1000000,D223)*Analysis!$B$4</f>
        <v>-0.12807936</v>
      </c>
      <c r="P223">
        <f>IF(ABS(E223)&gt;1,E223/1000000,E223)*Analysis!$B$4</f>
        <v>0.11907378</v>
      </c>
      <c r="Q223">
        <f>IF(ABS(F223)&gt;1,F223/1000000,F223)*Analysis!$B$4</f>
        <v>9.7957558799999997</v>
      </c>
      <c r="R223">
        <f t="shared" si="23"/>
        <v>0</v>
      </c>
      <c r="S223">
        <f t="shared" si="24"/>
        <v>0</v>
      </c>
      <c r="T223">
        <f t="shared" si="25"/>
        <v>0</v>
      </c>
      <c r="U223">
        <f t="shared" si="26"/>
        <v>0</v>
      </c>
    </row>
    <row r="224" spans="1:21" x14ac:dyDescent="0.3">
      <c r="A224" s="4">
        <v>222</v>
      </c>
      <c r="B224" s="4">
        <v>-96587508535</v>
      </c>
      <c r="C224" s="5">
        <v>2</v>
      </c>
      <c r="D224" s="5">
        <v>-1.0076999999999999E-2</v>
      </c>
      <c r="E224" s="5">
        <v>1.2462000000000001E-2</v>
      </c>
      <c r="F224" s="5">
        <v>1005454</v>
      </c>
      <c r="G224" s="5">
        <v>0</v>
      </c>
      <c r="H224" s="5">
        <v>0</v>
      </c>
      <c r="I224" s="5">
        <v>0</v>
      </c>
      <c r="J224" s="5">
        <v>0</v>
      </c>
      <c r="L224">
        <f t="shared" si="21"/>
        <v>222</v>
      </c>
      <c r="M224">
        <f>Analysis!$B$3+B224/1000000</f>
        <v>4.4914649999991525</v>
      </c>
      <c r="N224">
        <f t="shared" si="22"/>
        <v>2</v>
      </c>
      <c r="O224">
        <f>IF(ABS(D224)&gt;1,D224/1000000,D224)*Analysis!$B$4</f>
        <v>-9.8855369999999998E-2</v>
      </c>
      <c r="P224">
        <f>IF(ABS(E224)&gt;1,E224/1000000,E224)*Analysis!$B$4</f>
        <v>0.12225222000000001</v>
      </c>
      <c r="Q224">
        <f>IF(ABS(F224)&gt;1,F224/1000000,F224)*Analysis!$B$4</f>
        <v>9.8635037400000005</v>
      </c>
      <c r="R224">
        <f t="shared" si="23"/>
        <v>0</v>
      </c>
      <c r="S224">
        <f t="shared" si="24"/>
        <v>0</v>
      </c>
      <c r="T224">
        <f t="shared" si="25"/>
        <v>0</v>
      </c>
      <c r="U224">
        <f t="shared" si="26"/>
        <v>0</v>
      </c>
    </row>
    <row r="225" spans="1:21" x14ac:dyDescent="0.3">
      <c r="A225" s="4">
        <v>223</v>
      </c>
      <c r="B225" s="4">
        <v>-96587488623</v>
      </c>
      <c r="C225" s="5">
        <v>2</v>
      </c>
      <c r="D225" s="5">
        <v>-9.5119999999999996E-3</v>
      </c>
      <c r="E225" s="5">
        <v>1.2292000000000001E-2</v>
      </c>
      <c r="F225" s="5">
        <v>1003764</v>
      </c>
      <c r="G225" s="5">
        <v>0</v>
      </c>
      <c r="H225" s="5">
        <v>0</v>
      </c>
      <c r="I225" s="5">
        <v>0</v>
      </c>
      <c r="J225" s="5">
        <v>0</v>
      </c>
      <c r="L225">
        <f t="shared" si="21"/>
        <v>223</v>
      </c>
      <c r="M225">
        <f>Analysis!$B$3+B225/1000000</f>
        <v>4.5113770000025397</v>
      </c>
      <c r="N225">
        <f t="shared" si="22"/>
        <v>2</v>
      </c>
      <c r="O225">
        <f>IF(ABS(D225)&gt;1,D225/1000000,D225)*Analysis!$B$4</f>
        <v>-9.3312720000000002E-2</v>
      </c>
      <c r="P225">
        <f>IF(ABS(E225)&gt;1,E225/1000000,E225)*Analysis!$B$4</f>
        <v>0.12058452000000001</v>
      </c>
      <c r="Q225">
        <f>IF(ABS(F225)&gt;1,F225/1000000,F225)*Analysis!$B$4</f>
        <v>9.8469248400000016</v>
      </c>
      <c r="R225">
        <f t="shared" si="23"/>
        <v>0</v>
      </c>
      <c r="S225">
        <f t="shared" si="24"/>
        <v>0</v>
      </c>
      <c r="T225">
        <f t="shared" si="25"/>
        <v>0</v>
      </c>
      <c r="U225">
        <f t="shared" si="26"/>
        <v>0</v>
      </c>
    </row>
    <row r="226" spans="1:21" x14ac:dyDescent="0.3">
      <c r="A226" s="4">
        <v>224</v>
      </c>
      <c r="B226" s="4">
        <v>-96587466489</v>
      </c>
      <c r="C226" s="5">
        <v>2</v>
      </c>
      <c r="D226" s="5">
        <v>-6.0359999999999997E-3</v>
      </c>
      <c r="E226" s="5">
        <v>1.2163E-2</v>
      </c>
      <c r="F226" s="5">
        <v>1004251</v>
      </c>
      <c r="G226" s="5">
        <v>0</v>
      </c>
      <c r="H226" s="5">
        <v>0</v>
      </c>
      <c r="I226" s="5">
        <v>0</v>
      </c>
      <c r="J226" s="5">
        <v>0</v>
      </c>
      <c r="L226">
        <f t="shared" si="21"/>
        <v>224</v>
      </c>
      <c r="M226">
        <f>Analysis!$B$3+B226/1000000</f>
        <v>4.5335110000014538</v>
      </c>
      <c r="N226">
        <f t="shared" si="22"/>
        <v>2</v>
      </c>
      <c r="O226">
        <f>IF(ABS(D226)&gt;1,D226/1000000,D226)*Analysis!$B$4</f>
        <v>-5.9213160000000001E-2</v>
      </c>
      <c r="P226">
        <f>IF(ABS(E226)&gt;1,E226/1000000,E226)*Analysis!$B$4</f>
        <v>0.11931903000000001</v>
      </c>
      <c r="Q226">
        <f>IF(ABS(F226)&gt;1,F226/1000000,F226)*Analysis!$B$4</f>
        <v>9.8517023100000003</v>
      </c>
      <c r="R226">
        <f t="shared" si="23"/>
        <v>0</v>
      </c>
      <c r="S226">
        <f t="shared" si="24"/>
        <v>0</v>
      </c>
      <c r="T226">
        <f t="shared" si="25"/>
        <v>0</v>
      </c>
      <c r="U226">
        <f t="shared" si="26"/>
        <v>0</v>
      </c>
    </row>
    <row r="227" spans="1:21" x14ac:dyDescent="0.3">
      <c r="A227" s="4">
        <v>225</v>
      </c>
      <c r="B227" s="4">
        <v>-96587448112</v>
      </c>
      <c r="C227" s="5">
        <v>2</v>
      </c>
      <c r="D227" s="5">
        <v>-7.8320000000000004E-3</v>
      </c>
      <c r="E227" s="5">
        <v>1.23E-2</v>
      </c>
      <c r="F227" s="5">
        <v>1004437</v>
      </c>
      <c r="G227" s="5">
        <v>0</v>
      </c>
      <c r="H227" s="5">
        <v>0</v>
      </c>
      <c r="I227" s="5">
        <v>0</v>
      </c>
      <c r="J227" s="5">
        <v>0</v>
      </c>
      <c r="L227">
        <f t="shared" si="21"/>
        <v>225</v>
      </c>
      <c r="M227">
        <f>Analysis!$B$3+B227/1000000</f>
        <v>4.5518880000017816</v>
      </c>
      <c r="N227">
        <f t="shared" si="22"/>
        <v>2</v>
      </c>
      <c r="O227">
        <f>IF(ABS(D227)&gt;1,D227/1000000,D227)*Analysis!$B$4</f>
        <v>-7.6831920000000012E-2</v>
      </c>
      <c r="P227">
        <f>IF(ABS(E227)&gt;1,E227/1000000,E227)*Analysis!$B$4</f>
        <v>0.12066300000000001</v>
      </c>
      <c r="Q227">
        <f>IF(ABS(F227)&gt;1,F227/1000000,F227)*Analysis!$B$4</f>
        <v>9.8535269700000008</v>
      </c>
      <c r="R227">
        <f t="shared" si="23"/>
        <v>0</v>
      </c>
      <c r="S227">
        <f t="shared" si="24"/>
        <v>0</v>
      </c>
      <c r="T227">
        <f t="shared" si="25"/>
        <v>0</v>
      </c>
      <c r="U227">
        <f t="shared" si="26"/>
        <v>0</v>
      </c>
    </row>
    <row r="228" spans="1:21" x14ac:dyDescent="0.3">
      <c r="A228" s="4">
        <v>226</v>
      </c>
      <c r="B228" s="4">
        <v>-96587427284</v>
      </c>
      <c r="C228" s="5">
        <v>2</v>
      </c>
      <c r="D228" s="5">
        <v>-1.2955E-2</v>
      </c>
      <c r="E228" s="5">
        <v>1.2381E-2</v>
      </c>
      <c r="F228" s="5">
        <v>1004132</v>
      </c>
      <c r="G228" s="5">
        <v>0</v>
      </c>
      <c r="H228" s="5">
        <v>0</v>
      </c>
      <c r="I228" s="5">
        <v>0</v>
      </c>
      <c r="J228" s="5">
        <v>0</v>
      </c>
      <c r="L228">
        <f t="shared" si="21"/>
        <v>226</v>
      </c>
      <c r="M228">
        <f>Analysis!$B$3+B228/1000000</f>
        <v>4.5727159999951255</v>
      </c>
      <c r="N228">
        <f t="shared" si="22"/>
        <v>2</v>
      </c>
      <c r="O228">
        <f>IF(ABS(D228)&gt;1,D228/1000000,D228)*Analysis!$B$4</f>
        <v>-0.12708854999999999</v>
      </c>
      <c r="P228">
        <f>IF(ABS(E228)&gt;1,E228/1000000,E228)*Analysis!$B$4</f>
        <v>0.12145761000000001</v>
      </c>
      <c r="Q228">
        <f>IF(ABS(F228)&gt;1,F228/1000000,F228)*Analysis!$B$4</f>
        <v>9.8505349200000012</v>
      </c>
      <c r="R228">
        <f t="shared" si="23"/>
        <v>0</v>
      </c>
      <c r="S228">
        <f t="shared" si="24"/>
        <v>0</v>
      </c>
      <c r="T228">
        <f t="shared" si="25"/>
        <v>0</v>
      </c>
      <c r="U228">
        <f t="shared" si="26"/>
        <v>0</v>
      </c>
    </row>
    <row r="229" spans="1:21" x14ac:dyDescent="0.3">
      <c r="A229" s="4">
        <v>227</v>
      </c>
      <c r="B229" s="4">
        <v>-96587412401</v>
      </c>
      <c r="C229" s="5">
        <v>2</v>
      </c>
      <c r="D229" s="5">
        <v>-1.239E-2</v>
      </c>
      <c r="E229" s="5">
        <v>5.4209999999999996E-3</v>
      </c>
      <c r="F229" s="5">
        <v>1004173</v>
      </c>
      <c r="G229" s="5">
        <v>0</v>
      </c>
      <c r="H229" s="5">
        <v>0</v>
      </c>
      <c r="I229" s="5">
        <v>0</v>
      </c>
      <c r="J229" s="5">
        <v>0</v>
      </c>
      <c r="L229">
        <f t="shared" si="21"/>
        <v>227</v>
      </c>
      <c r="M229">
        <f>Analysis!$B$3+B229/1000000</f>
        <v>4.5875990000058664</v>
      </c>
      <c r="N229">
        <f t="shared" si="22"/>
        <v>2</v>
      </c>
      <c r="O229">
        <f>IF(ABS(D229)&gt;1,D229/1000000,D229)*Analysis!$B$4</f>
        <v>-0.12154590000000001</v>
      </c>
      <c r="P229">
        <f>IF(ABS(E229)&gt;1,E229/1000000,E229)*Analysis!$B$4</f>
        <v>5.318001E-2</v>
      </c>
      <c r="Q229">
        <f>IF(ABS(F229)&gt;1,F229/1000000,F229)*Analysis!$B$4</f>
        <v>9.8509371300000002</v>
      </c>
      <c r="R229">
        <f t="shared" si="23"/>
        <v>0</v>
      </c>
      <c r="S229">
        <f t="shared" si="24"/>
        <v>0</v>
      </c>
      <c r="T229">
        <f t="shared" si="25"/>
        <v>0</v>
      </c>
      <c r="U229">
        <f t="shared" si="26"/>
        <v>0</v>
      </c>
    </row>
    <row r="230" spans="1:21" x14ac:dyDescent="0.3">
      <c r="A230" s="4">
        <v>228</v>
      </c>
      <c r="B230" s="4">
        <v>-96587388421</v>
      </c>
      <c r="C230" s="5">
        <v>2</v>
      </c>
      <c r="D230" s="5">
        <v>-1.2588E-2</v>
      </c>
      <c r="E230" s="5">
        <v>4.47E-3</v>
      </c>
      <c r="F230" s="5">
        <v>1004163</v>
      </c>
      <c r="G230" s="5">
        <v>0</v>
      </c>
      <c r="H230" s="5">
        <v>0</v>
      </c>
      <c r="I230" s="5">
        <v>0</v>
      </c>
      <c r="J230" s="5">
        <v>0</v>
      </c>
      <c r="L230">
        <f t="shared" si="21"/>
        <v>228</v>
      </c>
      <c r="M230">
        <f>Analysis!$B$3+B230/1000000</f>
        <v>4.6115790000039851</v>
      </c>
      <c r="N230">
        <f t="shared" si="22"/>
        <v>2</v>
      </c>
      <c r="O230">
        <f>IF(ABS(D230)&gt;1,D230/1000000,D230)*Analysis!$B$4</f>
        <v>-0.12348828000000001</v>
      </c>
      <c r="P230">
        <f>IF(ABS(E230)&gt;1,E230/1000000,E230)*Analysis!$B$4</f>
        <v>4.3850699999999999E-2</v>
      </c>
      <c r="Q230">
        <f>IF(ABS(F230)&gt;1,F230/1000000,F230)*Analysis!$B$4</f>
        <v>9.8508390299999995</v>
      </c>
      <c r="R230">
        <f t="shared" si="23"/>
        <v>0</v>
      </c>
      <c r="S230">
        <f t="shared" si="24"/>
        <v>0</v>
      </c>
      <c r="T230">
        <f t="shared" si="25"/>
        <v>0</v>
      </c>
      <c r="U230">
        <f t="shared" si="26"/>
        <v>0</v>
      </c>
    </row>
    <row r="231" spans="1:21" x14ac:dyDescent="0.3">
      <c r="A231" s="4">
        <v>229</v>
      </c>
      <c r="B231" s="4">
        <v>-96587371073</v>
      </c>
      <c r="C231" s="5">
        <v>2</v>
      </c>
      <c r="D231" s="5">
        <v>-9.4929999999999997E-3</v>
      </c>
      <c r="E231" s="5">
        <v>1.1129E-2</v>
      </c>
      <c r="F231" s="5">
        <v>1004271</v>
      </c>
      <c r="G231" s="5">
        <v>0</v>
      </c>
      <c r="H231" s="5">
        <v>0</v>
      </c>
      <c r="I231" s="5">
        <v>0</v>
      </c>
      <c r="J231" s="5">
        <v>0</v>
      </c>
      <c r="L231">
        <f t="shared" si="21"/>
        <v>229</v>
      </c>
      <c r="M231">
        <f>Analysis!$B$3+B231/1000000</f>
        <v>4.6289269999979297</v>
      </c>
      <c r="N231">
        <f t="shared" si="22"/>
        <v>2</v>
      </c>
      <c r="O231">
        <f>IF(ABS(D231)&gt;1,D231/1000000,D231)*Analysis!$B$4</f>
        <v>-9.3126330000000007E-2</v>
      </c>
      <c r="P231">
        <f>IF(ABS(E231)&gt;1,E231/1000000,E231)*Analysis!$B$4</f>
        <v>0.10917549</v>
      </c>
      <c r="Q231">
        <f>IF(ABS(F231)&gt;1,F231/1000000,F231)*Analysis!$B$4</f>
        <v>9.8518985099999998</v>
      </c>
      <c r="R231">
        <f t="shared" si="23"/>
        <v>0</v>
      </c>
      <c r="S231">
        <f t="shared" si="24"/>
        <v>0</v>
      </c>
      <c r="T231">
        <f t="shared" si="25"/>
        <v>0</v>
      </c>
      <c r="U231">
        <f t="shared" si="26"/>
        <v>0</v>
      </c>
    </row>
    <row r="232" spans="1:21" x14ac:dyDescent="0.3">
      <c r="A232" s="4">
        <v>230</v>
      </c>
      <c r="B232" s="4">
        <v>-96587353354</v>
      </c>
      <c r="C232" s="5">
        <v>2</v>
      </c>
      <c r="D232" s="5">
        <v>-4.4679999999999997E-3</v>
      </c>
      <c r="E232" s="5">
        <v>1.1481999999999999E-2</v>
      </c>
      <c r="F232" s="5">
        <v>1004460</v>
      </c>
      <c r="G232" s="5">
        <v>0</v>
      </c>
      <c r="H232" s="5">
        <v>0</v>
      </c>
      <c r="I232" s="5">
        <v>0</v>
      </c>
      <c r="J232" s="5">
        <v>0</v>
      </c>
      <c r="L232">
        <f t="shared" si="21"/>
        <v>230</v>
      </c>
      <c r="M232">
        <f>Analysis!$B$3+B232/1000000</f>
        <v>4.6466459999937797</v>
      </c>
      <c r="N232">
        <f t="shared" si="22"/>
        <v>2</v>
      </c>
      <c r="O232">
        <f>IF(ABS(D232)&gt;1,D232/1000000,D232)*Analysis!$B$4</f>
        <v>-4.3831080000000001E-2</v>
      </c>
      <c r="P232">
        <f>IF(ABS(E232)&gt;1,E232/1000000,E232)*Analysis!$B$4</f>
        <v>0.11263842</v>
      </c>
      <c r="Q232">
        <f>IF(ABS(F232)&gt;1,F232/1000000,F232)*Analysis!$B$4</f>
        <v>9.8537526</v>
      </c>
      <c r="R232">
        <f t="shared" si="23"/>
        <v>0</v>
      </c>
      <c r="S232">
        <f t="shared" si="24"/>
        <v>0</v>
      </c>
      <c r="T232">
        <f t="shared" si="25"/>
        <v>0</v>
      </c>
      <c r="U232">
        <f t="shared" si="26"/>
        <v>0</v>
      </c>
    </row>
    <row r="233" spans="1:21" x14ac:dyDescent="0.3">
      <c r="A233" s="4">
        <v>231</v>
      </c>
      <c r="B233" s="4">
        <v>-96587332010</v>
      </c>
      <c r="C233" s="5">
        <v>2</v>
      </c>
      <c r="D233" s="5">
        <v>-4.4060000000000002E-3</v>
      </c>
      <c r="E233" s="5">
        <v>1.0932000000000001E-2</v>
      </c>
      <c r="F233" s="5">
        <v>1002894</v>
      </c>
      <c r="G233" s="5">
        <v>0</v>
      </c>
      <c r="H233" s="5">
        <v>0</v>
      </c>
      <c r="I233" s="5">
        <v>0</v>
      </c>
      <c r="J233" s="5">
        <v>0</v>
      </c>
      <c r="L233">
        <f t="shared" si="21"/>
        <v>231</v>
      </c>
      <c r="M233">
        <f>Analysis!$B$3+B233/1000000</f>
        <v>4.6679900000017369</v>
      </c>
      <c r="N233">
        <f t="shared" si="22"/>
        <v>2</v>
      </c>
      <c r="O233">
        <f>IF(ABS(D233)&gt;1,D233/1000000,D233)*Analysis!$B$4</f>
        <v>-4.3222860000000002E-2</v>
      </c>
      <c r="P233">
        <f>IF(ABS(E233)&gt;1,E233/1000000,E233)*Analysis!$B$4</f>
        <v>0.10724292000000002</v>
      </c>
      <c r="Q233">
        <f>IF(ABS(F233)&gt;1,F233/1000000,F233)*Analysis!$B$4</f>
        <v>9.8383901399999996</v>
      </c>
      <c r="R233">
        <f t="shared" si="23"/>
        <v>0</v>
      </c>
      <c r="S233">
        <f t="shared" si="24"/>
        <v>0</v>
      </c>
      <c r="T233">
        <f t="shared" si="25"/>
        <v>0</v>
      </c>
      <c r="U233">
        <f t="shared" si="26"/>
        <v>0</v>
      </c>
    </row>
    <row r="234" spans="1:21" x14ac:dyDescent="0.3">
      <c r="A234" s="4">
        <v>232</v>
      </c>
      <c r="B234" s="4">
        <v>-96587307530</v>
      </c>
      <c r="C234" s="5">
        <v>2</v>
      </c>
      <c r="D234" s="5">
        <v>-4.8149999999999998E-3</v>
      </c>
      <c r="E234" s="5">
        <v>3.9430000000000003E-3</v>
      </c>
      <c r="F234" s="5">
        <v>1002895</v>
      </c>
      <c r="G234" s="5">
        <v>0</v>
      </c>
      <c r="H234" s="5">
        <v>0</v>
      </c>
      <c r="I234" s="5">
        <v>0</v>
      </c>
      <c r="J234" s="5">
        <v>0</v>
      </c>
      <c r="L234">
        <f t="shared" si="21"/>
        <v>232</v>
      </c>
      <c r="M234">
        <f>Analysis!$B$3+B234/1000000</f>
        <v>4.6924699999945005</v>
      </c>
      <c r="N234">
        <f t="shared" si="22"/>
        <v>2</v>
      </c>
      <c r="O234">
        <f>IF(ABS(D234)&gt;1,D234/1000000,D234)*Analysis!$B$4</f>
        <v>-4.7235150000000004E-2</v>
      </c>
      <c r="P234">
        <f>IF(ABS(E234)&gt;1,E234/1000000,E234)*Analysis!$B$4</f>
        <v>3.8680830000000006E-2</v>
      </c>
      <c r="Q234">
        <f>IF(ABS(F234)&gt;1,F234/1000000,F234)*Analysis!$B$4</f>
        <v>9.8383999500000012</v>
      </c>
      <c r="R234">
        <f t="shared" si="23"/>
        <v>0</v>
      </c>
      <c r="S234">
        <f t="shared" si="24"/>
        <v>0</v>
      </c>
      <c r="T234">
        <f t="shared" si="25"/>
        <v>0</v>
      </c>
      <c r="U234">
        <f t="shared" si="26"/>
        <v>0</v>
      </c>
    </row>
    <row r="235" spans="1:21" x14ac:dyDescent="0.3">
      <c r="A235" s="4">
        <v>233</v>
      </c>
      <c r="B235" s="4">
        <v>-96587292717</v>
      </c>
      <c r="C235" s="5">
        <v>2</v>
      </c>
      <c r="D235" s="5">
        <v>-5.0239999999999998E-3</v>
      </c>
      <c r="E235" s="5">
        <v>6.3200000000000001E-3</v>
      </c>
      <c r="F235" s="5">
        <v>1005362</v>
      </c>
      <c r="G235" s="5">
        <v>0</v>
      </c>
      <c r="H235" s="5">
        <v>0</v>
      </c>
      <c r="I235" s="5">
        <v>0</v>
      </c>
      <c r="J235" s="5">
        <v>0</v>
      </c>
      <c r="L235">
        <f t="shared" si="21"/>
        <v>233</v>
      </c>
      <c r="M235">
        <f>Analysis!$B$3+B235/1000000</f>
        <v>4.7072829999960959</v>
      </c>
      <c r="N235">
        <f t="shared" si="22"/>
        <v>2</v>
      </c>
      <c r="O235">
        <f>IF(ABS(D235)&gt;1,D235/1000000,D235)*Analysis!$B$4</f>
        <v>-4.928544E-2</v>
      </c>
      <c r="P235">
        <f>IF(ABS(E235)&gt;1,E235/1000000,E235)*Analysis!$B$4</f>
        <v>6.1999200000000004E-2</v>
      </c>
      <c r="Q235">
        <f>IF(ABS(F235)&gt;1,F235/1000000,F235)*Analysis!$B$4</f>
        <v>9.8626012200000019</v>
      </c>
      <c r="R235">
        <f t="shared" si="23"/>
        <v>0</v>
      </c>
      <c r="S235">
        <f t="shared" si="24"/>
        <v>0</v>
      </c>
      <c r="T235">
        <f t="shared" si="25"/>
        <v>0</v>
      </c>
      <c r="U235">
        <f t="shared" si="26"/>
        <v>0</v>
      </c>
    </row>
    <row r="236" spans="1:21" x14ac:dyDescent="0.3">
      <c r="A236" s="4">
        <v>234</v>
      </c>
      <c r="B236" s="4">
        <v>-96587267836</v>
      </c>
      <c r="C236" s="5">
        <v>2</v>
      </c>
      <c r="D236" s="5">
        <v>-4.9179999999999996E-3</v>
      </c>
      <c r="E236" s="5">
        <v>1.3029000000000001E-2</v>
      </c>
      <c r="F236" s="5">
        <v>1004707</v>
      </c>
      <c r="G236" s="5">
        <v>0</v>
      </c>
      <c r="H236" s="5">
        <v>0</v>
      </c>
      <c r="I236" s="5">
        <v>0</v>
      </c>
      <c r="J236" s="5">
        <v>0</v>
      </c>
      <c r="L236">
        <f t="shared" si="21"/>
        <v>234</v>
      </c>
      <c r="M236">
        <f>Analysis!$B$3+B236/1000000</f>
        <v>4.7321640000009211</v>
      </c>
      <c r="N236">
        <f t="shared" si="22"/>
        <v>2</v>
      </c>
      <c r="O236">
        <f>IF(ABS(D236)&gt;1,D236/1000000,D236)*Analysis!$B$4</f>
        <v>-4.8245579999999996E-2</v>
      </c>
      <c r="P236">
        <f>IF(ABS(E236)&gt;1,E236/1000000,E236)*Analysis!$B$4</f>
        <v>0.12781449</v>
      </c>
      <c r="Q236">
        <f>IF(ABS(F236)&gt;1,F236/1000000,F236)*Analysis!$B$4</f>
        <v>9.8561756700000007</v>
      </c>
      <c r="R236">
        <f t="shared" si="23"/>
        <v>0</v>
      </c>
      <c r="S236">
        <f t="shared" si="24"/>
        <v>0</v>
      </c>
      <c r="T236">
        <f t="shared" si="25"/>
        <v>0</v>
      </c>
      <c r="U236">
        <f t="shared" si="26"/>
        <v>0</v>
      </c>
    </row>
    <row r="237" spans="1:21" x14ac:dyDescent="0.3">
      <c r="A237" s="4">
        <v>235</v>
      </c>
      <c r="B237" s="4">
        <v>-96587251131</v>
      </c>
      <c r="C237" s="5">
        <v>2</v>
      </c>
      <c r="D237" s="5">
        <v>-4.9020000000000001E-3</v>
      </c>
      <c r="E237" s="5">
        <v>1.2005E-2</v>
      </c>
      <c r="F237" s="5">
        <v>1004311</v>
      </c>
      <c r="G237" s="5">
        <v>0</v>
      </c>
      <c r="H237" s="5">
        <v>0</v>
      </c>
      <c r="I237" s="5">
        <v>0</v>
      </c>
      <c r="J237" s="5">
        <v>0</v>
      </c>
      <c r="L237">
        <f t="shared" si="21"/>
        <v>235</v>
      </c>
      <c r="M237">
        <f>Analysis!$B$3+B237/1000000</f>
        <v>4.7488690000027418</v>
      </c>
      <c r="N237">
        <f t="shared" si="22"/>
        <v>2</v>
      </c>
      <c r="O237">
        <f>IF(ABS(D237)&gt;1,D237/1000000,D237)*Analysis!$B$4</f>
        <v>-4.8088620000000006E-2</v>
      </c>
      <c r="P237">
        <f>IF(ABS(E237)&gt;1,E237/1000000,E237)*Analysis!$B$4</f>
        <v>0.11776905</v>
      </c>
      <c r="Q237">
        <f>IF(ABS(F237)&gt;1,F237/1000000,F237)*Analysis!$B$4</f>
        <v>9.8522909100000007</v>
      </c>
      <c r="R237">
        <f t="shared" si="23"/>
        <v>0</v>
      </c>
      <c r="S237">
        <f t="shared" si="24"/>
        <v>0</v>
      </c>
      <c r="T237">
        <f t="shared" si="25"/>
        <v>0</v>
      </c>
      <c r="U237">
        <f t="shared" si="26"/>
        <v>0</v>
      </c>
    </row>
    <row r="238" spans="1:21" x14ac:dyDescent="0.3">
      <c r="A238" s="4">
        <v>236</v>
      </c>
      <c r="B238" s="4">
        <v>-96587231944</v>
      </c>
      <c r="C238" s="5">
        <v>2</v>
      </c>
      <c r="D238" s="5">
        <v>-1.4499999999999999E-3</v>
      </c>
      <c r="E238" s="5">
        <v>1.2244E-2</v>
      </c>
      <c r="F238" s="5">
        <v>1004587</v>
      </c>
      <c r="G238" s="5">
        <v>0</v>
      </c>
      <c r="H238" s="5">
        <v>0</v>
      </c>
      <c r="I238" s="5">
        <v>0</v>
      </c>
      <c r="J238" s="5">
        <v>0</v>
      </c>
      <c r="L238">
        <f t="shared" si="21"/>
        <v>236</v>
      </c>
      <c r="M238">
        <f>Analysis!$B$3+B238/1000000</f>
        <v>4.7680560000007972</v>
      </c>
      <c r="N238">
        <f t="shared" si="22"/>
        <v>2</v>
      </c>
      <c r="O238">
        <f>IF(ABS(D238)&gt;1,D238/1000000,D238)*Analysis!$B$4</f>
        <v>-1.4224499999999999E-2</v>
      </c>
      <c r="P238">
        <f>IF(ABS(E238)&gt;1,E238/1000000,E238)*Analysis!$B$4</f>
        <v>0.12011364000000001</v>
      </c>
      <c r="Q238">
        <f>IF(ABS(F238)&gt;1,F238/1000000,F238)*Analysis!$B$4</f>
        <v>9.85499847</v>
      </c>
      <c r="R238">
        <f t="shared" si="23"/>
        <v>0</v>
      </c>
      <c r="S238">
        <f t="shared" si="24"/>
        <v>0</v>
      </c>
      <c r="T238">
        <f t="shared" si="25"/>
        <v>0</v>
      </c>
      <c r="U238">
        <f t="shared" si="26"/>
        <v>0</v>
      </c>
    </row>
    <row r="239" spans="1:21" x14ac:dyDescent="0.3">
      <c r="A239" s="4">
        <v>237</v>
      </c>
      <c r="B239" s="4">
        <v>-96587207774</v>
      </c>
      <c r="C239" s="5">
        <v>2</v>
      </c>
      <c r="D239" s="5">
        <v>-4.2950000000000002E-3</v>
      </c>
      <c r="E239" s="5">
        <v>1.0782999999999999E-2</v>
      </c>
      <c r="F239" s="5">
        <v>1004478</v>
      </c>
      <c r="G239" s="5">
        <v>0</v>
      </c>
      <c r="H239" s="5">
        <v>0</v>
      </c>
      <c r="I239" s="5">
        <v>0</v>
      </c>
      <c r="J239" s="5">
        <v>0</v>
      </c>
      <c r="L239">
        <f t="shared" si="21"/>
        <v>237</v>
      </c>
      <c r="M239">
        <f>Analysis!$B$3+B239/1000000</f>
        <v>4.7922260000050301</v>
      </c>
      <c r="N239">
        <f t="shared" si="22"/>
        <v>2</v>
      </c>
      <c r="O239">
        <f>IF(ABS(D239)&gt;1,D239/1000000,D239)*Analysis!$B$4</f>
        <v>-4.2133950000000003E-2</v>
      </c>
      <c r="P239">
        <f>IF(ABS(E239)&gt;1,E239/1000000,E239)*Analysis!$B$4</f>
        <v>0.10578123</v>
      </c>
      <c r="Q239">
        <f>IF(ABS(F239)&gt;1,F239/1000000,F239)*Analysis!$B$4</f>
        <v>9.8539291799999997</v>
      </c>
      <c r="R239">
        <f t="shared" si="23"/>
        <v>0</v>
      </c>
      <c r="S239">
        <f t="shared" si="24"/>
        <v>0</v>
      </c>
      <c r="T239">
        <f t="shared" si="25"/>
        <v>0</v>
      </c>
      <c r="U239">
        <f t="shared" si="26"/>
        <v>0</v>
      </c>
    </row>
    <row r="240" spans="1:21" x14ac:dyDescent="0.3">
      <c r="A240" s="4">
        <v>238</v>
      </c>
      <c r="B240" s="4">
        <v>-96587187694</v>
      </c>
      <c r="C240" s="5">
        <v>2</v>
      </c>
      <c r="D240" s="5">
        <v>-5.2440000000000004E-3</v>
      </c>
      <c r="E240" s="5">
        <v>1.1731999999999999E-2</v>
      </c>
      <c r="F240" s="5">
        <v>1004421</v>
      </c>
      <c r="G240" s="5">
        <v>0</v>
      </c>
      <c r="H240" s="5">
        <v>0</v>
      </c>
      <c r="I240" s="5">
        <v>0</v>
      </c>
      <c r="J240" s="5">
        <v>0</v>
      </c>
      <c r="L240">
        <f t="shared" si="21"/>
        <v>238</v>
      </c>
      <c r="M240">
        <f>Analysis!$B$3+B240/1000000</f>
        <v>4.8123060000070836</v>
      </c>
      <c r="N240">
        <f t="shared" si="22"/>
        <v>2</v>
      </c>
      <c r="O240">
        <f>IF(ABS(D240)&gt;1,D240/1000000,D240)*Analysis!$B$4</f>
        <v>-5.1443640000000006E-2</v>
      </c>
      <c r="P240">
        <f>IF(ABS(E240)&gt;1,E240/1000000,E240)*Analysis!$B$4</f>
        <v>0.11509092</v>
      </c>
      <c r="Q240">
        <f>IF(ABS(F240)&gt;1,F240/1000000,F240)*Analysis!$B$4</f>
        <v>9.8533700100000008</v>
      </c>
      <c r="R240">
        <f t="shared" si="23"/>
        <v>0</v>
      </c>
      <c r="S240">
        <f t="shared" si="24"/>
        <v>0</v>
      </c>
      <c r="T240">
        <f t="shared" si="25"/>
        <v>0</v>
      </c>
      <c r="U240">
        <f t="shared" si="26"/>
        <v>0</v>
      </c>
    </row>
    <row r="241" spans="1:21" x14ac:dyDescent="0.3">
      <c r="A241" s="4">
        <v>239</v>
      </c>
      <c r="B241" s="4">
        <v>-96587172187</v>
      </c>
      <c r="C241" s="5">
        <v>2</v>
      </c>
      <c r="D241" s="5">
        <v>-4.7330000000000002E-3</v>
      </c>
      <c r="E241" s="5">
        <v>1.1721000000000001E-2</v>
      </c>
      <c r="F241" s="5">
        <v>1004450</v>
      </c>
      <c r="G241" s="5">
        <v>0</v>
      </c>
      <c r="H241" s="5">
        <v>0</v>
      </c>
      <c r="I241" s="5">
        <v>0</v>
      </c>
      <c r="J241" s="5">
        <v>0</v>
      </c>
      <c r="L241">
        <f t="shared" si="21"/>
        <v>239</v>
      </c>
      <c r="M241">
        <f>Analysis!$B$3+B241/1000000</f>
        <v>4.8278129999962403</v>
      </c>
      <c r="N241">
        <f t="shared" si="22"/>
        <v>2</v>
      </c>
      <c r="O241">
        <f>IF(ABS(D241)&gt;1,D241/1000000,D241)*Analysis!$B$4</f>
        <v>-4.6430730000000003E-2</v>
      </c>
      <c r="P241">
        <f>IF(ABS(E241)&gt;1,E241/1000000,E241)*Analysis!$B$4</f>
        <v>0.11498301000000001</v>
      </c>
      <c r="Q241">
        <f>IF(ABS(F241)&gt;1,F241/1000000,F241)*Analysis!$B$4</f>
        <v>9.8536545000000011</v>
      </c>
      <c r="R241">
        <f t="shared" si="23"/>
        <v>0</v>
      </c>
      <c r="S241">
        <f t="shared" si="24"/>
        <v>0</v>
      </c>
      <c r="T241">
        <f t="shared" si="25"/>
        <v>0</v>
      </c>
      <c r="U241">
        <f t="shared" si="26"/>
        <v>0</v>
      </c>
    </row>
    <row r="242" spans="1:21" x14ac:dyDescent="0.3">
      <c r="A242" s="4">
        <v>240</v>
      </c>
      <c r="B242" s="4">
        <v>-96587148129</v>
      </c>
      <c r="C242" s="5">
        <v>2</v>
      </c>
      <c r="D242" s="5">
        <v>-1.621E-3</v>
      </c>
      <c r="E242" s="5">
        <v>9.2339999999999992E-3</v>
      </c>
      <c r="F242" s="5">
        <v>1004565</v>
      </c>
      <c r="G242" s="5">
        <v>0</v>
      </c>
      <c r="H242" s="5">
        <v>0</v>
      </c>
      <c r="I242" s="5">
        <v>0</v>
      </c>
      <c r="J242" s="5">
        <v>0</v>
      </c>
      <c r="L242">
        <f t="shared" si="21"/>
        <v>240</v>
      </c>
      <c r="M242">
        <f>Analysis!$B$3+B242/1000000</f>
        <v>4.8518710000062129</v>
      </c>
      <c r="N242">
        <f t="shared" si="22"/>
        <v>2</v>
      </c>
      <c r="O242">
        <f>IF(ABS(D242)&gt;1,D242/1000000,D242)*Analysis!$B$4</f>
        <v>-1.5902010000000001E-2</v>
      </c>
      <c r="P242">
        <f>IF(ABS(E242)&gt;1,E242/1000000,E242)*Analysis!$B$4</f>
        <v>9.0585539999999992E-2</v>
      </c>
      <c r="Q242">
        <f>IF(ABS(F242)&gt;1,F242/1000000,F242)*Analysis!$B$4</f>
        <v>9.8547826500000006</v>
      </c>
      <c r="R242">
        <f t="shared" si="23"/>
        <v>0</v>
      </c>
      <c r="S242">
        <f t="shared" si="24"/>
        <v>0</v>
      </c>
      <c r="T242">
        <f t="shared" si="25"/>
        <v>0</v>
      </c>
      <c r="U242">
        <f t="shared" si="26"/>
        <v>0</v>
      </c>
    </row>
    <row r="243" spans="1:21" x14ac:dyDescent="0.3">
      <c r="A243" s="4">
        <v>241</v>
      </c>
      <c r="B243" s="4">
        <v>-96587131489</v>
      </c>
      <c r="C243" s="5">
        <v>2</v>
      </c>
      <c r="D243" s="5">
        <v>1.7000000000000001E-4</v>
      </c>
      <c r="E243" s="5">
        <v>1.1015E-2</v>
      </c>
      <c r="F243" s="5">
        <v>1004633</v>
      </c>
      <c r="G243" s="5">
        <v>0</v>
      </c>
      <c r="H243" s="5">
        <v>0</v>
      </c>
      <c r="I243" s="5">
        <v>0</v>
      </c>
      <c r="J243" s="5">
        <v>0</v>
      </c>
      <c r="L243">
        <f t="shared" si="21"/>
        <v>241</v>
      </c>
      <c r="M243">
        <f>Analysis!$B$3+B243/1000000</f>
        <v>4.8685109999933047</v>
      </c>
      <c r="N243">
        <f t="shared" si="22"/>
        <v>2</v>
      </c>
      <c r="O243">
        <f>IF(ABS(D243)&gt;1,D243/1000000,D243)*Analysis!$B$4</f>
        <v>1.6677000000000003E-3</v>
      </c>
      <c r="P243">
        <f>IF(ABS(E243)&gt;1,E243/1000000,E243)*Analysis!$B$4</f>
        <v>0.10805715</v>
      </c>
      <c r="Q243">
        <f>IF(ABS(F243)&gt;1,F243/1000000,F243)*Analysis!$B$4</f>
        <v>9.8554497300000019</v>
      </c>
      <c r="R243">
        <f t="shared" si="23"/>
        <v>0</v>
      </c>
      <c r="S243">
        <f t="shared" si="24"/>
        <v>0</v>
      </c>
      <c r="T243">
        <f t="shared" si="25"/>
        <v>0</v>
      </c>
      <c r="U243">
        <f t="shared" si="26"/>
        <v>0</v>
      </c>
    </row>
    <row r="244" spans="1:21" x14ac:dyDescent="0.3">
      <c r="A244" s="4">
        <v>242</v>
      </c>
      <c r="B244" s="4">
        <v>-96587109903</v>
      </c>
      <c r="C244" s="5">
        <v>2</v>
      </c>
      <c r="D244" s="5">
        <v>-5.0660000000000002E-3</v>
      </c>
      <c r="E244" s="5">
        <v>5.8190000000000004E-3</v>
      </c>
      <c r="F244" s="5">
        <v>1004446</v>
      </c>
      <c r="G244" s="5">
        <v>0</v>
      </c>
      <c r="H244" s="5">
        <v>0</v>
      </c>
      <c r="I244" s="5">
        <v>0</v>
      </c>
      <c r="J244" s="5">
        <v>0</v>
      </c>
      <c r="L244">
        <f t="shared" si="21"/>
        <v>242</v>
      </c>
      <c r="M244">
        <f>Analysis!$B$3+B244/1000000</f>
        <v>4.8900969999958761</v>
      </c>
      <c r="N244">
        <f t="shared" si="22"/>
        <v>2</v>
      </c>
      <c r="O244">
        <f>IF(ABS(D244)&gt;1,D244/1000000,D244)*Analysis!$B$4</f>
        <v>-4.9697460000000006E-2</v>
      </c>
      <c r="P244">
        <f>IF(ABS(E244)&gt;1,E244/1000000,E244)*Analysis!$B$4</f>
        <v>5.7084390000000006E-2</v>
      </c>
      <c r="Q244">
        <f>IF(ABS(F244)&gt;1,F244/1000000,F244)*Analysis!$B$4</f>
        <v>9.8536152599999998</v>
      </c>
      <c r="R244">
        <f t="shared" si="23"/>
        <v>0</v>
      </c>
      <c r="S244">
        <f t="shared" si="24"/>
        <v>0</v>
      </c>
      <c r="T244">
        <f t="shared" si="25"/>
        <v>0</v>
      </c>
      <c r="U244">
        <f t="shared" si="26"/>
        <v>0</v>
      </c>
    </row>
    <row r="245" spans="1:21" x14ac:dyDescent="0.3">
      <c r="A245" s="4">
        <v>243</v>
      </c>
      <c r="B245" s="4">
        <v>-96587089023</v>
      </c>
      <c r="C245" s="5">
        <v>2</v>
      </c>
      <c r="D245" s="5">
        <v>-5.5669999999999999E-3</v>
      </c>
      <c r="E245" s="5">
        <v>1.3254999999999999E-2</v>
      </c>
      <c r="F245" s="5">
        <v>1004411</v>
      </c>
      <c r="G245" s="5">
        <v>0</v>
      </c>
      <c r="H245" s="5">
        <v>0</v>
      </c>
      <c r="I245" s="5">
        <v>0</v>
      </c>
      <c r="J245" s="5">
        <v>0</v>
      </c>
      <c r="L245">
        <f t="shared" si="21"/>
        <v>243</v>
      </c>
      <c r="M245">
        <f>Analysis!$B$3+B245/1000000</f>
        <v>4.9109770000068238</v>
      </c>
      <c r="N245">
        <f t="shared" si="22"/>
        <v>2</v>
      </c>
      <c r="O245">
        <f>IF(ABS(D245)&gt;1,D245/1000000,D245)*Analysis!$B$4</f>
        <v>-5.4612270000000004E-2</v>
      </c>
      <c r="P245">
        <f>IF(ABS(E245)&gt;1,E245/1000000,E245)*Analysis!$B$4</f>
        <v>0.13003155</v>
      </c>
      <c r="Q245">
        <f>IF(ABS(F245)&gt;1,F245/1000000,F245)*Analysis!$B$4</f>
        <v>9.8532719100000001</v>
      </c>
      <c r="R245">
        <f t="shared" si="23"/>
        <v>0</v>
      </c>
      <c r="S245">
        <f t="shared" si="24"/>
        <v>0</v>
      </c>
      <c r="T245">
        <f t="shared" si="25"/>
        <v>0</v>
      </c>
      <c r="U245">
        <f t="shared" si="26"/>
        <v>0</v>
      </c>
    </row>
    <row r="246" spans="1:21" x14ac:dyDescent="0.3">
      <c r="A246" s="4">
        <v>244</v>
      </c>
      <c r="B246" s="4">
        <v>-96587071755</v>
      </c>
      <c r="C246" s="5">
        <v>2</v>
      </c>
      <c r="D246" s="5">
        <v>-3.2139999999999998E-3</v>
      </c>
      <c r="E246" s="5">
        <v>1.2853E-2</v>
      </c>
      <c r="F246" s="5">
        <v>1004502</v>
      </c>
      <c r="G246" s="5">
        <v>0</v>
      </c>
      <c r="H246" s="5">
        <v>0</v>
      </c>
      <c r="I246" s="5">
        <v>0</v>
      </c>
      <c r="J246" s="5">
        <v>0</v>
      </c>
      <c r="L246">
        <f t="shared" si="21"/>
        <v>244</v>
      </c>
      <c r="M246">
        <f>Analysis!$B$3+B246/1000000</f>
        <v>4.9282450000027893</v>
      </c>
      <c r="N246">
        <f t="shared" si="22"/>
        <v>2</v>
      </c>
      <c r="O246">
        <f>IF(ABS(D246)&gt;1,D246/1000000,D246)*Analysis!$B$4</f>
        <v>-3.1529340000000003E-2</v>
      </c>
      <c r="P246">
        <f>IF(ABS(E246)&gt;1,E246/1000000,E246)*Analysis!$B$4</f>
        <v>0.12608793000000001</v>
      </c>
      <c r="Q246">
        <f>IF(ABS(F246)&gt;1,F246/1000000,F246)*Analysis!$B$4</f>
        <v>9.8541646200000006</v>
      </c>
      <c r="R246">
        <f t="shared" si="23"/>
        <v>0</v>
      </c>
      <c r="S246">
        <f t="shared" si="24"/>
        <v>0</v>
      </c>
      <c r="T246">
        <f t="shared" si="25"/>
        <v>0</v>
      </c>
      <c r="U246">
        <f t="shared" si="26"/>
        <v>0</v>
      </c>
    </row>
    <row r="247" spans="1:21" x14ac:dyDescent="0.3">
      <c r="A247" s="4">
        <v>245</v>
      </c>
      <c r="B247" s="4">
        <v>-96587049478</v>
      </c>
      <c r="C247" s="5">
        <v>2</v>
      </c>
      <c r="D247" s="5">
        <v>4.2220000000000001E-3</v>
      </c>
      <c r="E247" s="5">
        <v>1.2238000000000001E-2</v>
      </c>
      <c r="F247" s="5">
        <v>1002866</v>
      </c>
      <c r="G247" s="5">
        <v>0</v>
      </c>
      <c r="H247" s="5">
        <v>0</v>
      </c>
      <c r="I247" s="5">
        <v>0</v>
      </c>
      <c r="J247" s="5">
        <v>0</v>
      </c>
      <c r="L247">
        <f t="shared" si="21"/>
        <v>245</v>
      </c>
      <c r="M247">
        <f>Analysis!$B$3+B247/1000000</f>
        <v>4.9505219999991823</v>
      </c>
      <c r="N247">
        <f t="shared" si="22"/>
        <v>2</v>
      </c>
      <c r="O247">
        <f>IF(ABS(D247)&gt;1,D247/1000000,D247)*Analysis!$B$4</f>
        <v>4.1417820000000001E-2</v>
      </c>
      <c r="P247">
        <f>IF(ABS(E247)&gt;1,E247/1000000,E247)*Analysis!$B$4</f>
        <v>0.12005478000000001</v>
      </c>
      <c r="Q247">
        <f>IF(ABS(F247)&gt;1,F247/1000000,F247)*Analysis!$B$4</f>
        <v>9.8381154600000009</v>
      </c>
      <c r="R247">
        <f t="shared" si="23"/>
        <v>0</v>
      </c>
      <c r="S247">
        <f t="shared" si="24"/>
        <v>0</v>
      </c>
      <c r="T247">
        <f t="shared" si="25"/>
        <v>0</v>
      </c>
      <c r="U247">
        <f t="shared" si="26"/>
        <v>0</v>
      </c>
    </row>
    <row r="248" spans="1:21" x14ac:dyDescent="0.3">
      <c r="A248" s="4">
        <v>246</v>
      </c>
      <c r="B248" s="4">
        <v>-96587030150</v>
      </c>
      <c r="C248" s="5">
        <v>2</v>
      </c>
      <c r="D248" s="5">
        <v>2.6489999999999999E-3</v>
      </c>
      <c r="E248" s="5">
        <v>1.2409E-2</v>
      </c>
      <c r="F248" s="5">
        <v>1005419</v>
      </c>
      <c r="G248" s="5">
        <v>0</v>
      </c>
      <c r="H248" s="5">
        <v>0</v>
      </c>
      <c r="I248" s="5">
        <v>0</v>
      </c>
      <c r="J248" s="5">
        <v>0</v>
      </c>
      <c r="L248">
        <f t="shared" si="21"/>
        <v>246</v>
      </c>
      <c r="M248">
        <f>Analysis!$B$3+B248/1000000</f>
        <v>4.9698499999940395</v>
      </c>
      <c r="N248">
        <f t="shared" si="22"/>
        <v>2</v>
      </c>
      <c r="O248">
        <f>IF(ABS(D248)&gt;1,D248/1000000,D248)*Analysis!$B$4</f>
        <v>2.598669E-2</v>
      </c>
      <c r="P248">
        <f>IF(ABS(E248)&gt;1,E248/1000000,E248)*Analysis!$B$4</f>
        <v>0.12173229000000001</v>
      </c>
      <c r="Q248">
        <f>IF(ABS(F248)&gt;1,F248/1000000,F248)*Analysis!$B$4</f>
        <v>9.8631603900000009</v>
      </c>
      <c r="R248">
        <f t="shared" si="23"/>
        <v>0</v>
      </c>
      <c r="S248">
        <f t="shared" si="24"/>
        <v>0</v>
      </c>
      <c r="T248">
        <f t="shared" si="25"/>
        <v>0</v>
      </c>
      <c r="U248">
        <f t="shared" si="26"/>
        <v>0</v>
      </c>
    </row>
    <row r="249" spans="1:21" x14ac:dyDescent="0.3">
      <c r="A249" s="4">
        <v>247</v>
      </c>
      <c r="B249" s="4">
        <v>-96587007407</v>
      </c>
      <c r="C249" s="5">
        <v>2</v>
      </c>
      <c r="D249" s="5">
        <v>-5.9100000000000005E-4</v>
      </c>
      <c r="E249" s="5">
        <v>1.2318000000000001E-2</v>
      </c>
      <c r="F249" s="5">
        <v>1010793</v>
      </c>
      <c r="G249" s="5">
        <v>0</v>
      </c>
      <c r="H249" s="5">
        <v>0</v>
      </c>
      <c r="I249" s="5">
        <v>0</v>
      </c>
      <c r="J249" s="5">
        <v>0</v>
      </c>
      <c r="L249">
        <f t="shared" si="21"/>
        <v>247</v>
      </c>
      <c r="M249">
        <f>Analysis!$B$3+B249/1000000</f>
        <v>4.992593000002671</v>
      </c>
      <c r="N249">
        <f t="shared" si="22"/>
        <v>2</v>
      </c>
      <c r="O249">
        <f>IF(ABS(D249)&gt;1,D249/1000000,D249)*Analysis!$B$4</f>
        <v>-5.7977100000000011E-3</v>
      </c>
      <c r="P249">
        <f>IF(ABS(E249)&gt;1,E249/1000000,E249)*Analysis!$B$4</f>
        <v>0.12083958000000002</v>
      </c>
      <c r="Q249">
        <f>IF(ABS(F249)&gt;1,F249/1000000,F249)*Analysis!$B$4</f>
        <v>9.915879330000001</v>
      </c>
      <c r="R249">
        <f t="shared" si="23"/>
        <v>0</v>
      </c>
      <c r="S249">
        <f t="shared" si="24"/>
        <v>0</v>
      </c>
      <c r="T249">
        <f t="shared" si="25"/>
        <v>0</v>
      </c>
      <c r="U249">
        <f t="shared" si="26"/>
        <v>0</v>
      </c>
    </row>
    <row r="250" spans="1:21" x14ac:dyDescent="0.3">
      <c r="A250" s="4">
        <v>248</v>
      </c>
      <c r="B250" s="4">
        <v>-96586991188</v>
      </c>
      <c r="C250" s="5">
        <v>2</v>
      </c>
      <c r="D250" s="5">
        <v>2.9559999999999999E-3</v>
      </c>
      <c r="E250" s="5">
        <v>1.2383999999999999E-2</v>
      </c>
      <c r="F250" s="5">
        <v>1010598</v>
      </c>
      <c r="G250" s="5">
        <v>0</v>
      </c>
      <c r="H250" s="5">
        <v>0</v>
      </c>
      <c r="I250" s="5">
        <v>0</v>
      </c>
      <c r="J250" s="5">
        <v>0</v>
      </c>
      <c r="L250">
        <f t="shared" si="21"/>
        <v>248</v>
      </c>
      <c r="M250">
        <f>Analysis!$B$3+B250/1000000</f>
        <v>5.0088120000000345</v>
      </c>
      <c r="N250">
        <f t="shared" si="22"/>
        <v>2</v>
      </c>
      <c r="O250">
        <f>IF(ABS(D250)&gt;1,D250/1000000,D250)*Analysis!$B$4</f>
        <v>2.8998360000000001E-2</v>
      </c>
      <c r="P250">
        <f>IF(ABS(E250)&gt;1,E250/1000000,E250)*Analysis!$B$4</f>
        <v>0.12148704</v>
      </c>
      <c r="Q250">
        <f>IF(ABS(F250)&gt;1,F250/1000000,F250)*Analysis!$B$4</f>
        <v>9.9139663800000015</v>
      </c>
      <c r="R250">
        <f t="shared" si="23"/>
        <v>0</v>
      </c>
      <c r="S250">
        <f t="shared" si="24"/>
        <v>0</v>
      </c>
      <c r="T250">
        <f t="shared" si="25"/>
        <v>0</v>
      </c>
      <c r="U250">
        <f t="shared" si="26"/>
        <v>0</v>
      </c>
    </row>
    <row r="251" spans="1:21" x14ac:dyDescent="0.3">
      <c r="A251" s="4">
        <v>249</v>
      </c>
      <c r="B251" s="4">
        <v>-96586968390</v>
      </c>
      <c r="C251" s="5">
        <v>2</v>
      </c>
      <c r="D251" s="5">
        <v>-2.7780000000000001E-3</v>
      </c>
      <c r="E251" s="5">
        <v>1.2300999999999999E-2</v>
      </c>
      <c r="F251" s="5">
        <v>1003327</v>
      </c>
      <c r="G251" s="5">
        <v>0</v>
      </c>
      <c r="H251" s="5">
        <v>0</v>
      </c>
      <c r="I251" s="5">
        <v>0</v>
      </c>
      <c r="J251" s="5">
        <v>0</v>
      </c>
      <c r="L251">
        <f t="shared" si="21"/>
        <v>249</v>
      </c>
      <c r="M251">
        <f>Analysis!$B$3+B251/1000000</f>
        <v>5.0316100000054576</v>
      </c>
      <c r="N251">
        <f t="shared" si="22"/>
        <v>2</v>
      </c>
      <c r="O251">
        <f>IF(ABS(D251)&gt;1,D251/1000000,D251)*Analysis!$B$4</f>
        <v>-2.7252180000000001E-2</v>
      </c>
      <c r="P251">
        <f>IF(ABS(E251)&gt;1,E251/1000000,E251)*Analysis!$B$4</f>
        <v>0.12067281000000001</v>
      </c>
      <c r="Q251">
        <f>IF(ABS(F251)&gt;1,F251/1000000,F251)*Analysis!$B$4</f>
        <v>9.8426378700000008</v>
      </c>
      <c r="R251">
        <f t="shared" si="23"/>
        <v>0</v>
      </c>
      <c r="S251">
        <f t="shared" si="24"/>
        <v>0</v>
      </c>
      <c r="T251">
        <f t="shared" si="25"/>
        <v>0</v>
      </c>
      <c r="U251">
        <f t="shared" si="26"/>
        <v>0</v>
      </c>
    </row>
    <row r="252" spans="1:21" x14ac:dyDescent="0.3">
      <c r="A252" s="4">
        <v>250</v>
      </c>
      <c r="B252" s="4">
        <v>-96586950003</v>
      </c>
      <c r="C252" s="5">
        <v>2</v>
      </c>
      <c r="D252" s="5">
        <v>-1.9E-3</v>
      </c>
      <c r="E252" s="5">
        <v>1.2322E-2</v>
      </c>
      <c r="F252" s="5">
        <v>1004562</v>
      </c>
      <c r="G252" s="5">
        <v>0</v>
      </c>
      <c r="H252" s="5">
        <v>0</v>
      </c>
      <c r="I252" s="5">
        <v>0</v>
      </c>
      <c r="J252" s="5">
        <v>0</v>
      </c>
      <c r="L252">
        <f t="shared" si="21"/>
        <v>250</v>
      </c>
      <c r="M252">
        <f>Analysis!$B$3+B252/1000000</f>
        <v>5.0499969999946188</v>
      </c>
      <c r="N252">
        <f t="shared" si="22"/>
        <v>2</v>
      </c>
      <c r="O252">
        <f>IF(ABS(D252)&gt;1,D252/1000000,D252)*Analysis!$B$4</f>
        <v>-1.8638999999999999E-2</v>
      </c>
      <c r="P252">
        <f>IF(ABS(E252)&gt;1,E252/1000000,E252)*Analysis!$B$4</f>
        <v>0.12087882</v>
      </c>
      <c r="Q252">
        <f>IF(ABS(F252)&gt;1,F252/1000000,F252)*Analysis!$B$4</f>
        <v>9.8547532199999992</v>
      </c>
      <c r="R252">
        <f t="shared" si="23"/>
        <v>0</v>
      </c>
      <c r="S252">
        <f t="shared" si="24"/>
        <v>0</v>
      </c>
      <c r="T252">
        <f t="shared" si="25"/>
        <v>0</v>
      </c>
      <c r="U252">
        <f t="shared" si="26"/>
        <v>0</v>
      </c>
    </row>
    <row r="253" spans="1:21" x14ac:dyDescent="0.3">
      <c r="A253" s="4">
        <v>251</v>
      </c>
      <c r="B253" s="4">
        <v>-96586930687</v>
      </c>
      <c r="C253" s="5">
        <v>2</v>
      </c>
      <c r="D253" s="5">
        <v>2.7759999999999998E-3</v>
      </c>
      <c r="E253" s="5">
        <v>1.2298999999999999E-2</v>
      </c>
      <c r="F253" s="5">
        <v>1004673</v>
      </c>
      <c r="G253" s="5">
        <v>0</v>
      </c>
      <c r="H253" s="5">
        <v>0</v>
      </c>
      <c r="I253" s="5">
        <v>0</v>
      </c>
      <c r="J253" s="5">
        <v>0</v>
      </c>
      <c r="L253">
        <f t="shared" si="21"/>
        <v>251</v>
      </c>
      <c r="M253">
        <f>Analysis!$B$3+B253/1000000</f>
        <v>5.0693129999999655</v>
      </c>
      <c r="N253">
        <f t="shared" si="22"/>
        <v>2</v>
      </c>
      <c r="O253">
        <f>IF(ABS(D253)&gt;1,D253/1000000,D253)*Analysis!$B$4</f>
        <v>2.7232559999999999E-2</v>
      </c>
      <c r="P253">
        <f>IF(ABS(E253)&gt;1,E253/1000000,E253)*Analysis!$B$4</f>
        <v>0.12065318999999999</v>
      </c>
      <c r="Q253">
        <f>IF(ABS(F253)&gt;1,F253/1000000,F253)*Analysis!$B$4</f>
        <v>9.8558421299999992</v>
      </c>
      <c r="R253">
        <f t="shared" si="23"/>
        <v>0</v>
      </c>
      <c r="S253">
        <f t="shared" si="24"/>
        <v>0</v>
      </c>
      <c r="T253">
        <f t="shared" si="25"/>
        <v>0</v>
      </c>
      <c r="U253">
        <f t="shared" si="26"/>
        <v>0</v>
      </c>
    </row>
    <row r="254" spans="1:21" x14ac:dyDescent="0.3">
      <c r="A254" s="4">
        <v>252</v>
      </c>
      <c r="B254" s="4">
        <v>-96586910677</v>
      </c>
      <c r="C254" s="5">
        <v>2</v>
      </c>
      <c r="D254" s="5">
        <v>2.2160000000000001E-3</v>
      </c>
      <c r="E254" s="5">
        <v>1.2338999999999999E-2</v>
      </c>
      <c r="F254" s="5">
        <v>1004743</v>
      </c>
      <c r="G254" s="5">
        <v>0</v>
      </c>
      <c r="H254" s="5">
        <v>0</v>
      </c>
      <c r="I254" s="5">
        <v>0</v>
      </c>
      <c r="J254" s="5">
        <v>0</v>
      </c>
      <c r="L254">
        <f t="shared" si="21"/>
        <v>252</v>
      </c>
      <c r="M254">
        <f>Analysis!$B$3+B254/1000000</f>
        <v>5.0893229999928735</v>
      </c>
      <c r="N254">
        <f t="shared" si="22"/>
        <v>2</v>
      </c>
      <c r="O254">
        <f>IF(ABS(D254)&gt;1,D254/1000000,D254)*Analysis!$B$4</f>
        <v>2.1738960000000002E-2</v>
      </c>
      <c r="P254">
        <f>IF(ABS(E254)&gt;1,E254/1000000,E254)*Analysis!$B$4</f>
        <v>0.12104558999999999</v>
      </c>
      <c r="Q254">
        <f>IF(ABS(F254)&gt;1,F254/1000000,F254)*Analysis!$B$4</f>
        <v>9.8565288300000002</v>
      </c>
      <c r="R254">
        <f t="shared" si="23"/>
        <v>0</v>
      </c>
      <c r="S254">
        <f t="shared" si="24"/>
        <v>0</v>
      </c>
      <c r="T254">
        <f t="shared" si="25"/>
        <v>0</v>
      </c>
      <c r="U254">
        <f t="shared" si="26"/>
        <v>0</v>
      </c>
    </row>
    <row r="255" spans="1:21" x14ac:dyDescent="0.3">
      <c r="A255" s="4">
        <v>253</v>
      </c>
      <c r="B255" s="4">
        <v>-96586894298</v>
      </c>
      <c r="C255" s="5">
        <v>2</v>
      </c>
      <c r="D255" s="5">
        <v>-1.6570000000000001E-3</v>
      </c>
      <c r="E255" s="5">
        <v>1.2425E-2</v>
      </c>
      <c r="F255" s="5">
        <v>1004530</v>
      </c>
      <c r="G255" s="5">
        <v>0</v>
      </c>
      <c r="H255" s="5">
        <v>0</v>
      </c>
      <c r="I255" s="5">
        <v>0</v>
      </c>
      <c r="J255" s="5">
        <v>0</v>
      </c>
      <c r="L255">
        <f t="shared" si="21"/>
        <v>253</v>
      </c>
      <c r="M255">
        <f>Analysis!$B$3+B255/1000000</f>
        <v>5.1057020000007469</v>
      </c>
      <c r="N255">
        <f t="shared" si="22"/>
        <v>2</v>
      </c>
      <c r="O255">
        <f>IF(ABS(D255)&gt;1,D255/1000000,D255)*Analysis!$B$4</f>
        <v>-1.6255170000000003E-2</v>
      </c>
      <c r="P255">
        <f>IF(ABS(E255)&gt;1,E255/1000000,E255)*Analysis!$B$4</f>
        <v>0.12188925</v>
      </c>
      <c r="Q255">
        <f>IF(ABS(F255)&gt;1,F255/1000000,F255)*Analysis!$B$4</f>
        <v>9.8544392999999992</v>
      </c>
      <c r="R255">
        <f t="shared" si="23"/>
        <v>0</v>
      </c>
      <c r="S255">
        <f t="shared" si="24"/>
        <v>0</v>
      </c>
      <c r="T255">
        <f t="shared" si="25"/>
        <v>0</v>
      </c>
      <c r="U255">
        <f t="shared" si="26"/>
        <v>0</v>
      </c>
    </row>
    <row r="256" spans="1:21" x14ac:dyDescent="0.3">
      <c r="A256" s="4">
        <v>254</v>
      </c>
      <c r="B256" s="4">
        <v>-96586869675</v>
      </c>
      <c r="C256" s="5">
        <v>2</v>
      </c>
      <c r="D256" s="5">
        <v>-6.0819999999999997E-3</v>
      </c>
      <c r="E256" s="5">
        <v>1.2259000000000001E-2</v>
      </c>
      <c r="F256" s="5">
        <v>1004387</v>
      </c>
      <c r="G256" s="5">
        <v>0</v>
      </c>
      <c r="H256" s="5">
        <v>0</v>
      </c>
      <c r="I256" s="5">
        <v>0</v>
      </c>
      <c r="J256" s="5">
        <v>0</v>
      </c>
      <c r="L256">
        <f t="shared" si="21"/>
        <v>254</v>
      </c>
      <c r="M256">
        <f>Analysis!$B$3+B256/1000000</f>
        <v>5.1303250000055414</v>
      </c>
      <c r="N256">
        <f t="shared" si="22"/>
        <v>2</v>
      </c>
      <c r="O256">
        <f>IF(ABS(D256)&gt;1,D256/1000000,D256)*Analysis!$B$4</f>
        <v>-5.9664420000000003E-2</v>
      </c>
      <c r="P256">
        <f>IF(ABS(E256)&gt;1,E256/1000000,E256)*Analysis!$B$4</f>
        <v>0.12026079000000002</v>
      </c>
      <c r="Q256">
        <f>IF(ABS(F256)&gt;1,F256/1000000,F256)*Analysis!$B$4</f>
        <v>9.8530364699999993</v>
      </c>
      <c r="R256">
        <f t="shared" si="23"/>
        <v>0</v>
      </c>
      <c r="S256">
        <f t="shared" si="24"/>
        <v>0</v>
      </c>
      <c r="T256">
        <f t="shared" si="25"/>
        <v>0</v>
      </c>
      <c r="U256">
        <f t="shared" si="26"/>
        <v>0</v>
      </c>
    </row>
    <row r="257" spans="1:21" x14ac:dyDescent="0.3">
      <c r="A257" s="4">
        <v>255</v>
      </c>
      <c r="B257" s="4">
        <v>-96586847759</v>
      </c>
      <c r="C257" s="5">
        <v>2</v>
      </c>
      <c r="D257" s="5">
        <v>-5.241E-3</v>
      </c>
      <c r="E257" s="5">
        <v>1.2245000000000001E-2</v>
      </c>
      <c r="F257" s="5">
        <v>1004435</v>
      </c>
      <c r="G257" s="5">
        <v>0</v>
      </c>
      <c r="H257" s="5">
        <v>0</v>
      </c>
      <c r="I257" s="5">
        <v>0</v>
      </c>
      <c r="J257" s="5">
        <v>0</v>
      </c>
      <c r="L257">
        <f t="shared" si="21"/>
        <v>255</v>
      </c>
      <c r="M257">
        <f>Analysis!$B$3+B257/1000000</f>
        <v>5.1522410000034142</v>
      </c>
      <c r="N257">
        <f t="shared" si="22"/>
        <v>2</v>
      </c>
      <c r="O257">
        <f>IF(ABS(D257)&gt;1,D257/1000000,D257)*Analysis!$B$4</f>
        <v>-5.1414210000000002E-2</v>
      </c>
      <c r="P257">
        <f>IF(ABS(E257)&gt;1,E257/1000000,E257)*Analysis!$B$4</f>
        <v>0.12012345000000001</v>
      </c>
      <c r="Q257">
        <f>IF(ABS(F257)&gt;1,F257/1000000,F257)*Analysis!$B$4</f>
        <v>9.853507350000001</v>
      </c>
      <c r="R257">
        <f t="shared" si="23"/>
        <v>0</v>
      </c>
      <c r="S257">
        <f t="shared" si="24"/>
        <v>0</v>
      </c>
      <c r="T257">
        <f t="shared" si="25"/>
        <v>0</v>
      </c>
      <c r="U257">
        <f t="shared" si="26"/>
        <v>0</v>
      </c>
    </row>
    <row r="258" spans="1:21" x14ac:dyDescent="0.3">
      <c r="A258" s="4">
        <v>256</v>
      </c>
      <c r="B258" s="4">
        <v>-96586829472</v>
      </c>
      <c r="C258" s="5">
        <v>2</v>
      </c>
      <c r="D258" s="5">
        <v>-4.6880000000000003E-3</v>
      </c>
      <c r="E258" s="5">
        <v>1.2352999999999999E-2</v>
      </c>
      <c r="F258" s="5">
        <v>1006128</v>
      </c>
      <c r="G258" s="5">
        <v>0</v>
      </c>
      <c r="H258" s="5">
        <v>0</v>
      </c>
      <c r="I258" s="5">
        <v>0</v>
      </c>
      <c r="J258" s="5">
        <v>0</v>
      </c>
      <c r="L258">
        <f t="shared" si="21"/>
        <v>256</v>
      </c>
      <c r="M258">
        <f>Analysis!$B$3+B258/1000000</f>
        <v>5.1705280000023777</v>
      </c>
      <c r="N258">
        <f t="shared" si="22"/>
        <v>2</v>
      </c>
      <c r="O258">
        <f>IF(ABS(D258)&gt;1,D258/1000000,D258)*Analysis!$B$4</f>
        <v>-4.5989280000000007E-2</v>
      </c>
      <c r="P258">
        <f>IF(ABS(E258)&gt;1,E258/1000000,E258)*Analysis!$B$4</f>
        <v>0.12118292999999999</v>
      </c>
      <c r="Q258">
        <f>IF(ABS(F258)&gt;1,F258/1000000,F258)*Analysis!$B$4</f>
        <v>9.8701156799999996</v>
      </c>
      <c r="R258">
        <f t="shared" si="23"/>
        <v>0</v>
      </c>
      <c r="S258">
        <f t="shared" si="24"/>
        <v>0</v>
      </c>
      <c r="T258">
        <f t="shared" si="25"/>
        <v>0</v>
      </c>
      <c r="U258">
        <f t="shared" si="26"/>
        <v>0</v>
      </c>
    </row>
    <row r="259" spans="1:21" x14ac:dyDescent="0.3">
      <c r="A259" s="4">
        <v>257</v>
      </c>
      <c r="B259" s="4">
        <v>-96586809574</v>
      </c>
      <c r="C259" s="5">
        <v>2</v>
      </c>
      <c r="D259" s="5">
        <v>-5.228E-3</v>
      </c>
      <c r="E259" s="5">
        <v>1.2442999999999999E-2</v>
      </c>
      <c r="F259" s="5">
        <v>1013801</v>
      </c>
      <c r="G259" s="5">
        <v>0</v>
      </c>
      <c r="H259" s="5">
        <v>0</v>
      </c>
      <c r="I259" s="5">
        <v>0</v>
      </c>
      <c r="J259" s="5">
        <v>0</v>
      </c>
      <c r="L259">
        <f t="shared" ref="L259:L322" si="27">A259</f>
        <v>257</v>
      </c>
      <c r="M259">
        <f>Analysis!$B$3+B259/1000000</f>
        <v>5.1904260000010254</v>
      </c>
      <c r="N259">
        <f t="shared" ref="N259:N322" si="28">C259</f>
        <v>2</v>
      </c>
      <c r="O259">
        <f>IF(ABS(D259)&gt;1,D259/1000000,D259)*Analysis!$B$4</f>
        <v>-5.1286680000000001E-2</v>
      </c>
      <c r="P259">
        <f>IF(ABS(E259)&gt;1,E259/1000000,E259)*Analysis!$B$4</f>
        <v>0.12206583</v>
      </c>
      <c r="Q259">
        <f>IF(ABS(F259)&gt;1,F259/1000000,F259)*Analysis!$B$4</f>
        <v>9.9453878099999997</v>
      </c>
      <c r="R259">
        <f t="shared" ref="R259:R322" si="29">IF(ABS(G259)&gt;1,G259/1000000,G259)</f>
        <v>0</v>
      </c>
      <c r="S259">
        <f t="shared" ref="S259:S322" si="30">IF(ABS(H259)&gt;1,H259/1000000,H259)</f>
        <v>0</v>
      </c>
      <c r="T259">
        <f t="shared" ref="T259:T322" si="31">IF(ABS(I259)&gt;1,I259/1000000,I259)</f>
        <v>0</v>
      </c>
      <c r="U259">
        <f t="shared" si="26"/>
        <v>0</v>
      </c>
    </row>
    <row r="260" spans="1:21" x14ac:dyDescent="0.3">
      <c r="A260" s="4">
        <v>258</v>
      </c>
      <c r="B260" s="4">
        <v>-96586787941</v>
      </c>
      <c r="C260" s="5">
        <v>2</v>
      </c>
      <c r="D260" s="5">
        <v>-4.9500000000000004E-3</v>
      </c>
      <c r="E260" s="5">
        <v>1.2307999999999999E-2</v>
      </c>
      <c r="F260" s="5">
        <v>1003376</v>
      </c>
      <c r="G260" s="5">
        <v>0</v>
      </c>
      <c r="H260" s="5">
        <v>0</v>
      </c>
      <c r="I260" s="5">
        <v>0</v>
      </c>
      <c r="J260" s="5">
        <v>0</v>
      </c>
      <c r="L260">
        <f t="shared" si="27"/>
        <v>258</v>
      </c>
      <c r="M260">
        <f>Analysis!$B$3+B260/1000000</f>
        <v>5.2120589999976801</v>
      </c>
      <c r="N260">
        <f t="shared" si="28"/>
        <v>2</v>
      </c>
      <c r="O260">
        <f>IF(ABS(D260)&gt;1,D260/1000000,D260)*Analysis!$B$4</f>
        <v>-4.8559500000000005E-2</v>
      </c>
      <c r="P260">
        <f>IF(ABS(E260)&gt;1,E260/1000000,E260)*Analysis!$B$4</f>
        <v>0.12074148</v>
      </c>
      <c r="Q260">
        <f>IF(ABS(F260)&gt;1,F260/1000000,F260)*Analysis!$B$4</f>
        <v>9.8431185600000006</v>
      </c>
      <c r="R260">
        <f t="shared" si="29"/>
        <v>0</v>
      </c>
      <c r="S260">
        <f t="shared" si="30"/>
        <v>0</v>
      </c>
      <c r="T260">
        <f t="shared" si="31"/>
        <v>0</v>
      </c>
      <c r="U260">
        <f t="shared" si="26"/>
        <v>0</v>
      </c>
    </row>
    <row r="261" spans="1:21" x14ac:dyDescent="0.3">
      <c r="A261" s="4">
        <v>259</v>
      </c>
      <c r="B261" s="4">
        <v>-96586767905</v>
      </c>
      <c r="C261" s="5">
        <v>2</v>
      </c>
      <c r="D261" s="5">
        <v>-5.0210000000000003E-3</v>
      </c>
      <c r="E261" s="5">
        <v>1.2321E-2</v>
      </c>
      <c r="F261" s="5">
        <v>1004372</v>
      </c>
      <c r="G261" s="5">
        <v>0</v>
      </c>
      <c r="H261" s="5">
        <v>0</v>
      </c>
      <c r="I261" s="5">
        <v>0</v>
      </c>
      <c r="J261" s="5">
        <v>0</v>
      </c>
      <c r="L261">
        <f t="shared" si="27"/>
        <v>259</v>
      </c>
      <c r="M261">
        <f>Analysis!$B$3+B261/1000000</f>
        <v>5.23209499999939</v>
      </c>
      <c r="N261">
        <f t="shared" si="28"/>
        <v>2</v>
      </c>
      <c r="O261">
        <f>IF(ABS(D261)&gt;1,D261/1000000,D261)*Analysis!$B$4</f>
        <v>-4.9256010000000003E-2</v>
      </c>
      <c r="P261">
        <f>IF(ABS(E261)&gt;1,E261/1000000,E261)*Analysis!$B$4</f>
        <v>0.12086901000000001</v>
      </c>
      <c r="Q261">
        <f>IF(ABS(F261)&gt;1,F261/1000000,F261)*Analysis!$B$4</f>
        <v>9.852889320000001</v>
      </c>
      <c r="R261">
        <f t="shared" si="29"/>
        <v>0</v>
      </c>
      <c r="S261">
        <f t="shared" si="30"/>
        <v>0</v>
      </c>
      <c r="T261">
        <f t="shared" si="31"/>
        <v>0</v>
      </c>
      <c r="U261">
        <f t="shared" si="26"/>
        <v>0</v>
      </c>
    </row>
    <row r="262" spans="1:21" x14ac:dyDescent="0.3">
      <c r="A262" s="4">
        <v>260</v>
      </c>
      <c r="B262" s="4">
        <v>-96586758553</v>
      </c>
      <c r="C262" s="5">
        <v>2</v>
      </c>
      <c r="D262" s="5">
        <v>-4.9589999999999999E-3</v>
      </c>
      <c r="E262" s="5">
        <v>1.2318000000000001E-2</v>
      </c>
      <c r="F262" s="5">
        <v>1003841</v>
      </c>
      <c r="G262" s="5">
        <v>0</v>
      </c>
      <c r="H262" s="5">
        <v>0</v>
      </c>
      <c r="I262" s="5">
        <v>0</v>
      </c>
      <c r="J262" s="5">
        <v>0</v>
      </c>
      <c r="L262">
        <f t="shared" si="27"/>
        <v>260</v>
      </c>
      <c r="M262">
        <f>Analysis!$B$3+B262/1000000</f>
        <v>5.2414469999930589</v>
      </c>
      <c r="N262">
        <f t="shared" si="28"/>
        <v>2</v>
      </c>
      <c r="O262">
        <f>IF(ABS(D262)&gt;1,D262/1000000,D262)*Analysis!$B$4</f>
        <v>-4.8647790000000003E-2</v>
      </c>
      <c r="P262">
        <f>IF(ABS(E262)&gt;1,E262/1000000,E262)*Analysis!$B$4</f>
        <v>0.12083958000000002</v>
      </c>
      <c r="Q262">
        <f>IF(ABS(F262)&gt;1,F262/1000000,F262)*Analysis!$B$4</f>
        <v>9.84768021</v>
      </c>
      <c r="R262">
        <f t="shared" si="29"/>
        <v>0</v>
      </c>
      <c r="S262">
        <f t="shared" si="30"/>
        <v>0</v>
      </c>
      <c r="T262">
        <f t="shared" si="31"/>
        <v>0</v>
      </c>
      <c r="U262">
        <f t="shared" si="26"/>
        <v>0</v>
      </c>
    </row>
    <row r="263" spans="1:21" x14ac:dyDescent="0.3">
      <c r="A263" s="4">
        <v>261</v>
      </c>
      <c r="B263" s="4">
        <v>-96586734859</v>
      </c>
      <c r="C263" s="5">
        <v>2</v>
      </c>
      <c r="D263" s="5">
        <v>-4.8989999999999997E-3</v>
      </c>
      <c r="E263" s="5">
        <v>1.2274999999999999E-2</v>
      </c>
      <c r="F263" s="5">
        <v>1004285</v>
      </c>
      <c r="G263" s="5">
        <v>0</v>
      </c>
      <c r="H263" s="5">
        <v>0</v>
      </c>
      <c r="I263" s="5">
        <v>0</v>
      </c>
      <c r="J263" s="5">
        <v>0</v>
      </c>
      <c r="L263">
        <f t="shared" si="27"/>
        <v>261</v>
      </c>
      <c r="M263">
        <f>Analysis!$B$3+B263/1000000</f>
        <v>5.2651409999962198</v>
      </c>
      <c r="N263">
        <f t="shared" si="28"/>
        <v>2</v>
      </c>
      <c r="O263">
        <f>IF(ABS(D263)&gt;1,D263/1000000,D263)*Analysis!$B$4</f>
        <v>-4.8059190000000002E-2</v>
      </c>
      <c r="P263">
        <f>IF(ABS(E263)&gt;1,E263/1000000,E263)*Analysis!$B$4</f>
        <v>0.12041775</v>
      </c>
      <c r="Q263">
        <f>IF(ABS(F263)&gt;1,F263/1000000,F263)*Analysis!$B$4</f>
        <v>9.8520358500000018</v>
      </c>
      <c r="R263">
        <f t="shared" si="29"/>
        <v>0</v>
      </c>
      <c r="S263">
        <f t="shared" si="30"/>
        <v>0</v>
      </c>
      <c r="T263">
        <f t="shared" si="31"/>
        <v>0</v>
      </c>
      <c r="U263">
        <f t="shared" si="26"/>
        <v>0</v>
      </c>
    </row>
    <row r="264" spans="1:21" x14ac:dyDescent="0.3">
      <c r="A264" s="4">
        <v>262</v>
      </c>
      <c r="B264" s="4">
        <v>-96586708460</v>
      </c>
      <c r="C264" s="5">
        <v>2</v>
      </c>
      <c r="D264" s="5">
        <v>-6.4840000000000002E-3</v>
      </c>
      <c r="E264" s="5">
        <v>1.2357E-2</v>
      </c>
      <c r="F264" s="5">
        <v>1004339</v>
      </c>
      <c r="G264" s="5">
        <v>0</v>
      </c>
      <c r="H264" s="5">
        <v>0</v>
      </c>
      <c r="I264" s="5">
        <v>0</v>
      </c>
      <c r="J264" s="5">
        <v>0</v>
      </c>
      <c r="L264">
        <f t="shared" si="27"/>
        <v>262</v>
      </c>
      <c r="M264">
        <f>Analysis!$B$3+B264/1000000</f>
        <v>5.2915400000056252</v>
      </c>
      <c r="N264">
        <f t="shared" si="28"/>
        <v>2</v>
      </c>
      <c r="O264">
        <f>IF(ABS(D264)&gt;1,D264/1000000,D264)*Analysis!$B$4</f>
        <v>-6.3608040000000005E-2</v>
      </c>
      <c r="P264">
        <f>IF(ABS(E264)&gt;1,E264/1000000,E264)*Analysis!$B$4</f>
        <v>0.12122217</v>
      </c>
      <c r="Q264">
        <f>IF(ABS(F264)&gt;1,F264/1000000,F264)*Analysis!$B$4</f>
        <v>9.8525655900000011</v>
      </c>
      <c r="R264">
        <f t="shared" si="29"/>
        <v>0</v>
      </c>
      <c r="S264">
        <f t="shared" si="30"/>
        <v>0</v>
      </c>
      <c r="T264">
        <f t="shared" si="31"/>
        <v>0</v>
      </c>
      <c r="U264">
        <f t="shared" si="26"/>
        <v>0</v>
      </c>
    </row>
    <row r="265" spans="1:21" x14ac:dyDescent="0.3">
      <c r="A265" s="4">
        <v>263</v>
      </c>
      <c r="B265" s="4">
        <v>-96586688573</v>
      </c>
      <c r="C265" s="5">
        <v>2</v>
      </c>
      <c r="D265" s="5">
        <v>-1.4023000000000001E-2</v>
      </c>
      <c r="E265" s="5">
        <v>1.2201999999999999E-2</v>
      </c>
      <c r="F265" s="5">
        <v>1000560</v>
      </c>
      <c r="G265" s="5">
        <v>0</v>
      </c>
      <c r="H265" s="5">
        <v>0</v>
      </c>
      <c r="I265" s="5">
        <v>0</v>
      </c>
      <c r="J265" s="5">
        <v>0</v>
      </c>
      <c r="L265">
        <f t="shared" si="27"/>
        <v>263</v>
      </c>
      <c r="M265">
        <f>Analysis!$B$3+B265/1000000</f>
        <v>5.3114269999932731</v>
      </c>
      <c r="N265">
        <f t="shared" si="28"/>
        <v>2</v>
      </c>
      <c r="O265">
        <f>IF(ABS(D265)&gt;1,D265/1000000,D265)*Analysis!$B$4</f>
        <v>-0.13756563000000002</v>
      </c>
      <c r="P265">
        <f>IF(ABS(E265)&gt;1,E265/1000000,E265)*Analysis!$B$4</f>
        <v>0.11970161999999999</v>
      </c>
      <c r="Q265">
        <f>IF(ABS(F265)&gt;1,F265/1000000,F265)*Analysis!$B$4</f>
        <v>9.8154935999999999</v>
      </c>
      <c r="R265">
        <f t="shared" si="29"/>
        <v>0</v>
      </c>
      <c r="S265">
        <f t="shared" si="30"/>
        <v>0</v>
      </c>
      <c r="T265">
        <f t="shared" si="31"/>
        <v>0</v>
      </c>
      <c r="U265">
        <f t="shared" si="26"/>
        <v>0</v>
      </c>
    </row>
    <row r="266" spans="1:21" x14ac:dyDescent="0.3">
      <c r="A266" s="4">
        <v>264</v>
      </c>
      <c r="B266" s="4">
        <v>-96586674146</v>
      </c>
      <c r="C266" s="5">
        <v>2</v>
      </c>
      <c r="D266" s="5">
        <v>-9.3550000000000005E-3</v>
      </c>
      <c r="E266" s="5">
        <v>1.2185E-2</v>
      </c>
      <c r="F266" s="5">
        <v>1004976</v>
      </c>
      <c r="G266" s="5">
        <v>0</v>
      </c>
      <c r="H266" s="5">
        <v>0</v>
      </c>
      <c r="I266" s="5">
        <v>0</v>
      </c>
      <c r="J266" s="5">
        <v>0</v>
      </c>
      <c r="L266">
        <f t="shared" si="27"/>
        <v>264</v>
      </c>
      <c r="M266">
        <f>Analysis!$B$3+B266/1000000</f>
        <v>5.3258539999951608</v>
      </c>
      <c r="N266">
        <f t="shared" si="28"/>
        <v>2</v>
      </c>
      <c r="O266">
        <f>IF(ABS(D266)&gt;1,D266/1000000,D266)*Analysis!$B$4</f>
        <v>-9.1772550000000008E-2</v>
      </c>
      <c r="P266">
        <f>IF(ABS(E266)&gt;1,E266/1000000,E266)*Analysis!$B$4</f>
        <v>0.11953485</v>
      </c>
      <c r="Q266">
        <f>IF(ABS(F266)&gt;1,F266/1000000,F266)*Analysis!$B$4</f>
        <v>9.8588145600000008</v>
      </c>
      <c r="R266">
        <f t="shared" si="29"/>
        <v>0</v>
      </c>
      <c r="S266">
        <f t="shared" si="30"/>
        <v>0</v>
      </c>
      <c r="T266">
        <f t="shared" si="31"/>
        <v>0</v>
      </c>
      <c r="U266">
        <f t="shared" si="26"/>
        <v>0</v>
      </c>
    </row>
    <row r="267" spans="1:21" x14ac:dyDescent="0.3">
      <c r="A267" s="4">
        <v>265</v>
      </c>
      <c r="B267" s="4">
        <v>-96586649268</v>
      </c>
      <c r="C267" s="5">
        <v>2</v>
      </c>
      <c r="D267" s="5">
        <v>-5.7279999999999996E-3</v>
      </c>
      <c r="E267" s="5">
        <v>1.2276E-2</v>
      </c>
      <c r="F267" s="5">
        <v>1004793</v>
      </c>
      <c r="G267" s="5">
        <v>0</v>
      </c>
      <c r="H267" s="5">
        <v>0</v>
      </c>
      <c r="I267" s="5">
        <v>0</v>
      </c>
      <c r="J267" s="5">
        <v>0</v>
      </c>
      <c r="L267">
        <f t="shared" si="27"/>
        <v>265</v>
      </c>
      <c r="M267">
        <f>Analysis!$B$3+B267/1000000</f>
        <v>5.3507320000062464</v>
      </c>
      <c r="N267">
        <f t="shared" si="28"/>
        <v>2</v>
      </c>
      <c r="O267">
        <f>IF(ABS(D267)&gt;1,D267/1000000,D267)*Analysis!$B$4</f>
        <v>-5.6191680000000001E-2</v>
      </c>
      <c r="P267">
        <f>IF(ABS(E267)&gt;1,E267/1000000,E267)*Analysis!$B$4</f>
        <v>0.12042756000000002</v>
      </c>
      <c r="Q267">
        <f>IF(ABS(F267)&gt;1,F267/1000000,F267)*Analysis!$B$4</f>
        <v>9.8570193300000017</v>
      </c>
      <c r="R267">
        <f t="shared" si="29"/>
        <v>0</v>
      </c>
      <c r="S267">
        <f t="shared" si="30"/>
        <v>0</v>
      </c>
      <c r="T267">
        <f t="shared" si="31"/>
        <v>0</v>
      </c>
      <c r="U267">
        <f t="shared" ref="U267:U330" si="32">J267/1000</f>
        <v>0</v>
      </c>
    </row>
    <row r="268" spans="1:21" x14ac:dyDescent="0.3">
      <c r="A268" s="4">
        <v>266</v>
      </c>
      <c r="B268" s="4">
        <v>-96586628787</v>
      </c>
      <c r="C268" s="5">
        <v>2</v>
      </c>
      <c r="D268" s="5">
        <v>-4.8180000000000002E-3</v>
      </c>
      <c r="E268" s="5">
        <v>5.4460000000000003E-3</v>
      </c>
      <c r="F268" s="5">
        <v>1004178</v>
      </c>
      <c r="G268" s="5">
        <v>0</v>
      </c>
      <c r="H268" s="5">
        <v>0</v>
      </c>
      <c r="I268" s="5">
        <v>0</v>
      </c>
      <c r="J268" s="5">
        <v>0</v>
      </c>
      <c r="L268">
        <f t="shared" si="27"/>
        <v>266</v>
      </c>
      <c r="M268">
        <f>Analysis!$B$3+B268/1000000</f>
        <v>5.3712130000058096</v>
      </c>
      <c r="N268">
        <f t="shared" si="28"/>
        <v>2</v>
      </c>
      <c r="O268">
        <f>IF(ABS(D268)&gt;1,D268/1000000,D268)*Analysis!$B$4</f>
        <v>-4.7264580000000007E-2</v>
      </c>
      <c r="P268">
        <f>IF(ABS(E268)&gt;1,E268/1000000,E268)*Analysis!$B$4</f>
        <v>5.3425260000000009E-2</v>
      </c>
      <c r="Q268">
        <f>IF(ABS(F268)&gt;1,F268/1000000,F268)*Analysis!$B$4</f>
        <v>9.8509861800000014</v>
      </c>
      <c r="R268">
        <f t="shared" si="29"/>
        <v>0</v>
      </c>
      <c r="S268">
        <f t="shared" si="30"/>
        <v>0</v>
      </c>
      <c r="T268">
        <f t="shared" si="31"/>
        <v>0</v>
      </c>
      <c r="U268">
        <f t="shared" si="32"/>
        <v>0</v>
      </c>
    </row>
    <row r="269" spans="1:21" x14ac:dyDescent="0.3">
      <c r="A269" s="4">
        <v>267</v>
      </c>
      <c r="B269" s="4">
        <v>-96586611609</v>
      </c>
      <c r="C269" s="5">
        <v>2</v>
      </c>
      <c r="D269" s="5">
        <v>-8.5310000000000004E-3</v>
      </c>
      <c r="E269" s="5">
        <v>3.9150000000000001E-3</v>
      </c>
      <c r="F269" s="5">
        <v>1004260</v>
      </c>
      <c r="G269" s="5">
        <v>0</v>
      </c>
      <c r="H269" s="5">
        <v>0</v>
      </c>
      <c r="I269" s="5">
        <v>0</v>
      </c>
      <c r="J269" s="5">
        <v>0</v>
      </c>
      <c r="L269">
        <f t="shared" si="27"/>
        <v>267</v>
      </c>
      <c r="M269">
        <f>Analysis!$B$3+B269/1000000</f>
        <v>5.3883910000004107</v>
      </c>
      <c r="N269">
        <f t="shared" si="28"/>
        <v>2</v>
      </c>
      <c r="O269">
        <f>IF(ABS(D269)&gt;1,D269/1000000,D269)*Analysis!$B$4</f>
        <v>-8.3689110000000011E-2</v>
      </c>
      <c r="P269">
        <f>IF(ABS(E269)&gt;1,E269/1000000,E269)*Analysis!$B$4</f>
        <v>3.840615E-2</v>
      </c>
      <c r="Q269">
        <f>IF(ABS(F269)&gt;1,F269/1000000,F269)*Analysis!$B$4</f>
        <v>9.8517905999999993</v>
      </c>
      <c r="R269">
        <f t="shared" si="29"/>
        <v>0</v>
      </c>
      <c r="S269">
        <f t="shared" si="30"/>
        <v>0</v>
      </c>
      <c r="T269">
        <f t="shared" si="31"/>
        <v>0</v>
      </c>
      <c r="U269">
        <f t="shared" si="32"/>
        <v>0</v>
      </c>
    </row>
    <row r="270" spans="1:21" x14ac:dyDescent="0.3">
      <c r="A270" s="4">
        <v>268</v>
      </c>
      <c r="B270" s="4">
        <v>-96586588357</v>
      </c>
      <c r="C270" s="5">
        <v>2</v>
      </c>
      <c r="D270" s="5">
        <v>-8.7760000000000008E-3</v>
      </c>
      <c r="E270" s="5">
        <v>1.2909E-2</v>
      </c>
      <c r="F270" s="5">
        <v>1004269</v>
      </c>
      <c r="G270" s="5">
        <v>0</v>
      </c>
      <c r="H270" s="5">
        <v>0</v>
      </c>
      <c r="I270" s="5">
        <v>0</v>
      </c>
      <c r="J270" s="5">
        <v>0</v>
      </c>
      <c r="L270">
        <f t="shared" si="27"/>
        <v>268</v>
      </c>
      <c r="M270">
        <f>Analysis!$B$3+B270/1000000</f>
        <v>5.411642999999458</v>
      </c>
      <c r="N270">
        <f t="shared" si="28"/>
        <v>2</v>
      </c>
      <c r="O270">
        <f>IF(ABS(D270)&gt;1,D270/1000000,D270)*Analysis!$B$4</f>
        <v>-8.6092560000000012E-2</v>
      </c>
      <c r="P270">
        <f>IF(ABS(E270)&gt;1,E270/1000000,E270)*Analysis!$B$4</f>
        <v>0.12663729000000001</v>
      </c>
      <c r="Q270">
        <f>IF(ABS(F270)&gt;1,F270/1000000,F270)*Analysis!$B$4</f>
        <v>9.8518788900000018</v>
      </c>
      <c r="R270">
        <f t="shared" si="29"/>
        <v>0</v>
      </c>
      <c r="S270">
        <f t="shared" si="30"/>
        <v>0</v>
      </c>
      <c r="T270">
        <f t="shared" si="31"/>
        <v>0</v>
      </c>
      <c r="U270">
        <f t="shared" si="32"/>
        <v>0</v>
      </c>
    </row>
    <row r="271" spans="1:21" x14ac:dyDescent="0.3">
      <c r="A271" s="4">
        <v>269</v>
      </c>
      <c r="B271" s="4">
        <v>-96586568877</v>
      </c>
      <c r="C271" s="5">
        <v>2</v>
      </c>
      <c r="D271" s="5">
        <v>-7.9729999999999992E-3</v>
      </c>
      <c r="E271" s="5">
        <v>1.1991999999999999E-2</v>
      </c>
      <c r="F271" s="5">
        <v>1004329</v>
      </c>
      <c r="G271" s="5">
        <v>0</v>
      </c>
      <c r="H271" s="5">
        <v>0</v>
      </c>
      <c r="I271" s="5">
        <v>0</v>
      </c>
      <c r="J271" s="5">
        <v>0</v>
      </c>
      <c r="L271">
        <f t="shared" si="27"/>
        <v>269</v>
      </c>
      <c r="M271">
        <f>Analysis!$B$3+B271/1000000</f>
        <v>5.4311230000021169</v>
      </c>
      <c r="N271">
        <f t="shared" si="28"/>
        <v>2</v>
      </c>
      <c r="O271">
        <f>IF(ABS(D271)&gt;1,D271/1000000,D271)*Analysis!$B$4</f>
        <v>-7.8215129999999994E-2</v>
      </c>
      <c r="P271">
        <f>IF(ABS(E271)&gt;1,E271/1000000,E271)*Analysis!$B$4</f>
        <v>0.11764152</v>
      </c>
      <c r="Q271">
        <f>IF(ABS(F271)&gt;1,F271/1000000,F271)*Analysis!$B$4</f>
        <v>9.8524674900000004</v>
      </c>
      <c r="R271">
        <f t="shared" si="29"/>
        <v>0</v>
      </c>
      <c r="S271">
        <f t="shared" si="30"/>
        <v>0</v>
      </c>
      <c r="T271">
        <f t="shared" si="31"/>
        <v>0</v>
      </c>
      <c r="U271">
        <f t="shared" si="32"/>
        <v>0</v>
      </c>
    </row>
    <row r="272" spans="1:21" x14ac:dyDescent="0.3">
      <c r="A272" s="4">
        <v>270</v>
      </c>
      <c r="B272" s="4">
        <v>-96586551370</v>
      </c>
      <c r="C272" s="5">
        <v>2</v>
      </c>
      <c r="D272" s="5">
        <v>-5.8830000000000002E-3</v>
      </c>
      <c r="E272" s="5">
        <v>1.2374E-2</v>
      </c>
      <c r="F272" s="5">
        <v>1002469</v>
      </c>
      <c r="G272" s="5">
        <v>0</v>
      </c>
      <c r="H272" s="5">
        <v>0</v>
      </c>
      <c r="I272" s="5">
        <v>0</v>
      </c>
      <c r="J272" s="5">
        <v>0</v>
      </c>
      <c r="L272">
        <f t="shared" si="27"/>
        <v>270</v>
      </c>
      <c r="M272">
        <f>Analysis!$B$3+B272/1000000</f>
        <v>5.4486299999989569</v>
      </c>
      <c r="N272">
        <f t="shared" si="28"/>
        <v>2</v>
      </c>
      <c r="O272">
        <f>IF(ABS(D272)&gt;1,D272/1000000,D272)*Analysis!$B$4</f>
        <v>-5.7712230000000003E-2</v>
      </c>
      <c r="P272">
        <f>IF(ABS(E272)&gt;1,E272/1000000,E272)*Analysis!$B$4</f>
        <v>0.12138894</v>
      </c>
      <c r="Q272">
        <f>IF(ABS(F272)&gt;1,F272/1000000,F272)*Analysis!$B$4</f>
        <v>9.834220890000001</v>
      </c>
      <c r="R272">
        <f t="shared" si="29"/>
        <v>0</v>
      </c>
      <c r="S272">
        <f t="shared" si="30"/>
        <v>0</v>
      </c>
      <c r="T272">
        <f t="shared" si="31"/>
        <v>0</v>
      </c>
      <c r="U272">
        <f t="shared" si="32"/>
        <v>0</v>
      </c>
    </row>
    <row r="273" spans="1:21" x14ac:dyDescent="0.3">
      <c r="A273" s="4">
        <v>271</v>
      </c>
      <c r="B273" s="4">
        <v>-96586527532</v>
      </c>
      <c r="C273" s="5">
        <v>2</v>
      </c>
      <c r="D273" s="5">
        <v>-1.265E-2</v>
      </c>
      <c r="E273" s="5">
        <v>1.2272E-2</v>
      </c>
      <c r="F273" s="5">
        <v>1005483</v>
      </c>
      <c r="G273" s="5">
        <v>0</v>
      </c>
      <c r="H273" s="5">
        <v>0</v>
      </c>
      <c r="I273" s="5">
        <v>0</v>
      </c>
      <c r="J273" s="5">
        <v>0</v>
      </c>
      <c r="L273">
        <f t="shared" si="27"/>
        <v>271</v>
      </c>
      <c r="M273">
        <f>Analysis!$B$3+B273/1000000</f>
        <v>5.4724680000072112</v>
      </c>
      <c r="N273">
        <f t="shared" si="28"/>
        <v>2</v>
      </c>
      <c r="O273">
        <f>IF(ABS(D273)&gt;1,D273/1000000,D273)*Analysis!$B$4</f>
        <v>-0.1240965</v>
      </c>
      <c r="P273">
        <f>IF(ABS(E273)&gt;1,E273/1000000,E273)*Analysis!$B$4</f>
        <v>0.12038832000000001</v>
      </c>
      <c r="Q273">
        <f>IF(ABS(F273)&gt;1,F273/1000000,F273)*Analysis!$B$4</f>
        <v>9.863788229999999</v>
      </c>
      <c r="R273">
        <f t="shared" si="29"/>
        <v>0</v>
      </c>
      <c r="S273">
        <f t="shared" si="30"/>
        <v>0</v>
      </c>
      <c r="T273">
        <f t="shared" si="31"/>
        <v>0</v>
      </c>
      <c r="U273">
        <f t="shared" si="32"/>
        <v>0</v>
      </c>
    </row>
    <row r="274" spans="1:21" x14ac:dyDescent="0.3">
      <c r="A274" s="4">
        <v>272</v>
      </c>
      <c r="B274" s="4">
        <v>-96586508073</v>
      </c>
      <c r="C274" s="5">
        <v>2</v>
      </c>
      <c r="D274" s="5">
        <v>-1.3872000000000001E-2</v>
      </c>
      <c r="E274" s="5">
        <v>1.2239999999999999E-2</v>
      </c>
      <c r="F274" s="5">
        <v>1004482</v>
      </c>
      <c r="G274" s="5">
        <v>0</v>
      </c>
      <c r="H274" s="5">
        <v>0</v>
      </c>
      <c r="I274" s="5">
        <v>0</v>
      </c>
      <c r="J274" s="5">
        <v>0</v>
      </c>
      <c r="L274">
        <f t="shared" si="27"/>
        <v>272</v>
      </c>
      <c r="M274">
        <f>Analysis!$B$3+B274/1000000</f>
        <v>5.4919269999954849</v>
      </c>
      <c r="N274">
        <f t="shared" si="28"/>
        <v>2</v>
      </c>
      <c r="O274">
        <f>IF(ABS(D274)&gt;1,D274/1000000,D274)*Analysis!$B$4</f>
        <v>-0.13608432000000001</v>
      </c>
      <c r="P274">
        <f>IF(ABS(E274)&gt;1,E274/1000000,E274)*Analysis!$B$4</f>
        <v>0.1200744</v>
      </c>
      <c r="Q274">
        <f>IF(ABS(F274)&gt;1,F274/1000000,F274)*Analysis!$B$4</f>
        <v>9.8539684200000011</v>
      </c>
      <c r="R274">
        <f t="shared" si="29"/>
        <v>0</v>
      </c>
      <c r="S274">
        <f t="shared" si="30"/>
        <v>0</v>
      </c>
      <c r="T274">
        <f t="shared" si="31"/>
        <v>0</v>
      </c>
      <c r="U274">
        <f t="shared" si="32"/>
        <v>0</v>
      </c>
    </row>
    <row r="275" spans="1:21" x14ac:dyDescent="0.3">
      <c r="A275" s="4">
        <v>273</v>
      </c>
      <c r="B275" s="4">
        <v>-96586488137</v>
      </c>
      <c r="C275" s="5">
        <v>2</v>
      </c>
      <c r="D275" s="5">
        <v>-9.0840000000000001E-3</v>
      </c>
      <c r="E275" s="5">
        <v>1.2272999999999999E-2</v>
      </c>
      <c r="F275" s="5">
        <v>1004004</v>
      </c>
      <c r="G275" s="5">
        <v>0</v>
      </c>
      <c r="H275" s="5">
        <v>0</v>
      </c>
      <c r="I275" s="5">
        <v>0</v>
      </c>
      <c r="J275" s="5">
        <v>0</v>
      </c>
      <c r="L275">
        <f t="shared" si="27"/>
        <v>273</v>
      </c>
      <c r="M275">
        <f>Analysis!$B$3+B275/1000000</f>
        <v>5.511863000006997</v>
      </c>
      <c r="N275">
        <f t="shared" si="28"/>
        <v>2</v>
      </c>
      <c r="O275">
        <f>IF(ABS(D275)&gt;1,D275/1000000,D275)*Analysis!$B$4</f>
        <v>-8.9114040000000005E-2</v>
      </c>
      <c r="P275">
        <f>IF(ABS(E275)&gt;1,E275/1000000,E275)*Analysis!$B$4</f>
        <v>0.12039812999999999</v>
      </c>
      <c r="Q275">
        <f>IF(ABS(F275)&gt;1,F275/1000000,F275)*Analysis!$B$4</f>
        <v>9.8492792399999995</v>
      </c>
      <c r="R275">
        <f t="shared" si="29"/>
        <v>0</v>
      </c>
      <c r="S275">
        <f t="shared" si="30"/>
        <v>0</v>
      </c>
      <c r="T275">
        <f t="shared" si="31"/>
        <v>0</v>
      </c>
      <c r="U275">
        <f t="shared" si="32"/>
        <v>0</v>
      </c>
    </row>
    <row r="276" spans="1:21" x14ac:dyDescent="0.3">
      <c r="A276" s="4">
        <v>274</v>
      </c>
      <c r="B276" s="4">
        <v>-96586469519</v>
      </c>
      <c r="C276" s="5">
        <v>2</v>
      </c>
      <c r="D276" s="5">
        <v>-7.1170000000000001E-3</v>
      </c>
      <c r="E276" s="5">
        <v>1.2343E-2</v>
      </c>
      <c r="F276" s="5">
        <v>1005862</v>
      </c>
      <c r="G276" s="5">
        <v>0</v>
      </c>
      <c r="H276" s="5">
        <v>0</v>
      </c>
      <c r="I276" s="5">
        <v>0</v>
      </c>
      <c r="J276" s="5">
        <v>0</v>
      </c>
      <c r="L276">
        <f t="shared" si="27"/>
        <v>274</v>
      </c>
      <c r="M276">
        <f>Analysis!$B$3+B276/1000000</f>
        <v>5.5304809999943245</v>
      </c>
      <c r="N276">
        <f t="shared" si="28"/>
        <v>2</v>
      </c>
      <c r="O276">
        <f>IF(ABS(D276)&gt;1,D276/1000000,D276)*Analysis!$B$4</f>
        <v>-6.9817770000000001E-2</v>
      </c>
      <c r="P276">
        <f>IF(ABS(E276)&gt;1,E276/1000000,E276)*Analysis!$B$4</f>
        <v>0.12108483</v>
      </c>
      <c r="Q276">
        <f>IF(ABS(F276)&gt;1,F276/1000000,F276)*Analysis!$B$4</f>
        <v>9.867506220000001</v>
      </c>
      <c r="R276">
        <f t="shared" si="29"/>
        <v>0</v>
      </c>
      <c r="S276">
        <f t="shared" si="30"/>
        <v>0</v>
      </c>
      <c r="T276">
        <f t="shared" si="31"/>
        <v>0</v>
      </c>
      <c r="U276">
        <f t="shared" si="32"/>
        <v>0</v>
      </c>
    </row>
    <row r="277" spans="1:21" x14ac:dyDescent="0.3">
      <c r="A277" s="4">
        <v>275</v>
      </c>
      <c r="B277" s="4">
        <v>-96586452965</v>
      </c>
      <c r="C277" s="5">
        <v>2</v>
      </c>
      <c r="D277" s="5">
        <v>-1.3745E-2</v>
      </c>
      <c r="E277" s="5">
        <v>1.2285000000000001E-2</v>
      </c>
      <c r="F277" s="5">
        <v>1006376</v>
      </c>
      <c r="G277" s="5">
        <v>0</v>
      </c>
      <c r="H277" s="5">
        <v>0</v>
      </c>
      <c r="I277" s="5">
        <v>0</v>
      </c>
      <c r="J277" s="5">
        <v>0</v>
      </c>
      <c r="L277">
        <f t="shared" si="27"/>
        <v>275</v>
      </c>
      <c r="M277">
        <f>Analysis!$B$3+B277/1000000</f>
        <v>5.5470349999959581</v>
      </c>
      <c r="N277">
        <f t="shared" si="28"/>
        <v>2</v>
      </c>
      <c r="O277">
        <f>IF(ABS(D277)&gt;1,D277/1000000,D277)*Analysis!$B$4</f>
        <v>-0.13483845</v>
      </c>
      <c r="P277">
        <f>IF(ABS(E277)&gt;1,E277/1000000,E277)*Analysis!$B$4</f>
        <v>0.12051585000000001</v>
      </c>
      <c r="Q277">
        <f>IF(ABS(F277)&gt;1,F277/1000000,F277)*Analysis!$B$4</f>
        <v>9.8725485600000003</v>
      </c>
      <c r="R277">
        <f t="shared" si="29"/>
        <v>0</v>
      </c>
      <c r="S277">
        <f t="shared" si="30"/>
        <v>0</v>
      </c>
      <c r="T277">
        <f t="shared" si="31"/>
        <v>0</v>
      </c>
      <c r="U277">
        <f t="shared" si="32"/>
        <v>0</v>
      </c>
    </row>
    <row r="278" spans="1:21" x14ac:dyDescent="0.3">
      <c r="A278" s="4">
        <v>276</v>
      </c>
      <c r="B278" s="4">
        <v>-96586427512</v>
      </c>
      <c r="C278" s="5">
        <v>2</v>
      </c>
      <c r="D278" s="5">
        <v>-6.1739999999999998E-3</v>
      </c>
      <c r="E278" s="5">
        <v>1.2316000000000001E-2</v>
      </c>
      <c r="F278" s="5">
        <v>1005034</v>
      </c>
      <c r="G278" s="5">
        <v>0</v>
      </c>
      <c r="H278" s="5">
        <v>0</v>
      </c>
      <c r="I278" s="5">
        <v>0</v>
      </c>
      <c r="J278" s="5">
        <v>0</v>
      </c>
      <c r="L278">
        <f t="shared" si="27"/>
        <v>276</v>
      </c>
      <c r="M278">
        <f>Analysis!$B$3+B278/1000000</f>
        <v>5.5724880000052508</v>
      </c>
      <c r="N278">
        <f t="shared" si="28"/>
        <v>2</v>
      </c>
      <c r="O278">
        <f>IF(ABS(D278)&gt;1,D278/1000000,D278)*Analysis!$B$4</f>
        <v>-6.056694E-2</v>
      </c>
      <c r="P278">
        <f>IF(ABS(E278)&gt;1,E278/1000000,E278)*Analysis!$B$4</f>
        <v>0.12081996000000002</v>
      </c>
      <c r="Q278">
        <f>IF(ABS(F278)&gt;1,F278/1000000,F278)*Analysis!$B$4</f>
        <v>9.8593835399999996</v>
      </c>
      <c r="R278">
        <f t="shared" si="29"/>
        <v>0</v>
      </c>
      <c r="S278">
        <f t="shared" si="30"/>
        <v>0</v>
      </c>
      <c r="T278">
        <f t="shared" si="31"/>
        <v>0</v>
      </c>
      <c r="U278">
        <f t="shared" si="32"/>
        <v>0</v>
      </c>
    </row>
    <row r="279" spans="1:21" x14ac:dyDescent="0.3">
      <c r="A279" s="4">
        <v>277</v>
      </c>
      <c r="B279" s="4">
        <v>-96586417287</v>
      </c>
      <c r="C279" s="5">
        <v>2</v>
      </c>
      <c r="D279" s="5">
        <v>-7.0489999999999997E-3</v>
      </c>
      <c r="E279" s="5">
        <v>1.2276E-2</v>
      </c>
      <c r="F279" s="5">
        <v>1003748</v>
      </c>
      <c r="G279" s="5">
        <v>0</v>
      </c>
      <c r="H279" s="5">
        <v>0</v>
      </c>
      <c r="I279" s="5">
        <v>0</v>
      </c>
      <c r="J279" s="5">
        <v>0</v>
      </c>
      <c r="L279">
        <f t="shared" si="27"/>
        <v>277</v>
      </c>
      <c r="M279">
        <f>Analysis!$B$3+B279/1000000</f>
        <v>5.5827129999961471</v>
      </c>
      <c r="N279">
        <f t="shared" si="28"/>
        <v>2</v>
      </c>
      <c r="O279">
        <f>IF(ABS(D279)&gt;1,D279/1000000,D279)*Analysis!$B$4</f>
        <v>-6.9150690000000001E-2</v>
      </c>
      <c r="P279">
        <f>IF(ABS(E279)&gt;1,E279/1000000,E279)*Analysis!$B$4</f>
        <v>0.12042756000000002</v>
      </c>
      <c r="Q279">
        <f>IF(ABS(F279)&gt;1,F279/1000000,F279)*Analysis!$B$4</f>
        <v>9.8467678800000016</v>
      </c>
      <c r="R279">
        <f t="shared" si="29"/>
        <v>0</v>
      </c>
      <c r="S279">
        <f t="shared" si="30"/>
        <v>0</v>
      </c>
      <c r="T279">
        <f t="shared" si="31"/>
        <v>0</v>
      </c>
      <c r="U279">
        <f t="shared" si="32"/>
        <v>0</v>
      </c>
    </row>
    <row r="280" spans="1:21" x14ac:dyDescent="0.3">
      <c r="A280" s="4">
        <v>278</v>
      </c>
      <c r="B280" s="4">
        <v>-96586387193</v>
      </c>
      <c r="C280" s="5">
        <v>2</v>
      </c>
      <c r="D280" s="5">
        <v>-1.277E-2</v>
      </c>
      <c r="E280" s="5">
        <v>1.2331E-2</v>
      </c>
      <c r="F280" s="5">
        <v>1011173</v>
      </c>
      <c r="G280" s="5">
        <v>0</v>
      </c>
      <c r="H280" s="5">
        <v>0</v>
      </c>
      <c r="I280" s="5">
        <v>0</v>
      </c>
      <c r="J280" s="5">
        <v>0</v>
      </c>
      <c r="L280">
        <f t="shared" si="27"/>
        <v>278</v>
      </c>
      <c r="M280">
        <f>Analysis!$B$3+B280/1000000</f>
        <v>5.6128069999977015</v>
      </c>
      <c r="N280">
        <f t="shared" si="28"/>
        <v>2</v>
      </c>
      <c r="O280">
        <f>IF(ABS(D280)&gt;1,D280/1000000,D280)*Analysis!$B$4</f>
        <v>-0.12527370000000002</v>
      </c>
      <c r="P280">
        <f>IF(ABS(E280)&gt;1,E280/1000000,E280)*Analysis!$B$4</f>
        <v>0.12096711</v>
      </c>
      <c r="Q280">
        <f>IF(ABS(F280)&gt;1,F280/1000000,F280)*Analysis!$B$4</f>
        <v>9.919607130000001</v>
      </c>
      <c r="R280">
        <f t="shared" si="29"/>
        <v>0</v>
      </c>
      <c r="S280">
        <f t="shared" si="30"/>
        <v>0</v>
      </c>
      <c r="T280">
        <f t="shared" si="31"/>
        <v>0</v>
      </c>
      <c r="U280">
        <f t="shared" si="32"/>
        <v>0</v>
      </c>
    </row>
    <row r="281" spans="1:21" x14ac:dyDescent="0.3">
      <c r="A281" s="4">
        <v>279</v>
      </c>
      <c r="B281" s="4">
        <v>-96586369802</v>
      </c>
      <c r="C281" s="5">
        <v>2</v>
      </c>
      <c r="D281" s="5">
        <v>-1.333E-2</v>
      </c>
      <c r="E281" s="5">
        <v>1.2355E-2</v>
      </c>
      <c r="F281" s="5">
        <v>1012791</v>
      </c>
      <c r="G281" s="5">
        <v>0</v>
      </c>
      <c r="H281" s="5">
        <v>0</v>
      </c>
      <c r="I281" s="5">
        <v>0</v>
      </c>
      <c r="J281" s="5">
        <v>0</v>
      </c>
      <c r="L281">
        <f t="shared" si="27"/>
        <v>279</v>
      </c>
      <c r="M281">
        <f>Analysis!$B$3+B281/1000000</f>
        <v>5.6301979999989271</v>
      </c>
      <c r="N281">
        <f t="shared" si="28"/>
        <v>2</v>
      </c>
      <c r="O281">
        <f>IF(ABS(D281)&gt;1,D281/1000000,D281)*Analysis!$B$4</f>
        <v>-0.1307673</v>
      </c>
      <c r="P281">
        <f>IF(ABS(E281)&gt;1,E281/1000000,E281)*Analysis!$B$4</f>
        <v>0.12120255000000001</v>
      </c>
      <c r="Q281">
        <f>IF(ABS(F281)&gt;1,F281/1000000,F281)*Analysis!$B$4</f>
        <v>9.935479710000001</v>
      </c>
      <c r="R281">
        <f t="shared" si="29"/>
        <v>0</v>
      </c>
      <c r="S281">
        <f t="shared" si="30"/>
        <v>0</v>
      </c>
      <c r="T281">
        <f t="shared" si="31"/>
        <v>0</v>
      </c>
      <c r="U281">
        <f t="shared" si="32"/>
        <v>0</v>
      </c>
    </row>
    <row r="282" spans="1:21" x14ac:dyDescent="0.3">
      <c r="A282" s="4">
        <v>280</v>
      </c>
      <c r="B282" s="4">
        <v>-96586351891</v>
      </c>
      <c r="C282" s="5">
        <v>2</v>
      </c>
      <c r="D282" s="5">
        <v>-1.2928E-2</v>
      </c>
      <c r="E282" s="5">
        <v>1.2316000000000001E-2</v>
      </c>
      <c r="F282" s="5">
        <v>1003940</v>
      </c>
      <c r="G282" s="5">
        <v>0</v>
      </c>
      <c r="H282" s="5">
        <v>0</v>
      </c>
      <c r="I282" s="5">
        <v>0</v>
      </c>
      <c r="J282" s="5">
        <v>0</v>
      </c>
      <c r="L282">
        <f t="shared" si="27"/>
        <v>280</v>
      </c>
      <c r="M282">
        <f>Analysis!$B$3+B282/1000000</f>
        <v>5.6481090000015683</v>
      </c>
      <c r="N282">
        <f t="shared" si="28"/>
        <v>2</v>
      </c>
      <c r="O282">
        <f>IF(ABS(D282)&gt;1,D282/1000000,D282)*Analysis!$B$4</f>
        <v>-0.12682368000000002</v>
      </c>
      <c r="P282">
        <f>IF(ABS(E282)&gt;1,E282/1000000,E282)*Analysis!$B$4</f>
        <v>0.12081996000000002</v>
      </c>
      <c r="Q282">
        <f>IF(ABS(F282)&gt;1,F282/1000000,F282)*Analysis!$B$4</f>
        <v>9.8486514000000014</v>
      </c>
      <c r="R282">
        <f t="shared" si="29"/>
        <v>0</v>
      </c>
      <c r="S282">
        <f t="shared" si="30"/>
        <v>0</v>
      </c>
      <c r="T282">
        <f t="shared" si="31"/>
        <v>0</v>
      </c>
      <c r="U282">
        <f t="shared" si="32"/>
        <v>0</v>
      </c>
    </row>
    <row r="283" spans="1:21" x14ac:dyDescent="0.3">
      <c r="A283" s="4">
        <v>281</v>
      </c>
      <c r="B283" s="4">
        <v>-96586328967</v>
      </c>
      <c r="C283" s="5">
        <v>2</v>
      </c>
      <c r="D283" s="5">
        <v>-1.2782999999999999E-2</v>
      </c>
      <c r="E283" s="5">
        <v>8.9079999999999993E-3</v>
      </c>
      <c r="F283" s="5">
        <v>1004126</v>
      </c>
      <c r="G283" s="5">
        <v>0</v>
      </c>
      <c r="H283" s="5">
        <v>0</v>
      </c>
      <c r="I283" s="5">
        <v>0</v>
      </c>
      <c r="J283" s="5">
        <v>0</v>
      </c>
      <c r="L283">
        <f t="shared" si="27"/>
        <v>281</v>
      </c>
      <c r="M283">
        <f>Analysis!$B$3+B283/1000000</f>
        <v>5.6710330000059912</v>
      </c>
      <c r="N283">
        <f t="shared" si="28"/>
        <v>2</v>
      </c>
      <c r="O283">
        <f>IF(ABS(D283)&gt;1,D283/1000000,D283)*Analysis!$B$4</f>
        <v>-0.12540123</v>
      </c>
      <c r="P283">
        <f>IF(ABS(E283)&gt;1,E283/1000000,E283)*Analysis!$B$4</f>
        <v>8.7387480000000003E-2</v>
      </c>
      <c r="Q283">
        <f>IF(ABS(F283)&gt;1,F283/1000000,F283)*Analysis!$B$4</f>
        <v>9.8504760600000019</v>
      </c>
      <c r="R283">
        <f t="shared" si="29"/>
        <v>0</v>
      </c>
      <c r="S283">
        <f t="shared" si="30"/>
        <v>0</v>
      </c>
      <c r="T283">
        <f t="shared" si="31"/>
        <v>0</v>
      </c>
      <c r="U283">
        <f t="shared" si="32"/>
        <v>0</v>
      </c>
    </row>
    <row r="284" spans="1:21" x14ac:dyDescent="0.3">
      <c r="A284" s="4">
        <v>282</v>
      </c>
      <c r="B284" s="4">
        <v>-96586311414</v>
      </c>
      <c r="C284" s="5">
        <v>2</v>
      </c>
      <c r="D284" s="5">
        <v>-1.3101E-2</v>
      </c>
      <c r="E284" s="5">
        <v>3.9129999999999998E-3</v>
      </c>
      <c r="F284" s="5">
        <v>1009782</v>
      </c>
      <c r="G284" s="5">
        <v>0</v>
      </c>
      <c r="H284" s="5">
        <v>0</v>
      </c>
      <c r="I284" s="5">
        <v>0</v>
      </c>
      <c r="J284" s="5">
        <v>0</v>
      </c>
      <c r="L284">
        <f t="shared" si="27"/>
        <v>282</v>
      </c>
      <c r="M284">
        <f>Analysis!$B$3+B284/1000000</f>
        <v>5.688586000003852</v>
      </c>
      <c r="N284">
        <f t="shared" si="28"/>
        <v>2</v>
      </c>
      <c r="O284">
        <f>IF(ABS(D284)&gt;1,D284/1000000,D284)*Analysis!$B$4</f>
        <v>-0.12852081000000001</v>
      </c>
      <c r="P284">
        <f>IF(ABS(E284)&gt;1,E284/1000000,E284)*Analysis!$B$4</f>
        <v>3.8386530000000002E-2</v>
      </c>
      <c r="Q284">
        <f>IF(ABS(F284)&gt;1,F284/1000000,F284)*Analysis!$B$4</f>
        <v>9.9059614200000006</v>
      </c>
      <c r="R284">
        <f t="shared" si="29"/>
        <v>0</v>
      </c>
      <c r="S284">
        <f t="shared" si="30"/>
        <v>0</v>
      </c>
      <c r="T284">
        <f t="shared" si="31"/>
        <v>0</v>
      </c>
      <c r="U284">
        <f t="shared" si="32"/>
        <v>0</v>
      </c>
    </row>
    <row r="285" spans="1:21" x14ac:dyDescent="0.3">
      <c r="A285" s="4">
        <v>283</v>
      </c>
      <c r="B285" s="4">
        <v>-96586294815</v>
      </c>
      <c r="C285" s="5">
        <v>2</v>
      </c>
      <c r="D285" s="5">
        <v>-1.3072E-2</v>
      </c>
      <c r="E285" s="5">
        <v>5.2199999999999998E-3</v>
      </c>
      <c r="F285" s="5">
        <v>1009324</v>
      </c>
      <c r="G285" s="5">
        <v>0</v>
      </c>
      <c r="H285" s="5">
        <v>0</v>
      </c>
      <c r="I285" s="5">
        <v>0</v>
      </c>
      <c r="J285" s="5">
        <v>0</v>
      </c>
      <c r="L285">
        <f t="shared" si="27"/>
        <v>283</v>
      </c>
      <c r="M285">
        <f>Analysis!$B$3+B285/1000000</f>
        <v>5.7051849999988917</v>
      </c>
      <c r="N285">
        <f t="shared" si="28"/>
        <v>2</v>
      </c>
      <c r="O285">
        <f>IF(ABS(D285)&gt;1,D285/1000000,D285)*Analysis!$B$4</f>
        <v>-0.12823632000000001</v>
      </c>
      <c r="P285">
        <f>IF(ABS(E285)&gt;1,E285/1000000,E285)*Analysis!$B$4</f>
        <v>5.1208200000000002E-2</v>
      </c>
      <c r="Q285">
        <f>IF(ABS(F285)&gt;1,F285/1000000,F285)*Analysis!$B$4</f>
        <v>9.9014684400000021</v>
      </c>
      <c r="R285">
        <f t="shared" si="29"/>
        <v>0</v>
      </c>
      <c r="S285">
        <f t="shared" si="30"/>
        <v>0</v>
      </c>
      <c r="T285">
        <f t="shared" si="31"/>
        <v>0</v>
      </c>
      <c r="U285">
        <f t="shared" si="32"/>
        <v>0</v>
      </c>
    </row>
    <row r="286" spans="1:21" x14ac:dyDescent="0.3">
      <c r="A286" s="4">
        <v>284</v>
      </c>
      <c r="B286" s="4">
        <v>-96586268237</v>
      </c>
      <c r="C286" s="5">
        <v>2</v>
      </c>
      <c r="D286" s="5">
        <v>-8.0230000000000006E-3</v>
      </c>
      <c r="E286" s="5">
        <v>1.2987E-2</v>
      </c>
      <c r="F286" s="5">
        <v>1005020</v>
      </c>
      <c r="G286" s="5">
        <v>0</v>
      </c>
      <c r="H286" s="5">
        <v>0</v>
      </c>
      <c r="I286" s="5">
        <v>0</v>
      </c>
      <c r="J286" s="5">
        <v>0</v>
      </c>
      <c r="L286">
        <f t="shared" si="27"/>
        <v>284</v>
      </c>
      <c r="M286">
        <f>Analysis!$B$3+B286/1000000</f>
        <v>5.7317630000034114</v>
      </c>
      <c r="N286">
        <f t="shared" si="28"/>
        <v>2</v>
      </c>
      <c r="O286">
        <f>IF(ABS(D286)&gt;1,D286/1000000,D286)*Analysis!$B$4</f>
        <v>-7.8705630000000013E-2</v>
      </c>
      <c r="P286">
        <f>IF(ABS(E286)&gt;1,E286/1000000,E286)*Analysis!$B$4</f>
        <v>0.12740247000000002</v>
      </c>
      <c r="Q286">
        <f>IF(ABS(F286)&gt;1,F286/1000000,F286)*Analysis!$B$4</f>
        <v>9.8592462000000012</v>
      </c>
      <c r="R286">
        <f t="shared" si="29"/>
        <v>0</v>
      </c>
      <c r="S286">
        <f t="shared" si="30"/>
        <v>0</v>
      </c>
      <c r="T286">
        <f t="shared" si="31"/>
        <v>0</v>
      </c>
      <c r="U286">
        <f t="shared" si="32"/>
        <v>0</v>
      </c>
    </row>
    <row r="287" spans="1:21" x14ac:dyDescent="0.3">
      <c r="A287" s="4">
        <v>285</v>
      </c>
      <c r="B287" s="4">
        <v>-96586251554</v>
      </c>
      <c r="C287" s="5">
        <v>2</v>
      </c>
      <c r="D287" s="5">
        <v>-1.3466000000000001E-2</v>
      </c>
      <c r="E287" s="5">
        <v>1.1846000000000001E-2</v>
      </c>
      <c r="F287" s="5">
        <v>1004255</v>
      </c>
      <c r="G287" s="5">
        <v>0</v>
      </c>
      <c r="H287" s="5">
        <v>0</v>
      </c>
      <c r="I287" s="5">
        <v>0</v>
      </c>
      <c r="J287" s="5">
        <v>0</v>
      </c>
      <c r="L287">
        <f t="shared" si="27"/>
        <v>285</v>
      </c>
      <c r="M287">
        <f>Analysis!$B$3+B287/1000000</f>
        <v>5.7484459999977844</v>
      </c>
      <c r="N287">
        <f t="shared" si="28"/>
        <v>2</v>
      </c>
      <c r="O287">
        <f>IF(ABS(D287)&gt;1,D287/1000000,D287)*Analysis!$B$4</f>
        <v>-0.13210146</v>
      </c>
      <c r="P287">
        <f>IF(ABS(E287)&gt;1,E287/1000000,E287)*Analysis!$B$4</f>
        <v>0.11620926000000001</v>
      </c>
      <c r="Q287">
        <f>IF(ABS(F287)&gt;1,F287/1000000,F287)*Analysis!$B$4</f>
        <v>9.8517415499999998</v>
      </c>
      <c r="R287">
        <f t="shared" si="29"/>
        <v>0</v>
      </c>
      <c r="S287">
        <f t="shared" si="30"/>
        <v>0</v>
      </c>
      <c r="T287">
        <f t="shared" si="31"/>
        <v>0</v>
      </c>
      <c r="U287">
        <f t="shared" si="32"/>
        <v>0</v>
      </c>
    </row>
    <row r="288" spans="1:21" x14ac:dyDescent="0.3">
      <c r="A288" s="4">
        <v>286</v>
      </c>
      <c r="B288" s="4">
        <v>-96586229990</v>
      </c>
      <c r="C288" s="5">
        <v>2</v>
      </c>
      <c r="D288" s="5">
        <v>-1.3439E-2</v>
      </c>
      <c r="E288" s="5">
        <v>1.2337000000000001E-2</v>
      </c>
      <c r="F288" s="5">
        <v>1004078</v>
      </c>
      <c r="G288" s="5">
        <v>0</v>
      </c>
      <c r="H288" s="5">
        <v>0</v>
      </c>
      <c r="I288" s="5">
        <v>0</v>
      </c>
      <c r="J288" s="5">
        <v>0</v>
      </c>
      <c r="L288">
        <f t="shared" si="27"/>
        <v>286</v>
      </c>
      <c r="M288">
        <f>Analysis!$B$3+B288/1000000</f>
        <v>5.770009999992908</v>
      </c>
      <c r="N288">
        <f t="shared" si="28"/>
        <v>2</v>
      </c>
      <c r="O288">
        <f>IF(ABS(D288)&gt;1,D288/1000000,D288)*Analysis!$B$4</f>
        <v>-0.13183659</v>
      </c>
      <c r="P288">
        <f>IF(ABS(E288)&gt;1,E288/1000000,E288)*Analysis!$B$4</f>
        <v>0.12102597000000001</v>
      </c>
      <c r="Q288">
        <f>IF(ABS(F288)&gt;1,F288/1000000,F288)*Analysis!$B$4</f>
        <v>9.8500051800000001</v>
      </c>
      <c r="R288">
        <f t="shared" si="29"/>
        <v>0</v>
      </c>
      <c r="S288">
        <f t="shared" si="30"/>
        <v>0</v>
      </c>
      <c r="T288">
        <f t="shared" si="31"/>
        <v>0</v>
      </c>
      <c r="U288">
        <f t="shared" si="32"/>
        <v>0</v>
      </c>
    </row>
    <row r="289" spans="1:21" x14ac:dyDescent="0.3">
      <c r="A289" s="4">
        <v>287</v>
      </c>
      <c r="B289" s="4">
        <v>-96586208957</v>
      </c>
      <c r="C289" s="5">
        <v>2</v>
      </c>
      <c r="D289" s="5">
        <v>-1.2576E-2</v>
      </c>
      <c r="E289" s="5">
        <v>1.2194999999999999E-2</v>
      </c>
      <c r="F289" s="5">
        <v>1004155</v>
      </c>
      <c r="G289" s="5">
        <v>0</v>
      </c>
      <c r="H289" s="5">
        <v>0</v>
      </c>
      <c r="I289" s="5">
        <v>0</v>
      </c>
      <c r="J289" s="5">
        <v>0</v>
      </c>
      <c r="L289">
        <f t="shared" si="27"/>
        <v>287</v>
      </c>
      <c r="M289">
        <f>Analysis!$B$3+B289/1000000</f>
        <v>5.7910430000047199</v>
      </c>
      <c r="N289">
        <f t="shared" si="28"/>
        <v>2</v>
      </c>
      <c r="O289">
        <f>IF(ABS(D289)&gt;1,D289/1000000,D289)*Analysis!$B$4</f>
        <v>-0.12337056</v>
      </c>
      <c r="P289">
        <f>IF(ABS(E289)&gt;1,E289/1000000,E289)*Analysis!$B$4</f>
        <v>0.11963295</v>
      </c>
      <c r="Q289">
        <f>IF(ABS(F289)&gt;1,F289/1000000,F289)*Analysis!$B$4</f>
        <v>9.8507605500000004</v>
      </c>
      <c r="R289">
        <f t="shared" si="29"/>
        <v>0</v>
      </c>
      <c r="S289">
        <f t="shared" si="30"/>
        <v>0</v>
      </c>
      <c r="T289">
        <f t="shared" si="31"/>
        <v>0</v>
      </c>
      <c r="U289">
        <f t="shared" si="32"/>
        <v>0</v>
      </c>
    </row>
    <row r="290" spans="1:21" x14ac:dyDescent="0.3">
      <c r="A290" s="4">
        <v>288</v>
      </c>
      <c r="B290" s="4">
        <v>-96586188800</v>
      </c>
      <c r="C290" s="5">
        <v>2</v>
      </c>
      <c r="D290" s="5">
        <v>-1.1374E-2</v>
      </c>
      <c r="E290" s="5">
        <v>1.2278000000000001E-2</v>
      </c>
      <c r="F290" s="5">
        <v>1004181</v>
      </c>
      <c r="G290" s="5">
        <v>0</v>
      </c>
      <c r="H290" s="5">
        <v>0</v>
      </c>
      <c r="I290" s="5">
        <v>0</v>
      </c>
      <c r="J290" s="5">
        <v>0</v>
      </c>
      <c r="L290">
        <f t="shared" si="27"/>
        <v>288</v>
      </c>
      <c r="M290">
        <f>Analysis!$B$3+B290/1000000</f>
        <v>5.811199999996461</v>
      </c>
      <c r="N290">
        <f t="shared" si="28"/>
        <v>2</v>
      </c>
      <c r="O290">
        <f>IF(ABS(D290)&gt;1,D290/1000000,D290)*Analysis!$B$4</f>
        <v>-0.11157894000000002</v>
      </c>
      <c r="P290">
        <f>IF(ABS(E290)&gt;1,E290/1000000,E290)*Analysis!$B$4</f>
        <v>0.12044718000000001</v>
      </c>
      <c r="Q290">
        <f>IF(ABS(F290)&gt;1,F290/1000000,F290)*Analysis!$B$4</f>
        <v>9.851015610000001</v>
      </c>
      <c r="R290">
        <f t="shared" si="29"/>
        <v>0</v>
      </c>
      <c r="S290">
        <f t="shared" si="30"/>
        <v>0</v>
      </c>
      <c r="T290">
        <f t="shared" si="31"/>
        <v>0</v>
      </c>
      <c r="U290">
        <f t="shared" si="32"/>
        <v>0</v>
      </c>
    </row>
    <row r="291" spans="1:21" x14ac:dyDescent="0.3">
      <c r="A291" s="4">
        <v>289</v>
      </c>
      <c r="B291" s="4">
        <v>-96586170637</v>
      </c>
      <c r="C291" s="5">
        <v>2</v>
      </c>
      <c r="D291" s="5">
        <v>-1.0664999999999999E-2</v>
      </c>
      <c r="E291" s="5">
        <v>1.2277E-2</v>
      </c>
      <c r="F291" s="5">
        <v>1004228</v>
      </c>
      <c r="G291" s="5">
        <v>0</v>
      </c>
      <c r="H291" s="5">
        <v>0</v>
      </c>
      <c r="I291" s="5">
        <v>0</v>
      </c>
      <c r="J291" s="5">
        <v>0</v>
      </c>
      <c r="L291">
        <f t="shared" si="27"/>
        <v>289</v>
      </c>
      <c r="M291">
        <f>Analysis!$B$3+B291/1000000</f>
        <v>5.8293629999971017</v>
      </c>
      <c r="N291">
        <f t="shared" si="28"/>
        <v>2</v>
      </c>
      <c r="O291">
        <f>IF(ABS(D291)&gt;1,D291/1000000,D291)*Analysis!$B$4</f>
        <v>-0.10462365</v>
      </c>
      <c r="P291">
        <f>IF(ABS(E291)&gt;1,E291/1000000,E291)*Analysis!$B$4</f>
        <v>0.12043737</v>
      </c>
      <c r="Q291">
        <f>IF(ABS(F291)&gt;1,F291/1000000,F291)*Analysis!$B$4</f>
        <v>9.8514766799999993</v>
      </c>
      <c r="R291">
        <f t="shared" si="29"/>
        <v>0</v>
      </c>
      <c r="S291">
        <f t="shared" si="30"/>
        <v>0</v>
      </c>
      <c r="T291">
        <f t="shared" si="31"/>
        <v>0</v>
      </c>
      <c r="U291">
        <f t="shared" si="32"/>
        <v>0</v>
      </c>
    </row>
    <row r="292" spans="1:21" x14ac:dyDescent="0.3">
      <c r="A292" s="4">
        <v>290</v>
      </c>
      <c r="B292" s="4">
        <v>-96586155479</v>
      </c>
      <c r="C292" s="5">
        <v>2</v>
      </c>
      <c r="D292" s="5">
        <v>-1.2094000000000001E-2</v>
      </c>
      <c r="E292" s="5">
        <v>1.2333999999999999E-2</v>
      </c>
      <c r="F292" s="5">
        <v>1005732</v>
      </c>
      <c r="G292" s="5">
        <v>0</v>
      </c>
      <c r="H292" s="5">
        <v>0</v>
      </c>
      <c r="I292" s="5">
        <v>0</v>
      </c>
      <c r="J292" s="5">
        <v>0</v>
      </c>
      <c r="L292">
        <f t="shared" si="27"/>
        <v>290</v>
      </c>
      <c r="M292">
        <f>Analysis!$B$3+B292/1000000</f>
        <v>5.8445210000063526</v>
      </c>
      <c r="N292">
        <f t="shared" si="28"/>
        <v>2</v>
      </c>
      <c r="O292">
        <f>IF(ABS(D292)&gt;1,D292/1000000,D292)*Analysis!$B$4</f>
        <v>-0.11864214000000001</v>
      </c>
      <c r="P292">
        <f>IF(ABS(E292)&gt;1,E292/1000000,E292)*Analysis!$B$4</f>
        <v>0.12099654</v>
      </c>
      <c r="Q292">
        <f>IF(ABS(F292)&gt;1,F292/1000000,F292)*Analysis!$B$4</f>
        <v>9.8662309200000013</v>
      </c>
      <c r="R292">
        <f t="shared" si="29"/>
        <v>0</v>
      </c>
      <c r="S292">
        <f t="shared" si="30"/>
        <v>0</v>
      </c>
      <c r="T292">
        <f t="shared" si="31"/>
        <v>0</v>
      </c>
      <c r="U292">
        <f t="shared" si="32"/>
        <v>0</v>
      </c>
    </row>
    <row r="293" spans="1:21" x14ac:dyDescent="0.3">
      <c r="A293" s="4">
        <v>291</v>
      </c>
      <c r="B293" s="4">
        <v>-96586128277</v>
      </c>
      <c r="C293" s="5">
        <v>2</v>
      </c>
      <c r="D293" s="5">
        <v>-1.0192E-2</v>
      </c>
      <c r="E293" s="5">
        <v>1.2303E-2</v>
      </c>
      <c r="F293" s="5">
        <v>1006033</v>
      </c>
      <c r="G293" s="5">
        <v>0</v>
      </c>
      <c r="H293" s="5">
        <v>0</v>
      </c>
      <c r="I293" s="5">
        <v>0</v>
      </c>
      <c r="J293" s="5">
        <v>0</v>
      </c>
      <c r="L293">
        <f t="shared" si="27"/>
        <v>291</v>
      </c>
      <c r="M293">
        <f>Analysis!$B$3+B293/1000000</f>
        <v>5.8717230000038398</v>
      </c>
      <c r="N293">
        <f t="shared" si="28"/>
        <v>2</v>
      </c>
      <c r="O293">
        <f>IF(ABS(D293)&gt;1,D293/1000000,D293)*Analysis!$B$4</f>
        <v>-9.9983520000000006E-2</v>
      </c>
      <c r="P293">
        <f>IF(ABS(E293)&gt;1,E293/1000000,E293)*Analysis!$B$4</f>
        <v>0.12069243</v>
      </c>
      <c r="Q293">
        <f>IF(ABS(F293)&gt;1,F293/1000000,F293)*Analysis!$B$4</f>
        <v>9.8691837299999996</v>
      </c>
      <c r="R293">
        <f t="shared" si="29"/>
        <v>0</v>
      </c>
      <c r="S293">
        <f t="shared" si="30"/>
        <v>0</v>
      </c>
      <c r="T293">
        <f t="shared" si="31"/>
        <v>0</v>
      </c>
      <c r="U293">
        <f t="shared" si="32"/>
        <v>0</v>
      </c>
    </row>
    <row r="294" spans="1:21" x14ac:dyDescent="0.3">
      <c r="A294" s="4">
        <v>292</v>
      </c>
      <c r="B294" s="4">
        <v>-96586108122</v>
      </c>
      <c r="C294" s="5">
        <v>2</v>
      </c>
      <c r="D294" s="5">
        <v>-1.2154999999999999E-2</v>
      </c>
      <c r="E294" s="5">
        <v>1.2154E-2</v>
      </c>
      <c r="F294" s="5">
        <v>1004103</v>
      </c>
      <c r="G294" s="5">
        <v>0</v>
      </c>
      <c r="H294" s="5">
        <v>0</v>
      </c>
      <c r="I294" s="5">
        <v>0</v>
      </c>
      <c r="J294" s="5">
        <v>0</v>
      </c>
      <c r="L294">
        <f t="shared" si="27"/>
        <v>292</v>
      </c>
      <c r="M294">
        <f>Analysis!$B$3+B294/1000000</f>
        <v>5.8918779999949038</v>
      </c>
      <c r="N294">
        <f t="shared" si="28"/>
        <v>2</v>
      </c>
      <c r="O294">
        <f>IF(ABS(D294)&gt;1,D294/1000000,D294)*Analysis!$B$4</f>
        <v>-0.11924055</v>
      </c>
      <c r="P294">
        <f>IF(ABS(E294)&gt;1,E294/1000000,E294)*Analysis!$B$4</f>
        <v>0.11923074</v>
      </c>
      <c r="Q294">
        <f>IF(ABS(F294)&gt;1,F294/1000000,F294)*Analysis!$B$4</f>
        <v>9.8502504300000009</v>
      </c>
      <c r="R294">
        <f t="shared" si="29"/>
        <v>0</v>
      </c>
      <c r="S294">
        <f t="shared" si="30"/>
        <v>0</v>
      </c>
      <c r="T294">
        <f t="shared" si="31"/>
        <v>0</v>
      </c>
      <c r="U294">
        <f t="shared" si="32"/>
        <v>0</v>
      </c>
    </row>
    <row r="295" spans="1:21" x14ac:dyDescent="0.3">
      <c r="A295" s="4">
        <v>293</v>
      </c>
      <c r="B295" s="4">
        <v>-96586090536</v>
      </c>
      <c r="C295" s="5">
        <v>2</v>
      </c>
      <c r="D295" s="5">
        <v>-1.2371999999999999E-2</v>
      </c>
      <c r="E295" s="5">
        <v>1.2267999999999999E-2</v>
      </c>
      <c r="F295" s="5">
        <v>1004979</v>
      </c>
      <c r="G295" s="5">
        <v>0</v>
      </c>
      <c r="H295" s="5">
        <v>0</v>
      </c>
      <c r="I295" s="5">
        <v>0</v>
      </c>
      <c r="J295" s="5">
        <v>0</v>
      </c>
      <c r="L295">
        <f t="shared" si="27"/>
        <v>293</v>
      </c>
      <c r="M295">
        <f>Analysis!$B$3+B295/1000000</f>
        <v>5.9094639999966603</v>
      </c>
      <c r="N295">
        <f t="shared" si="28"/>
        <v>2</v>
      </c>
      <c r="O295">
        <f>IF(ABS(D295)&gt;1,D295/1000000,D295)*Analysis!$B$4</f>
        <v>-0.12136932</v>
      </c>
      <c r="P295">
        <f>IF(ABS(E295)&gt;1,E295/1000000,E295)*Analysis!$B$4</f>
        <v>0.12034908</v>
      </c>
      <c r="Q295">
        <f>IF(ABS(F295)&gt;1,F295/1000000,F295)*Analysis!$B$4</f>
        <v>9.8588439900000004</v>
      </c>
      <c r="R295">
        <f t="shared" si="29"/>
        <v>0</v>
      </c>
      <c r="S295">
        <f t="shared" si="30"/>
        <v>0</v>
      </c>
      <c r="T295">
        <f t="shared" si="31"/>
        <v>0</v>
      </c>
      <c r="U295">
        <f t="shared" si="32"/>
        <v>0</v>
      </c>
    </row>
    <row r="296" spans="1:21" x14ac:dyDescent="0.3">
      <c r="A296" s="4">
        <v>294</v>
      </c>
      <c r="B296" s="4">
        <v>-96586069022</v>
      </c>
      <c r="C296" s="5">
        <v>2</v>
      </c>
      <c r="D296" s="5">
        <v>-1.3073E-2</v>
      </c>
      <c r="E296" s="5">
        <v>1.2376E-2</v>
      </c>
      <c r="F296" s="5">
        <v>1003956</v>
      </c>
      <c r="G296" s="5">
        <v>0</v>
      </c>
      <c r="H296" s="5">
        <v>0</v>
      </c>
      <c r="I296" s="5">
        <v>0</v>
      </c>
      <c r="J296" s="5">
        <v>0</v>
      </c>
      <c r="L296">
        <f t="shared" si="27"/>
        <v>294</v>
      </c>
      <c r="M296">
        <f>Analysis!$B$3+B296/1000000</f>
        <v>5.9309780000039609</v>
      </c>
      <c r="N296">
        <f t="shared" si="28"/>
        <v>2</v>
      </c>
      <c r="O296">
        <f>IF(ABS(D296)&gt;1,D296/1000000,D296)*Analysis!$B$4</f>
        <v>-0.12824613000000001</v>
      </c>
      <c r="P296">
        <f>IF(ABS(E296)&gt;1,E296/1000000,E296)*Analysis!$B$4</f>
        <v>0.12140856</v>
      </c>
      <c r="Q296">
        <f>IF(ABS(F296)&gt;1,F296/1000000,F296)*Analysis!$B$4</f>
        <v>9.8488083600000014</v>
      </c>
      <c r="R296">
        <f t="shared" si="29"/>
        <v>0</v>
      </c>
      <c r="S296">
        <f t="shared" si="30"/>
        <v>0</v>
      </c>
      <c r="T296">
        <f t="shared" si="31"/>
        <v>0</v>
      </c>
      <c r="U296">
        <f t="shared" si="32"/>
        <v>0</v>
      </c>
    </row>
    <row r="297" spans="1:21" x14ac:dyDescent="0.3">
      <c r="A297" s="4">
        <v>295</v>
      </c>
      <c r="B297" s="4">
        <v>-96586055799</v>
      </c>
      <c r="C297" s="5">
        <v>2</v>
      </c>
      <c r="D297" s="5">
        <v>-1.1499000000000001E-2</v>
      </c>
      <c r="E297" s="5">
        <v>1.2274E-2</v>
      </c>
      <c r="F297" s="5">
        <v>1004192</v>
      </c>
      <c r="G297" s="5">
        <v>0</v>
      </c>
      <c r="H297" s="5">
        <v>0</v>
      </c>
      <c r="I297" s="5">
        <v>0</v>
      </c>
      <c r="J297" s="5">
        <v>0</v>
      </c>
      <c r="L297">
        <f t="shared" si="27"/>
        <v>295</v>
      </c>
      <c r="M297">
        <f>Analysis!$B$3+B297/1000000</f>
        <v>5.9442010000057053</v>
      </c>
      <c r="N297">
        <f t="shared" si="28"/>
        <v>2</v>
      </c>
      <c r="O297">
        <f>IF(ABS(D297)&gt;1,D297/1000000,D297)*Analysis!$B$4</f>
        <v>-0.11280519000000001</v>
      </c>
      <c r="P297">
        <f>IF(ABS(E297)&gt;1,E297/1000000,E297)*Analysis!$B$4</f>
        <v>0.12040794</v>
      </c>
      <c r="Q297">
        <f>IF(ABS(F297)&gt;1,F297/1000000,F297)*Analysis!$B$4</f>
        <v>9.8511235199999998</v>
      </c>
      <c r="R297">
        <f t="shared" si="29"/>
        <v>0</v>
      </c>
      <c r="S297">
        <f t="shared" si="30"/>
        <v>0</v>
      </c>
      <c r="T297">
        <f t="shared" si="31"/>
        <v>0</v>
      </c>
      <c r="U297">
        <f t="shared" si="32"/>
        <v>0</v>
      </c>
    </row>
    <row r="298" spans="1:21" x14ac:dyDescent="0.3">
      <c r="A298" s="4">
        <v>296</v>
      </c>
      <c r="B298" s="4">
        <v>-96586030869</v>
      </c>
      <c r="C298" s="5">
        <v>2</v>
      </c>
      <c r="D298" s="5">
        <v>-7.8750000000000001E-3</v>
      </c>
      <c r="E298" s="5">
        <v>1.2292000000000001E-2</v>
      </c>
      <c r="F298" s="5">
        <v>1004329</v>
      </c>
      <c r="G298" s="5">
        <v>0</v>
      </c>
      <c r="H298" s="5">
        <v>0</v>
      </c>
      <c r="I298" s="5">
        <v>0</v>
      </c>
      <c r="J298" s="5">
        <v>0</v>
      </c>
      <c r="L298">
        <f t="shared" si="27"/>
        <v>296</v>
      </c>
      <c r="M298">
        <f>Analysis!$B$3+B298/1000000</f>
        <v>5.9691310000052908</v>
      </c>
      <c r="N298">
        <f t="shared" si="28"/>
        <v>2</v>
      </c>
      <c r="O298">
        <f>IF(ABS(D298)&gt;1,D298/1000000,D298)*Analysis!$B$4</f>
        <v>-7.725375000000001E-2</v>
      </c>
      <c r="P298">
        <f>IF(ABS(E298)&gt;1,E298/1000000,E298)*Analysis!$B$4</f>
        <v>0.12058452000000001</v>
      </c>
      <c r="Q298">
        <f>IF(ABS(F298)&gt;1,F298/1000000,F298)*Analysis!$B$4</f>
        <v>9.8524674900000004</v>
      </c>
      <c r="R298">
        <f t="shared" si="29"/>
        <v>0</v>
      </c>
      <c r="S298">
        <f t="shared" si="30"/>
        <v>0</v>
      </c>
      <c r="T298">
        <f t="shared" si="31"/>
        <v>0</v>
      </c>
      <c r="U298">
        <f t="shared" si="32"/>
        <v>0</v>
      </c>
    </row>
    <row r="299" spans="1:21" x14ac:dyDescent="0.3">
      <c r="A299" s="4">
        <v>297</v>
      </c>
      <c r="B299" s="4">
        <v>-96586010787</v>
      </c>
      <c r="C299" s="5">
        <v>2</v>
      </c>
      <c r="D299" s="5">
        <v>-1.2788000000000001E-2</v>
      </c>
      <c r="E299" s="5">
        <v>1.2204E-2</v>
      </c>
      <c r="F299" s="5">
        <v>1002206</v>
      </c>
      <c r="G299" s="5">
        <v>0</v>
      </c>
      <c r="H299" s="5">
        <v>0</v>
      </c>
      <c r="I299" s="5">
        <v>0</v>
      </c>
      <c r="J299" s="5">
        <v>0</v>
      </c>
      <c r="L299">
        <f t="shared" si="27"/>
        <v>297</v>
      </c>
      <c r="M299">
        <f>Analysis!$B$3+B299/1000000</f>
        <v>5.9892129999934696</v>
      </c>
      <c r="N299">
        <f t="shared" si="28"/>
        <v>2</v>
      </c>
      <c r="O299">
        <f>IF(ABS(D299)&gt;1,D299/1000000,D299)*Analysis!$B$4</f>
        <v>-0.12545028000000003</v>
      </c>
      <c r="P299">
        <f>IF(ABS(E299)&gt;1,E299/1000000,E299)*Analysis!$B$4</f>
        <v>0.11972124000000001</v>
      </c>
      <c r="Q299">
        <f>IF(ABS(F299)&gt;1,F299/1000000,F299)*Analysis!$B$4</f>
        <v>9.8316408600000003</v>
      </c>
      <c r="R299">
        <f t="shared" si="29"/>
        <v>0</v>
      </c>
      <c r="S299">
        <f t="shared" si="30"/>
        <v>0</v>
      </c>
      <c r="T299">
        <f t="shared" si="31"/>
        <v>0</v>
      </c>
      <c r="U299">
        <f t="shared" si="32"/>
        <v>0</v>
      </c>
    </row>
    <row r="300" spans="1:21" x14ac:dyDescent="0.3">
      <c r="A300" s="4">
        <v>298</v>
      </c>
      <c r="B300" s="4">
        <v>-96585988755</v>
      </c>
      <c r="C300" s="5">
        <v>2</v>
      </c>
      <c r="D300" s="5">
        <v>-6.6750000000000004E-3</v>
      </c>
      <c r="E300" s="5">
        <v>1.2267E-2</v>
      </c>
      <c r="F300" s="5">
        <v>1005079</v>
      </c>
      <c r="G300" s="5">
        <v>0</v>
      </c>
      <c r="H300" s="5">
        <v>0</v>
      </c>
      <c r="I300" s="5">
        <v>0</v>
      </c>
      <c r="J300" s="5">
        <v>0</v>
      </c>
      <c r="L300">
        <f t="shared" si="27"/>
        <v>298</v>
      </c>
      <c r="M300">
        <f>Analysis!$B$3+B300/1000000</f>
        <v>6.0112450000015087</v>
      </c>
      <c r="N300">
        <f t="shared" si="28"/>
        <v>2</v>
      </c>
      <c r="O300">
        <f>IF(ABS(D300)&gt;1,D300/1000000,D300)*Analysis!$B$4</f>
        <v>-6.5481750000000005E-2</v>
      </c>
      <c r="P300">
        <f>IF(ABS(E300)&gt;1,E300/1000000,E300)*Analysis!$B$4</f>
        <v>0.12033927000000001</v>
      </c>
      <c r="Q300">
        <f>IF(ABS(F300)&gt;1,F300/1000000,F300)*Analysis!$B$4</f>
        <v>9.8598249900000017</v>
      </c>
      <c r="R300">
        <f t="shared" si="29"/>
        <v>0</v>
      </c>
      <c r="S300">
        <f t="shared" si="30"/>
        <v>0</v>
      </c>
      <c r="T300">
        <f t="shared" si="31"/>
        <v>0</v>
      </c>
      <c r="U300">
        <f t="shared" si="32"/>
        <v>0</v>
      </c>
    </row>
    <row r="301" spans="1:21" x14ac:dyDescent="0.3">
      <c r="A301" s="4">
        <v>299</v>
      </c>
      <c r="B301" s="4">
        <v>-96585968334</v>
      </c>
      <c r="C301" s="5">
        <v>2</v>
      </c>
      <c r="D301" s="5">
        <v>-5.5640000000000004E-3</v>
      </c>
      <c r="E301" s="5">
        <v>1.2305E-2</v>
      </c>
      <c r="F301" s="5">
        <v>1003557</v>
      </c>
      <c r="G301" s="5">
        <v>0</v>
      </c>
      <c r="H301" s="5">
        <v>0</v>
      </c>
      <c r="I301" s="5">
        <v>0</v>
      </c>
      <c r="J301" s="5">
        <v>0</v>
      </c>
      <c r="L301">
        <f t="shared" si="27"/>
        <v>299</v>
      </c>
      <c r="M301">
        <f>Analysis!$B$3+B301/1000000</f>
        <v>6.0316659999953117</v>
      </c>
      <c r="N301">
        <f t="shared" si="28"/>
        <v>2</v>
      </c>
      <c r="O301">
        <f>IF(ABS(D301)&gt;1,D301/1000000,D301)*Analysis!$B$4</f>
        <v>-5.4582840000000007E-2</v>
      </c>
      <c r="P301">
        <f>IF(ABS(E301)&gt;1,E301/1000000,E301)*Analysis!$B$4</f>
        <v>0.12071205</v>
      </c>
      <c r="Q301">
        <f>IF(ABS(F301)&gt;1,F301/1000000,F301)*Analysis!$B$4</f>
        <v>9.8448941700000017</v>
      </c>
      <c r="R301">
        <f t="shared" si="29"/>
        <v>0</v>
      </c>
      <c r="S301">
        <f t="shared" si="30"/>
        <v>0</v>
      </c>
      <c r="T301">
        <f t="shared" si="31"/>
        <v>0</v>
      </c>
      <c r="U301">
        <f t="shared" si="32"/>
        <v>0</v>
      </c>
    </row>
    <row r="302" spans="1:21" x14ac:dyDescent="0.3">
      <c r="A302" s="4">
        <v>300</v>
      </c>
      <c r="B302" s="4">
        <v>-96585950276</v>
      </c>
      <c r="C302" s="5">
        <v>2</v>
      </c>
      <c r="D302" s="5">
        <v>-4.7670000000000004E-3</v>
      </c>
      <c r="E302" s="5">
        <v>1.2395E-2</v>
      </c>
      <c r="F302" s="5">
        <v>1004605</v>
      </c>
      <c r="G302" s="5">
        <v>0</v>
      </c>
      <c r="H302" s="5">
        <v>0</v>
      </c>
      <c r="I302" s="5">
        <v>0</v>
      </c>
      <c r="J302" s="5">
        <v>0</v>
      </c>
      <c r="L302">
        <f t="shared" si="27"/>
        <v>300</v>
      </c>
      <c r="M302">
        <f>Analysis!$B$3+B302/1000000</f>
        <v>6.049723999996786</v>
      </c>
      <c r="N302">
        <f t="shared" si="28"/>
        <v>2</v>
      </c>
      <c r="O302">
        <f>IF(ABS(D302)&gt;1,D302/1000000,D302)*Analysis!$B$4</f>
        <v>-4.6764270000000004E-2</v>
      </c>
      <c r="P302">
        <f>IF(ABS(E302)&gt;1,E302/1000000,E302)*Analysis!$B$4</f>
        <v>0.12159495000000001</v>
      </c>
      <c r="Q302">
        <f>IF(ABS(F302)&gt;1,F302/1000000,F302)*Analysis!$B$4</f>
        <v>9.8551750499999997</v>
      </c>
      <c r="R302">
        <f t="shared" si="29"/>
        <v>0</v>
      </c>
      <c r="S302">
        <f t="shared" si="30"/>
        <v>0</v>
      </c>
      <c r="T302">
        <f t="shared" si="31"/>
        <v>0</v>
      </c>
      <c r="U302">
        <f t="shared" si="32"/>
        <v>0</v>
      </c>
    </row>
    <row r="303" spans="1:21" x14ac:dyDescent="0.3">
      <c r="A303" s="4">
        <v>301</v>
      </c>
      <c r="B303" s="4">
        <v>-96585929709</v>
      </c>
      <c r="C303" s="5">
        <v>2</v>
      </c>
      <c r="D303" s="5">
        <v>-4.7809999999999997E-3</v>
      </c>
      <c r="E303" s="5">
        <v>1.2321E-2</v>
      </c>
      <c r="F303" s="5">
        <v>1004387</v>
      </c>
      <c r="G303" s="5">
        <v>0</v>
      </c>
      <c r="H303" s="5">
        <v>0</v>
      </c>
      <c r="I303" s="5">
        <v>0</v>
      </c>
      <c r="J303" s="5">
        <v>0</v>
      </c>
      <c r="L303">
        <f t="shared" si="27"/>
        <v>301</v>
      </c>
      <c r="M303">
        <f>Analysis!$B$3+B303/1000000</f>
        <v>6.0702909999963595</v>
      </c>
      <c r="N303">
        <f t="shared" si="28"/>
        <v>2</v>
      </c>
      <c r="O303">
        <f>IF(ABS(D303)&gt;1,D303/1000000,D303)*Analysis!$B$4</f>
        <v>-4.6901609999999996E-2</v>
      </c>
      <c r="P303">
        <f>IF(ABS(E303)&gt;1,E303/1000000,E303)*Analysis!$B$4</f>
        <v>0.12086901000000001</v>
      </c>
      <c r="Q303">
        <f>IF(ABS(F303)&gt;1,F303/1000000,F303)*Analysis!$B$4</f>
        <v>9.8530364699999993</v>
      </c>
      <c r="R303">
        <f t="shared" si="29"/>
        <v>0</v>
      </c>
      <c r="S303">
        <f t="shared" si="30"/>
        <v>0</v>
      </c>
      <c r="T303">
        <f t="shared" si="31"/>
        <v>0</v>
      </c>
      <c r="U303">
        <f t="shared" si="32"/>
        <v>0</v>
      </c>
    </row>
    <row r="304" spans="1:21" x14ac:dyDescent="0.3">
      <c r="A304" s="4">
        <v>302</v>
      </c>
      <c r="B304" s="4">
        <v>-96585908366</v>
      </c>
      <c r="C304" s="5">
        <v>2</v>
      </c>
      <c r="D304" s="5">
        <v>-8.5030000000000001E-3</v>
      </c>
      <c r="E304" s="5">
        <v>1.2171E-2</v>
      </c>
      <c r="F304" s="5">
        <v>1004323</v>
      </c>
      <c r="G304" s="5">
        <v>0</v>
      </c>
      <c r="H304" s="5">
        <v>0</v>
      </c>
      <c r="I304" s="5">
        <v>0</v>
      </c>
      <c r="J304" s="5">
        <v>0</v>
      </c>
      <c r="L304">
        <f t="shared" si="27"/>
        <v>302</v>
      </c>
      <c r="M304">
        <f>Analysis!$B$3+B304/1000000</f>
        <v>6.0916339999967022</v>
      </c>
      <c r="N304">
        <f t="shared" si="28"/>
        <v>2</v>
      </c>
      <c r="O304">
        <f>IF(ABS(D304)&gt;1,D304/1000000,D304)*Analysis!$B$4</f>
        <v>-8.3414430000000012E-2</v>
      </c>
      <c r="P304">
        <f>IF(ABS(E304)&gt;1,E304/1000000,E304)*Analysis!$B$4</f>
        <v>0.11939751</v>
      </c>
      <c r="Q304">
        <f>IF(ABS(F304)&gt;1,F304/1000000,F304)*Analysis!$B$4</f>
        <v>9.8524086300000011</v>
      </c>
      <c r="R304">
        <f t="shared" si="29"/>
        <v>0</v>
      </c>
      <c r="S304">
        <f t="shared" si="30"/>
        <v>0</v>
      </c>
      <c r="T304">
        <f t="shared" si="31"/>
        <v>0</v>
      </c>
      <c r="U304">
        <f t="shared" si="32"/>
        <v>0</v>
      </c>
    </row>
    <row r="305" spans="1:21" x14ac:dyDescent="0.3">
      <c r="A305" s="4">
        <v>303</v>
      </c>
      <c r="B305" s="4">
        <v>-96585890139</v>
      </c>
      <c r="C305" s="5">
        <v>2</v>
      </c>
      <c r="D305" s="5">
        <v>-1.3462E-2</v>
      </c>
      <c r="E305" s="5">
        <v>1.2199E-2</v>
      </c>
      <c r="F305" s="5">
        <v>1004123</v>
      </c>
      <c r="G305" s="5">
        <v>0</v>
      </c>
      <c r="H305" s="5">
        <v>0</v>
      </c>
      <c r="I305" s="5">
        <v>0</v>
      </c>
      <c r="J305" s="5">
        <v>0</v>
      </c>
      <c r="L305">
        <f t="shared" si="27"/>
        <v>303</v>
      </c>
      <c r="M305">
        <f>Analysis!$B$3+B305/1000000</f>
        <v>6.1098610000044573</v>
      </c>
      <c r="N305">
        <f t="shared" si="28"/>
        <v>2</v>
      </c>
      <c r="O305">
        <f>IF(ABS(D305)&gt;1,D305/1000000,D305)*Analysis!$B$4</f>
        <v>-0.13206222000000001</v>
      </c>
      <c r="P305">
        <f>IF(ABS(E305)&gt;1,E305/1000000,E305)*Analysis!$B$4</f>
        <v>0.11967219</v>
      </c>
      <c r="Q305">
        <f>IF(ABS(F305)&gt;1,F305/1000000,F305)*Analysis!$B$4</f>
        <v>9.8504466300000022</v>
      </c>
      <c r="R305">
        <f t="shared" si="29"/>
        <v>0</v>
      </c>
      <c r="S305">
        <f t="shared" si="30"/>
        <v>0</v>
      </c>
      <c r="T305">
        <f t="shared" si="31"/>
        <v>0</v>
      </c>
      <c r="U305">
        <f t="shared" si="32"/>
        <v>0</v>
      </c>
    </row>
    <row r="306" spans="1:21" x14ac:dyDescent="0.3">
      <c r="A306" s="4">
        <v>304</v>
      </c>
      <c r="B306" s="4">
        <v>-96585870303</v>
      </c>
      <c r="C306" s="5">
        <v>2</v>
      </c>
      <c r="D306" s="5">
        <v>-1.2527E-2</v>
      </c>
      <c r="E306" s="5">
        <v>1.2279E-2</v>
      </c>
      <c r="F306" s="5">
        <v>1004165</v>
      </c>
      <c r="G306" s="5">
        <v>0</v>
      </c>
      <c r="H306" s="5">
        <v>0</v>
      </c>
      <c r="I306" s="5">
        <v>0</v>
      </c>
      <c r="J306" s="5">
        <v>0</v>
      </c>
      <c r="L306">
        <f t="shared" si="27"/>
        <v>304</v>
      </c>
      <c r="M306">
        <f>Analysis!$B$3+B306/1000000</f>
        <v>6.1296969999966677</v>
      </c>
      <c r="N306">
        <f t="shared" si="28"/>
        <v>2</v>
      </c>
      <c r="O306">
        <f>IF(ABS(D306)&gt;1,D306/1000000,D306)*Analysis!$B$4</f>
        <v>-0.12288987000000001</v>
      </c>
      <c r="P306">
        <f>IF(ABS(E306)&gt;1,E306/1000000,E306)*Analysis!$B$4</f>
        <v>0.12045699</v>
      </c>
      <c r="Q306">
        <f>IF(ABS(F306)&gt;1,F306/1000000,F306)*Analysis!$B$4</f>
        <v>9.850858650000001</v>
      </c>
      <c r="R306">
        <f t="shared" si="29"/>
        <v>0</v>
      </c>
      <c r="S306">
        <f t="shared" si="30"/>
        <v>0</v>
      </c>
      <c r="T306">
        <f t="shared" si="31"/>
        <v>0</v>
      </c>
      <c r="U306">
        <f t="shared" si="32"/>
        <v>0</v>
      </c>
    </row>
    <row r="307" spans="1:21" x14ac:dyDescent="0.3">
      <c r="A307" s="4">
        <v>305</v>
      </c>
      <c r="B307" s="4">
        <v>-96585852621</v>
      </c>
      <c r="C307" s="5">
        <v>2</v>
      </c>
      <c r="D307" s="5">
        <v>-9.3369999999999998E-3</v>
      </c>
      <c r="E307" s="5">
        <v>1.2375000000000001E-2</v>
      </c>
      <c r="F307" s="5">
        <v>1004265</v>
      </c>
      <c r="G307" s="5">
        <v>0</v>
      </c>
      <c r="H307" s="5">
        <v>0</v>
      </c>
      <c r="I307" s="5">
        <v>0</v>
      </c>
      <c r="J307" s="5">
        <v>0</v>
      </c>
      <c r="L307">
        <f t="shared" si="27"/>
        <v>305</v>
      </c>
      <c r="M307">
        <f>Analysis!$B$3+B307/1000000</f>
        <v>6.1473790000018198</v>
      </c>
      <c r="N307">
        <f t="shared" si="28"/>
        <v>2</v>
      </c>
      <c r="O307">
        <f>IF(ABS(D307)&gt;1,D307/1000000,D307)*Analysis!$B$4</f>
        <v>-9.1595969999999999E-2</v>
      </c>
      <c r="P307">
        <f>IF(ABS(E307)&gt;1,E307/1000000,E307)*Analysis!$B$4</f>
        <v>0.12139875000000001</v>
      </c>
      <c r="Q307">
        <f>IF(ABS(F307)&gt;1,F307/1000000,F307)*Analysis!$B$4</f>
        <v>9.8518396500000005</v>
      </c>
      <c r="R307">
        <f t="shared" si="29"/>
        <v>0</v>
      </c>
      <c r="S307">
        <f t="shared" si="30"/>
        <v>0</v>
      </c>
      <c r="T307">
        <f t="shared" si="31"/>
        <v>0</v>
      </c>
      <c r="U307">
        <f t="shared" si="32"/>
        <v>0</v>
      </c>
    </row>
    <row r="308" spans="1:21" x14ac:dyDescent="0.3">
      <c r="A308" s="4">
        <v>306</v>
      </c>
      <c r="B308" s="4">
        <v>-96585829483</v>
      </c>
      <c r="C308" s="5">
        <v>2</v>
      </c>
      <c r="D308" s="5">
        <v>-5.2979999999999998E-3</v>
      </c>
      <c r="E308" s="5">
        <v>1.2342000000000001E-2</v>
      </c>
      <c r="F308" s="5">
        <v>1004421</v>
      </c>
      <c r="G308" s="5">
        <v>0</v>
      </c>
      <c r="H308" s="5">
        <v>0</v>
      </c>
      <c r="I308" s="5">
        <v>0</v>
      </c>
      <c r="J308" s="5">
        <v>0</v>
      </c>
      <c r="L308">
        <f t="shared" si="27"/>
        <v>306</v>
      </c>
      <c r="M308">
        <f>Analysis!$B$3+B308/1000000</f>
        <v>6.1705170000059297</v>
      </c>
      <c r="N308">
        <f t="shared" si="28"/>
        <v>2</v>
      </c>
      <c r="O308">
        <f>IF(ABS(D308)&gt;1,D308/1000000,D308)*Analysis!$B$4</f>
        <v>-5.197338E-2</v>
      </c>
      <c r="P308">
        <f>IF(ABS(E308)&gt;1,E308/1000000,E308)*Analysis!$B$4</f>
        <v>0.12107502000000001</v>
      </c>
      <c r="Q308">
        <f>IF(ABS(F308)&gt;1,F308/1000000,F308)*Analysis!$B$4</f>
        <v>9.8533700100000008</v>
      </c>
      <c r="R308">
        <f t="shared" si="29"/>
        <v>0</v>
      </c>
      <c r="S308">
        <f t="shared" si="30"/>
        <v>0</v>
      </c>
      <c r="T308">
        <f t="shared" si="31"/>
        <v>0</v>
      </c>
      <c r="U308">
        <f t="shared" si="32"/>
        <v>0</v>
      </c>
    </row>
    <row r="309" spans="1:21" x14ac:dyDescent="0.3">
      <c r="A309" s="4">
        <v>307</v>
      </c>
      <c r="B309" s="4">
        <v>-96585808927</v>
      </c>
      <c r="C309" s="5">
        <v>2</v>
      </c>
      <c r="D309" s="5">
        <v>-1.4482E-2</v>
      </c>
      <c r="E309" s="5">
        <v>8.7039999999999999E-3</v>
      </c>
      <c r="F309" s="5">
        <v>1004079</v>
      </c>
      <c r="G309" s="5">
        <v>0</v>
      </c>
      <c r="H309" s="5">
        <v>0</v>
      </c>
      <c r="I309" s="5">
        <v>0</v>
      </c>
      <c r="J309" s="5">
        <v>0</v>
      </c>
      <c r="L309">
        <f t="shared" si="27"/>
        <v>307</v>
      </c>
      <c r="M309">
        <f>Analysis!$B$3+B309/1000000</f>
        <v>6.1910729999945033</v>
      </c>
      <c r="N309">
        <f t="shared" si="28"/>
        <v>2</v>
      </c>
      <c r="O309">
        <f>IF(ABS(D309)&gt;1,D309/1000000,D309)*Analysis!$B$4</f>
        <v>-0.14206842</v>
      </c>
      <c r="P309">
        <f>IF(ABS(E309)&gt;1,E309/1000000,E309)*Analysis!$B$4</f>
        <v>8.5386240000000002E-2</v>
      </c>
      <c r="Q309">
        <f>IF(ABS(F309)&gt;1,F309/1000000,F309)*Analysis!$B$4</f>
        <v>9.85001499</v>
      </c>
      <c r="R309">
        <f t="shared" si="29"/>
        <v>0</v>
      </c>
      <c r="S309">
        <f t="shared" si="30"/>
        <v>0</v>
      </c>
      <c r="T309">
        <f t="shared" si="31"/>
        <v>0</v>
      </c>
      <c r="U309">
        <f t="shared" si="32"/>
        <v>0</v>
      </c>
    </row>
    <row r="310" spans="1:21" x14ac:dyDescent="0.3">
      <c r="A310" s="4">
        <v>308</v>
      </c>
      <c r="B310" s="4">
        <v>-96585788705</v>
      </c>
      <c r="C310" s="5">
        <v>2</v>
      </c>
      <c r="D310" s="5">
        <v>-1.273E-2</v>
      </c>
      <c r="E310" s="5">
        <v>8.1949999999999992E-3</v>
      </c>
      <c r="F310" s="5">
        <v>1004150</v>
      </c>
      <c r="G310" s="5">
        <v>0</v>
      </c>
      <c r="H310" s="5">
        <v>0</v>
      </c>
      <c r="I310" s="5">
        <v>0</v>
      </c>
      <c r="J310" s="5">
        <v>0</v>
      </c>
      <c r="L310">
        <f t="shared" si="27"/>
        <v>308</v>
      </c>
      <c r="M310">
        <f>Analysis!$B$3+B310/1000000</f>
        <v>6.2112950000009732</v>
      </c>
      <c r="N310">
        <f t="shared" si="28"/>
        <v>2</v>
      </c>
      <c r="O310">
        <f>IF(ABS(D310)&gt;1,D310/1000000,D310)*Analysis!$B$4</f>
        <v>-0.1248813</v>
      </c>
      <c r="P310">
        <f>IF(ABS(E310)&gt;1,E310/1000000,E310)*Analysis!$B$4</f>
        <v>8.0392949999999991E-2</v>
      </c>
      <c r="Q310">
        <f>IF(ABS(F310)&gt;1,F310/1000000,F310)*Analysis!$B$4</f>
        <v>9.850711500000001</v>
      </c>
      <c r="R310">
        <f t="shared" si="29"/>
        <v>0</v>
      </c>
      <c r="S310">
        <f t="shared" si="30"/>
        <v>0</v>
      </c>
      <c r="T310">
        <f t="shared" si="31"/>
        <v>0</v>
      </c>
      <c r="U310">
        <f t="shared" si="32"/>
        <v>0</v>
      </c>
    </row>
    <row r="311" spans="1:21" x14ac:dyDescent="0.3">
      <c r="A311" s="4">
        <v>309</v>
      </c>
      <c r="B311" s="4">
        <v>-96585767501</v>
      </c>
      <c r="C311" s="5">
        <v>2</v>
      </c>
      <c r="D311" s="5">
        <v>-1.2477E-2</v>
      </c>
      <c r="E311" s="5">
        <v>1.4697E-2</v>
      </c>
      <c r="F311" s="5">
        <v>1004146</v>
      </c>
      <c r="G311" s="5">
        <v>0</v>
      </c>
      <c r="H311" s="5">
        <v>0</v>
      </c>
      <c r="I311" s="5">
        <v>0</v>
      </c>
      <c r="J311" s="5">
        <v>0</v>
      </c>
      <c r="L311">
        <f t="shared" si="27"/>
        <v>309</v>
      </c>
      <c r="M311">
        <f>Analysis!$B$3+B311/1000000</f>
        <v>6.2324990000051912</v>
      </c>
      <c r="N311">
        <f t="shared" si="28"/>
        <v>2</v>
      </c>
      <c r="O311">
        <f>IF(ABS(D311)&gt;1,D311/1000000,D311)*Analysis!$B$4</f>
        <v>-0.12239937000000001</v>
      </c>
      <c r="P311">
        <f>IF(ABS(E311)&gt;1,E311/1000000,E311)*Analysis!$B$4</f>
        <v>0.14417757</v>
      </c>
      <c r="Q311">
        <f>IF(ABS(F311)&gt;1,F311/1000000,F311)*Analysis!$B$4</f>
        <v>9.8506722599999996</v>
      </c>
      <c r="R311">
        <f t="shared" si="29"/>
        <v>0</v>
      </c>
      <c r="S311">
        <f t="shared" si="30"/>
        <v>0</v>
      </c>
      <c r="T311">
        <f t="shared" si="31"/>
        <v>0</v>
      </c>
      <c r="U311">
        <f t="shared" si="32"/>
        <v>0</v>
      </c>
    </row>
    <row r="312" spans="1:21" x14ac:dyDescent="0.3">
      <c r="A312" s="4">
        <v>310</v>
      </c>
      <c r="B312" s="4">
        <v>-96585753069</v>
      </c>
      <c r="C312" s="5">
        <v>2</v>
      </c>
      <c r="D312" s="5">
        <v>-1.2933999999999999E-2</v>
      </c>
      <c r="E312" s="5">
        <v>1.1797E-2</v>
      </c>
      <c r="F312" s="5">
        <v>1004134</v>
      </c>
      <c r="G312" s="5">
        <v>0</v>
      </c>
      <c r="H312" s="5">
        <v>0</v>
      </c>
      <c r="I312" s="5">
        <v>0</v>
      </c>
      <c r="J312" s="5">
        <v>0</v>
      </c>
      <c r="L312">
        <f t="shared" si="27"/>
        <v>310</v>
      </c>
      <c r="M312">
        <f>Analysis!$B$3+B312/1000000</f>
        <v>6.2469310000014957</v>
      </c>
      <c r="N312">
        <f t="shared" si="28"/>
        <v>2</v>
      </c>
      <c r="O312">
        <f>IF(ABS(D312)&gt;1,D312/1000000,D312)*Analysis!$B$4</f>
        <v>-0.12688253999999999</v>
      </c>
      <c r="P312">
        <f>IF(ABS(E312)&gt;1,E312/1000000,E312)*Analysis!$B$4</f>
        <v>0.11572857</v>
      </c>
      <c r="Q312">
        <f>IF(ABS(F312)&gt;1,F312/1000000,F312)*Analysis!$B$4</f>
        <v>9.850554540000001</v>
      </c>
      <c r="R312">
        <f t="shared" si="29"/>
        <v>0</v>
      </c>
      <c r="S312">
        <f t="shared" si="30"/>
        <v>0</v>
      </c>
      <c r="T312">
        <f t="shared" si="31"/>
        <v>0</v>
      </c>
      <c r="U312">
        <f t="shared" si="32"/>
        <v>0</v>
      </c>
    </row>
    <row r="313" spans="1:21" x14ac:dyDescent="0.3">
      <c r="A313" s="4">
        <v>311</v>
      </c>
      <c r="B313" s="4">
        <v>-96585732139</v>
      </c>
      <c r="C313" s="5">
        <v>2</v>
      </c>
      <c r="D313" s="5">
        <v>-1.2807000000000001E-2</v>
      </c>
      <c r="E313" s="5">
        <v>1.2179000000000001E-2</v>
      </c>
      <c r="F313" s="5">
        <v>1002575</v>
      </c>
      <c r="G313" s="5">
        <v>0</v>
      </c>
      <c r="H313" s="5">
        <v>0</v>
      </c>
      <c r="I313" s="5">
        <v>0</v>
      </c>
      <c r="J313" s="5">
        <v>0</v>
      </c>
      <c r="L313">
        <f t="shared" si="27"/>
        <v>311</v>
      </c>
      <c r="M313">
        <f>Analysis!$B$3+B313/1000000</f>
        <v>6.2678610000002664</v>
      </c>
      <c r="N313">
        <f t="shared" si="28"/>
        <v>2</v>
      </c>
      <c r="O313">
        <f>IF(ABS(D313)&gt;1,D313/1000000,D313)*Analysis!$B$4</f>
        <v>-0.12563667000000001</v>
      </c>
      <c r="P313">
        <f>IF(ABS(E313)&gt;1,E313/1000000,E313)*Analysis!$B$4</f>
        <v>0.11947599000000002</v>
      </c>
      <c r="Q313">
        <f>IF(ABS(F313)&gt;1,F313/1000000,F313)*Analysis!$B$4</f>
        <v>9.8352607499999998</v>
      </c>
      <c r="R313">
        <f t="shared" si="29"/>
        <v>0</v>
      </c>
      <c r="S313">
        <f t="shared" si="30"/>
        <v>0</v>
      </c>
      <c r="T313">
        <f t="shared" si="31"/>
        <v>0</v>
      </c>
      <c r="U313">
        <f t="shared" si="32"/>
        <v>0</v>
      </c>
    </row>
    <row r="314" spans="1:21" x14ac:dyDescent="0.3">
      <c r="A314" s="4">
        <v>312</v>
      </c>
      <c r="B314" s="4">
        <v>-96585713552</v>
      </c>
      <c r="C314" s="5">
        <v>2</v>
      </c>
      <c r="D314" s="5">
        <v>-1.1113E-2</v>
      </c>
      <c r="E314" s="5">
        <v>1.2159E-2</v>
      </c>
      <c r="F314" s="5">
        <v>0.99490400000000001</v>
      </c>
      <c r="G314" s="5">
        <v>0</v>
      </c>
      <c r="H314" s="5">
        <v>0</v>
      </c>
      <c r="I314" s="5">
        <v>0</v>
      </c>
      <c r="J314" s="5">
        <v>0</v>
      </c>
      <c r="L314">
        <f t="shared" si="27"/>
        <v>312</v>
      </c>
      <c r="M314">
        <f>Analysis!$B$3+B314/1000000</f>
        <v>6.2864479999989271</v>
      </c>
      <c r="N314">
        <f t="shared" si="28"/>
        <v>2</v>
      </c>
      <c r="O314">
        <f>IF(ABS(D314)&gt;1,D314/1000000,D314)*Analysis!$B$4</f>
        <v>-0.10901853</v>
      </c>
      <c r="P314">
        <f>IF(ABS(E314)&gt;1,E314/1000000,E314)*Analysis!$B$4</f>
        <v>0.11927979</v>
      </c>
      <c r="Q314">
        <f>IF(ABS(F314)&gt;1,F314/1000000,F314)*Analysis!$B$4</f>
        <v>9.7600082400000012</v>
      </c>
      <c r="R314">
        <f t="shared" si="29"/>
        <v>0</v>
      </c>
      <c r="S314">
        <f t="shared" si="30"/>
        <v>0</v>
      </c>
      <c r="T314">
        <f t="shared" si="31"/>
        <v>0</v>
      </c>
      <c r="U314">
        <f t="shared" si="32"/>
        <v>0</v>
      </c>
    </row>
    <row r="315" spans="1:21" x14ac:dyDescent="0.3">
      <c r="A315" s="4">
        <v>313</v>
      </c>
      <c r="B315" s="4">
        <v>-96585687316</v>
      </c>
      <c r="C315" s="5">
        <v>2</v>
      </c>
      <c r="D315" s="5">
        <v>-4.333E-3</v>
      </c>
      <c r="E315" s="5">
        <v>1.2252000000000001E-2</v>
      </c>
      <c r="F315" s="5">
        <v>0.99940499999999999</v>
      </c>
      <c r="G315" s="5">
        <v>0</v>
      </c>
      <c r="H315" s="5">
        <v>0</v>
      </c>
      <c r="I315" s="5">
        <v>0</v>
      </c>
      <c r="J315" s="5">
        <v>0</v>
      </c>
      <c r="L315">
        <f t="shared" si="27"/>
        <v>313</v>
      </c>
      <c r="M315">
        <f>Analysis!$B$3+B315/1000000</f>
        <v>6.3126840000040829</v>
      </c>
      <c r="N315">
        <f t="shared" si="28"/>
        <v>2</v>
      </c>
      <c r="O315">
        <f>IF(ABS(D315)&gt;1,D315/1000000,D315)*Analysis!$B$4</f>
        <v>-4.250673E-2</v>
      </c>
      <c r="P315">
        <f>IF(ABS(E315)&gt;1,E315/1000000,E315)*Analysis!$B$4</f>
        <v>0.12019212000000001</v>
      </c>
      <c r="Q315">
        <f>IF(ABS(F315)&gt;1,F315/1000000,F315)*Analysis!$B$4</f>
        <v>9.8041630499999997</v>
      </c>
      <c r="R315">
        <f t="shared" si="29"/>
        <v>0</v>
      </c>
      <c r="S315">
        <f t="shared" si="30"/>
        <v>0</v>
      </c>
      <c r="T315">
        <f t="shared" si="31"/>
        <v>0</v>
      </c>
      <c r="U315">
        <f t="shared" si="32"/>
        <v>0</v>
      </c>
    </row>
    <row r="316" spans="1:21" x14ac:dyDescent="0.3">
      <c r="A316" s="4">
        <v>314</v>
      </c>
      <c r="B316" s="4">
        <v>-96585667805</v>
      </c>
      <c r="C316" s="5">
        <v>2</v>
      </c>
      <c r="D316" s="5">
        <v>-4.5659999999999997E-3</v>
      </c>
      <c r="E316" s="5">
        <v>1.2338E-2</v>
      </c>
      <c r="F316" s="5">
        <v>1005166</v>
      </c>
      <c r="G316" s="5">
        <v>0</v>
      </c>
      <c r="H316" s="5">
        <v>0</v>
      </c>
      <c r="I316" s="5">
        <v>0</v>
      </c>
      <c r="J316" s="5">
        <v>0</v>
      </c>
      <c r="L316">
        <f t="shared" si="27"/>
        <v>314</v>
      </c>
      <c r="M316">
        <f>Analysis!$B$3+B316/1000000</f>
        <v>6.3321949999954086</v>
      </c>
      <c r="N316">
        <f t="shared" si="28"/>
        <v>2</v>
      </c>
      <c r="O316">
        <f>IF(ABS(D316)&gt;1,D316/1000000,D316)*Analysis!$B$4</f>
        <v>-4.4792459999999999E-2</v>
      </c>
      <c r="P316">
        <f>IF(ABS(E316)&gt;1,E316/1000000,E316)*Analysis!$B$4</f>
        <v>0.12103578000000001</v>
      </c>
      <c r="Q316">
        <f>IF(ABS(F316)&gt;1,F316/1000000,F316)*Analysis!$B$4</f>
        <v>9.8606784600000008</v>
      </c>
      <c r="R316">
        <f t="shared" si="29"/>
        <v>0</v>
      </c>
      <c r="S316">
        <f t="shared" si="30"/>
        <v>0</v>
      </c>
      <c r="T316">
        <f t="shared" si="31"/>
        <v>0</v>
      </c>
      <c r="U316">
        <f t="shared" si="32"/>
        <v>0</v>
      </c>
    </row>
    <row r="317" spans="1:21" x14ac:dyDescent="0.3">
      <c r="A317" s="4">
        <v>315</v>
      </c>
      <c r="B317" s="4">
        <v>-96585648489</v>
      </c>
      <c r="C317" s="5">
        <v>2</v>
      </c>
      <c r="D317" s="5">
        <v>-8.6169999999999997E-3</v>
      </c>
      <c r="E317" s="5">
        <v>1.2295E-2</v>
      </c>
      <c r="F317" s="5">
        <v>1004767</v>
      </c>
      <c r="G317" s="5">
        <v>0</v>
      </c>
      <c r="H317" s="5">
        <v>0</v>
      </c>
      <c r="I317" s="5">
        <v>0</v>
      </c>
      <c r="J317" s="5">
        <v>0</v>
      </c>
      <c r="L317">
        <f t="shared" si="27"/>
        <v>315</v>
      </c>
      <c r="M317">
        <f>Analysis!$B$3+B317/1000000</f>
        <v>6.3515110000007553</v>
      </c>
      <c r="N317">
        <f t="shared" si="28"/>
        <v>2</v>
      </c>
      <c r="O317">
        <f>IF(ABS(D317)&gt;1,D317/1000000,D317)*Analysis!$B$4</f>
        <v>-8.4532770000000007E-2</v>
      </c>
      <c r="P317">
        <f>IF(ABS(E317)&gt;1,E317/1000000,E317)*Analysis!$B$4</f>
        <v>0.12061395000000001</v>
      </c>
      <c r="Q317">
        <f>IF(ABS(F317)&gt;1,F317/1000000,F317)*Analysis!$B$4</f>
        <v>9.8567642699999993</v>
      </c>
      <c r="R317">
        <f t="shared" si="29"/>
        <v>0</v>
      </c>
      <c r="S317">
        <f t="shared" si="30"/>
        <v>0</v>
      </c>
      <c r="T317">
        <f t="shared" si="31"/>
        <v>0</v>
      </c>
      <c r="U317">
        <f t="shared" si="32"/>
        <v>0</v>
      </c>
    </row>
    <row r="318" spans="1:21" x14ac:dyDescent="0.3">
      <c r="A318" s="4">
        <v>316</v>
      </c>
      <c r="B318" s="4">
        <v>-96585633306</v>
      </c>
      <c r="C318" s="5">
        <v>2</v>
      </c>
      <c r="D318" s="5">
        <v>-4.2059999999999997E-3</v>
      </c>
      <c r="E318" s="5">
        <v>1.2258E-2</v>
      </c>
      <c r="F318" s="5">
        <v>1004457</v>
      </c>
      <c r="G318" s="5">
        <v>0</v>
      </c>
      <c r="H318" s="5">
        <v>0</v>
      </c>
      <c r="I318" s="5">
        <v>0</v>
      </c>
      <c r="J318" s="5">
        <v>0</v>
      </c>
      <c r="L318">
        <f t="shared" si="27"/>
        <v>316</v>
      </c>
      <c r="M318">
        <f>Analysis!$B$3+B318/1000000</f>
        <v>6.3666939999966417</v>
      </c>
      <c r="N318">
        <f t="shared" si="28"/>
        <v>2</v>
      </c>
      <c r="O318">
        <f>IF(ABS(D318)&gt;1,D318/1000000,D318)*Analysis!$B$4</f>
        <v>-4.1260859999999996E-2</v>
      </c>
      <c r="P318">
        <f>IF(ABS(E318)&gt;1,E318/1000000,E318)*Analysis!$B$4</f>
        <v>0.12025098000000001</v>
      </c>
      <c r="Q318">
        <f>IF(ABS(F318)&gt;1,F318/1000000,F318)*Analysis!$B$4</f>
        <v>9.8537231700000003</v>
      </c>
      <c r="R318">
        <f t="shared" si="29"/>
        <v>0</v>
      </c>
      <c r="S318">
        <f t="shared" si="30"/>
        <v>0</v>
      </c>
      <c r="T318">
        <f t="shared" si="31"/>
        <v>0</v>
      </c>
      <c r="U318">
        <f t="shared" si="32"/>
        <v>0</v>
      </c>
    </row>
    <row r="319" spans="1:21" x14ac:dyDescent="0.3">
      <c r="A319" s="4">
        <v>317</v>
      </c>
      <c r="B319" s="4">
        <v>-96585617487</v>
      </c>
      <c r="C319" s="5">
        <v>2</v>
      </c>
      <c r="D319" s="5">
        <v>-4.6969999999999998E-3</v>
      </c>
      <c r="E319" s="5">
        <v>1.2300999999999999E-2</v>
      </c>
      <c r="F319" s="5">
        <v>1006422</v>
      </c>
      <c r="G319" s="5">
        <v>0</v>
      </c>
      <c r="H319" s="5">
        <v>0</v>
      </c>
      <c r="I319" s="5">
        <v>0</v>
      </c>
      <c r="J319" s="5">
        <v>0</v>
      </c>
      <c r="L319">
        <f t="shared" si="27"/>
        <v>317</v>
      </c>
      <c r="M319">
        <f>Analysis!$B$3+B319/1000000</f>
        <v>6.3825130000041099</v>
      </c>
      <c r="N319">
        <f t="shared" si="28"/>
        <v>2</v>
      </c>
      <c r="O319">
        <f>IF(ABS(D319)&gt;1,D319/1000000,D319)*Analysis!$B$4</f>
        <v>-4.6077569999999998E-2</v>
      </c>
      <c r="P319">
        <f>IF(ABS(E319)&gt;1,E319/1000000,E319)*Analysis!$B$4</f>
        <v>0.12067281000000001</v>
      </c>
      <c r="Q319">
        <f>IF(ABS(F319)&gt;1,F319/1000000,F319)*Analysis!$B$4</f>
        <v>9.8729998200000004</v>
      </c>
      <c r="R319">
        <f t="shared" si="29"/>
        <v>0</v>
      </c>
      <c r="S319">
        <f t="shared" si="30"/>
        <v>0</v>
      </c>
      <c r="T319">
        <f t="shared" si="31"/>
        <v>0</v>
      </c>
      <c r="U319">
        <f t="shared" si="32"/>
        <v>0</v>
      </c>
    </row>
    <row r="320" spans="1:21" x14ac:dyDescent="0.3">
      <c r="A320" s="4">
        <v>318</v>
      </c>
      <c r="B320" s="4">
        <v>-96585588270</v>
      </c>
      <c r="C320" s="5">
        <v>2</v>
      </c>
      <c r="D320" s="5">
        <v>-5.3080000000000002E-3</v>
      </c>
      <c r="E320" s="5">
        <v>1.235E-2</v>
      </c>
      <c r="F320" s="5">
        <v>1005057</v>
      </c>
      <c r="G320" s="5">
        <v>0</v>
      </c>
      <c r="H320" s="5">
        <v>0</v>
      </c>
      <c r="I320" s="5">
        <v>0</v>
      </c>
      <c r="J320" s="5">
        <v>0</v>
      </c>
      <c r="L320">
        <f t="shared" si="27"/>
        <v>318</v>
      </c>
      <c r="M320">
        <f>Analysis!$B$3+B320/1000000</f>
        <v>6.4117300000070827</v>
      </c>
      <c r="N320">
        <f t="shared" si="28"/>
        <v>2</v>
      </c>
      <c r="O320">
        <f>IF(ABS(D320)&gt;1,D320/1000000,D320)*Analysis!$B$4</f>
        <v>-5.2071480000000003E-2</v>
      </c>
      <c r="P320">
        <f>IF(ABS(E320)&gt;1,E320/1000000,E320)*Analysis!$B$4</f>
        <v>0.12115350000000001</v>
      </c>
      <c r="Q320">
        <f>IF(ABS(F320)&gt;1,F320/1000000,F320)*Analysis!$B$4</f>
        <v>9.8596091700000006</v>
      </c>
      <c r="R320">
        <f t="shared" si="29"/>
        <v>0</v>
      </c>
      <c r="S320">
        <f t="shared" si="30"/>
        <v>0</v>
      </c>
      <c r="T320">
        <f t="shared" si="31"/>
        <v>0</v>
      </c>
      <c r="U320">
        <f t="shared" si="32"/>
        <v>0</v>
      </c>
    </row>
    <row r="321" spans="1:21" x14ac:dyDescent="0.3">
      <c r="A321" s="4">
        <v>319</v>
      </c>
      <c r="B321" s="4">
        <v>-96585571285</v>
      </c>
      <c r="C321" s="5">
        <v>2</v>
      </c>
      <c r="D321" s="5">
        <v>-6.5459999999999997E-3</v>
      </c>
      <c r="E321" s="5">
        <v>1.2194E-2</v>
      </c>
      <c r="F321" s="5">
        <v>1002082</v>
      </c>
      <c r="G321" s="5">
        <v>0</v>
      </c>
      <c r="H321" s="5">
        <v>0</v>
      </c>
      <c r="I321" s="5">
        <v>0</v>
      </c>
      <c r="J321" s="5">
        <v>0</v>
      </c>
      <c r="L321">
        <f t="shared" si="27"/>
        <v>319</v>
      </c>
      <c r="M321">
        <f>Analysis!$B$3+B321/1000000</f>
        <v>6.42871500000183</v>
      </c>
      <c r="N321">
        <f t="shared" si="28"/>
        <v>2</v>
      </c>
      <c r="O321">
        <f>IF(ABS(D321)&gt;1,D321/1000000,D321)*Analysis!$B$4</f>
        <v>-6.4216259999999997E-2</v>
      </c>
      <c r="P321">
        <f>IF(ABS(E321)&gt;1,E321/1000000,E321)*Analysis!$B$4</f>
        <v>0.11962314</v>
      </c>
      <c r="Q321">
        <f>IF(ABS(F321)&gt;1,F321/1000000,F321)*Analysis!$B$4</f>
        <v>9.8304244199999999</v>
      </c>
      <c r="R321">
        <f t="shared" si="29"/>
        <v>0</v>
      </c>
      <c r="S321">
        <f t="shared" si="30"/>
        <v>0</v>
      </c>
      <c r="T321">
        <f t="shared" si="31"/>
        <v>0</v>
      </c>
      <c r="U321">
        <f t="shared" si="32"/>
        <v>0</v>
      </c>
    </row>
    <row r="322" spans="1:21" x14ac:dyDescent="0.3">
      <c r="A322" s="4">
        <v>320</v>
      </c>
      <c r="B322" s="4">
        <v>-96585552685</v>
      </c>
      <c r="C322" s="5">
        <v>2</v>
      </c>
      <c r="D322" s="5">
        <v>-1.4075000000000001E-2</v>
      </c>
      <c r="E322" s="5">
        <v>1.2218E-2</v>
      </c>
      <c r="F322" s="5">
        <v>1005056</v>
      </c>
      <c r="G322" s="5">
        <v>0</v>
      </c>
      <c r="H322" s="5">
        <v>0</v>
      </c>
      <c r="I322" s="5">
        <v>0</v>
      </c>
      <c r="J322" s="5">
        <v>0</v>
      </c>
      <c r="L322">
        <f t="shared" si="27"/>
        <v>320</v>
      </c>
      <c r="M322">
        <f>Analysis!$B$3+B322/1000000</f>
        <v>6.4473149999976158</v>
      </c>
      <c r="N322">
        <f t="shared" si="28"/>
        <v>2</v>
      </c>
      <c r="O322">
        <f>IF(ABS(D322)&gt;1,D322/1000000,D322)*Analysis!$B$4</f>
        <v>-0.13807575000000002</v>
      </c>
      <c r="P322">
        <f>IF(ABS(E322)&gt;1,E322/1000000,E322)*Analysis!$B$4</f>
        <v>0.11985858000000001</v>
      </c>
      <c r="Q322">
        <f>IF(ABS(F322)&gt;1,F322/1000000,F322)*Analysis!$B$4</f>
        <v>9.8595993600000007</v>
      </c>
      <c r="R322">
        <f t="shared" si="29"/>
        <v>0</v>
      </c>
      <c r="S322">
        <f t="shared" si="30"/>
        <v>0</v>
      </c>
      <c r="T322">
        <f t="shared" si="31"/>
        <v>0</v>
      </c>
      <c r="U322">
        <f t="shared" si="32"/>
        <v>0</v>
      </c>
    </row>
    <row r="323" spans="1:21" x14ac:dyDescent="0.3">
      <c r="A323" s="4">
        <v>321</v>
      </c>
      <c r="B323" s="4">
        <v>-96585532798</v>
      </c>
      <c r="C323" s="5">
        <v>2</v>
      </c>
      <c r="D323" s="5">
        <v>-1.2478E-2</v>
      </c>
      <c r="E323" s="5">
        <v>1.2378999999999999E-2</v>
      </c>
      <c r="F323" s="5">
        <v>1004777</v>
      </c>
      <c r="G323" s="5">
        <v>0</v>
      </c>
      <c r="H323" s="5">
        <v>0</v>
      </c>
      <c r="I323" s="5">
        <v>0</v>
      </c>
      <c r="J323" s="5">
        <v>0</v>
      </c>
      <c r="L323">
        <f t="shared" ref="L323:L386" si="33">A323</f>
        <v>321</v>
      </c>
      <c r="M323">
        <f>Analysis!$B$3+B323/1000000</f>
        <v>6.4672019999998156</v>
      </c>
      <c r="N323">
        <f t="shared" ref="N323:N386" si="34">C323</f>
        <v>2</v>
      </c>
      <c r="O323">
        <f>IF(ABS(D323)&gt;1,D323/1000000,D323)*Analysis!$B$4</f>
        <v>-0.12240918000000001</v>
      </c>
      <c r="P323">
        <f>IF(ABS(E323)&gt;1,E323/1000000,E323)*Analysis!$B$4</f>
        <v>0.12143799</v>
      </c>
      <c r="Q323">
        <f>IF(ABS(F323)&gt;1,F323/1000000,F323)*Analysis!$B$4</f>
        <v>9.85686237</v>
      </c>
      <c r="R323">
        <f t="shared" ref="R323:R386" si="35">IF(ABS(G323)&gt;1,G323/1000000,G323)</f>
        <v>0</v>
      </c>
      <c r="S323">
        <f t="shared" ref="S323:S386" si="36">IF(ABS(H323)&gt;1,H323/1000000,H323)</f>
        <v>0</v>
      </c>
      <c r="T323">
        <f t="shared" ref="T323:T386" si="37">IF(ABS(I323)&gt;1,I323/1000000,I323)</f>
        <v>0</v>
      </c>
      <c r="U323">
        <f t="shared" si="32"/>
        <v>0</v>
      </c>
    </row>
    <row r="324" spans="1:21" x14ac:dyDescent="0.3">
      <c r="A324" s="4">
        <v>322</v>
      </c>
      <c r="B324" s="4">
        <v>-96585507224</v>
      </c>
      <c r="C324" s="5">
        <v>2</v>
      </c>
      <c r="D324" s="5">
        <v>-4.0879999999999996E-3</v>
      </c>
      <c r="E324" s="5">
        <v>1.2292000000000001E-2</v>
      </c>
      <c r="F324" s="5">
        <v>1004031</v>
      </c>
      <c r="G324" s="5">
        <v>0</v>
      </c>
      <c r="H324" s="5">
        <v>0</v>
      </c>
      <c r="I324" s="5">
        <v>0</v>
      </c>
      <c r="J324" s="5">
        <v>0</v>
      </c>
      <c r="L324">
        <f t="shared" si="33"/>
        <v>322</v>
      </c>
      <c r="M324">
        <f>Analysis!$B$3+B324/1000000</f>
        <v>6.4927759999991395</v>
      </c>
      <c r="N324">
        <f t="shared" si="34"/>
        <v>2</v>
      </c>
      <c r="O324">
        <f>IF(ABS(D324)&gt;1,D324/1000000,D324)*Analysis!$B$4</f>
        <v>-4.0103279999999998E-2</v>
      </c>
      <c r="P324">
        <f>IF(ABS(E324)&gt;1,E324/1000000,E324)*Analysis!$B$4</f>
        <v>0.12058452000000001</v>
      </c>
      <c r="Q324">
        <f>IF(ABS(F324)&gt;1,F324/1000000,F324)*Analysis!$B$4</f>
        <v>9.8495441100000001</v>
      </c>
      <c r="R324">
        <f t="shared" si="35"/>
        <v>0</v>
      </c>
      <c r="S324">
        <f t="shared" si="36"/>
        <v>0</v>
      </c>
      <c r="T324">
        <f t="shared" si="37"/>
        <v>0</v>
      </c>
      <c r="U324">
        <f t="shared" si="32"/>
        <v>0</v>
      </c>
    </row>
    <row r="325" spans="1:21" x14ac:dyDescent="0.3">
      <c r="A325" s="4">
        <v>323</v>
      </c>
      <c r="B325" s="4">
        <v>-96585487786</v>
      </c>
      <c r="C325" s="5">
        <v>2</v>
      </c>
      <c r="D325" s="5">
        <v>-1.2603E-2</v>
      </c>
      <c r="E325" s="5">
        <v>1.225E-2</v>
      </c>
      <c r="F325" s="5">
        <v>1004507</v>
      </c>
      <c r="G325" s="5">
        <v>0</v>
      </c>
      <c r="H325" s="5">
        <v>0</v>
      </c>
      <c r="I325" s="5">
        <v>0</v>
      </c>
      <c r="J325" s="5">
        <v>0</v>
      </c>
      <c r="L325">
        <f t="shared" si="33"/>
        <v>323</v>
      </c>
      <c r="M325">
        <f>Analysis!$B$3+B325/1000000</f>
        <v>6.5122140000021318</v>
      </c>
      <c r="N325">
        <f t="shared" si="34"/>
        <v>2</v>
      </c>
      <c r="O325">
        <f>IF(ABS(D325)&gt;1,D325/1000000,D325)*Analysis!$B$4</f>
        <v>-0.12363543</v>
      </c>
      <c r="P325">
        <f>IF(ABS(E325)&gt;1,E325/1000000,E325)*Analysis!$B$4</f>
        <v>0.12017250000000002</v>
      </c>
      <c r="Q325">
        <f>IF(ABS(F325)&gt;1,F325/1000000,F325)*Analysis!$B$4</f>
        <v>9.85421367</v>
      </c>
      <c r="R325">
        <f t="shared" si="35"/>
        <v>0</v>
      </c>
      <c r="S325">
        <f t="shared" si="36"/>
        <v>0</v>
      </c>
      <c r="T325">
        <f t="shared" si="37"/>
        <v>0</v>
      </c>
      <c r="U325">
        <f t="shared" si="32"/>
        <v>0</v>
      </c>
    </row>
    <row r="326" spans="1:21" x14ac:dyDescent="0.3">
      <c r="A326" s="4">
        <v>324</v>
      </c>
      <c r="B326" s="4">
        <v>-96585467216</v>
      </c>
      <c r="C326" s="5">
        <v>2</v>
      </c>
      <c r="D326" s="5">
        <v>-1.3027E-2</v>
      </c>
      <c r="E326" s="5">
        <v>1.2370000000000001E-2</v>
      </c>
      <c r="F326" s="5">
        <v>1011118</v>
      </c>
      <c r="G326" s="5">
        <v>0</v>
      </c>
      <c r="H326" s="5">
        <v>0</v>
      </c>
      <c r="I326" s="5">
        <v>0</v>
      </c>
      <c r="J326" s="5">
        <v>0</v>
      </c>
      <c r="L326">
        <f t="shared" si="33"/>
        <v>324</v>
      </c>
      <c r="M326">
        <f>Analysis!$B$3+B326/1000000</f>
        <v>6.5327839999954449</v>
      </c>
      <c r="N326">
        <f t="shared" si="34"/>
        <v>2</v>
      </c>
      <c r="O326">
        <f>IF(ABS(D326)&gt;1,D326/1000000,D326)*Analysis!$B$4</f>
        <v>-0.12779487</v>
      </c>
      <c r="P326">
        <f>IF(ABS(E326)&gt;1,E326/1000000,E326)*Analysis!$B$4</f>
        <v>0.12134970000000002</v>
      </c>
      <c r="Q326">
        <f>IF(ABS(F326)&gt;1,F326/1000000,F326)*Analysis!$B$4</f>
        <v>9.9190675800000001</v>
      </c>
      <c r="R326">
        <f t="shared" si="35"/>
        <v>0</v>
      </c>
      <c r="S326">
        <f t="shared" si="36"/>
        <v>0</v>
      </c>
      <c r="T326">
        <f t="shared" si="37"/>
        <v>0</v>
      </c>
      <c r="U326">
        <f t="shared" si="32"/>
        <v>0</v>
      </c>
    </row>
    <row r="327" spans="1:21" x14ac:dyDescent="0.3">
      <c r="A327" s="4">
        <v>325</v>
      </c>
      <c r="B327" s="4">
        <v>-96585447179</v>
      </c>
      <c r="C327" s="5">
        <v>2</v>
      </c>
      <c r="D327" s="5">
        <v>-5.7159999999999997E-3</v>
      </c>
      <c r="E327" s="5">
        <v>1.2319E-2</v>
      </c>
      <c r="F327" s="5">
        <v>1004621</v>
      </c>
      <c r="G327" s="5">
        <v>0</v>
      </c>
      <c r="H327" s="5">
        <v>0</v>
      </c>
      <c r="I327" s="5">
        <v>0</v>
      </c>
      <c r="J327" s="5">
        <v>0</v>
      </c>
      <c r="L327">
        <f t="shared" si="33"/>
        <v>325</v>
      </c>
      <c r="M327">
        <f>Analysis!$B$3+B327/1000000</f>
        <v>6.5528210000047693</v>
      </c>
      <c r="N327">
        <f t="shared" si="34"/>
        <v>2</v>
      </c>
      <c r="O327">
        <f>IF(ABS(D327)&gt;1,D327/1000000,D327)*Analysis!$B$4</f>
        <v>-5.6073959999999999E-2</v>
      </c>
      <c r="P327">
        <f>IF(ABS(E327)&gt;1,E327/1000000,E327)*Analysis!$B$4</f>
        <v>0.12084939</v>
      </c>
      <c r="Q327">
        <f>IF(ABS(F327)&gt;1,F327/1000000,F327)*Analysis!$B$4</f>
        <v>9.8553320099999997</v>
      </c>
      <c r="R327">
        <f t="shared" si="35"/>
        <v>0</v>
      </c>
      <c r="S327">
        <f t="shared" si="36"/>
        <v>0</v>
      </c>
      <c r="T327">
        <f t="shared" si="37"/>
        <v>0</v>
      </c>
      <c r="U327">
        <f t="shared" si="32"/>
        <v>0</v>
      </c>
    </row>
    <row r="328" spans="1:21" x14ac:dyDescent="0.3">
      <c r="A328" s="4">
        <v>326</v>
      </c>
      <c r="B328" s="4">
        <v>-96585430888</v>
      </c>
      <c r="C328" s="5">
        <v>2</v>
      </c>
      <c r="D328" s="5">
        <v>-4.5180000000000003E-3</v>
      </c>
      <c r="E328" s="5">
        <v>1.2317E-2</v>
      </c>
      <c r="F328" s="5">
        <v>1004451</v>
      </c>
      <c r="G328" s="5">
        <v>0</v>
      </c>
      <c r="H328" s="5">
        <v>0</v>
      </c>
      <c r="I328" s="5">
        <v>0</v>
      </c>
      <c r="J328" s="5">
        <v>0</v>
      </c>
      <c r="L328">
        <f t="shared" si="33"/>
        <v>326</v>
      </c>
      <c r="M328">
        <f>Analysis!$B$3+B328/1000000</f>
        <v>6.5691119999974035</v>
      </c>
      <c r="N328">
        <f t="shared" si="34"/>
        <v>2</v>
      </c>
      <c r="O328">
        <f>IF(ABS(D328)&gt;1,D328/1000000,D328)*Analysis!$B$4</f>
        <v>-4.4321580000000006E-2</v>
      </c>
      <c r="P328">
        <f>IF(ABS(E328)&gt;1,E328/1000000,E328)*Analysis!$B$4</f>
        <v>0.12082977</v>
      </c>
      <c r="Q328">
        <f>IF(ABS(F328)&gt;1,F328/1000000,F328)*Analysis!$B$4</f>
        <v>9.853664310000001</v>
      </c>
      <c r="R328">
        <f t="shared" si="35"/>
        <v>0</v>
      </c>
      <c r="S328">
        <f t="shared" si="36"/>
        <v>0</v>
      </c>
      <c r="T328">
        <f t="shared" si="37"/>
        <v>0</v>
      </c>
      <c r="U328">
        <f t="shared" si="32"/>
        <v>0</v>
      </c>
    </row>
    <row r="329" spans="1:21" x14ac:dyDescent="0.3">
      <c r="A329" s="4">
        <v>327</v>
      </c>
      <c r="B329" s="4">
        <v>-96585411461</v>
      </c>
      <c r="C329" s="5">
        <v>2</v>
      </c>
      <c r="D329" s="5">
        <v>-4.3420000000000004E-3</v>
      </c>
      <c r="E329" s="5">
        <v>1.2271000000000001E-2</v>
      </c>
      <c r="F329" s="5">
        <v>1003807</v>
      </c>
      <c r="G329" s="5">
        <v>0</v>
      </c>
      <c r="H329" s="5">
        <v>0</v>
      </c>
      <c r="I329" s="5">
        <v>0</v>
      </c>
      <c r="J329" s="5">
        <v>0</v>
      </c>
      <c r="L329">
        <f t="shared" si="33"/>
        <v>327</v>
      </c>
      <c r="M329">
        <f>Analysis!$B$3+B329/1000000</f>
        <v>6.5885390000039479</v>
      </c>
      <c r="N329">
        <f t="shared" si="34"/>
        <v>2</v>
      </c>
      <c r="O329">
        <f>IF(ABS(D329)&gt;1,D329/1000000,D329)*Analysis!$B$4</f>
        <v>-4.2595020000000004E-2</v>
      </c>
      <c r="P329">
        <f>IF(ABS(E329)&gt;1,E329/1000000,E329)*Analysis!$B$4</f>
        <v>0.12037851000000001</v>
      </c>
      <c r="Q329">
        <f>IF(ABS(F329)&gt;1,F329/1000000,F329)*Analysis!$B$4</f>
        <v>9.8473466700000003</v>
      </c>
      <c r="R329">
        <f t="shared" si="35"/>
        <v>0</v>
      </c>
      <c r="S329">
        <f t="shared" si="36"/>
        <v>0</v>
      </c>
      <c r="T329">
        <f t="shared" si="37"/>
        <v>0</v>
      </c>
      <c r="U329">
        <f t="shared" si="32"/>
        <v>0</v>
      </c>
    </row>
    <row r="330" spans="1:21" x14ac:dyDescent="0.3">
      <c r="A330" s="4">
        <v>328</v>
      </c>
      <c r="B330" s="4">
        <v>-96585391102</v>
      </c>
      <c r="C330" s="5">
        <v>2</v>
      </c>
      <c r="D330" s="5">
        <v>-1.5311E-2</v>
      </c>
      <c r="E330" s="5">
        <v>1.2211E-2</v>
      </c>
      <c r="F330" s="5">
        <v>1004225</v>
      </c>
      <c r="G330" s="5">
        <v>0</v>
      </c>
      <c r="H330" s="5">
        <v>0</v>
      </c>
      <c r="I330" s="5">
        <v>0</v>
      </c>
      <c r="J330" s="5">
        <v>0</v>
      </c>
      <c r="L330">
        <f t="shared" si="33"/>
        <v>328</v>
      </c>
      <c r="M330">
        <f>Analysis!$B$3+B330/1000000</f>
        <v>6.6088980000058655</v>
      </c>
      <c r="N330">
        <f t="shared" si="34"/>
        <v>2</v>
      </c>
      <c r="O330">
        <f>IF(ABS(D330)&gt;1,D330/1000000,D330)*Analysis!$B$4</f>
        <v>-0.15020091000000002</v>
      </c>
      <c r="P330">
        <f>IF(ABS(E330)&gt;1,E330/1000000,E330)*Analysis!$B$4</f>
        <v>0.11978991</v>
      </c>
      <c r="Q330">
        <f>IF(ABS(F330)&gt;1,F330/1000000,F330)*Analysis!$B$4</f>
        <v>9.8514472499999997</v>
      </c>
      <c r="R330">
        <f t="shared" si="35"/>
        <v>0</v>
      </c>
      <c r="S330">
        <f t="shared" si="36"/>
        <v>0</v>
      </c>
      <c r="T330">
        <f t="shared" si="37"/>
        <v>0</v>
      </c>
      <c r="U330">
        <f t="shared" si="32"/>
        <v>0</v>
      </c>
    </row>
    <row r="331" spans="1:21" x14ac:dyDescent="0.3">
      <c r="A331" s="4">
        <v>329</v>
      </c>
      <c r="B331" s="4">
        <v>-96585374953</v>
      </c>
      <c r="C331" s="5">
        <v>2</v>
      </c>
      <c r="D331" s="5">
        <v>-1.7375000000000002E-2</v>
      </c>
      <c r="E331" s="5">
        <v>1.2200000000000001E-2</v>
      </c>
      <c r="F331" s="5">
        <v>1004003</v>
      </c>
      <c r="G331" s="5">
        <v>0</v>
      </c>
      <c r="H331" s="5">
        <v>0</v>
      </c>
      <c r="I331" s="5">
        <v>0</v>
      </c>
      <c r="J331" s="5">
        <v>0</v>
      </c>
      <c r="L331">
        <f t="shared" si="33"/>
        <v>329</v>
      </c>
      <c r="M331">
        <f>Analysis!$B$3+B331/1000000</f>
        <v>6.6250469999940833</v>
      </c>
      <c r="N331">
        <f t="shared" si="34"/>
        <v>2</v>
      </c>
      <c r="O331">
        <f>IF(ABS(D331)&gt;1,D331/1000000,D331)*Analysis!$B$4</f>
        <v>-0.17044875000000004</v>
      </c>
      <c r="P331">
        <f>IF(ABS(E331)&gt;1,E331/1000000,E331)*Analysis!$B$4</f>
        <v>0.11968200000000001</v>
      </c>
      <c r="Q331">
        <f>IF(ABS(F331)&gt;1,F331/1000000,F331)*Analysis!$B$4</f>
        <v>9.8492694299999997</v>
      </c>
      <c r="R331">
        <f t="shared" si="35"/>
        <v>0</v>
      </c>
      <c r="S331">
        <f t="shared" si="36"/>
        <v>0</v>
      </c>
      <c r="T331">
        <f t="shared" si="37"/>
        <v>0</v>
      </c>
      <c r="U331">
        <f t="shared" ref="U331:U394" si="38">J331/1000</f>
        <v>0</v>
      </c>
    </row>
    <row r="332" spans="1:21" x14ac:dyDescent="0.3">
      <c r="A332" s="4">
        <v>330</v>
      </c>
      <c r="B332" s="4">
        <v>-96585350567</v>
      </c>
      <c r="C332" s="5">
        <v>2</v>
      </c>
      <c r="D332" s="5">
        <v>-1.1545E-2</v>
      </c>
      <c r="E332" s="5">
        <v>1.2279E-2</v>
      </c>
      <c r="F332" s="5">
        <v>1004194</v>
      </c>
      <c r="G332" s="5">
        <v>0</v>
      </c>
      <c r="H332" s="5">
        <v>0</v>
      </c>
      <c r="I332" s="5">
        <v>0</v>
      </c>
      <c r="J332" s="5">
        <v>0</v>
      </c>
      <c r="L332">
        <f t="shared" si="33"/>
        <v>330</v>
      </c>
      <c r="M332">
        <f>Analysis!$B$3+B332/1000000</f>
        <v>6.6494329999986803</v>
      </c>
      <c r="N332">
        <f t="shared" si="34"/>
        <v>2</v>
      </c>
      <c r="O332">
        <f>IF(ABS(D332)&gt;1,D332/1000000,D332)*Analysis!$B$4</f>
        <v>-0.11325645000000001</v>
      </c>
      <c r="P332">
        <f>IF(ABS(E332)&gt;1,E332/1000000,E332)*Analysis!$B$4</f>
        <v>0.12045699</v>
      </c>
      <c r="Q332">
        <f>IF(ABS(F332)&gt;1,F332/1000000,F332)*Analysis!$B$4</f>
        <v>9.8511431400000014</v>
      </c>
      <c r="R332">
        <f t="shared" si="35"/>
        <v>0</v>
      </c>
      <c r="S332">
        <f t="shared" si="36"/>
        <v>0</v>
      </c>
      <c r="T332">
        <f t="shared" si="37"/>
        <v>0</v>
      </c>
      <c r="U332">
        <f t="shared" si="38"/>
        <v>0</v>
      </c>
    </row>
    <row r="333" spans="1:21" x14ac:dyDescent="0.3">
      <c r="A333" s="4">
        <v>331</v>
      </c>
      <c r="B333" s="4">
        <v>-96585331674</v>
      </c>
      <c r="C333" s="5">
        <v>2</v>
      </c>
      <c r="D333" s="5">
        <v>-9.0419999999999997E-3</v>
      </c>
      <c r="E333" s="5">
        <v>1.2315E-2</v>
      </c>
      <c r="F333" s="5">
        <v>1005968</v>
      </c>
      <c r="G333" s="5">
        <v>0</v>
      </c>
      <c r="H333" s="5">
        <v>0</v>
      </c>
      <c r="I333" s="5">
        <v>0</v>
      </c>
      <c r="J333" s="5">
        <v>0</v>
      </c>
      <c r="L333">
        <f t="shared" si="33"/>
        <v>331</v>
      </c>
      <c r="M333">
        <f>Analysis!$B$3+B333/1000000</f>
        <v>6.6683259999990696</v>
      </c>
      <c r="N333">
        <f t="shared" si="34"/>
        <v>2</v>
      </c>
      <c r="O333">
        <f>IF(ABS(D333)&gt;1,D333/1000000,D333)*Analysis!$B$4</f>
        <v>-8.8702020000000006E-2</v>
      </c>
      <c r="P333">
        <f>IF(ABS(E333)&gt;1,E333/1000000,E333)*Analysis!$B$4</f>
        <v>0.12081015000000001</v>
      </c>
      <c r="Q333">
        <f>IF(ABS(F333)&gt;1,F333/1000000,F333)*Analysis!$B$4</f>
        <v>9.8685460799999998</v>
      </c>
      <c r="R333">
        <f t="shared" si="35"/>
        <v>0</v>
      </c>
      <c r="S333">
        <f t="shared" si="36"/>
        <v>0</v>
      </c>
      <c r="T333">
        <f t="shared" si="37"/>
        <v>0</v>
      </c>
      <c r="U333">
        <f t="shared" si="38"/>
        <v>0</v>
      </c>
    </row>
    <row r="334" spans="1:21" x14ac:dyDescent="0.3">
      <c r="A334" s="4">
        <v>332</v>
      </c>
      <c r="B334" s="4">
        <v>-96585310875</v>
      </c>
      <c r="C334" s="5">
        <v>2</v>
      </c>
      <c r="D334" s="5">
        <v>-1.1856999999999999E-2</v>
      </c>
      <c r="E334" s="5">
        <v>1.2232E-2</v>
      </c>
      <c r="F334" s="5">
        <v>1004815</v>
      </c>
      <c r="G334" s="5">
        <v>0</v>
      </c>
      <c r="H334" s="5">
        <v>0</v>
      </c>
      <c r="I334" s="5">
        <v>0</v>
      </c>
      <c r="J334" s="5">
        <v>0</v>
      </c>
      <c r="L334">
        <f t="shared" si="33"/>
        <v>332</v>
      </c>
      <c r="M334">
        <f>Analysis!$B$3+B334/1000000</f>
        <v>6.6891250000044238</v>
      </c>
      <c r="N334">
        <f t="shared" si="34"/>
        <v>2</v>
      </c>
      <c r="O334">
        <f>IF(ABS(D334)&gt;1,D334/1000000,D334)*Analysis!$B$4</f>
        <v>-0.11631717</v>
      </c>
      <c r="P334">
        <f>IF(ABS(E334)&gt;1,E334/1000000,E334)*Analysis!$B$4</f>
        <v>0.11999592000000001</v>
      </c>
      <c r="Q334">
        <f>IF(ABS(F334)&gt;1,F334/1000000,F334)*Analysis!$B$4</f>
        <v>9.8572351500000011</v>
      </c>
      <c r="R334">
        <f t="shared" si="35"/>
        <v>0</v>
      </c>
      <c r="S334">
        <f t="shared" si="36"/>
        <v>0</v>
      </c>
      <c r="T334">
        <f t="shared" si="37"/>
        <v>0</v>
      </c>
      <c r="U334">
        <f t="shared" si="38"/>
        <v>0</v>
      </c>
    </row>
    <row r="335" spans="1:21" x14ac:dyDescent="0.3">
      <c r="A335" s="4">
        <v>333</v>
      </c>
      <c r="B335" s="4">
        <v>-96585290378</v>
      </c>
      <c r="C335" s="5">
        <v>2</v>
      </c>
      <c r="D335" s="5">
        <v>-6.3280000000000003E-3</v>
      </c>
      <c r="E335" s="5">
        <v>1.2395E-2</v>
      </c>
      <c r="F335" s="5">
        <v>1002465</v>
      </c>
      <c r="G335" s="5">
        <v>0</v>
      </c>
      <c r="H335" s="5">
        <v>0</v>
      </c>
      <c r="I335" s="5">
        <v>0</v>
      </c>
      <c r="J335" s="5">
        <v>0</v>
      </c>
      <c r="L335">
        <f t="shared" si="33"/>
        <v>333</v>
      </c>
      <c r="M335">
        <f>Analysis!$B$3+B335/1000000</f>
        <v>6.7096219999948516</v>
      </c>
      <c r="N335">
        <f t="shared" si="34"/>
        <v>2</v>
      </c>
      <c r="O335">
        <f>IF(ABS(D335)&gt;1,D335/1000000,D335)*Analysis!$B$4</f>
        <v>-6.2077680000000003E-2</v>
      </c>
      <c r="P335">
        <f>IF(ABS(E335)&gt;1,E335/1000000,E335)*Analysis!$B$4</f>
        <v>0.12159495000000001</v>
      </c>
      <c r="Q335">
        <f>IF(ABS(F335)&gt;1,F335/1000000,F335)*Analysis!$B$4</f>
        <v>9.8341816499999997</v>
      </c>
      <c r="R335">
        <f t="shared" si="35"/>
        <v>0</v>
      </c>
      <c r="S335">
        <f t="shared" si="36"/>
        <v>0</v>
      </c>
      <c r="T335">
        <f t="shared" si="37"/>
        <v>0</v>
      </c>
      <c r="U335">
        <f t="shared" si="38"/>
        <v>0</v>
      </c>
    </row>
    <row r="336" spans="1:21" x14ac:dyDescent="0.3">
      <c r="A336" s="4">
        <v>334</v>
      </c>
      <c r="B336" s="4">
        <v>-96585268936</v>
      </c>
      <c r="C336" s="5">
        <v>2</v>
      </c>
      <c r="D336" s="5">
        <v>-7.2480000000000001E-3</v>
      </c>
      <c r="E336" s="5">
        <v>1.2260999999999999E-2</v>
      </c>
      <c r="F336" s="5">
        <v>1003625</v>
      </c>
      <c r="G336" s="5">
        <v>0</v>
      </c>
      <c r="H336" s="5">
        <v>0</v>
      </c>
      <c r="I336" s="5">
        <v>0</v>
      </c>
      <c r="J336" s="5">
        <v>0</v>
      </c>
      <c r="L336">
        <f t="shared" si="33"/>
        <v>334</v>
      </c>
      <c r="M336">
        <f>Analysis!$B$3+B336/1000000</f>
        <v>6.7310640000068815</v>
      </c>
      <c r="N336">
        <f t="shared" si="34"/>
        <v>2</v>
      </c>
      <c r="O336">
        <f>IF(ABS(D336)&gt;1,D336/1000000,D336)*Analysis!$B$4</f>
        <v>-7.1102880000000007E-2</v>
      </c>
      <c r="P336">
        <f>IF(ABS(E336)&gt;1,E336/1000000,E336)*Analysis!$B$4</f>
        <v>0.12028041</v>
      </c>
      <c r="Q336">
        <f>IF(ABS(F336)&gt;1,F336/1000000,F336)*Analysis!$B$4</f>
        <v>9.8455612500000012</v>
      </c>
      <c r="R336">
        <f t="shared" si="35"/>
        <v>0</v>
      </c>
      <c r="S336">
        <f t="shared" si="36"/>
        <v>0</v>
      </c>
      <c r="T336">
        <f t="shared" si="37"/>
        <v>0</v>
      </c>
      <c r="U336">
        <f t="shared" si="38"/>
        <v>0</v>
      </c>
    </row>
    <row r="337" spans="1:21" x14ac:dyDescent="0.3">
      <c r="A337" s="4">
        <v>335</v>
      </c>
      <c r="B337" s="4">
        <v>-96585249470</v>
      </c>
      <c r="C337" s="5">
        <v>2</v>
      </c>
      <c r="D337" s="5">
        <v>-1.3939E-2</v>
      </c>
      <c r="E337" s="5">
        <v>1.2142999999999999E-2</v>
      </c>
      <c r="F337" s="5">
        <v>1004424</v>
      </c>
      <c r="G337" s="5">
        <v>0</v>
      </c>
      <c r="H337" s="5">
        <v>0</v>
      </c>
      <c r="I337" s="5">
        <v>0</v>
      </c>
      <c r="J337" s="5">
        <v>0</v>
      </c>
      <c r="L337">
        <f t="shared" si="33"/>
        <v>335</v>
      </c>
      <c r="M337">
        <f>Analysis!$B$3+B337/1000000</f>
        <v>6.750530000004801</v>
      </c>
      <c r="N337">
        <f t="shared" si="34"/>
        <v>2</v>
      </c>
      <c r="O337">
        <f>IF(ABS(D337)&gt;1,D337/1000000,D337)*Analysis!$B$4</f>
        <v>-0.13674159</v>
      </c>
      <c r="P337">
        <f>IF(ABS(E337)&gt;1,E337/1000000,E337)*Analysis!$B$4</f>
        <v>0.11912283</v>
      </c>
      <c r="Q337">
        <f>IF(ABS(F337)&gt;1,F337/1000000,F337)*Analysis!$B$4</f>
        <v>9.8533994400000005</v>
      </c>
      <c r="R337">
        <f t="shared" si="35"/>
        <v>0</v>
      </c>
      <c r="S337">
        <f t="shared" si="36"/>
        <v>0</v>
      </c>
      <c r="T337">
        <f t="shared" si="37"/>
        <v>0</v>
      </c>
      <c r="U337">
        <f t="shared" si="38"/>
        <v>0</v>
      </c>
    </row>
    <row r="338" spans="1:21" x14ac:dyDescent="0.3">
      <c r="A338" s="4">
        <v>336</v>
      </c>
      <c r="B338" s="4">
        <v>-96585228100</v>
      </c>
      <c r="C338" s="5">
        <v>2</v>
      </c>
      <c r="D338" s="5">
        <v>-1.2441000000000001E-2</v>
      </c>
      <c r="E338" s="5">
        <v>1.239E-2</v>
      </c>
      <c r="F338" s="5">
        <v>1004198</v>
      </c>
      <c r="G338" s="5">
        <v>0</v>
      </c>
      <c r="H338" s="5">
        <v>0</v>
      </c>
      <c r="I338" s="5">
        <v>0</v>
      </c>
      <c r="J338" s="5">
        <v>0</v>
      </c>
      <c r="L338">
        <f t="shared" si="33"/>
        <v>336</v>
      </c>
      <c r="M338">
        <f>Analysis!$B$3+B338/1000000</f>
        <v>6.7719000000070082</v>
      </c>
      <c r="N338">
        <f t="shared" si="34"/>
        <v>2</v>
      </c>
      <c r="O338">
        <f>IF(ABS(D338)&gt;1,D338/1000000,D338)*Analysis!$B$4</f>
        <v>-0.12204621000000002</v>
      </c>
      <c r="P338">
        <f>IF(ABS(E338)&gt;1,E338/1000000,E338)*Analysis!$B$4</f>
        <v>0.12154590000000001</v>
      </c>
      <c r="Q338">
        <f>IF(ABS(F338)&gt;1,F338/1000000,F338)*Analysis!$B$4</f>
        <v>9.8511823799999991</v>
      </c>
      <c r="R338">
        <f t="shared" si="35"/>
        <v>0</v>
      </c>
      <c r="S338">
        <f t="shared" si="36"/>
        <v>0</v>
      </c>
      <c r="T338">
        <f t="shared" si="37"/>
        <v>0</v>
      </c>
      <c r="U338">
        <f t="shared" si="38"/>
        <v>0</v>
      </c>
    </row>
    <row r="339" spans="1:21" x14ac:dyDescent="0.3">
      <c r="A339" s="4">
        <v>337</v>
      </c>
      <c r="B339" s="4">
        <v>-96585210390</v>
      </c>
      <c r="C339" s="5">
        <v>2</v>
      </c>
      <c r="D339" s="5">
        <v>-9.4730000000000005E-3</v>
      </c>
      <c r="E339" s="5">
        <v>1.2253E-2</v>
      </c>
      <c r="F339" s="5">
        <v>1004186</v>
      </c>
      <c r="G339" s="5">
        <v>0</v>
      </c>
      <c r="H339" s="5">
        <v>0</v>
      </c>
      <c r="I339" s="5">
        <v>0</v>
      </c>
      <c r="J339" s="5">
        <v>0</v>
      </c>
      <c r="L339">
        <f t="shared" si="33"/>
        <v>337</v>
      </c>
      <c r="M339">
        <f>Analysis!$B$3+B339/1000000</f>
        <v>6.7896100000070874</v>
      </c>
      <c r="N339">
        <f t="shared" si="34"/>
        <v>2</v>
      </c>
      <c r="O339">
        <f>IF(ABS(D339)&gt;1,D339/1000000,D339)*Analysis!$B$4</f>
        <v>-9.2930130000000014E-2</v>
      </c>
      <c r="P339">
        <f>IF(ABS(E339)&gt;1,E339/1000000,E339)*Analysis!$B$4</f>
        <v>0.12020193000000001</v>
      </c>
      <c r="Q339">
        <f>IF(ABS(F339)&gt;1,F339/1000000,F339)*Analysis!$B$4</f>
        <v>9.8510646600000005</v>
      </c>
      <c r="R339">
        <f t="shared" si="35"/>
        <v>0</v>
      </c>
      <c r="S339">
        <f t="shared" si="36"/>
        <v>0</v>
      </c>
      <c r="T339">
        <f t="shared" si="37"/>
        <v>0</v>
      </c>
      <c r="U339">
        <f t="shared" si="38"/>
        <v>0</v>
      </c>
    </row>
    <row r="340" spans="1:21" x14ac:dyDescent="0.3">
      <c r="A340" s="4">
        <v>338</v>
      </c>
      <c r="B340" s="4">
        <v>-96585189212</v>
      </c>
      <c r="C340" s="5">
        <v>2</v>
      </c>
      <c r="D340" s="5">
        <v>-4.3689999999999996E-3</v>
      </c>
      <c r="E340" s="5">
        <v>6.9829999999999996E-3</v>
      </c>
      <c r="F340" s="5">
        <v>1004503</v>
      </c>
      <c r="G340" s="5">
        <v>0</v>
      </c>
      <c r="H340" s="5">
        <v>0</v>
      </c>
      <c r="I340" s="5">
        <v>0</v>
      </c>
      <c r="J340" s="5">
        <v>0</v>
      </c>
      <c r="L340">
        <f t="shared" si="33"/>
        <v>338</v>
      </c>
      <c r="M340">
        <f>Analysis!$B$3+B340/1000000</f>
        <v>6.8107880000025034</v>
      </c>
      <c r="N340">
        <f t="shared" si="34"/>
        <v>2</v>
      </c>
      <c r="O340">
        <f>IF(ABS(D340)&gt;1,D340/1000000,D340)*Analysis!$B$4</f>
        <v>-4.2859889999999998E-2</v>
      </c>
      <c r="P340">
        <f>IF(ABS(E340)&gt;1,E340/1000000,E340)*Analysis!$B$4</f>
        <v>6.8503229999999998E-2</v>
      </c>
      <c r="Q340">
        <f>IF(ABS(F340)&gt;1,F340/1000000,F340)*Analysis!$B$4</f>
        <v>9.8541744300000005</v>
      </c>
      <c r="R340">
        <f t="shared" si="35"/>
        <v>0</v>
      </c>
      <c r="S340">
        <f t="shared" si="36"/>
        <v>0</v>
      </c>
      <c r="T340">
        <f t="shared" si="37"/>
        <v>0</v>
      </c>
      <c r="U340">
        <f t="shared" si="38"/>
        <v>0</v>
      </c>
    </row>
    <row r="341" spans="1:21" x14ac:dyDescent="0.3">
      <c r="A341" s="4">
        <v>339</v>
      </c>
      <c r="B341" s="4">
        <v>-96585170837</v>
      </c>
      <c r="C341" s="5">
        <v>2</v>
      </c>
      <c r="D341" s="5">
        <v>-4.5149999999999999E-3</v>
      </c>
      <c r="E341" s="5">
        <v>1.4220999999999999E-2</v>
      </c>
      <c r="F341" s="5">
        <v>1004440</v>
      </c>
      <c r="G341" s="5">
        <v>0</v>
      </c>
      <c r="H341" s="5">
        <v>0</v>
      </c>
      <c r="I341" s="5">
        <v>0</v>
      </c>
      <c r="J341" s="5">
        <v>0</v>
      </c>
      <c r="L341">
        <f t="shared" si="33"/>
        <v>339</v>
      </c>
      <c r="M341">
        <f>Analysis!$B$3+B341/1000000</f>
        <v>6.8291630000021541</v>
      </c>
      <c r="N341">
        <f t="shared" si="34"/>
        <v>2</v>
      </c>
      <c r="O341">
        <f>IF(ABS(D341)&gt;1,D341/1000000,D341)*Analysis!$B$4</f>
        <v>-4.4292150000000002E-2</v>
      </c>
      <c r="P341">
        <f>IF(ABS(E341)&gt;1,E341/1000000,E341)*Analysis!$B$4</f>
        <v>0.13950800999999999</v>
      </c>
      <c r="Q341">
        <f>IF(ABS(F341)&gt;1,F341/1000000,F341)*Analysis!$B$4</f>
        <v>9.8535564000000004</v>
      </c>
      <c r="R341">
        <f t="shared" si="35"/>
        <v>0</v>
      </c>
      <c r="S341">
        <f t="shared" si="36"/>
        <v>0</v>
      </c>
      <c r="T341">
        <f t="shared" si="37"/>
        <v>0</v>
      </c>
      <c r="U341">
        <f t="shared" si="38"/>
        <v>0</v>
      </c>
    </row>
    <row r="342" spans="1:21" x14ac:dyDescent="0.3">
      <c r="A342" s="4">
        <v>340</v>
      </c>
      <c r="B342" s="4">
        <v>-96585149045</v>
      </c>
      <c r="C342" s="5">
        <v>2</v>
      </c>
      <c r="D342" s="5">
        <v>-5.1009999999999996E-3</v>
      </c>
      <c r="E342" s="5">
        <v>1.1762999999999999E-2</v>
      </c>
      <c r="F342" s="5">
        <v>1004436</v>
      </c>
      <c r="G342" s="5">
        <v>0</v>
      </c>
      <c r="H342" s="5">
        <v>0</v>
      </c>
      <c r="I342" s="5">
        <v>0</v>
      </c>
      <c r="J342" s="5">
        <v>0</v>
      </c>
      <c r="L342">
        <f t="shared" si="33"/>
        <v>340</v>
      </c>
      <c r="M342">
        <f>Analysis!$B$3+B342/1000000</f>
        <v>6.8509550000017043</v>
      </c>
      <c r="N342">
        <f t="shared" si="34"/>
        <v>2</v>
      </c>
      <c r="O342">
        <f>IF(ABS(D342)&gt;1,D342/1000000,D342)*Analysis!$B$4</f>
        <v>-5.0040809999999998E-2</v>
      </c>
      <c r="P342">
        <f>IF(ABS(E342)&gt;1,E342/1000000,E342)*Analysis!$B$4</f>
        <v>0.11539503</v>
      </c>
      <c r="Q342">
        <f>IF(ABS(F342)&gt;1,F342/1000000,F342)*Analysis!$B$4</f>
        <v>9.8535171600000009</v>
      </c>
      <c r="R342">
        <f t="shared" si="35"/>
        <v>0</v>
      </c>
      <c r="S342">
        <f t="shared" si="36"/>
        <v>0</v>
      </c>
      <c r="T342">
        <f t="shared" si="37"/>
        <v>0</v>
      </c>
      <c r="U342">
        <f t="shared" si="38"/>
        <v>0</v>
      </c>
    </row>
    <row r="343" spans="1:21" x14ac:dyDescent="0.3">
      <c r="A343" s="4">
        <v>341</v>
      </c>
      <c r="B343" s="4">
        <v>-96585129177</v>
      </c>
      <c r="C343" s="5">
        <v>2</v>
      </c>
      <c r="D343" s="5">
        <v>-4.8560000000000001E-3</v>
      </c>
      <c r="E343" s="5">
        <v>1.2251E-2</v>
      </c>
      <c r="F343" s="5">
        <v>1004438</v>
      </c>
      <c r="G343" s="5">
        <v>0</v>
      </c>
      <c r="H343" s="5">
        <v>0</v>
      </c>
      <c r="I343" s="5">
        <v>0</v>
      </c>
      <c r="J343" s="5">
        <v>0</v>
      </c>
      <c r="L343">
        <f t="shared" si="33"/>
        <v>341</v>
      </c>
      <c r="M343">
        <f>Analysis!$B$3+B343/1000000</f>
        <v>6.8708230000047479</v>
      </c>
      <c r="N343">
        <f t="shared" si="34"/>
        <v>2</v>
      </c>
      <c r="O343">
        <f>IF(ABS(D343)&gt;1,D343/1000000,D343)*Analysis!$B$4</f>
        <v>-4.7637360000000004E-2</v>
      </c>
      <c r="P343">
        <f>IF(ABS(E343)&gt;1,E343/1000000,E343)*Analysis!$B$4</f>
        <v>0.12018231</v>
      </c>
      <c r="Q343">
        <f>IF(ABS(F343)&gt;1,F343/1000000,F343)*Analysis!$B$4</f>
        <v>9.8535367800000007</v>
      </c>
      <c r="R343">
        <f t="shared" si="35"/>
        <v>0</v>
      </c>
      <c r="S343">
        <f t="shared" si="36"/>
        <v>0</v>
      </c>
      <c r="T343">
        <f t="shared" si="37"/>
        <v>0</v>
      </c>
      <c r="U343">
        <f t="shared" si="38"/>
        <v>0</v>
      </c>
    </row>
    <row r="344" spans="1:21" x14ac:dyDescent="0.3">
      <c r="A344" s="4">
        <v>342</v>
      </c>
      <c r="B344" s="4">
        <v>-96585109400</v>
      </c>
      <c r="C344" s="5">
        <v>2</v>
      </c>
      <c r="D344" s="5">
        <v>-6.489E-3</v>
      </c>
      <c r="E344" s="5">
        <v>1.2425E-2</v>
      </c>
      <c r="F344" s="5">
        <v>1004376</v>
      </c>
      <c r="G344" s="5">
        <v>0</v>
      </c>
      <c r="H344" s="5">
        <v>0</v>
      </c>
      <c r="I344" s="5">
        <v>0</v>
      </c>
      <c r="J344" s="5">
        <v>0</v>
      </c>
      <c r="L344">
        <f t="shared" si="33"/>
        <v>342</v>
      </c>
      <c r="M344">
        <f>Analysis!$B$3+B344/1000000</f>
        <v>6.8905999999988126</v>
      </c>
      <c r="N344">
        <f t="shared" si="34"/>
        <v>2</v>
      </c>
      <c r="O344">
        <f>IF(ABS(D344)&gt;1,D344/1000000,D344)*Analysis!$B$4</f>
        <v>-6.365709E-2</v>
      </c>
      <c r="P344">
        <f>IF(ABS(E344)&gt;1,E344/1000000,E344)*Analysis!$B$4</f>
        <v>0.12188925</v>
      </c>
      <c r="Q344">
        <f>IF(ABS(F344)&gt;1,F344/1000000,F344)*Analysis!$B$4</f>
        <v>9.8529285600000005</v>
      </c>
      <c r="R344">
        <f t="shared" si="35"/>
        <v>0</v>
      </c>
      <c r="S344">
        <f t="shared" si="36"/>
        <v>0</v>
      </c>
      <c r="T344">
        <f t="shared" si="37"/>
        <v>0</v>
      </c>
      <c r="U344">
        <f t="shared" si="38"/>
        <v>0</v>
      </c>
    </row>
    <row r="345" spans="1:21" x14ac:dyDescent="0.3">
      <c r="A345" s="4">
        <v>343</v>
      </c>
      <c r="B345" s="4">
        <v>-96585089952</v>
      </c>
      <c r="C345" s="5">
        <v>2</v>
      </c>
      <c r="D345" s="5">
        <v>-7.2069999999999999E-3</v>
      </c>
      <c r="E345" s="5">
        <v>1.227E-2</v>
      </c>
      <c r="F345" s="5">
        <v>1004355</v>
      </c>
      <c r="G345" s="5">
        <v>0</v>
      </c>
      <c r="H345" s="5">
        <v>0</v>
      </c>
      <c r="I345" s="5">
        <v>0</v>
      </c>
      <c r="J345" s="5">
        <v>0</v>
      </c>
      <c r="L345">
        <f t="shared" si="33"/>
        <v>343</v>
      </c>
      <c r="M345">
        <f>Analysis!$B$3+B345/1000000</f>
        <v>6.9100480000051903</v>
      </c>
      <c r="N345">
        <f t="shared" si="34"/>
        <v>2</v>
      </c>
      <c r="O345">
        <f>IF(ABS(D345)&gt;1,D345/1000000,D345)*Analysis!$B$4</f>
        <v>-7.0700670000000007E-2</v>
      </c>
      <c r="P345">
        <f>IF(ABS(E345)&gt;1,E345/1000000,E345)*Analysis!$B$4</f>
        <v>0.12036870000000001</v>
      </c>
      <c r="Q345">
        <f>IF(ABS(F345)&gt;1,F345/1000000,F345)*Analysis!$B$4</f>
        <v>9.8527225500000011</v>
      </c>
      <c r="R345">
        <f t="shared" si="35"/>
        <v>0</v>
      </c>
      <c r="S345">
        <f t="shared" si="36"/>
        <v>0</v>
      </c>
      <c r="T345">
        <f t="shared" si="37"/>
        <v>0</v>
      </c>
      <c r="U345">
        <f t="shared" si="38"/>
        <v>0</v>
      </c>
    </row>
    <row r="346" spans="1:21" x14ac:dyDescent="0.3">
      <c r="A346" s="4">
        <v>344</v>
      </c>
      <c r="B346" s="4">
        <v>-96585067367</v>
      </c>
      <c r="C346" s="5">
        <v>2</v>
      </c>
      <c r="D346" s="5">
        <v>-5.352E-3</v>
      </c>
      <c r="E346" s="5">
        <v>1.2311000000000001E-2</v>
      </c>
      <c r="F346" s="5">
        <v>1004420</v>
      </c>
      <c r="G346" s="5">
        <v>0</v>
      </c>
      <c r="H346" s="5">
        <v>0</v>
      </c>
      <c r="I346" s="5">
        <v>0</v>
      </c>
      <c r="J346" s="5">
        <v>0</v>
      </c>
      <c r="L346">
        <f t="shared" si="33"/>
        <v>344</v>
      </c>
      <c r="M346">
        <f>Analysis!$B$3+B346/1000000</f>
        <v>6.9326330000039889</v>
      </c>
      <c r="N346">
        <f t="shared" si="34"/>
        <v>2</v>
      </c>
      <c r="O346">
        <f>IF(ABS(D346)&gt;1,D346/1000000,D346)*Analysis!$B$4</f>
        <v>-5.250312E-2</v>
      </c>
      <c r="P346">
        <f>IF(ABS(E346)&gt;1,E346/1000000,E346)*Analysis!$B$4</f>
        <v>0.12077091000000001</v>
      </c>
      <c r="Q346">
        <f>IF(ABS(F346)&gt;1,F346/1000000,F346)*Analysis!$B$4</f>
        <v>9.8533602000000009</v>
      </c>
      <c r="R346">
        <f t="shared" si="35"/>
        <v>0</v>
      </c>
      <c r="S346">
        <f t="shared" si="36"/>
        <v>0</v>
      </c>
      <c r="T346">
        <f t="shared" si="37"/>
        <v>0</v>
      </c>
      <c r="U346">
        <f t="shared" si="38"/>
        <v>0</v>
      </c>
    </row>
    <row r="347" spans="1:21" x14ac:dyDescent="0.3">
      <c r="A347" s="4">
        <v>345</v>
      </c>
      <c r="B347" s="4">
        <v>-96585055011</v>
      </c>
      <c r="C347" s="5">
        <v>2</v>
      </c>
      <c r="D347" s="5">
        <v>-4.2680000000000001E-3</v>
      </c>
      <c r="E347" s="5">
        <v>1.23E-2</v>
      </c>
      <c r="F347" s="5">
        <v>1004461</v>
      </c>
      <c r="G347" s="5">
        <v>0</v>
      </c>
      <c r="H347" s="5">
        <v>0</v>
      </c>
      <c r="I347" s="5">
        <v>0</v>
      </c>
      <c r="J347" s="5">
        <v>0</v>
      </c>
      <c r="L347">
        <f t="shared" si="33"/>
        <v>345</v>
      </c>
      <c r="M347">
        <f>Analysis!$B$3+B347/1000000</f>
        <v>6.9449889999959851</v>
      </c>
      <c r="N347">
        <f t="shared" si="34"/>
        <v>2</v>
      </c>
      <c r="O347">
        <f>IF(ABS(D347)&gt;1,D347/1000000,D347)*Analysis!$B$4</f>
        <v>-4.1869080000000003E-2</v>
      </c>
      <c r="P347">
        <f>IF(ABS(E347)&gt;1,E347/1000000,E347)*Analysis!$B$4</f>
        <v>0.12066300000000001</v>
      </c>
      <c r="Q347">
        <f>IF(ABS(F347)&gt;1,F347/1000000,F347)*Analysis!$B$4</f>
        <v>9.8537624100000016</v>
      </c>
      <c r="R347">
        <f t="shared" si="35"/>
        <v>0</v>
      </c>
      <c r="S347">
        <f t="shared" si="36"/>
        <v>0</v>
      </c>
      <c r="T347">
        <f t="shared" si="37"/>
        <v>0</v>
      </c>
      <c r="U347">
        <f t="shared" si="38"/>
        <v>0</v>
      </c>
    </row>
    <row r="348" spans="1:21" x14ac:dyDescent="0.3">
      <c r="A348" s="4">
        <v>346</v>
      </c>
      <c r="B348" s="4">
        <v>-96585034473</v>
      </c>
      <c r="C348" s="5">
        <v>2</v>
      </c>
      <c r="D348" s="5">
        <v>-5.2009999999999999E-3</v>
      </c>
      <c r="E348" s="5">
        <v>1.2373E-2</v>
      </c>
      <c r="F348" s="5">
        <v>1007986</v>
      </c>
      <c r="G348" s="5">
        <v>0</v>
      </c>
      <c r="H348" s="5">
        <v>0</v>
      </c>
      <c r="I348" s="5">
        <v>0</v>
      </c>
      <c r="J348" s="5">
        <v>0</v>
      </c>
      <c r="L348">
        <f t="shared" si="33"/>
        <v>346</v>
      </c>
      <c r="M348">
        <f>Analysis!$B$3+B348/1000000</f>
        <v>6.9655269999930169</v>
      </c>
      <c r="N348">
        <f t="shared" si="34"/>
        <v>2</v>
      </c>
      <c r="O348">
        <f>IF(ABS(D348)&gt;1,D348/1000000,D348)*Analysis!$B$4</f>
        <v>-5.1021810000000001E-2</v>
      </c>
      <c r="P348">
        <f>IF(ABS(E348)&gt;1,E348/1000000,E348)*Analysis!$B$4</f>
        <v>0.12137913000000002</v>
      </c>
      <c r="Q348">
        <f>IF(ABS(F348)&gt;1,F348/1000000,F348)*Analysis!$B$4</f>
        <v>9.8883426600000011</v>
      </c>
      <c r="R348">
        <f t="shared" si="35"/>
        <v>0</v>
      </c>
      <c r="S348">
        <f t="shared" si="36"/>
        <v>0</v>
      </c>
      <c r="T348">
        <f t="shared" si="37"/>
        <v>0</v>
      </c>
      <c r="U348">
        <f t="shared" si="38"/>
        <v>0</v>
      </c>
    </row>
    <row r="349" spans="1:21" x14ac:dyDescent="0.3">
      <c r="A349" s="4">
        <v>347</v>
      </c>
      <c r="B349" s="4">
        <v>-96585011691</v>
      </c>
      <c r="C349" s="5">
        <v>2</v>
      </c>
      <c r="D349" s="5">
        <v>-5.0419999999999996E-3</v>
      </c>
      <c r="E349" s="5">
        <v>1.2444999999999999E-2</v>
      </c>
      <c r="F349" s="5">
        <v>1011823</v>
      </c>
      <c r="G349" s="5">
        <v>0</v>
      </c>
      <c r="H349" s="5">
        <v>0</v>
      </c>
      <c r="I349" s="5">
        <v>0</v>
      </c>
      <c r="J349" s="5">
        <v>0</v>
      </c>
      <c r="L349">
        <f t="shared" si="33"/>
        <v>347</v>
      </c>
      <c r="M349">
        <f>Analysis!$B$3+B349/1000000</f>
        <v>6.9883089999930235</v>
      </c>
      <c r="N349">
        <f t="shared" si="34"/>
        <v>2</v>
      </c>
      <c r="O349">
        <f>IF(ABS(D349)&gt;1,D349/1000000,D349)*Analysis!$B$4</f>
        <v>-4.9462019999999995E-2</v>
      </c>
      <c r="P349">
        <f>IF(ABS(E349)&gt;1,E349/1000000,E349)*Analysis!$B$4</f>
        <v>0.12208545</v>
      </c>
      <c r="Q349">
        <f>IF(ABS(F349)&gt;1,F349/1000000,F349)*Analysis!$B$4</f>
        <v>9.9259836299999993</v>
      </c>
      <c r="R349">
        <f t="shared" si="35"/>
        <v>0</v>
      </c>
      <c r="S349">
        <f t="shared" si="36"/>
        <v>0</v>
      </c>
      <c r="T349">
        <f t="shared" si="37"/>
        <v>0</v>
      </c>
      <c r="U349">
        <f t="shared" si="38"/>
        <v>0</v>
      </c>
    </row>
    <row r="350" spans="1:21" x14ac:dyDescent="0.3">
      <c r="A350" s="4">
        <v>348</v>
      </c>
      <c r="B350" s="4">
        <v>-96584984960</v>
      </c>
      <c r="C350" s="5">
        <v>2</v>
      </c>
      <c r="D350" s="5">
        <v>-1.4399E-2</v>
      </c>
      <c r="E350" s="5">
        <v>1.2311000000000001E-2</v>
      </c>
      <c r="F350" s="5">
        <v>1012760</v>
      </c>
      <c r="G350" s="5">
        <v>0</v>
      </c>
      <c r="H350" s="5">
        <v>0</v>
      </c>
      <c r="I350" s="5">
        <v>0</v>
      </c>
      <c r="J350" s="5">
        <v>0</v>
      </c>
      <c r="L350">
        <f t="shared" si="33"/>
        <v>348</v>
      </c>
      <c r="M350">
        <f>Analysis!$B$3+B350/1000000</f>
        <v>7.0150399999984074</v>
      </c>
      <c r="N350">
        <f t="shared" si="34"/>
        <v>2</v>
      </c>
      <c r="O350">
        <f>IF(ABS(D350)&gt;1,D350/1000000,D350)*Analysis!$B$4</f>
        <v>-0.14125419</v>
      </c>
      <c r="P350">
        <f>IF(ABS(E350)&gt;1,E350/1000000,E350)*Analysis!$B$4</f>
        <v>0.12077091000000001</v>
      </c>
      <c r="Q350">
        <f>IF(ABS(F350)&gt;1,F350/1000000,F350)*Analysis!$B$4</f>
        <v>9.9351756000000009</v>
      </c>
      <c r="R350">
        <f t="shared" si="35"/>
        <v>0</v>
      </c>
      <c r="S350">
        <f t="shared" si="36"/>
        <v>0</v>
      </c>
      <c r="T350">
        <f t="shared" si="37"/>
        <v>0</v>
      </c>
      <c r="U350">
        <f t="shared" si="38"/>
        <v>0</v>
      </c>
    </row>
    <row r="351" spans="1:21" x14ac:dyDescent="0.3">
      <c r="A351" s="4">
        <v>349</v>
      </c>
      <c r="B351" s="4">
        <v>-96584971262</v>
      </c>
      <c r="C351" s="5">
        <v>2</v>
      </c>
      <c r="D351" s="5">
        <v>-1.3665E-2</v>
      </c>
      <c r="E351" s="5">
        <v>1.2284E-2</v>
      </c>
      <c r="F351" s="5">
        <v>1012108</v>
      </c>
      <c r="G351" s="5">
        <v>0</v>
      </c>
      <c r="H351" s="5">
        <v>0</v>
      </c>
      <c r="I351" s="5">
        <v>0</v>
      </c>
      <c r="J351" s="5">
        <v>0</v>
      </c>
      <c r="L351">
        <f t="shared" si="33"/>
        <v>349</v>
      </c>
      <c r="M351">
        <f>Analysis!$B$3+B351/1000000</f>
        <v>7.0287379999936093</v>
      </c>
      <c r="N351">
        <f t="shared" si="34"/>
        <v>2</v>
      </c>
      <c r="O351">
        <f>IF(ABS(D351)&gt;1,D351/1000000,D351)*Analysis!$B$4</f>
        <v>-0.13405365</v>
      </c>
      <c r="P351">
        <f>IF(ABS(E351)&gt;1,E351/1000000,E351)*Analysis!$B$4</f>
        <v>0.12050604000000001</v>
      </c>
      <c r="Q351">
        <f>IF(ABS(F351)&gt;1,F351/1000000,F351)*Analysis!$B$4</f>
        <v>9.9287794800000011</v>
      </c>
      <c r="R351">
        <f t="shared" si="35"/>
        <v>0</v>
      </c>
      <c r="S351">
        <f t="shared" si="36"/>
        <v>0</v>
      </c>
      <c r="T351">
        <f t="shared" si="37"/>
        <v>0</v>
      </c>
      <c r="U351">
        <f t="shared" si="38"/>
        <v>0</v>
      </c>
    </row>
    <row r="352" spans="1:21" x14ac:dyDescent="0.3">
      <c r="A352" s="4">
        <v>350</v>
      </c>
      <c r="B352" s="4">
        <v>-96584950221</v>
      </c>
      <c r="C352" s="5">
        <v>2</v>
      </c>
      <c r="D352" s="5">
        <v>-1.2414E-2</v>
      </c>
      <c r="E352" s="5">
        <v>1.0762000000000001E-2</v>
      </c>
      <c r="F352" s="5">
        <v>1003427</v>
      </c>
      <c r="G352" s="5">
        <v>0</v>
      </c>
      <c r="H352" s="5">
        <v>0</v>
      </c>
      <c r="I352" s="5">
        <v>0</v>
      </c>
      <c r="J352" s="5">
        <v>0</v>
      </c>
      <c r="L352">
        <f t="shared" si="33"/>
        <v>350</v>
      </c>
      <c r="M352">
        <f>Analysis!$B$3+B352/1000000</f>
        <v>7.0497789999935776</v>
      </c>
      <c r="N352">
        <f t="shared" si="34"/>
        <v>2</v>
      </c>
      <c r="O352">
        <f>IF(ABS(D352)&gt;1,D352/1000000,D352)*Analysis!$B$4</f>
        <v>-0.12178134</v>
      </c>
      <c r="P352">
        <f>IF(ABS(E352)&gt;1,E352/1000000,E352)*Analysis!$B$4</f>
        <v>0.10557522000000001</v>
      </c>
      <c r="Q352">
        <f>IF(ABS(F352)&gt;1,F352/1000000,F352)*Analysis!$B$4</f>
        <v>9.843618870000002</v>
      </c>
      <c r="R352">
        <f t="shared" si="35"/>
        <v>0</v>
      </c>
      <c r="S352">
        <f t="shared" si="36"/>
        <v>0</v>
      </c>
      <c r="T352">
        <f t="shared" si="37"/>
        <v>0</v>
      </c>
      <c r="U352">
        <f t="shared" si="38"/>
        <v>0</v>
      </c>
    </row>
    <row r="353" spans="1:21" x14ac:dyDescent="0.3">
      <c r="A353" s="4">
        <v>351</v>
      </c>
      <c r="B353" s="4">
        <v>-96584929049</v>
      </c>
      <c r="C353" s="5">
        <v>2</v>
      </c>
      <c r="D353" s="5">
        <v>-1.2023000000000001E-2</v>
      </c>
      <c r="E353" s="5">
        <v>3.9220000000000001E-3</v>
      </c>
      <c r="F353" s="5">
        <v>1004515</v>
      </c>
      <c r="G353" s="5">
        <v>0</v>
      </c>
      <c r="H353" s="5">
        <v>0</v>
      </c>
      <c r="I353" s="5">
        <v>0</v>
      </c>
      <c r="J353" s="5">
        <v>0</v>
      </c>
      <c r="L353">
        <f t="shared" si="33"/>
        <v>351</v>
      </c>
      <c r="M353">
        <f>Analysis!$B$3+B353/1000000</f>
        <v>7.0709510000015143</v>
      </c>
      <c r="N353">
        <f t="shared" si="34"/>
        <v>2</v>
      </c>
      <c r="O353">
        <f>IF(ABS(D353)&gt;1,D353/1000000,D353)*Analysis!$B$4</f>
        <v>-0.11794563000000001</v>
      </c>
      <c r="P353">
        <f>IF(ABS(E353)&gt;1,E353/1000000,E353)*Analysis!$B$4</f>
        <v>3.847482E-2</v>
      </c>
      <c r="Q353">
        <f>IF(ABS(F353)&gt;1,F353/1000000,F353)*Analysis!$B$4</f>
        <v>9.8542921500000009</v>
      </c>
      <c r="R353">
        <f t="shared" si="35"/>
        <v>0</v>
      </c>
      <c r="S353">
        <f t="shared" si="36"/>
        <v>0</v>
      </c>
      <c r="T353">
        <f t="shared" si="37"/>
        <v>0</v>
      </c>
      <c r="U353">
        <f t="shared" si="38"/>
        <v>0</v>
      </c>
    </row>
    <row r="354" spans="1:21" x14ac:dyDescent="0.3">
      <c r="A354" s="4">
        <v>352</v>
      </c>
      <c r="B354" s="4">
        <v>-96584908811</v>
      </c>
      <c r="C354" s="5">
        <v>2</v>
      </c>
      <c r="D354" s="5">
        <v>-1.3119E-2</v>
      </c>
      <c r="E354" s="5">
        <v>3.888E-3</v>
      </c>
      <c r="F354" s="5">
        <v>1004159</v>
      </c>
      <c r="G354" s="5">
        <v>0</v>
      </c>
      <c r="H354" s="5">
        <v>0</v>
      </c>
      <c r="I354" s="5">
        <v>0</v>
      </c>
      <c r="J354" s="5">
        <v>0</v>
      </c>
      <c r="L354">
        <f t="shared" si="33"/>
        <v>352</v>
      </c>
      <c r="M354">
        <f>Analysis!$B$3+B354/1000000</f>
        <v>7.0911889999988489</v>
      </c>
      <c r="N354">
        <f t="shared" si="34"/>
        <v>2</v>
      </c>
      <c r="O354">
        <f>IF(ABS(D354)&gt;1,D354/1000000,D354)*Analysis!$B$4</f>
        <v>-0.12869739000000002</v>
      </c>
      <c r="P354">
        <f>IF(ABS(E354)&gt;1,E354/1000000,E354)*Analysis!$B$4</f>
        <v>3.814128E-2</v>
      </c>
      <c r="Q354">
        <f>IF(ABS(F354)&gt;1,F354/1000000,F354)*Analysis!$B$4</f>
        <v>9.8507997899999999</v>
      </c>
      <c r="R354">
        <f t="shared" si="35"/>
        <v>0</v>
      </c>
      <c r="S354">
        <f t="shared" si="36"/>
        <v>0</v>
      </c>
      <c r="T354">
        <f t="shared" si="37"/>
        <v>0</v>
      </c>
      <c r="U354">
        <f t="shared" si="38"/>
        <v>0</v>
      </c>
    </row>
    <row r="355" spans="1:21" x14ac:dyDescent="0.3">
      <c r="A355" s="4">
        <v>353</v>
      </c>
      <c r="B355" s="4">
        <v>-96584889215</v>
      </c>
      <c r="C355" s="5">
        <v>2</v>
      </c>
      <c r="D355" s="5">
        <v>-1.2871E-2</v>
      </c>
      <c r="E355" s="5">
        <v>6.1190000000000003E-3</v>
      </c>
      <c r="F355" s="5">
        <v>1004172</v>
      </c>
      <c r="G355" s="5">
        <v>0</v>
      </c>
      <c r="H355" s="5">
        <v>0</v>
      </c>
      <c r="I355" s="5">
        <v>0</v>
      </c>
      <c r="J355" s="5">
        <v>0</v>
      </c>
      <c r="L355">
        <f t="shared" si="33"/>
        <v>353</v>
      </c>
      <c r="M355">
        <f>Analysis!$B$3+B355/1000000</f>
        <v>7.1107849999971222</v>
      </c>
      <c r="N355">
        <f t="shared" si="34"/>
        <v>2</v>
      </c>
      <c r="O355">
        <f>IF(ABS(D355)&gt;1,D355/1000000,D355)*Analysis!$B$4</f>
        <v>-0.12626451000000002</v>
      </c>
      <c r="P355">
        <f>IF(ABS(E355)&gt;1,E355/1000000,E355)*Analysis!$B$4</f>
        <v>6.0027390000000007E-2</v>
      </c>
      <c r="Q355">
        <f>IF(ABS(F355)&gt;1,F355/1000000,F355)*Analysis!$B$4</f>
        <v>9.8509273200000003</v>
      </c>
      <c r="R355">
        <f t="shared" si="35"/>
        <v>0</v>
      </c>
      <c r="S355">
        <f t="shared" si="36"/>
        <v>0</v>
      </c>
      <c r="T355">
        <f t="shared" si="37"/>
        <v>0</v>
      </c>
      <c r="U355">
        <f t="shared" si="38"/>
        <v>0</v>
      </c>
    </row>
    <row r="356" spans="1:21" x14ac:dyDescent="0.3">
      <c r="A356" s="4">
        <v>354</v>
      </c>
      <c r="B356" s="4">
        <v>-96584870587</v>
      </c>
      <c r="C356" s="5">
        <v>2</v>
      </c>
      <c r="D356" s="5">
        <v>-1.2876E-2</v>
      </c>
      <c r="E356" s="5">
        <v>1.2911000000000001E-2</v>
      </c>
      <c r="F356" s="5">
        <v>1004107</v>
      </c>
      <c r="G356" s="5">
        <v>0</v>
      </c>
      <c r="H356" s="5">
        <v>0</v>
      </c>
      <c r="I356" s="5">
        <v>0</v>
      </c>
      <c r="J356" s="5">
        <v>0</v>
      </c>
      <c r="L356">
        <f t="shared" si="33"/>
        <v>354</v>
      </c>
      <c r="M356">
        <f>Analysis!$B$3+B356/1000000</f>
        <v>7.129413000002387</v>
      </c>
      <c r="N356">
        <f t="shared" si="34"/>
        <v>2</v>
      </c>
      <c r="O356">
        <f>IF(ABS(D356)&gt;1,D356/1000000,D356)*Analysis!$B$4</f>
        <v>-0.12631356000000002</v>
      </c>
      <c r="P356">
        <f>IF(ABS(E356)&gt;1,E356/1000000,E356)*Analysis!$B$4</f>
        <v>0.12665691000000001</v>
      </c>
      <c r="Q356">
        <f>IF(ABS(F356)&gt;1,F356/1000000,F356)*Analysis!$B$4</f>
        <v>9.8502896700000004</v>
      </c>
      <c r="R356">
        <f t="shared" si="35"/>
        <v>0</v>
      </c>
      <c r="S356">
        <f t="shared" si="36"/>
        <v>0</v>
      </c>
      <c r="T356">
        <f t="shared" si="37"/>
        <v>0</v>
      </c>
      <c r="U356">
        <f t="shared" si="38"/>
        <v>0</v>
      </c>
    </row>
    <row r="357" spans="1:21" x14ac:dyDescent="0.3">
      <c r="A357" s="4">
        <v>355</v>
      </c>
      <c r="B357" s="4">
        <v>-96584848697</v>
      </c>
      <c r="C357" s="5">
        <v>2</v>
      </c>
      <c r="D357" s="5">
        <v>-1.2838E-2</v>
      </c>
      <c r="E357" s="5">
        <v>1.1904E-2</v>
      </c>
      <c r="F357" s="5">
        <v>1004129</v>
      </c>
      <c r="G357" s="5">
        <v>0</v>
      </c>
      <c r="H357" s="5">
        <v>0</v>
      </c>
      <c r="I357" s="5">
        <v>0</v>
      </c>
      <c r="J357" s="5">
        <v>0</v>
      </c>
      <c r="L357">
        <f t="shared" si="33"/>
        <v>355</v>
      </c>
      <c r="M357">
        <f>Analysis!$B$3+B357/1000000</f>
        <v>7.1513030000060098</v>
      </c>
      <c r="N357">
        <f t="shared" si="34"/>
        <v>2</v>
      </c>
      <c r="O357">
        <f>IF(ABS(D357)&gt;1,D357/1000000,D357)*Analysis!$B$4</f>
        <v>-0.12594078</v>
      </c>
      <c r="P357">
        <f>IF(ABS(E357)&gt;1,E357/1000000,E357)*Analysis!$B$4</f>
        <v>0.11677824000000001</v>
      </c>
      <c r="Q357">
        <f>IF(ABS(F357)&gt;1,F357/1000000,F357)*Analysis!$B$4</f>
        <v>9.8505054900000015</v>
      </c>
      <c r="R357">
        <f t="shared" si="35"/>
        <v>0</v>
      </c>
      <c r="S357">
        <f t="shared" si="36"/>
        <v>0</v>
      </c>
      <c r="T357">
        <f t="shared" si="37"/>
        <v>0</v>
      </c>
      <c r="U357">
        <f t="shared" si="38"/>
        <v>0</v>
      </c>
    </row>
    <row r="358" spans="1:21" x14ac:dyDescent="0.3">
      <c r="A358" s="4">
        <v>356</v>
      </c>
      <c r="B358" s="4">
        <v>-96584828866</v>
      </c>
      <c r="C358" s="5">
        <v>2</v>
      </c>
      <c r="D358" s="5">
        <v>-1.286E-2</v>
      </c>
      <c r="E358" s="5">
        <v>1.2203E-2</v>
      </c>
      <c r="F358" s="5">
        <v>1004144</v>
      </c>
      <c r="G358" s="5">
        <v>0</v>
      </c>
      <c r="H358" s="5">
        <v>0</v>
      </c>
      <c r="I358" s="5">
        <v>0</v>
      </c>
      <c r="J358" s="5">
        <v>0</v>
      </c>
      <c r="L358">
        <f t="shared" si="33"/>
        <v>356</v>
      </c>
      <c r="M358">
        <f>Analysis!$B$3+B358/1000000</f>
        <v>7.1711340000038035</v>
      </c>
      <c r="N358">
        <f t="shared" si="34"/>
        <v>2</v>
      </c>
      <c r="O358">
        <f>IF(ABS(D358)&gt;1,D358/1000000,D358)*Analysis!$B$4</f>
        <v>-0.12615660000000001</v>
      </c>
      <c r="P358">
        <f>IF(ABS(E358)&gt;1,E358/1000000,E358)*Analysis!$B$4</f>
        <v>0.11971143000000001</v>
      </c>
      <c r="Q358">
        <f>IF(ABS(F358)&gt;1,F358/1000000,F358)*Analysis!$B$4</f>
        <v>9.8506526399999998</v>
      </c>
      <c r="R358">
        <f t="shared" si="35"/>
        <v>0</v>
      </c>
      <c r="S358">
        <f t="shared" si="36"/>
        <v>0</v>
      </c>
      <c r="T358">
        <f t="shared" si="37"/>
        <v>0</v>
      </c>
      <c r="U358">
        <f t="shared" si="38"/>
        <v>0</v>
      </c>
    </row>
    <row r="359" spans="1:21" x14ac:dyDescent="0.3">
      <c r="A359" s="4">
        <v>357</v>
      </c>
      <c r="B359" s="4">
        <v>-96584818049</v>
      </c>
      <c r="C359" s="5">
        <v>2</v>
      </c>
      <c r="D359" s="5">
        <v>-1.2829E-2</v>
      </c>
      <c r="E359" s="5">
        <v>1.2345E-2</v>
      </c>
      <c r="F359" s="5">
        <v>1004136</v>
      </c>
      <c r="G359" s="5">
        <v>0</v>
      </c>
      <c r="H359" s="5">
        <v>0</v>
      </c>
      <c r="I359" s="5">
        <v>0</v>
      </c>
      <c r="J359" s="5">
        <v>0</v>
      </c>
      <c r="L359">
        <f t="shared" si="33"/>
        <v>357</v>
      </c>
      <c r="M359">
        <f>Analysis!$B$3+B359/1000000</f>
        <v>7.1819510000059381</v>
      </c>
      <c r="N359">
        <f t="shared" si="34"/>
        <v>2</v>
      </c>
      <c r="O359">
        <f>IF(ABS(D359)&gt;1,D359/1000000,D359)*Analysis!$B$4</f>
        <v>-0.12585249000000001</v>
      </c>
      <c r="P359">
        <f>IF(ABS(E359)&gt;1,E359/1000000,E359)*Analysis!$B$4</f>
        <v>0.12110445</v>
      </c>
      <c r="Q359">
        <f>IF(ABS(F359)&gt;1,F359/1000000,F359)*Analysis!$B$4</f>
        <v>9.850574159999999</v>
      </c>
      <c r="R359">
        <f t="shared" si="35"/>
        <v>0</v>
      </c>
      <c r="S359">
        <f t="shared" si="36"/>
        <v>0</v>
      </c>
      <c r="T359">
        <f t="shared" si="37"/>
        <v>0</v>
      </c>
      <c r="U359">
        <f t="shared" si="38"/>
        <v>0</v>
      </c>
    </row>
    <row r="360" spans="1:21" x14ac:dyDescent="0.3">
      <c r="A360" s="4">
        <v>358</v>
      </c>
      <c r="B360" s="4">
        <v>-96584788718</v>
      </c>
      <c r="C360" s="5">
        <v>2</v>
      </c>
      <c r="D360" s="5">
        <v>-4.2690000000000002E-3</v>
      </c>
      <c r="E360" s="5">
        <v>1.2356000000000001E-2</v>
      </c>
      <c r="F360" s="5">
        <v>1004461</v>
      </c>
      <c r="G360" s="5">
        <v>0</v>
      </c>
      <c r="H360" s="5">
        <v>0</v>
      </c>
      <c r="I360" s="5">
        <v>0</v>
      </c>
      <c r="J360" s="5">
        <v>0</v>
      </c>
      <c r="L360">
        <f t="shared" si="33"/>
        <v>358</v>
      </c>
      <c r="M360">
        <f>Analysis!$B$3+B360/1000000</f>
        <v>7.2112820000038482</v>
      </c>
      <c r="N360">
        <f t="shared" si="34"/>
        <v>2</v>
      </c>
      <c r="O360">
        <f>IF(ABS(D360)&gt;1,D360/1000000,D360)*Analysis!$B$4</f>
        <v>-4.1878890000000002E-2</v>
      </c>
      <c r="P360">
        <f>IF(ABS(E360)&gt;1,E360/1000000,E360)*Analysis!$B$4</f>
        <v>0.12121236000000002</v>
      </c>
      <c r="Q360">
        <f>IF(ABS(F360)&gt;1,F360/1000000,F360)*Analysis!$B$4</f>
        <v>9.8537624100000016</v>
      </c>
      <c r="R360">
        <f t="shared" si="35"/>
        <v>0</v>
      </c>
      <c r="S360">
        <f t="shared" si="36"/>
        <v>0</v>
      </c>
      <c r="T360">
        <f t="shared" si="37"/>
        <v>0</v>
      </c>
      <c r="U360">
        <f t="shared" si="38"/>
        <v>0</v>
      </c>
    </row>
    <row r="361" spans="1:21" x14ac:dyDescent="0.3">
      <c r="A361" s="4">
        <v>359</v>
      </c>
      <c r="B361" s="4">
        <v>-96584768346</v>
      </c>
      <c r="C361" s="5">
        <v>2</v>
      </c>
      <c r="D361" s="5">
        <v>-5.1050000000000002E-3</v>
      </c>
      <c r="E361" s="5">
        <v>1.2304000000000001E-2</v>
      </c>
      <c r="F361" s="5">
        <v>1005998</v>
      </c>
      <c r="G361" s="5">
        <v>0</v>
      </c>
      <c r="H361" s="5">
        <v>0</v>
      </c>
      <c r="I361" s="5">
        <v>0</v>
      </c>
      <c r="J361" s="5">
        <v>0</v>
      </c>
      <c r="L361">
        <f t="shared" si="33"/>
        <v>359</v>
      </c>
      <c r="M361">
        <f>Analysis!$B$3+B361/1000000</f>
        <v>7.2316540000028908</v>
      </c>
      <c r="N361">
        <f t="shared" si="34"/>
        <v>2</v>
      </c>
      <c r="O361">
        <f>IF(ABS(D361)&gt;1,D361/1000000,D361)*Analysis!$B$4</f>
        <v>-5.0080050000000001E-2</v>
      </c>
      <c r="P361">
        <f>IF(ABS(E361)&gt;1,E361/1000000,E361)*Analysis!$B$4</f>
        <v>0.12070224000000002</v>
      </c>
      <c r="Q361">
        <f>IF(ABS(F361)&gt;1,F361/1000000,F361)*Analysis!$B$4</f>
        <v>9.86884038</v>
      </c>
      <c r="R361">
        <f t="shared" si="35"/>
        <v>0</v>
      </c>
      <c r="S361">
        <f t="shared" si="36"/>
        <v>0</v>
      </c>
      <c r="T361">
        <f t="shared" si="37"/>
        <v>0</v>
      </c>
      <c r="U361">
        <f t="shared" si="38"/>
        <v>0</v>
      </c>
    </row>
    <row r="362" spans="1:21" x14ac:dyDescent="0.3">
      <c r="A362" s="4">
        <v>360</v>
      </c>
      <c r="B362" s="4">
        <v>-96584750502</v>
      </c>
      <c r="C362" s="5">
        <v>2</v>
      </c>
      <c r="D362" s="5">
        <v>-6.8950000000000001E-3</v>
      </c>
      <c r="E362" s="5">
        <v>1.2397999999999999E-2</v>
      </c>
      <c r="F362" s="5">
        <v>1013095</v>
      </c>
      <c r="G362" s="5">
        <v>0</v>
      </c>
      <c r="H362" s="5">
        <v>0</v>
      </c>
      <c r="I362" s="5">
        <v>0</v>
      </c>
      <c r="J362" s="5">
        <v>0</v>
      </c>
      <c r="L362">
        <f t="shared" si="33"/>
        <v>360</v>
      </c>
      <c r="M362">
        <f>Analysis!$B$3+B362/1000000</f>
        <v>7.249498000004678</v>
      </c>
      <c r="N362">
        <f t="shared" si="34"/>
        <v>2</v>
      </c>
      <c r="O362">
        <f>IF(ABS(D362)&gt;1,D362/1000000,D362)*Analysis!$B$4</f>
        <v>-6.7639950000000004E-2</v>
      </c>
      <c r="P362">
        <f>IF(ABS(E362)&gt;1,E362/1000000,E362)*Analysis!$B$4</f>
        <v>0.12162438</v>
      </c>
      <c r="Q362">
        <f>IF(ABS(F362)&gt;1,F362/1000000,F362)*Analysis!$B$4</f>
        <v>9.9384619500000007</v>
      </c>
      <c r="R362">
        <f t="shared" si="35"/>
        <v>0</v>
      </c>
      <c r="S362">
        <f t="shared" si="36"/>
        <v>0</v>
      </c>
      <c r="T362">
        <f t="shared" si="37"/>
        <v>0</v>
      </c>
      <c r="U362">
        <f t="shared" si="38"/>
        <v>0</v>
      </c>
    </row>
    <row r="363" spans="1:21" x14ac:dyDescent="0.3">
      <c r="A363" s="4">
        <v>361</v>
      </c>
      <c r="B363" s="4">
        <v>-96584727689</v>
      </c>
      <c r="C363" s="5">
        <v>2</v>
      </c>
      <c r="D363" s="5">
        <v>-8.9750000000000003E-3</v>
      </c>
      <c r="E363" s="5">
        <v>1.2449E-2</v>
      </c>
      <c r="F363" s="5">
        <v>1011977</v>
      </c>
      <c r="G363" s="5">
        <v>0</v>
      </c>
      <c r="H363" s="5">
        <v>0</v>
      </c>
      <c r="I363" s="5">
        <v>0</v>
      </c>
      <c r="J363" s="5">
        <v>0</v>
      </c>
      <c r="L363">
        <f t="shared" si="33"/>
        <v>361</v>
      </c>
      <c r="M363">
        <f>Analysis!$B$3+B363/1000000</f>
        <v>7.2723109999933513</v>
      </c>
      <c r="N363">
        <f t="shared" si="34"/>
        <v>2</v>
      </c>
      <c r="O363">
        <f>IF(ABS(D363)&gt;1,D363/1000000,D363)*Analysis!$B$4</f>
        <v>-8.8044750000000005E-2</v>
      </c>
      <c r="P363">
        <f>IF(ABS(E363)&gt;1,E363/1000000,E363)*Analysis!$B$4</f>
        <v>0.12212469000000001</v>
      </c>
      <c r="Q363">
        <f>IF(ABS(F363)&gt;1,F363/1000000,F363)*Analysis!$B$4</f>
        <v>9.9274943699999998</v>
      </c>
      <c r="R363">
        <f t="shared" si="35"/>
        <v>0</v>
      </c>
      <c r="S363">
        <f t="shared" si="36"/>
        <v>0</v>
      </c>
      <c r="T363">
        <f t="shared" si="37"/>
        <v>0</v>
      </c>
      <c r="U363">
        <f t="shared" si="38"/>
        <v>0</v>
      </c>
    </row>
    <row r="364" spans="1:21" x14ac:dyDescent="0.3">
      <c r="A364" s="4">
        <v>362</v>
      </c>
      <c r="B364" s="4">
        <v>-96584712231</v>
      </c>
      <c r="C364" s="5">
        <v>2</v>
      </c>
      <c r="D364" s="5">
        <v>-3.9160000000000002E-3</v>
      </c>
      <c r="E364" s="5">
        <v>1.2342000000000001E-2</v>
      </c>
      <c r="F364" s="5">
        <v>1005355</v>
      </c>
      <c r="G364" s="5">
        <v>0</v>
      </c>
      <c r="H364" s="5">
        <v>0</v>
      </c>
      <c r="I364" s="5">
        <v>0</v>
      </c>
      <c r="J364" s="5">
        <v>0</v>
      </c>
      <c r="L364">
        <f t="shared" si="33"/>
        <v>362</v>
      </c>
      <c r="M364">
        <f>Analysis!$B$3+B364/1000000</f>
        <v>7.2877690000022994</v>
      </c>
      <c r="N364">
        <f t="shared" si="34"/>
        <v>2</v>
      </c>
      <c r="O364">
        <f>IF(ABS(D364)&gt;1,D364/1000000,D364)*Analysis!$B$4</f>
        <v>-3.8415960000000006E-2</v>
      </c>
      <c r="P364">
        <f>IF(ABS(E364)&gt;1,E364/1000000,E364)*Analysis!$B$4</f>
        <v>0.12107502000000001</v>
      </c>
      <c r="Q364">
        <f>IF(ABS(F364)&gt;1,F364/1000000,F364)*Analysis!$B$4</f>
        <v>9.862532550000001</v>
      </c>
      <c r="R364">
        <f t="shared" si="35"/>
        <v>0</v>
      </c>
      <c r="S364">
        <f t="shared" si="36"/>
        <v>0</v>
      </c>
      <c r="T364">
        <f t="shared" si="37"/>
        <v>0</v>
      </c>
      <c r="U364">
        <f t="shared" si="38"/>
        <v>0</v>
      </c>
    </row>
    <row r="365" spans="1:21" x14ac:dyDescent="0.3">
      <c r="A365" s="4">
        <v>363</v>
      </c>
      <c r="B365" s="4">
        <v>-96584692330</v>
      </c>
      <c r="C365" s="5">
        <v>2</v>
      </c>
      <c r="D365" s="5">
        <v>-5.267E-3</v>
      </c>
      <c r="E365" s="5">
        <v>1.2341E-2</v>
      </c>
      <c r="F365" s="5">
        <v>1005250</v>
      </c>
      <c r="G365" s="5">
        <v>0</v>
      </c>
      <c r="H365" s="5">
        <v>0</v>
      </c>
      <c r="I365" s="5">
        <v>0</v>
      </c>
      <c r="J365" s="5">
        <v>0</v>
      </c>
      <c r="L365">
        <f t="shared" si="33"/>
        <v>363</v>
      </c>
      <c r="M365">
        <f>Analysis!$B$3+B365/1000000</f>
        <v>7.3076699999946868</v>
      </c>
      <c r="N365">
        <f t="shared" si="34"/>
        <v>2</v>
      </c>
      <c r="O365">
        <f>IF(ABS(D365)&gt;1,D365/1000000,D365)*Analysis!$B$4</f>
        <v>-5.1669270000000003E-2</v>
      </c>
      <c r="P365">
        <f>IF(ABS(E365)&gt;1,E365/1000000,E365)*Analysis!$B$4</f>
        <v>0.12106521000000001</v>
      </c>
      <c r="Q365">
        <f>IF(ABS(F365)&gt;1,F365/1000000,F365)*Analysis!$B$4</f>
        <v>9.8615025000000003</v>
      </c>
      <c r="R365">
        <f t="shared" si="35"/>
        <v>0</v>
      </c>
      <c r="S365">
        <f t="shared" si="36"/>
        <v>0</v>
      </c>
      <c r="T365">
        <f t="shared" si="37"/>
        <v>0</v>
      </c>
      <c r="U365">
        <f t="shared" si="38"/>
        <v>0</v>
      </c>
    </row>
    <row r="366" spans="1:21" x14ac:dyDescent="0.3">
      <c r="A366" s="4">
        <v>364</v>
      </c>
      <c r="B366" s="4">
        <v>-96584669042</v>
      </c>
      <c r="C366" s="5">
        <v>2</v>
      </c>
      <c r="D366" s="5">
        <v>-5.0939999999999996E-3</v>
      </c>
      <c r="E366" s="5">
        <v>1.2266000000000001E-2</v>
      </c>
      <c r="F366" s="5">
        <v>1005914</v>
      </c>
      <c r="G366" s="5">
        <v>0</v>
      </c>
      <c r="H366" s="5">
        <v>0</v>
      </c>
      <c r="I366" s="5">
        <v>0</v>
      </c>
      <c r="J366" s="5">
        <v>0</v>
      </c>
      <c r="L366">
        <f t="shared" si="33"/>
        <v>364</v>
      </c>
      <c r="M366">
        <f>Analysis!$B$3+B366/1000000</f>
        <v>7.3309580000059213</v>
      </c>
      <c r="N366">
        <f t="shared" si="34"/>
        <v>2</v>
      </c>
      <c r="O366">
        <f>IF(ABS(D366)&gt;1,D366/1000000,D366)*Analysis!$B$4</f>
        <v>-4.9972139999999998E-2</v>
      </c>
      <c r="P366">
        <f>IF(ABS(E366)&gt;1,E366/1000000,E366)*Analysis!$B$4</f>
        <v>0.12032946000000001</v>
      </c>
      <c r="Q366">
        <f>IF(ABS(F366)&gt;1,F366/1000000,F366)*Analysis!$B$4</f>
        <v>9.8680163400000005</v>
      </c>
      <c r="R366">
        <f t="shared" si="35"/>
        <v>0</v>
      </c>
      <c r="S366">
        <f t="shared" si="36"/>
        <v>0</v>
      </c>
      <c r="T366">
        <f t="shared" si="37"/>
        <v>0</v>
      </c>
      <c r="U366">
        <f t="shared" si="38"/>
        <v>0</v>
      </c>
    </row>
    <row r="367" spans="1:21" x14ac:dyDescent="0.3">
      <c r="A367" s="4">
        <v>365</v>
      </c>
      <c r="B367" s="4">
        <v>-96584652917</v>
      </c>
      <c r="C367" s="5">
        <v>2</v>
      </c>
      <c r="D367" s="5">
        <v>-4.8440000000000002E-3</v>
      </c>
      <c r="E367" s="5">
        <v>1.2349000000000001E-2</v>
      </c>
      <c r="F367" s="5">
        <v>1006555</v>
      </c>
      <c r="G367" s="5">
        <v>0</v>
      </c>
      <c r="H367" s="5">
        <v>0</v>
      </c>
      <c r="I367" s="5">
        <v>0</v>
      </c>
      <c r="J367" s="5">
        <v>0</v>
      </c>
      <c r="L367">
        <f t="shared" si="33"/>
        <v>365</v>
      </c>
      <c r="M367">
        <f>Analysis!$B$3+B367/1000000</f>
        <v>7.3470830000005662</v>
      </c>
      <c r="N367">
        <f t="shared" si="34"/>
        <v>2</v>
      </c>
      <c r="O367">
        <f>IF(ABS(D367)&gt;1,D367/1000000,D367)*Analysis!$B$4</f>
        <v>-4.7519640000000002E-2</v>
      </c>
      <c r="P367">
        <f>IF(ABS(E367)&gt;1,E367/1000000,E367)*Analysis!$B$4</f>
        <v>0.12114369000000001</v>
      </c>
      <c r="Q367">
        <f>IF(ABS(F367)&gt;1,F367/1000000,F367)*Analysis!$B$4</f>
        <v>9.8743045500000015</v>
      </c>
      <c r="R367">
        <f t="shared" si="35"/>
        <v>0</v>
      </c>
      <c r="S367">
        <f t="shared" si="36"/>
        <v>0</v>
      </c>
      <c r="T367">
        <f t="shared" si="37"/>
        <v>0</v>
      </c>
      <c r="U367">
        <f t="shared" si="38"/>
        <v>0</v>
      </c>
    </row>
    <row r="368" spans="1:21" x14ac:dyDescent="0.3">
      <c r="A368" s="4">
        <v>366</v>
      </c>
      <c r="B368" s="4">
        <v>-96584627676</v>
      </c>
      <c r="C368" s="5">
        <v>2</v>
      </c>
      <c r="D368" s="5">
        <v>-5.0159999999999996E-3</v>
      </c>
      <c r="E368" s="5">
        <v>1.2258E-2</v>
      </c>
      <c r="F368" s="5">
        <v>1005039</v>
      </c>
      <c r="G368" s="5">
        <v>0</v>
      </c>
      <c r="H368" s="5">
        <v>0</v>
      </c>
      <c r="I368" s="5">
        <v>0</v>
      </c>
      <c r="J368" s="5">
        <v>0</v>
      </c>
      <c r="L368">
        <f t="shared" si="33"/>
        <v>366</v>
      </c>
      <c r="M368">
        <f>Analysis!$B$3+B368/1000000</f>
        <v>7.3723239999962971</v>
      </c>
      <c r="N368">
        <f t="shared" si="34"/>
        <v>2</v>
      </c>
      <c r="O368">
        <f>IF(ABS(D368)&gt;1,D368/1000000,D368)*Analysis!$B$4</f>
        <v>-4.9206960000000001E-2</v>
      </c>
      <c r="P368">
        <f>IF(ABS(E368)&gt;1,E368/1000000,E368)*Analysis!$B$4</f>
        <v>0.12025098000000001</v>
      </c>
      <c r="Q368">
        <f>IF(ABS(F368)&gt;1,F368/1000000,F368)*Analysis!$B$4</f>
        <v>9.8594325900000008</v>
      </c>
      <c r="R368">
        <f t="shared" si="35"/>
        <v>0</v>
      </c>
      <c r="S368">
        <f t="shared" si="36"/>
        <v>0</v>
      </c>
      <c r="T368">
        <f t="shared" si="37"/>
        <v>0</v>
      </c>
      <c r="U368">
        <f t="shared" si="38"/>
        <v>0</v>
      </c>
    </row>
    <row r="369" spans="1:21" x14ac:dyDescent="0.3">
      <c r="A369" s="4">
        <v>367</v>
      </c>
      <c r="B369" s="4">
        <v>-96584611508</v>
      </c>
      <c r="C369" s="5">
        <v>2</v>
      </c>
      <c r="D369" s="5">
        <v>-1.1880999999999999E-2</v>
      </c>
      <c r="E369" s="5">
        <v>1.2260999999999999E-2</v>
      </c>
      <c r="F369" s="5">
        <v>1004050</v>
      </c>
      <c r="G369" s="5">
        <v>0</v>
      </c>
      <c r="H369" s="5">
        <v>0</v>
      </c>
      <c r="I369" s="5">
        <v>0</v>
      </c>
      <c r="J369" s="5">
        <v>0</v>
      </c>
      <c r="L369">
        <f t="shared" si="33"/>
        <v>367</v>
      </c>
      <c r="M369">
        <f>Analysis!$B$3+B369/1000000</f>
        <v>7.388491999998223</v>
      </c>
      <c r="N369">
        <f t="shared" si="34"/>
        <v>2</v>
      </c>
      <c r="O369">
        <f>IF(ABS(D369)&gt;1,D369/1000000,D369)*Analysis!$B$4</f>
        <v>-0.11655261</v>
      </c>
      <c r="P369">
        <f>IF(ABS(E369)&gt;1,E369/1000000,E369)*Analysis!$B$4</f>
        <v>0.12028041</v>
      </c>
      <c r="Q369">
        <f>IF(ABS(F369)&gt;1,F369/1000000,F369)*Analysis!$B$4</f>
        <v>9.8497305000000015</v>
      </c>
      <c r="R369">
        <f t="shared" si="35"/>
        <v>0</v>
      </c>
      <c r="S369">
        <f t="shared" si="36"/>
        <v>0</v>
      </c>
      <c r="T369">
        <f t="shared" si="37"/>
        <v>0</v>
      </c>
      <c r="U369">
        <f t="shared" si="38"/>
        <v>0</v>
      </c>
    </row>
    <row r="370" spans="1:21" x14ac:dyDescent="0.3">
      <c r="A370" s="4">
        <v>368</v>
      </c>
      <c r="B370" s="4">
        <v>-96584585834</v>
      </c>
      <c r="C370" s="5">
        <v>2</v>
      </c>
      <c r="D370" s="5">
        <v>-1.6166E-2</v>
      </c>
      <c r="E370" s="5">
        <v>3.1489999999999999E-3</v>
      </c>
      <c r="F370" s="5">
        <v>1004009</v>
      </c>
      <c r="G370" s="5">
        <v>0</v>
      </c>
      <c r="H370" s="5">
        <v>0</v>
      </c>
      <c r="I370" s="5">
        <v>0</v>
      </c>
      <c r="J370" s="5">
        <v>0</v>
      </c>
      <c r="L370">
        <f t="shared" si="33"/>
        <v>368</v>
      </c>
      <c r="M370">
        <f>Analysis!$B$3+B370/1000000</f>
        <v>7.4141660000022966</v>
      </c>
      <c r="N370">
        <f t="shared" si="34"/>
        <v>2</v>
      </c>
      <c r="O370">
        <f>IF(ABS(D370)&gt;1,D370/1000000,D370)*Analysis!$B$4</f>
        <v>-0.15858846000000001</v>
      </c>
      <c r="P370">
        <f>IF(ABS(E370)&gt;1,E370/1000000,E370)*Analysis!$B$4</f>
        <v>3.0891689999999999E-2</v>
      </c>
      <c r="Q370">
        <f>IF(ABS(F370)&gt;1,F370/1000000,F370)*Analysis!$B$4</f>
        <v>9.849328289999999</v>
      </c>
      <c r="R370">
        <f t="shared" si="35"/>
        <v>0</v>
      </c>
      <c r="S370">
        <f t="shared" si="36"/>
        <v>0</v>
      </c>
      <c r="T370">
        <f t="shared" si="37"/>
        <v>0</v>
      </c>
      <c r="U370">
        <f t="shared" si="38"/>
        <v>0</v>
      </c>
    </row>
    <row r="371" spans="1:21" x14ac:dyDescent="0.3">
      <c r="A371" s="4">
        <v>369</v>
      </c>
      <c r="B371" s="4">
        <v>-96584571743</v>
      </c>
      <c r="C371" s="5">
        <v>2</v>
      </c>
      <c r="D371" s="5">
        <v>-2.2127000000000001E-2</v>
      </c>
      <c r="E371" s="5">
        <v>5.9919999999999999E-3</v>
      </c>
      <c r="F371" s="5">
        <v>1003866</v>
      </c>
      <c r="G371" s="5">
        <v>0</v>
      </c>
      <c r="H371" s="5">
        <v>0</v>
      </c>
      <c r="I371" s="5">
        <v>0</v>
      </c>
      <c r="J371" s="5">
        <v>0</v>
      </c>
      <c r="L371">
        <f t="shared" si="33"/>
        <v>369</v>
      </c>
      <c r="M371">
        <f>Analysis!$B$3+B371/1000000</f>
        <v>7.4282570000068517</v>
      </c>
      <c r="N371">
        <f t="shared" si="34"/>
        <v>2</v>
      </c>
      <c r="O371">
        <f>IF(ABS(D371)&gt;1,D371/1000000,D371)*Analysis!$B$4</f>
        <v>-0.21706587000000002</v>
      </c>
      <c r="P371">
        <f>IF(ABS(E371)&gt;1,E371/1000000,E371)*Analysis!$B$4</f>
        <v>5.8781520000000004E-2</v>
      </c>
      <c r="Q371">
        <f>IF(ABS(F371)&gt;1,F371/1000000,F371)*Analysis!$B$4</f>
        <v>9.847925459999999</v>
      </c>
      <c r="R371">
        <f t="shared" si="35"/>
        <v>0</v>
      </c>
      <c r="S371">
        <f t="shared" si="36"/>
        <v>0</v>
      </c>
      <c r="T371">
        <f t="shared" si="37"/>
        <v>0</v>
      </c>
      <c r="U371">
        <f t="shared" si="38"/>
        <v>0</v>
      </c>
    </row>
    <row r="372" spans="1:21" x14ac:dyDescent="0.3">
      <c r="A372" s="4">
        <v>370</v>
      </c>
      <c r="B372" s="4">
        <v>-96584547367</v>
      </c>
      <c r="C372" s="5">
        <v>2</v>
      </c>
      <c r="D372" s="5">
        <v>-1.2714E-2</v>
      </c>
      <c r="E372" s="5">
        <v>1.2822E-2</v>
      </c>
      <c r="F372" s="5">
        <v>1004166</v>
      </c>
      <c r="G372" s="5">
        <v>0</v>
      </c>
      <c r="H372" s="5">
        <v>0</v>
      </c>
      <c r="I372" s="5">
        <v>0</v>
      </c>
      <c r="J372" s="5">
        <v>0</v>
      </c>
      <c r="L372">
        <f t="shared" si="33"/>
        <v>370</v>
      </c>
      <c r="M372">
        <f>Analysis!$B$3+B372/1000000</f>
        <v>7.4526329999935115</v>
      </c>
      <c r="N372">
        <f t="shared" si="34"/>
        <v>2</v>
      </c>
      <c r="O372">
        <f>IF(ABS(D372)&gt;1,D372/1000000,D372)*Analysis!$B$4</f>
        <v>-0.12472434</v>
      </c>
      <c r="P372">
        <f>IF(ABS(E372)&gt;1,E372/1000000,E372)*Analysis!$B$4</f>
        <v>0.12578382000000002</v>
      </c>
      <c r="Q372">
        <f>IF(ABS(F372)&gt;1,F372/1000000,F372)*Analysis!$B$4</f>
        <v>9.8508684599999992</v>
      </c>
      <c r="R372">
        <f t="shared" si="35"/>
        <v>0</v>
      </c>
      <c r="S372">
        <f t="shared" si="36"/>
        <v>0</v>
      </c>
      <c r="T372">
        <f t="shared" si="37"/>
        <v>0</v>
      </c>
      <c r="U372">
        <f t="shared" si="38"/>
        <v>0</v>
      </c>
    </row>
    <row r="373" spans="1:21" x14ac:dyDescent="0.3">
      <c r="A373" s="4">
        <v>371</v>
      </c>
      <c r="B373" s="4">
        <v>-96584532487</v>
      </c>
      <c r="C373" s="5">
        <v>2</v>
      </c>
      <c r="D373" s="5">
        <v>-1.3584000000000001E-2</v>
      </c>
      <c r="E373" s="5">
        <v>1.1868E-2</v>
      </c>
      <c r="F373" s="5">
        <v>1004107</v>
      </c>
      <c r="G373" s="5">
        <v>0</v>
      </c>
      <c r="H373" s="5">
        <v>0</v>
      </c>
      <c r="I373" s="5">
        <v>0</v>
      </c>
      <c r="J373" s="5">
        <v>0</v>
      </c>
      <c r="L373">
        <f t="shared" si="33"/>
        <v>371</v>
      </c>
      <c r="M373">
        <f>Analysis!$B$3+B373/1000000</f>
        <v>7.4675129999959609</v>
      </c>
      <c r="N373">
        <f t="shared" si="34"/>
        <v>2</v>
      </c>
      <c r="O373">
        <f>IF(ABS(D373)&gt;1,D373/1000000,D373)*Analysis!$B$4</f>
        <v>-0.13325904000000002</v>
      </c>
      <c r="P373">
        <f>IF(ABS(E373)&gt;1,E373/1000000,E373)*Analysis!$B$4</f>
        <v>0.11642508</v>
      </c>
      <c r="Q373">
        <f>IF(ABS(F373)&gt;1,F373/1000000,F373)*Analysis!$B$4</f>
        <v>9.8502896700000004</v>
      </c>
      <c r="R373">
        <f t="shared" si="35"/>
        <v>0</v>
      </c>
      <c r="S373">
        <f t="shared" si="36"/>
        <v>0</v>
      </c>
      <c r="T373">
        <f t="shared" si="37"/>
        <v>0</v>
      </c>
      <c r="U373">
        <f t="shared" si="38"/>
        <v>0</v>
      </c>
    </row>
    <row r="374" spans="1:21" x14ac:dyDescent="0.3">
      <c r="A374" s="4">
        <v>372</v>
      </c>
      <c r="B374" s="4">
        <v>-96584516130</v>
      </c>
      <c r="C374" s="5">
        <v>2</v>
      </c>
      <c r="D374" s="5">
        <v>-5.4780000000000002E-3</v>
      </c>
      <c r="E374" s="5">
        <v>1.2213999999999999E-2</v>
      </c>
      <c r="F374" s="5">
        <v>1004413</v>
      </c>
      <c r="G374" s="5">
        <v>0</v>
      </c>
      <c r="H374" s="5">
        <v>0</v>
      </c>
      <c r="I374" s="5">
        <v>0</v>
      </c>
      <c r="J374" s="5">
        <v>0</v>
      </c>
      <c r="L374">
        <f t="shared" si="33"/>
        <v>372</v>
      </c>
      <c r="M374">
        <f>Analysis!$B$3+B374/1000000</f>
        <v>7.4838699999963865</v>
      </c>
      <c r="N374">
        <f t="shared" si="34"/>
        <v>2</v>
      </c>
      <c r="O374">
        <f>IF(ABS(D374)&gt;1,D374/1000000,D374)*Analysis!$B$4</f>
        <v>-5.3739180000000004E-2</v>
      </c>
      <c r="P374">
        <f>IF(ABS(E374)&gt;1,E374/1000000,E374)*Analysis!$B$4</f>
        <v>0.11981934</v>
      </c>
      <c r="Q374">
        <f>IF(ABS(F374)&gt;1,F374/1000000,F374)*Analysis!$B$4</f>
        <v>9.8532915299999999</v>
      </c>
      <c r="R374">
        <f t="shared" si="35"/>
        <v>0</v>
      </c>
      <c r="S374">
        <f t="shared" si="36"/>
        <v>0</v>
      </c>
      <c r="T374">
        <f t="shared" si="37"/>
        <v>0</v>
      </c>
      <c r="U374">
        <f t="shared" si="38"/>
        <v>0</v>
      </c>
    </row>
    <row r="375" spans="1:21" x14ac:dyDescent="0.3">
      <c r="A375" s="4">
        <v>373</v>
      </c>
      <c r="B375" s="4">
        <v>-96584489925</v>
      </c>
      <c r="C375" s="5">
        <v>2</v>
      </c>
      <c r="D375" s="5">
        <v>-4.3470000000000002E-3</v>
      </c>
      <c r="E375" s="5">
        <v>1.2453000000000001E-2</v>
      </c>
      <c r="F375" s="5">
        <v>1004459</v>
      </c>
      <c r="G375" s="5">
        <v>0</v>
      </c>
      <c r="H375" s="5">
        <v>0</v>
      </c>
      <c r="I375" s="5">
        <v>0</v>
      </c>
      <c r="J375" s="5">
        <v>0</v>
      </c>
      <c r="L375">
        <f t="shared" si="33"/>
        <v>373</v>
      </c>
      <c r="M375">
        <f>Analysis!$B$3+B375/1000000</f>
        <v>7.5100749999983236</v>
      </c>
      <c r="N375">
        <f t="shared" si="34"/>
        <v>2</v>
      </c>
      <c r="O375">
        <f>IF(ABS(D375)&gt;1,D375/1000000,D375)*Analysis!$B$4</f>
        <v>-4.2644070000000006E-2</v>
      </c>
      <c r="P375">
        <f>IF(ABS(E375)&gt;1,E375/1000000,E375)*Analysis!$B$4</f>
        <v>0.12216393000000002</v>
      </c>
      <c r="Q375">
        <f>IF(ABS(F375)&gt;1,F375/1000000,F375)*Analysis!$B$4</f>
        <v>9.8537427900000001</v>
      </c>
      <c r="R375">
        <f t="shared" si="35"/>
        <v>0</v>
      </c>
      <c r="S375">
        <f t="shared" si="36"/>
        <v>0</v>
      </c>
      <c r="T375">
        <f t="shared" si="37"/>
        <v>0</v>
      </c>
      <c r="U375">
        <f t="shared" si="38"/>
        <v>0</v>
      </c>
    </row>
    <row r="376" spans="1:21" x14ac:dyDescent="0.3">
      <c r="A376" s="4">
        <v>374</v>
      </c>
      <c r="B376" s="4">
        <v>-96584471387</v>
      </c>
      <c r="C376" s="5">
        <v>2</v>
      </c>
      <c r="D376" s="5">
        <v>-8.6300000000000005E-3</v>
      </c>
      <c r="E376" s="5">
        <v>1.2292000000000001E-2</v>
      </c>
      <c r="F376" s="5">
        <v>1004302</v>
      </c>
      <c r="G376" s="5">
        <v>0</v>
      </c>
      <c r="H376" s="5">
        <v>0</v>
      </c>
      <c r="I376" s="5">
        <v>0</v>
      </c>
      <c r="J376" s="5">
        <v>0</v>
      </c>
      <c r="L376">
        <f t="shared" si="33"/>
        <v>374</v>
      </c>
      <c r="M376">
        <f>Analysis!$B$3+B376/1000000</f>
        <v>7.528613000002224</v>
      </c>
      <c r="N376">
        <f t="shared" si="34"/>
        <v>2</v>
      </c>
      <c r="O376">
        <f>IF(ABS(D376)&gt;1,D376/1000000,D376)*Analysis!$B$4</f>
        <v>-8.4660300000000008E-2</v>
      </c>
      <c r="P376">
        <f>IF(ABS(E376)&gt;1,E376/1000000,E376)*Analysis!$B$4</f>
        <v>0.12058452000000001</v>
      </c>
      <c r="Q376">
        <f>IF(ABS(F376)&gt;1,F376/1000000,F376)*Analysis!$B$4</f>
        <v>9.8522026199999999</v>
      </c>
      <c r="R376">
        <f t="shared" si="35"/>
        <v>0</v>
      </c>
      <c r="S376">
        <f t="shared" si="36"/>
        <v>0</v>
      </c>
      <c r="T376">
        <f t="shared" si="37"/>
        <v>0</v>
      </c>
      <c r="U376">
        <f t="shared" si="38"/>
        <v>0</v>
      </c>
    </row>
    <row r="377" spans="1:21" x14ac:dyDescent="0.3">
      <c r="A377" s="4">
        <v>375</v>
      </c>
      <c r="B377" s="4">
        <v>-96584447789</v>
      </c>
      <c r="C377" s="5">
        <v>2</v>
      </c>
      <c r="D377" s="5">
        <v>-1.3269E-2</v>
      </c>
      <c r="E377" s="5">
        <v>1.2304000000000001E-2</v>
      </c>
      <c r="F377" s="5">
        <v>1004118</v>
      </c>
      <c r="G377" s="5">
        <v>0</v>
      </c>
      <c r="H377" s="5">
        <v>0</v>
      </c>
      <c r="I377" s="5">
        <v>0</v>
      </c>
      <c r="J377" s="5">
        <v>0</v>
      </c>
      <c r="L377">
        <f t="shared" si="33"/>
        <v>375</v>
      </c>
      <c r="M377">
        <f>Analysis!$B$3+B377/1000000</f>
        <v>7.5522110000019893</v>
      </c>
      <c r="N377">
        <f t="shared" si="34"/>
        <v>2</v>
      </c>
      <c r="O377">
        <f>IF(ABS(D377)&gt;1,D377/1000000,D377)*Analysis!$B$4</f>
        <v>-0.13016889000000001</v>
      </c>
      <c r="P377">
        <f>IF(ABS(E377)&gt;1,E377/1000000,E377)*Analysis!$B$4</f>
        <v>0.12070224000000002</v>
      </c>
      <c r="Q377">
        <f>IF(ABS(F377)&gt;1,F377/1000000,F377)*Analysis!$B$4</f>
        <v>9.850397580000001</v>
      </c>
      <c r="R377">
        <f t="shared" si="35"/>
        <v>0</v>
      </c>
      <c r="S377">
        <f t="shared" si="36"/>
        <v>0</v>
      </c>
      <c r="T377">
        <f t="shared" si="37"/>
        <v>0</v>
      </c>
      <c r="U377">
        <f t="shared" si="38"/>
        <v>0</v>
      </c>
    </row>
    <row r="378" spans="1:21" x14ac:dyDescent="0.3">
      <c r="A378" s="4">
        <v>376</v>
      </c>
      <c r="B378" s="4">
        <v>-96584431682</v>
      </c>
      <c r="C378" s="5">
        <v>2</v>
      </c>
      <c r="D378" s="5">
        <v>-1.3204E-2</v>
      </c>
      <c r="E378" s="5">
        <v>1.2215999999999999E-2</v>
      </c>
      <c r="F378" s="5">
        <v>1004119</v>
      </c>
      <c r="G378" s="5">
        <v>0</v>
      </c>
      <c r="H378" s="5">
        <v>0</v>
      </c>
      <c r="I378" s="5">
        <v>0</v>
      </c>
      <c r="J378" s="5">
        <v>0</v>
      </c>
      <c r="L378">
        <f t="shared" si="33"/>
        <v>376</v>
      </c>
      <c r="M378">
        <f>Analysis!$B$3+B378/1000000</f>
        <v>7.5683180000050925</v>
      </c>
      <c r="N378">
        <f t="shared" si="34"/>
        <v>2</v>
      </c>
      <c r="O378">
        <f>IF(ABS(D378)&gt;1,D378/1000000,D378)*Analysis!$B$4</f>
        <v>-0.12953124000000002</v>
      </c>
      <c r="P378">
        <f>IF(ABS(E378)&gt;1,E378/1000000,E378)*Analysis!$B$4</f>
        <v>0.11983895999999999</v>
      </c>
      <c r="Q378">
        <f>IF(ABS(F378)&gt;1,F378/1000000,F378)*Analysis!$B$4</f>
        <v>9.8504073900000009</v>
      </c>
      <c r="R378">
        <f t="shared" si="35"/>
        <v>0</v>
      </c>
      <c r="S378">
        <f t="shared" si="36"/>
        <v>0</v>
      </c>
      <c r="T378">
        <f t="shared" si="37"/>
        <v>0</v>
      </c>
      <c r="U378">
        <f t="shared" si="38"/>
        <v>0</v>
      </c>
    </row>
    <row r="379" spans="1:21" x14ac:dyDescent="0.3">
      <c r="A379" s="4">
        <v>377</v>
      </c>
      <c r="B379" s="4">
        <v>-96584411311</v>
      </c>
      <c r="C379" s="5">
        <v>2</v>
      </c>
      <c r="D379" s="5">
        <v>-1.2926999999999999E-2</v>
      </c>
      <c r="E379" s="5">
        <v>5.4799999999999996E-3</v>
      </c>
      <c r="F379" s="5">
        <v>1007636</v>
      </c>
      <c r="G379" s="5">
        <v>0</v>
      </c>
      <c r="H379" s="5">
        <v>0</v>
      </c>
      <c r="I379" s="5">
        <v>0</v>
      </c>
      <c r="J379" s="5">
        <v>0</v>
      </c>
      <c r="L379">
        <f t="shared" si="33"/>
        <v>377</v>
      </c>
      <c r="M379">
        <f>Analysis!$B$3+B379/1000000</f>
        <v>7.5886889999965206</v>
      </c>
      <c r="N379">
        <f t="shared" si="34"/>
        <v>2</v>
      </c>
      <c r="O379">
        <f>IF(ABS(D379)&gt;1,D379/1000000,D379)*Analysis!$B$4</f>
        <v>-0.12681387</v>
      </c>
      <c r="P379">
        <f>IF(ABS(E379)&gt;1,E379/1000000,E379)*Analysis!$B$4</f>
        <v>5.3758800000000002E-2</v>
      </c>
      <c r="Q379">
        <f>IF(ABS(F379)&gt;1,F379/1000000,F379)*Analysis!$B$4</f>
        <v>9.8849091599999994</v>
      </c>
      <c r="R379">
        <f t="shared" si="35"/>
        <v>0</v>
      </c>
      <c r="S379">
        <f t="shared" si="36"/>
        <v>0</v>
      </c>
      <c r="T379">
        <f t="shared" si="37"/>
        <v>0</v>
      </c>
      <c r="U379">
        <f t="shared" si="38"/>
        <v>0</v>
      </c>
    </row>
    <row r="380" spans="1:21" x14ac:dyDescent="0.3">
      <c r="A380" s="4">
        <v>378</v>
      </c>
      <c r="B380" s="4">
        <v>-96584387262</v>
      </c>
      <c r="C380" s="5">
        <v>2</v>
      </c>
      <c r="D380" s="5">
        <v>-1.1287E-2</v>
      </c>
      <c r="E380" s="5">
        <v>5.202E-3</v>
      </c>
      <c r="F380" s="5">
        <v>1004083</v>
      </c>
      <c r="G380" s="5">
        <v>0</v>
      </c>
      <c r="H380" s="5">
        <v>0</v>
      </c>
      <c r="I380" s="5">
        <v>0</v>
      </c>
      <c r="J380" s="5">
        <v>0</v>
      </c>
      <c r="L380">
        <f t="shared" si="33"/>
        <v>378</v>
      </c>
      <c r="M380">
        <f>Analysis!$B$3+B380/1000000</f>
        <v>7.6127379999961704</v>
      </c>
      <c r="N380">
        <f t="shared" si="34"/>
        <v>2</v>
      </c>
      <c r="O380">
        <f>IF(ABS(D380)&gt;1,D380/1000000,D380)*Analysis!$B$4</f>
        <v>-0.11072547000000001</v>
      </c>
      <c r="P380">
        <f>IF(ABS(E380)&gt;1,E380/1000000,E380)*Analysis!$B$4</f>
        <v>5.103162E-2</v>
      </c>
      <c r="Q380">
        <f>IF(ABS(F380)&gt;1,F380/1000000,F380)*Analysis!$B$4</f>
        <v>9.8500542300000014</v>
      </c>
      <c r="R380">
        <f t="shared" si="35"/>
        <v>0</v>
      </c>
      <c r="S380">
        <f t="shared" si="36"/>
        <v>0</v>
      </c>
      <c r="T380">
        <f t="shared" si="37"/>
        <v>0</v>
      </c>
      <c r="U380">
        <f t="shared" si="38"/>
        <v>0</v>
      </c>
    </row>
    <row r="381" spans="1:21" x14ac:dyDescent="0.3">
      <c r="A381" s="4">
        <v>379</v>
      </c>
      <c r="B381" s="4">
        <v>-96584370130</v>
      </c>
      <c r="C381" s="5">
        <v>2</v>
      </c>
      <c r="D381" s="5">
        <v>-8.7150000000000005E-3</v>
      </c>
      <c r="E381" s="5">
        <v>5.9030000000000003E-3</v>
      </c>
      <c r="F381" s="5">
        <v>1003377</v>
      </c>
      <c r="G381" s="5">
        <v>0</v>
      </c>
      <c r="H381" s="5">
        <v>0</v>
      </c>
      <c r="I381" s="5">
        <v>0</v>
      </c>
      <c r="J381" s="5">
        <v>0</v>
      </c>
      <c r="L381">
        <f t="shared" si="33"/>
        <v>379</v>
      </c>
      <c r="M381">
        <f>Analysis!$B$3+B381/1000000</f>
        <v>7.6298700000043027</v>
      </c>
      <c r="N381">
        <f t="shared" si="34"/>
        <v>2</v>
      </c>
      <c r="O381">
        <f>IF(ABS(D381)&gt;1,D381/1000000,D381)*Analysis!$B$4</f>
        <v>-8.5494150000000005E-2</v>
      </c>
      <c r="P381">
        <f>IF(ABS(E381)&gt;1,E381/1000000,E381)*Analysis!$B$4</f>
        <v>5.7908430000000004E-2</v>
      </c>
      <c r="Q381">
        <f>IF(ABS(F381)&gt;1,F381/1000000,F381)*Analysis!$B$4</f>
        <v>9.8431283700000005</v>
      </c>
      <c r="R381">
        <f t="shared" si="35"/>
        <v>0</v>
      </c>
      <c r="S381">
        <f t="shared" si="36"/>
        <v>0</v>
      </c>
      <c r="T381">
        <f t="shared" si="37"/>
        <v>0</v>
      </c>
      <c r="U381">
        <f t="shared" si="38"/>
        <v>0</v>
      </c>
    </row>
    <row r="382" spans="1:21" x14ac:dyDescent="0.3">
      <c r="A382" s="4">
        <v>380</v>
      </c>
      <c r="B382" s="4">
        <v>-96584351577</v>
      </c>
      <c r="C382" s="5">
        <v>2</v>
      </c>
      <c r="D382" s="5">
        <v>-1.4331E-2</v>
      </c>
      <c r="E382" s="5">
        <v>1.3299999999999999E-2</v>
      </c>
      <c r="F382" s="5">
        <v>1001791</v>
      </c>
      <c r="G382" s="5">
        <v>0</v>
      </c>
      <c r="H382" s="5">
        <v>0</v>
      </c>
      <c r="I382" s="5">
        <v>0</v>
      </c>
      <c r="J382" s="5">
        <v>0</v>
      </c>
      <c r="L382">
        <f t="shared" si="33"/>
        <v>380</v>
      </c>
      <c r="M382">
        <f>Analysis!$B$3+B382/1000000</f>
        <v>7.6484230000060052</v>
      </c>
      <c r="N382">
        <f t="shared" si="34"/>
        <v>2</v>
      </c>
      <c r="O382">
        <f>IF(ABS(D382)&gt;1,D382/1000000,D382)*Analysis!$B$4</f>
        <v>-0.14058711000000002</v>
      </c>
      <c r="P382">
        <f>IF(ABS(E382)&gt;1,E382/1000000,E382)*Analysis!$B$4</f>
        <v>0.13047300000000001</v>
      </c>
      <c r="Q382">
        <f>IF(ABS(F382)&gt;1,F382/1000000,F382)*Analysis!$B$4</f>
        <v>9.8275697100000023</v>
      </c>
      <c r="R382">
        <f t="shared" si="35"/>
        <v>0</v>
      </c>
      <c r="S382">
        <f t="shared" si="36"/>
        <v>0</v>
      </c>
      <c r="T382">
        <f t="shared" si="37"/>
        <v>0</v>
      </c>
      <c r="U382">
        <f t="shared" si="38"/>
        <v>0</v>
      </c>
    </row>
    <row r="383" spans="1:21" x14ac:dyDescent="0.3">
      <c r="A383" s="4">
        <v>381</v>
      </c>
      <c r="B383" s="4">
        <v>-96584330176</v>
      </c>
      <c r="C383" s="5">
        <v>2</v>
      </c>
      <c r="D383" s="5">
        <v>-1.3251000000000001E-2</v>
      </c>
      <c r="E383" s="5">
        <v>1.1927E-2</v>
      </c>
      <c r="F383" s="5">
        <v>1003686</v>
      </c>
      <c r="G383" s="5">
        <v>0</v>
      </c>
      <c r="H383" s="5">
        <v>0</v>
      </c>
      <c r="I383" s="5">
        <v>0</v>
      </c>
      <c r="J383" s="5">
        <v>0</v>
      </c>
      <c r="L383">
        <f t="shared" si="33"/>
        <v>381</v>
      </c>
      <c r="M383">
        <f>Analysis!$B$3+B383/1000000</f>
        <v>7.6698239999968791</v>
      </c>
      <c r="N383">
        <f t="shared" si="34"/>
        <v>2</v>
      </c>
      <c r="O383">
        <f>IF(ABS(D383)&gt;1,D383/1000000,D383)*Analysis!$B$4</f>
        <v>-0.12999231</v>
      </c>
      <c r="P383">
        <f>IF(ABS(E383)&gt;1,E383/1000000,E383)*Analysis!$B$4</f>
        <v>0.11700387000000001</v>
      </c>
      <c r="Q383">
        <f>IF(ABS(F383)&gt;1,F383/1000000,F383)*Analysis!$B$4</f>
        <v>9.8461596600000014</v>
      </c>
      <c r="R383">
        <f t="shared" si="35"/>
        <v>0</v>
      </c>
      <c r="S383">
        <f t="shared" si="36"/>
        <v>0</v>
      </c>
      <c r="T383">
        <f t="shared" si="37"/>
        <v>0</v>
      </c>
      <c r="U383">
        <f t="shared" si="38"/>
        <v>0</v>
      </c>
    </row>
    <row r="384" spans="1:21" x14ac:dyDescent="0.3">
      <c r="A384" s="4">
        <v>382</v>
      </c>
      <c r="B384" s="4">
        <v>-96584307814</v>
      </c>
      <c r="C384" s="5">
        <v>2</v>
      </c>
      <c r="D384" s="5">
        <v>-1.2543E-2</v>
      </c>
      <c r="E384" s="5">
        <v>1.2255E-2</v>
      </c>
      <c r="F384" s="5">
        <v>1002654</v>
      </c>
      <c r="G384" s="5">
        <v>0</v>
      </c>
      <c r="H384" s="5">
        <v>0</v>
      </c>
      <c r="I384" s="5">
        <v>0</v>
      </c>
      <c r="J384" s="5">
        <v>0</v>
      </c>
      <c r="L384">
        <f t="shared" si="33"/>
        <v>382</v>
      </c>
      <c r="M384">
        <f>Analysis!$B$3+B384/1000000</f>
        <v>7.6921860000002198</v>
      </c>
      <c r="N384">
        <f t="shared" si="34"/>
        <v>2</v>
      </c>
      <c r="O384">
        <f>IF(ABS(D384)&gt;1,D384/1000000,D384)*Analysis!$B$4</f>
        <v>-0.12304683000000001</v>
      </c>
      <c r="P384">
        <f>IF(ABS(E384)&gt;1,E384/1000000,E384)*Analysis!$B$4</f>
        <v>0.12022155000000001</v>
      </c>
      <c r="Q384">
        <f>IF(ABS(F384)&gt;1,F384/1000000,F384)*Analysis!$B$4</f>
        <v>9.8360357399999998</v>
      </c>
      <c r="R384">
        <f t="shared" si="35"/>
        <v>0</v>
      </c>
      <c r="S384">
        <f t="shared" si="36"/>
        <v>0</v>
      </c>
      <c r="T384">
        <f t="shared" si="37"/>
        <v>0</v>
      </c>
      <c r="U384">
        <f t="shared" si="38"/>
        <v>0</v>
      </c>
    </row>
    <row r="385" spans="1:21" x14ac:dyDescent="0.3">
      <c r="A385" s="4">
        <v>383</v>
      </c>
      <c r="B385" s="4">
        <v>-96584290834</v>
      </c>
      <c r="C385" s="5">
        <v>2</v>
      </c>
      <c r="D385" s="5">
        <v>-1.4880000000000001E-2</v>
      </c>
      <c r="E385" s="5">
        <v>8.7309999999999992E-3</v>
      </c>
      <c r="F385" s="5">
        <v>0.99842799999999998</v>
      </c>
      <c r="G385" s="5">
        <v>0</v>
      </c>
      <c r="H385" s="5">
        <v>0</v>
      </c>
      <c r="I385" s="5">
        <v>0</v>
      </c>
      <c r="J385" s="5">
        <v>0</v>
      </c>
      <c r="L385">
        <f t="shared" si="33"/>
        <v>383</v>
      </c>
      <c r="M385">
        <f>Analysis!$B$3+B385/1000000</f>
        <v>7.7091660000005504</v>
      </c>
      <c r="N385">
        <f t="shared" si="34"/>
        <v>2</v>
      </c>
      <c r="O385">
        <f>IF(ABS(D385)&gt;1,D385/1000000,D385)*Analysis!$B$4</f>
        <v>-0.14597280000000001</v>
      </c>
      <c r="P385">
        <f>IF(ABS(E385)&gt;1,E385/1000000,E385)*Analysis!$B$4</f>
        <v>8.5651110000000003E-2</v>
      </c>
      <c r="Q385">
        <f>IF(ABS(F385)&gt;1,F385/1000000,F385)*Analysis!$B$4</f>
        <v>9.7945786800000008</v>
      </c>
      <c r="R385">
        <f t="shared" si="35"/>
        <v>0</v>
      </c>
      <c r="S385">
        <f t="shared" si="36"/>
        <v>0</v>
      </c>
      <c r="T385">
        <f t="shared" si="37"/>
        <v>0</v>
      </c>
      <c r="U385">
        <f t="shared" si="38"/>
        <v>0</v>
      </c>
    </row>
    <row r="386" spans="1:21" x14ac:dyDescent="0.3">
      <c r="A386" s="4">
        <v>384</v>
      </c>
      <c r="B386" s="4">
        <v>-96584270855</v>
      </c>
      <c r="C386" s="5">
        <v>2</v>
      </c>
      <c r="D386" s="5">
        <v>-1.2200000000000001E-2</v>
      </c>
      <c r="E386" s="5">
        <v>3.9189999999999997E-3</v>
      </c>
      <c r="F386" s="5">
        <v>1005018</v>
      </c>
      <c r="G386" s="5">
        <v>0</v>
      </c>
      <c r="H386" s="5">
        <v>0</v>
      </c>
      <c r="I386" s="5">
        <v>0</v>
      </c>
      <c r="J386" s="5">
        <v>0</v>
      </c>
      <c r="L386">
        <f t="shared" si="33"/>
        <v>384</v>
      </c>
      <c r="M386">
        <f>Analysis!$B$3+B386/1000000</f>
        <v>7.7291450000047917</v>
      </c>
      <c r="N386">
        <f t="shared" si="34"/>
        <v>2</v>
      </c>
      <c r="O386">
        <f>IF(ABS(D386)&gt;1,D386/1000000,D386)*Analysis!$B$4</f>
        <v>-0.11968200000000001</v>
      </c>
      <c r="P386">
        <f>IF(ABS(E386)&gt;1,E386/1000000,E386)*Analysis!$B$4</f>
        <v>3.8445389999999996E-2</v>
      </c>
      <c r="Q386">
        <f>IF(ABS(F386)&gt;1,F386/1000000,F386)*Analysis!$B$4</f>
        <v>9.8592265799999996</v>
      </c>
      <c r="R386">
        <f t="shared" si="35"/>
        <v>0</v>
      </c>
      <c r="S386">
        <f t="shared" si="36"/>
        <v>0</v>
      </c>
      <c r="T386">
        <f t="shared" si="37"/>
        <v>0</v>
      </c>
      <c r="U386">
        <f t="shared" si="38"/>
        <v>0</v>
      </c>
    </row>
    <row r="387" spans="1:21" x14ac:dyDescent="0.3">
      <c r="A387" s="4">
        <v>385</v>
      </c>
      <c r="B387" s="4">
        <v>-96584250228</v>
      </c>
      <c r="C387" s="5">
        <v>2</v>
      </c>
      <c r="D387" s="5">
        <v>-1.371E-2</v>
      </c>
      <c r="E387" s="5">
        <v>1.0788000000000001E-2</v>
      </c>
      <c r="F387" s="5">
        <v>1004603</v>
      </c>
      <c r="G387" s="5">
        <v>0</v>
      </c>
      <c r="H387" s="5">
        <v>0</v>
      </c>
      <c r="I387" s="5">
        <v>0</v>
      </c>
      <c r="J387" s="5">
        <v>0</v>
      </c>
      <c r="L387">
        <f t="shared" ref="L387:L450" si="39">A387</f>
        <v>385</v>
      </c>
      <c r="M387">
        <f>Analysis!$B$3+B387/1000000</f>
        <v>7.7497719999955734</v>
      </c>
      <c r="N387">
        <f t="shared" ref="N387:N450" si="40">C387</f>
        <v>2</v>
      </c>
      <c r="O387">
        <f>IF(ABS(D387)&gt;1,D387/1000000,D387)*Analysis!$B$4</f>
        <v>-0.13449510000000001</v>
      </c>
      <c r="P387">
        <f>IF(ABS(E387)&gt;1,E387/1000000,E387)*Analysis!$B$4</f>
        <v>0.10583028000000001</v>
      </c>
      <c r="Q387">
        <f>IF(ABS(F387)&gt;1,F387/1000000,F387)*Analysis!$B$4</f>
        <v>9.8551554299999999</v>
      </c>
      <c r="R387">
        <f t="shared" ref="R387:R450" si="41">IF(ABS(G387)&gt;1,G387/1000000,G387)</f>
        <v>0</v>
      </c>
      <c r="S387">
        <f t="shared" ref="S387:S450" si="42">IF(ABS(H387)&gt;1,H387/1000000,H387)</f>
        <v>0</v>
      </c>
      <c r="T387">
        <f t="shared" ref="T387:T450" si="43">IF(ABS(I387)&gt;1,I387/1000000,I387)</f>
        <v>0</v>
      </c>
      <c r="U387">
        <f t="shared" si="38"/>
        <v>0</v>
      </c>
    </row>
    <row r="388" spans="1:21" x14ac:dyDescent="0.3">
      <c r="A388" s="4">
        <v>386</v>
      </c>
      <c r="B388" s="4">
        <v>-96584228436</v>
      </c>
      <c r="C388" s="5">
        <v>2</v>
      </c>
      <c r="D388" s="5">
        <v>-1.2678999999999999E-2</v>
      </c>
      <c r="E388" s="5">
        <v>1.1631000000000001E-2</v>
      </c>
      <c r="F388" s="5">
        <v>1004019</v>
      </c>
      <c r="G388" s="5">
        <v>0</v>
      </c>
      <c r="H388" s="5">
        <v>0</v>
      </c>
      <c r="I388" s="5">
        <v>0</v>
      </c>
      <c r="J388" s="5">
        <v>0</v>
      </c>
      <c r="L388">
        <f t="shared" si="39"/>
        <v>386</v>
      </c>
      <c r="M388">
        <f>Analysis!$B$3+B388/1000000</f>
        <v>7.7715639999951236</v>
      </c>
      <c r="N388">
        <f t="shared" si="40"/>
        <v>2</v>
      </c>
      <c r="O388">
        <f>IF(ABS(D388)&gt;1,D388/1000000,D388)*Analysis!$B$4</f>
        <v>-0.12438099</v>
      </c>
      <c r="P388">
        <f>IF(ABS(E388)&gt;1,E388/1000000,E388)*Analysis!$B$4</f>
        <v>0.11410011000000002</v>
      </c>
      <c r="Q388">
        <f>IF(ABS(F388)&gt;1,F388/1000000,F388)*Analysis!$B$4</f>
        <v>9.8494263899999996</v>
      </c>
      <c r="R388">
        <f t="shared" si="41"/>
        <v>0</v>
      </c>
      <c r="S388">
        <f t="shared" si="42"/>
        <v>0</v>
      </c>
      <c r="T388">
        <f t="shared" si="43"/>
        <v>0</v>
      </c>
      <c r="U388">
        <f t="shared" si="38"/>
        <v>0</v>
      </c>
    </row>
    <row r="389" spans="1:21" x14ac:dyDescent="0.3">
      <c r="A389" s="4">
        <v>387</v>
      </c>
      <c r="B389" s="4">
        <v>-96584208886</v>
      </c>
      <c r="C389" s="5">
        <v>2</v>
      </c>
      <c r="D389" s="5">
        <v>-1.2881999999999999E-2</v>
      </c>
      <c r="E389" s="5">
        <v>1.2322E-2</v>
      </c>
      <c r="F389" s="5">
        <v>1004149</v>
      </c>
      <c r="G389" s="5">
        <v>0</v>
      </c>
      <c r="H389" s="5">
        <v>0</v>
      </c>
      <c r="I389" s="5">
        <v>0</v>
      </c>
      <c r="J389" s="5">
        <v>0</v>
      </c>
      <c r="L389">
        <f t="shared" si="39"/>
        <v>387</v>
      </c>
      <c r="M389">
        <f>Analysis!$B$3+B389/1000000</f>
        <v>7.7911140000069281</v>
      </c>
      <c r="N389">
        <f t="shared" si="40"/>
        <v>2</v>
      </c>
      <c r="O389">
        <f>IF(ABS(D389)&gt;1,D389/1000000,D389)*Analysis!$B$4</f>
        <v>-0.12637242000000001</v>
      </c>
      <c r="P389">
        <f>IF(ABS(E389)&gt;1,E389/1000000,E389)*Analysis!$B$4</f>
        <v>0.12087882</v>
      </c>
      <c r="Q389">
        <f>IF(ABS(F389)&gt;1,F389/1000000,F389)*Analysis!$B$4</f>
        <v>9.8507016899999993</v>
      </c>
      <c r="R389">
        <f t="shared" si="41"/>
        <v>0</v>
      </c>
      <c r="S389">
        <f t="shared" si="42"/>
        <v>0</v>
      </c>
      <c r="T389">
        <f t="shared" si="43"/>
        <v>0</v>
      </c>
      <c r="U389">
        <f t="shared" si="38"/>
        <v>0</v>
      </c>
    </row>
    <row r="390" spans="1:21" x14ac:dyDescent="0.3">
      <c r="A390" s="4">
        <v>388</v>
      </c>
      <c r="B390" s="4">
        <v>-96584188010</v>
      </c>
      <c r="C390" s="5">
        <v>2</v>
      </c>
      <c r="D390" s="5">
        <v>-1.2881E-2</v>
      </c>
      <c r="E390" s="5">
        <v>1.239E-2</v>
      </c>
      <c r="F390" s="5">
        <v>1004122</v>
      </c>
      <c r="G390" s="5">
        <v>0</v>
      </c>
      <c r="H390" s="5">
        <v>0</v>
      </c>
      <c r="I390" s="5">
        <v>0</v>
      </c>
      <c r="J390" s="5">
        <v>0</v>
      </c>
      <c r="L390">
        <f t="shared" si="39"/>
        <v>388</v>
      </c>
      <c r="M390">
        <f>Analysis!$B$3+B390/1000000</f>
        <v>7.8119900000019697</v>
      </c>
      <c r="N390">
        <f t="shared" si="40"/>
        <v>2</v>
      </c>
      <c r="O390">
        <f>IF(ABS(D390)&gt;1,D390/1000000,D390)*Analysis!$B$4</f>
        <v>-0.12636261000000001</v>
      </c>
      <c r="P390">
        <f>IF(ABS(E390)&gt;1,E390/1000000,E390)*Analysis!$B$4</f>
        <v>0.12154590000000001</v>
      </c>
      <c r="Q390">
        <f>IF(ABS(F390)&gt;1,F390/1000000,F390)*Analysis!$B$4</f>
        <v>9.8504368200000005</v>
      </c>
      <c r="R390">
        <f t="shared" si="41"/>
        <v>0</v>
      </c>
      <c r="S390">
        <f t="shared" si="42"/>
        <v>0</v>
      </c>
      <c r="T390">
        <f t="shared" si="43"/>
        <v>0</v>
      </c>
      <c r="U390">
        <f t="shared" si="38"/>
        <v>0</v>
      </c>
    </row>
    <row r="391" spans="1:21" x14ac:dyDescent="0.3">
      <c r="A391" s="4">
        <v>389</v>
      </c>
      <c r="B391" s="4">
        <v>-96584169731</v>
      </c>
      <c r="C391" s="5">
        <v>2</v>
      </c>
      <c r="D391" s="5">
        <v>-1.2846E-2</v>
      </c>
      <c r="E391" s="5">
        <v>1.2172000000000001E-2</v>
      </c>
      <c r="F391" s="5">
        <v>1004145</v>
      </c>
      <c r="G391" s="5">
        <v>0</v>
      </c>
      <c r="H391" s="5">
        <v>0</v>
      </c>
      <c r="I391" s="5">
        <v>0</v>
      </c>
      <c r="J391" s="5">
        <v>0</v>
      </c>
      <c r="L391">
        <f t="shared" si="39"/>
        <v>389</v>
      </c>
      <c r="M391">
        <f>Analysis!$B$3+B391/1000000</f>
        <v>7.8302689999982249</v>
      </c>
      <c r="N391">
        <f t="shared" si="40"/>
        <v>2</v>
      </c>
      <c r="O391">
        <f>IF(ABS(D391)&gt;1,D391/1000000,D391)*Analysis!$B$4</f>
        <v>-0.12601925999999999</v>
      </c>
      <c r="P391">
        <f>IF(ABS(E391)&gt;1,E391/1000000,E391)*Analysis!$B$4</f>
        <v>0.11940732000000001</v>
      </c>
      <c r="Q391">
        <f>IF(ABS(F391)&gt;1,F391/1000000,F391)*Analysis!$B$4</f>
        <v>9.8506624500000015</v>
      </c>
      <c r="R391">
        <f t="shared" si="41"/>
        <v>0</v>
      </c>
      <c r="S391">
        <f t="shared" si="42"/>
        <v>0</v>
      </c>
      <c r="T391">
        <f t="shared" si="43"/>
        <v>0</v>
      </c>
      <c r="U391">
        <f t="shared" si="38"/>
        <v>0</v>
      </c>
    </row>
    <row r="392" spans="1:21" x14ac:dyDescent="0.3">
      <c r="A392" s="4">
        <v>390</v>
      </c>
      <c r="B392" s="4">
        <v>-96584148046</v>
      </c>
      <c r="C392" s="5">
        <v>2</v>
      </c>
      <c r="D392" s="5">
        <v>-1.2749E-2</v>
      </c>
      <c r="E392" s="5">
        <v>1.0658000000000001E-2</v>
      </c>
      <c r="F392" s="5">
        <v>1004140</v>
      </c>
      <c r="G392" s="5">
        <v>0</v>
      </c>
      <c r="H392" s="5">
        <v>0</v>
      </c>
      <c r="I392" s="5">
        <v>0</v>
      </c>
      <c r="J392" s="5">
        <v>0</v>
      </c>
      <c r="L392">
        <f t="shared" si="39"/>
        <v>390</v>
      </c>
      <c r="M392">
        <f>Analysis!$B$3+B392/1000000</f>
        <v>7.8519539999979315</v>
      </c>
      <c r="N392">
        <f t="shared" si="40"/>
        <v>2</v>
      </c>
      <c r="O392">
        <f>IF(ABS(D392)&gt;1,D392/1000000,D392)*Analysis!$B$4</f>
        <v>-0.12506769000000001</v>
      </c>
      <c r="P392">
        <f>IF(ABS(E392)&gt;1,E392/1000000,E392)*Analysis!$B$4</f>
        <v>0.10455498000000002</v>
      </c>
      <c r="Q392">
        <f>IF(ABS(F392)&gt;1,F392/1000000,F392)*Analysis!$B$4</f>
        <v>9.8506134000000003</v>
      </c>
      <c r="R392">
        <f t="shared" si="41"/>
        <v>0</v>
      </c>
      <c r="S392">
        <f t="shared" si="42"/>
        <v>0</v>
      </c>
      <c r="T392">
        <f t="shared" si="43"/>
        <v>0</v>
      </c>
      <c r="U392">
        <f t="shared" si="38"/>
        <v>0</v>
      </c>
    </row>
    <row r="393" spans="1:21" x14ac:dyDescent="0.3">
      <c r="A393" s="4">
        <v>391</v>
      </c>
      <c r="B393" s="4">
        <v>-96584131609</v>
      </c>
      <c r="C393" s="5">
        <v>2</v>
      </c>
      <c r="D393" s="5">
        <v>-1.2846E-2</v>
      </c>
      <c r="E393" s="5">
        <v>1.0160000000000001E-2</v>
      </c>
      <c r="F393" s="5">
        <v>1004144</v>
      </c>
      <c r="G393" s="5">
        <v>0</v>
      </c>
      <c r="H393" s="5">
        <v>0</v>
      </c>
      <c r="I393" s="5">
        <v>0</v>
      </c>
      <c r="J393" s="5">
        <v>0</v>
      </c>
      <c r="L393">
        <f t="shared" si="39"/>
        <v>391</v>
      </c>
      <c r="M393">
        <f>Analysis!$B$3+B393/1000000</f>
        <v>7.8683909999963362</v>
      </c>
      <c r="N393">
        <f t="shared" si="40"/>
        <v>2</v>
      </c>
      <c r="O393">
        <f>IF(ABS(D393)&gt;1,D393/1000000,D393)*Analysis!$B$4</f>
        <v>-0.12601925999999999</v>
      </c>
      <c r="P393">
        <f>IF(ABS(E393)&gt;1,E393/1000000,E393)*Analysis!$B$4</f>
        <v>9.9669600000000011E-2</v>
      </c>
      <c r="Q393">
        <f>IF(ABS(F393)&gt;1,F393/1000000,F393)*Analysis!$B$4</f>
        <v>9.8506526399999998</v>
      </c>
      <c r="R393">
        <f t="shared" si="41"/>
        <v>0</v>
      </c>
      <c r="S393">
        <f t="shared" si="42"/>
        <v>0</v>
      </c>
      <c r="T393">
        <f t="shared" si="43"/>
        <v>0</v>
      </c>
      <c r="U393">
        <f t="shared" si="38"/>
        <v>0</v>
      </c>
    </row>
    <row r="394" spans="1:21" x14ac:dyDescent="0.3">
      <c r="A394" s="4">
        <v>392</v>
      </c>
      <c r="B394" s="4">
        <v>-96584114659</v>
      </c>
      <c r="C394" s="5">
        <v>2</v>
      </c>
      <c r="D394" s="5">
        <v>-1.2944000000000001E-2</v>
      </c>
      <c r="E394" s="5">
        <v>1.2714E-2</v>
      </c>
      <c r="F394" s="5">
        <v>1004134</v>
      </c>
      <c r="G394" s="5">
        <v>0</v>
      </c>
      <c r="H394" s="5">
        <v>0</v>
      </c>
      <c r="I394" s="5">
        <v>0</v>
      </c>
      <c r="J394" s="5">
        <v>0</v>
      </c>
      <c r="L394">
        <f t="shared" si="39"/>
        <v>392</v>
      </c>
      <c r="M394">
        <f>Analysis!$B$3+B394/1000000</f>
        <v>7.8853410000010626</v>
      </c>
      <c r="N394">
        <f t="shared" si="40"/>
        <v>2</v>
      </c>
      <c r="O394">
        <f>IF(ABS(D394)&gt;1,D394/1000000,D394)*Analysis!$B$4</f>
        <v>-0.12698064000000001</v>
      </c>
      <c r="P394">
        <f>IF(ABS(E394)&gt;1,E394/1000000,E394)*Analysis!$B$4</f>
        <v>0.12472434</v>
      </c>
      <c r="Q394">
        <f>IF(ABS(F394)&gt;1,F394/1000000,F394)*Analysis!$B$4</f>
        <v>9.850554540000001</v>
      </c>
      <c r="R394">
        <f t="shared" si="41"/>
        <v>0</v>
      </c>
      <c r="S394">
        <f t="shared" si="42"/>
        <v>0</v>
      </c>
      <c r="T394">
        <f t="shared" si="43"/>
        <v>0</v>
      </c>
      <c r="U394">
        <f t="shared" si="38"/>
        <v>0</v>
      </c>
    </row>
    <row r="395" spans="1:21" x14ac:dyDescent="0.3">
      <c r="A395" s="4">
        <v>393</v>
      </c>
      <c r="B395" s="4">
        <v>-96584087044</v>
      </c>
      <c r="C395" s="5">
        <v>2</v>
      </c>
      <c r="D395" s="5">
        <v>-9.4009999999999996E-3</v>
      </c>
      <c r="E395" s="5">
        <v>1.1957000000000001E-2</v>
      </c>
      <c r="F395" s="5">
        <v>1004266</v>
      </c>
      <c r="G395" s="5">
        <v>0</v>
      </c>
      <c r="H395" s="5">
        <v>0</v>
      </c>
      <c r="I395" s="5">
        <v>0</v>
      </c>
      <c r="J395" s="5">
        <v>0</v>
      </c>
      <c r="L395">
        <f t="shared" si="39"/>
        <v>393</v>
      </c>
      <c r="M395">
        <f>Analysis!$B$3+B395/1000000</f>
        <v>7.912956000000122</v>
      </c>
      <c r="N395">
        <f t="shared" si="40"/>
        <v>2</v>
      </c>
      <c r="O395">
        <f>IF(ABS(D395)&gt;1,D395/1000000,D395)*Analysis!$B$4</f>
        <v>-9.2223810000000003E-2</v>
      </c>
      <c r="P395">
        <f>IF(ABS(E395)&gt;1,E395/1000000,E395)*Analysis!$B$4</f>
        <v>0.11729817000000001</v>
      </c>
      <c r="Q395">
        <f>IF(ABS(F395)&gt;1,F395/1000000,F395)*Analysis!$B$4</f>
        <v>9.8518494600000022</v>
      </c>
      <c r="R395">
        <f t="shared" si="41"/>
        <v>0</v>
      </c>
      <c r="S395">
        <f t="shared" si="42"/>
        <v>0</v>
      </c>
      <c r="T395">
        <f t="shared" si="43"/>
        <v>0</v>
      </c>
      <c r="U395">
        <f t="shared" ref="U395:U458" si="44">J395/1000</f>
        <v>0</v>
      </c>
    </row>
    <row r="396" spans="1:21" x14ac:dyDescent="0.3">
      <c r="A396" s="4">
        <v>394</v>
      </c>
      <c r="B396" s="4">
        <v>-96584068655</v>
      </c>
      <c r="C396" s="5">
        <v>2</v>
      </c>
      <c r="D396" s="5">
        <v>-6.3160000000000004E-3</v>
      </c>
      <c r="E396" s="5">
        <v>1.2182E-2</v>
      </c>
      <c r="F396" s="5">
        <v>1004388</v>
      </c>
      <c r="G396" s="5">
        <v>0</v>
      </c>
      <c r="H396" s="5">
        <v>0</v>
      </c>
      <c r="I396" s="5">
        <v>0</v>
      </c>
      <c r="J396" s="5">
        <v>0</v>
      </c>
      <c r="L396">
        <f t="shared" si="39"/>
        <v>394</v>
      </c>
      <c r="M396">
        <f>Analysis!$B$3+B396/1000000</f>
        <v>7.9313450000045123</v>
      </c>
      <c r="N396">
        <f t="shared" si="40"/>
        <v>2</v>
      </c>
      <c r="O396">
        <f>IF(ABS(D396)&gt;1,D396/1000000,D396)*Analysis!$B$4</f>
        <v>-6.1959960000000008E-2</v>
      </c>
      <c r="P396">
        <f>IF(ABS(E396)&gt;1,E396/1000000,E396)*Analysis!$B$4</f>
        <v>0.11950542</v>
      </c>
      <c r="Q396">
        <f>IF(ABS(F396)&gt;1,F396/1000000,F396)*Analysis!$B$4</f>
        <v>9.8530462800000009</v>
      </c>
      <c r="R396">
        <f t="shared" si="41"/>
        <v>0</v>
      </c>
      <c r="S396">
        <f t="shared" si="42"/>
        <v>0</v>
      </c>
      <c r="T396">
        <f t="shared" si="43"/>
        <v>0</v>
      </c>
      <c r="U396">
        <f t="shared" si="44"/>
        <v>0</v>
      </c>
    </row>
    <row r="397" spans="1:21" x14ac:dyDescent="0.3">
      <c r="A397" s="4">
        <v>395</v>
      </c>
      <c r="B397" s="4">
        <v>-96584048379</v>
      </c>
      <c r="C397" s="5">
        <v>2</v>
      </c>
      <c r="D397" s="5">
        <v>-3.862E-3</v>
      </c>
      <c r="E397" s="5">
        <v>1.2333999999999999E-2</v>
      </c>
      <c r="F397" s="5">
        <v>1004481</v>
      </c>
      <c r="G397" s="5">
        <v>0</v>
      </c>
      <c r="H397" s="5">
        <v>0</v>
      </c>
      <c r="I397" s="5">
        <v>0</v>
      </c>
      <c r="J397" s="5">
        <v>0</v>
      </c>
      <c r="L397">
        <f t="shared" si="39"/>
        <v>395</v>
      </c>
      <c r="M397">
        <f>Analysis!$B$3+B397/1000000</f>
        <v>7.9516210000001593</v>
      </c>
      <c r="N397">
        <f t="shared" si="40"/>
        <v>2</v>
      </c>
      <c r="O397">
        <f>IF(ABS(D397)&gt;1,D397/1000000,D397)*Analysis!$B$4</f>
        <v>-3.7886220000000005E-2</v>
      </c>
      <c r="P397">
        <f>IF(ABS(E397)&gt;1,E397/1000000,E397)*Analysis!$B$4</f>
        <v>0.12099654</v>
      </c>
      <c r="Q397">
        <f>IF(ABS(F397)&gt;1,F397/1000000,F397)*Analysis!$B$4</f>
        <v>9.8539586099999994</v>
      </c>
      <c r="R397">
        <f t="shared" si="41"/>
        <v>0</v>
      </c>
      <c r="S397">
        <f t="shared" si="42"/>
        <v>0</v>
      </c>
      <c r="T397">
        <f t="shared" si="43"/>
        <v>0</v>
      </c>
      <c r="U397">
        <f t="shared" si="44"/>
        <v>0</v>
      </c>
    </row>
    <row r="398" spans="1:21" x14ac:dyDescent="0.3">
      <c r="A398" s="4">
        <v>396</v>
      </c>
      <c r="B398" s="4">
        <v>-96584034074</v>
      </c>
      <c r="C398" s="5">
        <v>2</v>
      </c>
      <c r="D398" s="5">
        <v>-4.7670000000000004E-3</v>
      </c>
      <c r="E398" s="5">
        <v>1.2316000000000001E-2</v>
      </c>
      <c r="F398" s="5">
        <v>1004446</v>
      </c>
      <c r="G398" s="5">
        <v>0</v>
      </c>
      <c r="H398" s="5">
        <v>0</v>
      </c>
      <c r="I398" s="5">
        <v>0</v>
      </c>
      <c r="J398" s="5">
        <v>0</v>
      </c>
      <c r="L398">
        <f t="shared" si="39"/>
        <v>396</v>
      </c>
      <c r="M398">
        <f>Analysis!$B$3+B398/1000000</f>
        <v>7.9659260000044014</v>
      </c>
      <c r="N398">
        <f t="shared" si="40"/>
        <v>2</v>
      </c>
      <c r="O398">
        <f>IF(ABS(D398)&gt;1,D398/1000000,D398)*Analysis!$B$4</f>
        <v>-4.6764270000000004E-2</v>
      </c>
      <c r="P398">
        <f>IF(ABS(E398)&gt;1,E398/1000000,E398)*Analysis!$B$4</f>
        <v>0.12081996000000002</v>
      </c>
      <c r="Q398">
        <f>IF(ABS(F398)&gt;1,F398/1000000,F398)*Analysis!$B$4</f>
        <v>9.8536152599999998</v>
      </c>
      <c r="R398">
        <f t="shared" si="41"/>
        <v>0</v>
      </c>
      <c r="S398">
        <f t="shared" si="42"/>
        <v>0</v>
      </c>
      <c r="T398">
        <f t="shared" si="43"/>
        <v>0</v>
      </c>
      <c r="U398">
        <f t="shared" si="44"/>
        <v>0</v>
      </c>
    </row>
    <row r="399" spans="1:21" x14ac:dyDescent="0.3">
      <c r="A399" s="4">
        <v>397</v>
      </c>
      <c r="B399" s="4">
        <v>-96584009024</v>
      </c>
      <c r="C399" s="5">
        <v>2</v>
      </c>
      <c r="D399" s="5">
        <v>-1.3287E-2</v>
      </c>
      <c r="E399" s="5">
        <v>1.2292000000000001E-2</v>
      </c>
      <c r="F399" s="5">
        <v>1004119</v>
      </c>
      <c r="G399" s="5">
        <v>0</v>
      </c>
      <c r="H399" s="5">
        <v>0</v>
      </c>
      <c r="I399" s="5">
        <v>0</v>
      </c>
      <c r="J399" s="5">
        <v>0</v>
      </c>
      <c r="L399">
        <f t="shared" si="39"/>
        <v>397</v>
      </c>
      <c r="M399">
        <f>Analysis!$B$3+B399/1000000</f>
        <v>7.9909760000009555</v>
      </c>
      <c r="N399">
        <f t="shared" si="40"/>
        <v>2</v>
      </c>
      <c r="O399">
        <f>IF(ABS(D399)&gt;1,D399/1000000,D399)*Analysis!$B$4</f>
        <v>-0.13034547000000002</v>
      </c>
      <c r="P399">
        <f>IF(ABS(E399)&gt;1,E399/1000000,E399)*Analysis!$B$4</f>
        <v>0.12058452000000001</v>
      </c>
      <c r="Q399">
        <f>IF(ABS(F399)&gt;1,F399/1000000,F399)*Analysis!$B$4</f>
        <v>9.8504073900000009</v>
      </c>
      <c r="R399">
        <f t="shared" si="41"/>
        <v>0</v>
      </c>
      <c r="S399">
        <f t="shared" si="42"/>
        <v>0</v>
      </c>
      <c r="T399">
        <f t="shared" si="43"/>
        <v>0</v>
      </c>
      <c r="U399">
        <f t="shared" si="44"/>
        <v>0</v>
      </c>
    </row>
    <row r="400" spans="1:21" x14ac:dyDescent="0.3">
      <c r="A400" s="4">
        <v>398</v>
      </c>
      <c r="B400" s="4">
        <v>-96583987689</v>
      </c>
      <c r="C400" s="5">
        <v>2</v>
      </c>
      <c r="D400" s="5">
        <v>-1.1233E-2</v>
      </c>
      <c r="E400" s="5">
        <v>3.7810000000000001E-3</v>
      </c>
      <c r="F400" s="5">
        <v>1004210</v>
      </c>
      <c r="G400" s="5">
        <v>0</v>
      </c>
      <c r="H400" s="5">
        <v>0</v>
      </c>
      <c r="I400" s="5">
        <v>0</v>
      </c>
      <c r="J400" s="5">
        <v>0</v>
      </c>
      <c r="L400">
        <f t="shared" si="39"/>
        <v>398</v>
      </c>
      <c r="M400">
        <f>Analysis!$B$3+B400/1000000</f>
        <v>8.01231099999859</v>
      </c>
      <c r="N400">
        <f t="shared" si="40"/>
        <v>2</v>
      </c>
      <c r="O400">
        <f>IF(ABS(D400)&gt;1,D400/1000000,D400)*Analysis!$B$4</f>
        <v>-0.11019573000000001</v>
      </c>
      <c r="P400">
        <f>IF(ABS(E400)&gt;1,E400/1000000,E400)*Analysis!$B$4</f>
        <v>3.7091610000000004E-2</v>
      </c>
      <c r="Q400">
        <f>IF(ABS(F400)&gt;1,F400/1000000,F400)*Analysis!$B$4</f>
        <v>9.8513001000000013</v>
      </c>
      <c r="R400">
        <f t="shared" si="41"/>
        <v>0</v>
      </c>
      <c r="S400">
        <f t="shared" si="42"/>
        <v>0</v>
      </c>
      <c r="T400">
        <f t="shared" si="43"/>
        <v>0</v>
      </c>
      <c r="U400">
        <f t="shared" si="44"/>
        <v>0</v>
      </c>
    </row>
    <row r="401" spans="1:21" x14ac:dyDescent="0.3">
      <c r="A401" s="4">
        <v>399</v>
      </c>
      <c r="B401" s="4">
        <v>-96583967774</v>
      </c>
      <c r="C401" s="5">
        <v>2</v>
      </c>
      <c r="D401" s="5">
        <v>-3.6319999999999998E-3</v>
      </c>
      <c r="E401" s="5">
        <v>9.5980000000000006E-3</v>
      </c>
      <c r="F401" s="5">
        <v>1004495</v>
      </c>
      <c r="G401" s="5">
        <v>0</v>
      </c>
      <c r="H401" s="5">
        <v>0</v>
      </c>
      <c r="I401" s="5">
        <v>0</v>
      </c>
      <c r="J401" s="5">
        <v>0</v>
      </c>
      <c r="L401">
        <f t="shared" si="39"/>
        <v>399</v>
      </c>
      <c r="M401">
        <f>Analysis!$B$3+B401/1000000</f>
        <v>8.0322259999957168</v>
      </c>
      <c r="N401">
        <f t="shared" si="40"/>
        <v>2</v>
      </c>
      <c r="O401">
        <f>IF(ABS(D401)&gt;1,D401/1000000,D401)*Analysis!$B$4</f>
        <v>-3.5629920000000002E-2</v>
      </c>
      <c r="P401">
        <f>IF(ABS(E401)&gt;1,E401/1000000,E401)*Analysis!$B$4</f>
        <v>9.4156380000000012E-2</v>
      </c>
      <c r="Q401">
        <f>IF(ABS(F401)&gt;1,F401/1000000,F401)*Analysis!$B$4</f>
        <v>9.8540959499999996</v>
      </c>
      <c r="R401">
        <f t="shared" si="41"/>
        <v>0</v>
      </c>
      <c r="S401">
        <f t="shared" si="42"/>
        <v>0</v>
      </c>
      <c r="T401">
        <f t="shared" si="43"/>
        <v>0</v>
      </c>
      <c r="U401">
        <f t="shared" si="44"/>
        <v>0</v>
      </c>
    </row>
    <row r="402" spans="1:21" x14ac:dyDescent="0.3">
      <c r="A402" s="4">
        <v>400</v>
      </c>
      <c r="B402" s="4">
        <v>-96583948881</v>
      </c>
      <c r="C402" s="5">
        <v>2</v>
      </c>
      <c r="D402" s="5">
        <v>-1.3738999999999999E-2</v>
      </c>
      <c r="E402" s="5">
        <v>8.8979999999999997E-3</v>
      </c>
      <c r="F402" s="5">
        <v>1004108</v>
      </c>
      <c r="G402" s="5">
        <v>0</v>
      </c>
      <c r="H402" s="5">
        <v>0</v>
      </c>
      <c r="I402" s="5">
        <v>0</v>
      </c>
      <c r="J402" s="5">
        <v>0</v>
      </c>
      <c r="L402">
        <f t="shared" si="39"/>
        <v>400</v>
      </c>
      <c r="M402">
        <f>Analysis!$B$3+B402/1000000</f>
        <v>8.0511189999961061</v>
      </c>
      <c r="N402">
        <f t="shared" si="40"/>
        <v>2</v>
      </c>
      <c r="O402">
        <f>IF(ABS(D402)&gt;1,D402/1000000,D402)*Analysis!$B$4</f>
        <v>-0.13477959</v>
      </c>
      <c r="P402">
        <f>IF(ABS(E402)&gt;1,E402/1000000,E402)*Analysis!$B$4</f>
        <v>8.728938E-2</v>
      </c>
      <c r="Q402">
        <f>IF(ABS(F402)&gt;1,F402/1000000,F402)*Analysis!$B$4</f>
        <v>9.8502994800000003</v>
      </c>
      <c r="R402">
        <f t="shared" si="41"/>
        <v>0</v>
      </c>
      <c r="S402">
        <f t="shared" si="42"/>
        <v>0</v>
      </c>
      <c r="T402">
        <f t="shared" si="43"/>
        <v>0</v>
      </c>
      <c r="U402">
        <f t="shared" si="44"/>
        <v>0</v>
      </c>
    </row>
    <row r="403" spans="1:21" x14ac:dyDescent="0.3">
      <c r="A403" s="4">
        <v>401</v>
      </c>
      <c r="B403" s="4">
        <v>-96583928506</v>
      </c>
      <c r="C403" s="5">
        <v>2</v>
      </c>
      <c r="D403" s="5">
        <v>-1.6258999999999999E-2</v>
      </c>
      <c r="E403" s="5">
        <v>4.5970000000000004E-3</v>
      </c>
      <c r="F403" s="5">
        <v>1004022</v>
      </c>
      <c r="G403" s="5">
        <v>0</v>
      </c>
      <c r="H403" s="5">
        <v>0</v>
      </c>
      <c r="I403" s="5">
        <v>0</v>
      </c>
      <c r="J403" s="5">
        <v>0</v>
      </c>
      <c r="L403">
        <f t="shared" si="39"/>
        <v>401</v>
      </c>
      <c r="M403">
        <f>Analysis!$B$3+B403/1000000</f>
        <v>8.0714940000034403</v>
      </c>
      <c r="N403">
        <f t="shared" si="40"/>
        <v>2</v>
      </c>
      <c r="O403">
        <f>IF(ABS(D403)&gt;1,D403/1000000,D403)*Analysis!$B$4</f>
        <v>-0.15950079</v>
      </c>
      <c r="P403">
        <f>IF(ABS(E403)&gt;1,E403/1000000,E403)*Analysis!$B$4</f>
        <v>4.5096570000000009E-2</v>
      </c>
      <c r="Q403">
        <f>IF(ABS(F403)&gt;1,F403/1000000,F403)*Analysis!$B$4</f>
        <v>9.8494558200000011</v>
      </c>
      <c r="R403">
        <f t="shared" si="41"/>
        <v>0</v>
      </c>
      <c r="S403">
        <f t="shared" si="42"/>
        <v>0</v>
      </c>
      <c r="T403">
        <f t="shared" si="43"/>
        <v>0</v>
      </c>
      <c r="U403">
        <f t="shared" si="44"/>
        <v>0</v>
      </c>
    </row>
    <row r="404" spans="1:21" x14ac:dyDescent="0.3">
      <c r="A404" s="4">
        <v>402</v>
      </c>
      <c r="B404" s="4">
        <v>-96583910193</v>
      </c>
      <c r="C404" s="5">
        <v>2</v>
      </c>
      <c r="D404" s="5">
        <v>-1.3318999999999999E-2</v>
      </c>
      <c r="E404" s="5">
        <v>1.3032999999999999E-2</v>
      </c>
      <c r="F404" s="5">
        <v>1004120</v>
      </c>
      <c r="G404" s="5">
        <v>0</v>
      </c>
      <c r="H404" s="5">
        <v>0</v>
      </c>
      <c r="I404" s="5">
        <v>0</v>
      </c>
      <c r="J404" s="5">
        <v>0</v>
      </c>
      <c r="L404">
        <f t="shared" si="39"/>
        <v>402</v>
      </c>
      <c r="M404">
        <f>Analysis!$B$3+B404/1000000</f>
        <v>8.0898069999966538</v>
      </c>
      <c r="N404">
        <f t="shared" si="40"/>
        <v>2</v>
      </c>
      <c r="O404">
        <f>IF(ABS(D404)&gt;1,D404/1000000,D404)*Analysis!$B$4</f>
        <v>-0.13065938999999999</v>
      </c>
      <c r="P404">
        <f>IF(ABS(E404)&gt;1,E404/1000000,E404)*Analysis!$B$4</f>
        <v>0.12785373</v>
      </c>
      <c r="Q404">
        <f>IF(ABS(F404)&gt;1,F404/1000000,F404)*Analysis!$B$4</f>
        <v>9.850417199999999</v>
      </c>
      <c r="R404">
        <f t="shared" si="41"/>
        <v>0</v>
      </c>
      <c r="S404">
        <f t="shared" si="42"/>
        <v>0</v>
      </c>
      <c r="T404">
        <f t="shared" si="43"/>
        <v>0</v>
      </c>
      <c r="U404">
        <f t="shared" si="44"/>
        <v>0</v>
      </c>
    </row>
    <row r="405" spans="1:21" x14ac:dyDescent="0.3">
      <c r="A405" s="4">
        <v>403</v>
      </c>
      <c r="B405" s="4">
        <v>-96583893121</v>
      </c>
      <c r="C405" s="5">
        <v>2</v>
      </c>
      <c r="D405" s="5">
        <v>-2.0222E-2</v>
      </c>
      <c r="E405" s="5">
        <v>1.2243E-2</v>
      </c>
      <c r="F405" s="5">
        <v>1003855</v>
      </c>
      <c r="G405" s="5">
        <v>0</v>
      </c>
      <c r="H405" s="5">
        <v>0</v>
      </c>
      <c r="I405" s="5">
        <v>0</v>
      </c>
      <c r="J405" s="5">
        <v>0</v>
      </c>
      <c r="L405">
        <f t="shared" si="39"/>
        <v>403</v>
      </c>
      <c r="M405">
        <f>Analysis!$B$3+B405/1000000</f>
        <v>8.1068789999990258</v>
      </c>
      <c r="N405">
        <f t="shared" si="40"/>
        <v>2</v>
      </c>
      <c r="O405">
        <f>IF(ABS(D405)&gt;1,D405/1000000,D405)*Analysis!$B$4</f>
        <v>-0.19837782000000001</v>
      </c>
      <c r="P405">
        <f>IF(ABS(E405)&gt;1,E405/1000000,E405)*Analysis!$B$4</f>
        <v>0.12010383000000001</v>
      </c>
      <c r="Q405">
        <f>IF(ABS(F405)&gt;1,F405/1000000,F405)*Analysis!$B$4</f>
        <v>9.8478175500000003</v>
      </c>
      <c r="R405">
        <f t="shared" si="41"/>
        <v>0</v>
      </c>
      <c r="S405">
        <f t="shared" si="42"/>
        <v>0</v>
      </c>
      <c r="T405">
        <f t="shared" si="43"/>
        <v>0</v>
      </c>
      <c r="U405">
        <f t="shared" si="44"/>
        <v>0</v>
      </c>
    </row>
    <row r="406" spans="1:21" x14ac:dyDescent="0.3">
      <c r="A406" s="4">
        <v>404</v>
      </c>
      <c r="B406" s="4">
        <v>-96583868797</v>
      </c>
      <c r="C406" s="5">
        <v>2</v>
      </c>
      <c r="D406" s="5">
        <v>-2.0745E-2</v>
      </c>
      <c r="E406" s="5">
        <v>1.2187999999999999E-2</v>
      </c>
      <c r="F406" s="5">
        <v>1003835</v>
      </c>
      <c r="G406" s="5">
        <v>0</v>
      </c>
      <c r="H406" s="5">
        <v>0</v>
      </c>
      <c r="I406" s="5">
        <v>0</v>
      </c>
      <c r="J406" s="5">
        <v>0</v>
      </c>
      <c r="L406">
        <f t="shared" si="39"/>
        <v>404</v>
      </c>
      <c r="M406">
        <f>Analysis!$B$3+B406/1000000</f>
        <v>8.1312029999971855</v>
      </c>
      <c r="N406">
        <f t="shared" si="40"/>
        <v>2</v>
      </c>
      <c r="O406">
        <f>IF(ABS(D406)&gt;1,D406/1000000,D406)*Analysis!$B$4</f>
        <v>-0.20350845000000001</v>
      </c>
      <c r="P406">
        <f>IF(ABS(E406)&gt;1,E406/1000000,E406)*Analysis!$B$4</f>
        <v>0.11956428</v>
      </c>
      <c r="Q406">
        <f>IF(ABS(F406)&gt;1,F406/1000000,F406)*Analysis!$B$4</f>
        <v>9.8476213500000007</v>
      </c>
      <c r="R406">
        <f t="shared" si="41"/>
        <v>0</v>
      </c>
      <c r="S406">
        <f t="shared" si="42"/>
        <v>0</v>
      </c>
      <c r="T406">
        <f t="shared" si="43"/>
        <v>0</v>
      </c>
      <c r="U406">
        <f t="shared" si="44"/>
        <v>0</v>
      </c>
    </row>
    <row r="407" spans="1:21" x14ac:dyDescent="0.3">
      <c r="A407" s="4">
        <v>405</v>
      </c>
      <c r="B407" s="4">
        <v>-96583848349</v>
      </c>
      <c r="C407" s="5">
        <v>2</v>
      </c>
      <c r="D407" s="5">
        <v>-1.7141E-2</v>
      </c>
      <c r="E407" s="5">
        <v>5.254E-3</v>
      </c>
      <c r="F407" s="5">
        <v>1003985</v>
      </c>
      <c r="G407" s="5">
        <v>0</v>
      </c>
      <c r="H407" s="5">
        <v>0</v>
      </c>
      <c r="I407" s="5">
        <v>0</v>
      </c>
      <c r="J407" s="5">
        <v>0</v>
      </c>
      <c r="L407">
        <f t="shared" si="39"/>
        <v>405</v>
      </c>
      <c r="M407">
        <f>Analysis!$B$3+B407/1000000</f>
        <v>8.151650999992853</v>
      </c>
      <c r="N407">
        <f t="shared" si="40"/>
        <v>2</v>
      </c>
      <c r="O407">
        <f>IF(ABS(D407)&gt;1,D407/1000000,D407)*Analysis!$B$4</f>
        <v>-0.16815321</v>
      </c>
      <c r="P407">
        <f>IF(ABS(E407)&gt;1,E407/1000000,E407)*Analysis!$B$4</f>
        <v>5.1541740000000003E-2</v>
      </c>
      <c r="Q407">
        <f>IF(ABS(F407)&gt;1,F407/1000000,F407)*Analysis!$B$4</f>
        <v>9.8490928499999999</v>
      </c>
      <c r="R407">
        <f t="shared" si="41"/>
        <v>0</v>
      </c>
      <c r="S407">
        <f t="shared" si="42"/>
        <v>0</v>
      </c>
      <c r="T407">
        <f t="shared" si="43"/>
        <v>0</v>
      </c>
      <c r="U407">
        <f t="shared" si="44"/>
        <v>0</v>
      </c>
    </row>
    <row r="408" spans="1:21" x14ac:dyDescent="0.3">
      <c r="A408" s="4">
        <v>406</v>
      </c>
      <c r="B408" s="4">
        <v>-96583827651</v>
      </c>
      <c r="C408" s="5">
        <v>2</v>
      </c>
      <c r="D408" s="5">
        <v>-1.179E-2</v>
      </c>
      <c r="E408" s="5">
        <v>3.8630000000000001E-3</v>
      </c>
      <c r="F408" s="5">
        <v>1004196</v>
      </c>
      <c r="G408" s="5">
        <v>0</v>
      </c>
      <c r="H408" s="5">
        <v>0</v>
      </c>
      <c r="I408" s="5">
        <v>0</v>
      </c>
      <c r="J408" s="5">
        <v>0</v>
      </c>
      <c r="L408">
        <f t="shared" si="39"/>
        <v>406</v>
      </c>
      <c r="M408">
        <f>Analysis!$B$3+B408/1000000</f>
        <v>8.1723490000003949</v>
      </c>
      <c r="N408">
        <f t="shared" si="40"/>
        <v>2</v>
      </c>
      <c r="O408">
        <f>IF(ABS(D408)&gt;1,D408/1000000,D408)*Analysis!$B$4</f>
        <v>-0.11565990000000001</v>
      </c>
      <c r="P408">
        <f>IF(ABS(E408)&gt;1,E408/1000000,E408)*Analysis!$B$4</f>
        <v>3.7896030000000004E-2</v>
      </c>
      <c r="Q408">
        <f>IF(ABS(F408)&gt;1,F408/1000000,F408)*Analysis!$B$4</f>
        <v>9.8511627600000011</v>
      </c>
      <c r="R408">
        <f t="shared" si="41"/>
        <v>0</v>
      </c>
      <c r="S408">
        <f t="shared" si="42"/>
        <v>0</v>
      </c>
      <c r="T408">
        <f t="shared" si="43"/>
        <v>0</v>
      </c>
      <c r="U408">
        <f t="shared" si="44"/>
        <v>0</v>
      </c>
    </row>
    <row r="409" spans="1:21" x14ac:dyDescent="0.3">
      <c r="A409" s="4">
        <v>407</v>
      </c>
      <c r="B409" s="4">
        <v>-96583806728</v>
      </c>
      <c r="C409" s="5">
        <v>2</v>
      </c>
      <c r="D409" s="5">
        <v>-1.9304999999999999E-2</v>
      </c>
      <c r="E409" s="5">
        <v>1.3310000000000001E-2</v>
      </c>
      <c r="F409" s="5">
        <v>1002325</v>
      </c>
      <c r="G409" s="5">
        <v>0</v>
      </c>
      <c r="H409" s="5">
        <v>0</v>
      </c>
      <c r="I409" s="5">
        <v>0</v>
      </c>
      <c r="J409" s="5">
        <v>0</v>
      </c>
      <c r="L409">
        <f t="shared" si="39"/>
        <v>407</v>
      </c>
      <c r="M409">
        <f>Analysis!$B$3+B409/1000000</f>
        <v>8.1932720000040717</v>
      </c>
      <c r="N409">
        <f t="shared" si="40"/>
        <v>2</v>
      </c>
      <c r="O409">
        <f>IF(ABS(D409)&gt;1,D409/1000000,D409)*Analysis!$B$4</f>
        <v>-0.18938205</v>
      </c>
      <c r="P409">
        <f>IF(ABS(E409)&gt;1,E409/1000000,E409)*Analysis!$B$4</f>
        <v>0.13057110000000002</v>
      </c>
      <c r="Q409">
        <f>IF(ABS(F409)&gt;1,F409/1000000,F409)*Analysis!$B$4</f>
        <v>9.8328082499999994</v>
      </c>
      <c r="R409">
        <f t="shared" si="41"/>
        <v>0</v>
      </c>
      <c r="S409">
        <f t="shared" si="42"/>
        <v>0</v>
      </c>
      <c r="T409">
        <f t="shared" si="43"/>
        <v>0</v>
      </c>
      <c r="U409">
        <f t="shared" si="44"/>
        <v>0</v>
      </c>
    </row>
    <row r="410" spans="1:21" x14ac:dyDescent="0.3">
      <c r="A410" s="4">
        <v>408</v>
      </c>
      <c r="B410" s="4">
        <v>-96583790474</v>
      </c>
      <c r="C410" s="5">
        <v>2</v>
      </c>
      <c r="D410" s="5">
        <v>-1.9630999999999999E-2</v>
      </c>
      <c r="E410" s="5">
        <v>1.2227999999999999E-2</v>
      </c>
      <c r="F410" s="5">
        <v>0.99863299999999999</v>
      </c>
      <c r="G410" s="5">
        <v>0</v>
      </c>
      <c r="H410" s="5">
        <v>0</v>
      </c>
      <c r="I410" s="5">
        <v>0</v>
      </c>
      <c r="J410" s="5">
        <v>0</v>
      </c>
      <c r="L410">
        <f t="shared" si="39"/>
        <v>408</v>
      </c>
      <c r="M410">
        <f>Analysis!$B$3+B410/1000000</f>
        <v>8.209526000006008</v>
      </c>
      <c r="N410">
        <f t="shared" si="40"/>
        <v>2</v>
      </c>
      <c r="O410">
        <f>IF(ABS(D410)&gt;1,D410/1000000,D410)*Analysis!$B$4</f>
        <v>-0.19258011</v>
      </c>
      <c r="P410">
        <f>IF(ABS(E410)&gt;1,E410/1000000,E410)*Analysis!$B$4</f>
        <v>0.11995668</v>
      </c>
      <c r="Q410">
        <f>IF(ABS(F410)&gt;1,F410/1000000,F410)*Analysis!$B$4</f>
        <v>9.7965897300000009</v>
      </c>
      <c r="R410">
        <f t="shared" si="41"/>
        <v>0</v>
      </c>
      <c r="S410">
        <f t="shared" si="42"/>
        <v>0</v>
      </c>
      <c r="T410">
        <f t="shared" si="43"/>
        <v>0</v>
      </c>
      <c r="U410">
        <f t="shared" si="44"/>
        <v>0</v>
      </c>
    </row>
    <row r="411" spans="1:21" x14ac:dyDescent="0.3">
      <c r="A411" s="4">
        <v>409</v>
      </c>
      <c r="B411" s="4">
        <v>-96583770032</v>
      </c>
      <c r="C411" s="5">
        <v>2</v>
      </c>
      <c r="D411" s="5">
        <v>-1.2160000000000001E-2</v>
      </c>
      <c r="E411" s="5">
        <v>1.2148000000000001E-2</v>
      </c>
      <c r="F411" s="5">
        <v>1004860</v>
      </c>
      <c r="G411" s="5">
        <v>0</v>
      </c>
      <c r="H411" s="5">
        <v>0</v>
      </c>
      <c r="I411" s="5">
        <v>0</v>
      </c>
      <c r="J411" s="5">
        <v>0</v>
      </c>
      <c r="L411">
        <f t="shared" si="39"/>
        <v>409</v>
      </c>
      <c r="M411">
        <f>Analysis!$B$3+B411/1000000</f>
        <v>8.2299679999996442</v>
      </c>
      <c r="N411">
        <f t="shared" si="40"/>
        <v>2</v>
      </c>
      <c r="O411">
        <f>IF(ABS(D411)&gt;1,D411/1000000,D411)*Analysis!$B$4</f>
        <v>-0.11928960000000001</v>
      </c>
      <c r="P411">
        <f>IF(ABS(E411)&gt;1,E411/1000000,E411)*Analysis!$B$4</f>
        <v>0.11917188000000001</v>
      </c>
      <c r="Q411">
        <f>IF(ABS(F411)&gt;1,F411/1000000,F411)*Analysis!$B$4</f>
        <v>9.8576766000000013</v>
      </c>
      <c r="R411">
        <f t="shared" si="41"/>
        <v>0</v>
      </c>
      <c r="S411">
        <f t="shared" si="42"/>
        <v>0</v>
      </c>
      <c r="T411">
        <f t="shared" si="43"/>
        <v>0</v>
      </c>
      <c r="U411">
        <f t="shared" si="44"/>
        <v>0</v>
      </c>
    </row>
    <row r="412" spans="1:21" x14ac:dyDescent="0.3">
      <c r="A412" s="4">
        <v>410</v>
      </c>
      <c r="B412" s="4">
        <v>-96583752742</v>
      </c>
      <c r="C412" s="5">
        <v>2</v>
      </c>
      <c r="D412" s="5">
        <v>-1.307E-2</v>
      </c>
      <c r="E412" s="5">
        <v>1.2333E-2</v>
      </c>
      <c r="F412" s="5">
        <v>1004752</v>
      </c>
      <c r="G412" s="5">
        <v>0</v>
      </c>
      <c r="H412" s="5">
        <v>0</v>
      </c>
      <c r="I412" s="5">
        <v>0</v>
      </c>
      <c r="J412" s="5">
        <v>0</v>
      </c>
      <c r="L412">
        <f t="shared" si="39"/>
        <v>410</v>
      </c>
      <c r="M412">
        <f>Analysis!$B$3+B412/1000000</f>
        <v>8.2472580000030575</v>
      </c>
      <c r="N412">
        <f t="shared" si="40"/>
        <v>2</v>
      </c>
      <c r="O412">
        <f>IF(ABS(D412)&gt;1,D412/1000000,D412)*Analysis!$B$4</f>
        <v>-0.12821670000000002</v>
      </c>
      <c r="P412">
        <f>IF(ABS(E412)&gt;1,E412/1000000,E412)*Analysis!$B$4</f>
        <v>0.12098673000000001</v>
      </c>
      <c r="Q412">
        <f>IF(ABS(F412)&gt;1,F412/1000000,F412)*Analysis!$B$4</f>
        <v>9.856617120000001</v>
      </c>
      <c r="R412">
        <f t="shared" si="41"/>
        <v>0</v>
      </c>
      <c r="S412">
        <f t="shared" si="42"/>
        <v>0</v>
      </c>
      <c r="T412">
        <f t="shared" si="43"/>
        <v>0</v>
      </c>
      <c r="U412">
        <f t="shared" si="44"/>
        <v>0</v>
      </c>
    </row>
    <row r="413" spans="1:21" x14ac:dyDescent="0.3">
      <c r="A413" s="4">
        <v>411</v>
      </c>
      <c r="B413" s="4">
        <v>-96583727290</v>
      </c>
      <c r="C413" s="5">
        <v>2</v>
      </c>
      <c r="D413" s="5">
        <v>-1.1452E-2</v>
      </c>
      <c r="E413" s="5">
        <v>1.2234999999999999E-2</v>
      </c>
      <c r="F413" s="5">
        <v>1004339</v>
      </c>
      <c r="G413" s="5">
        <v>0</v>
      </c>
      <c r="H413" s="5">
        <v>0</v>
      </c>
      <c r="I413" s="5">
        <v>0</v>
      </c>
      <c r="J413" s="5">
        <v>0</v>
      </c>
      <c r="L413">
        <f t="shared" si="39"/>
        <v>411</v>
      </c>
      <c r="M413">
        <f>Analysis!$B$3+B413/1000000</f>
        <v>8.2727100000047358</v>
      </c>
      <c r="N413">
        <f t="shared" si="40"/>
        <v>2</v>
      </c>
      <c r="O413">
        <f>IF(ABS(D413)&gt;1,D413/1000000,D413)*Analysis!$B$4</f>
        <v>-0.11234412000000001</v>
      </c>
      <c r="P413">
        <f>IF(ABS(E413)&gt;1,E413/1000000,E413)*Analysis!$B$4</f>
        <v>0.12002535</v>
      </c>
      <c r="Q413">
        <f>IF(ABS(F413)&gt;1,F413/1000000,F413)*Analysis!$B$4</f>
        <v>9.8525655900000011</v>
      </c>
      <c r="R413">
        <f t="shared" si="41"/>
        <v>0</v>
      </c>
      <c r="S413">
        <f t="shared" si="42"/>
        <v>0</v>
      </c>
      <c r="T413">
        <f t="shared" si="43"/>
        <v>0</v>
      </c>
      <c r="U413">
        <f t="shared" si="44"/>
        <v>0</v>
      </c>
    </row>
    <row r="414" spans="1:21" x14ac:dyDescent="0.3">
      <c r="A414" s="4">
        <v>412</v>
      </c>
      <c r="B414" s="4">
        <v>-96583709760</v>
      </c>
      <c r="C414" s="5">
        <v>2</v>
      </c>
      <c r="D414" s="5">
        <v>-9.6849999999999992E-3</v>
      </c>
      <c r="E414" s="5">
        <v>1.2213999999999999E-2</v>
      </c>
      <c r="F414" s="5">
        <v>1004253</v>
      </c>
      <c r="G414" s="5">
        <v>0</v>
      </c>
      <c r="H414" s="5">
        <v>0</v>
      </c>
      <c r="I414" s="5">
        <v>0</v>
      </c>
      <c r="J414" s="5">
        <v>0</v>
      </c>
      <c r="L414">
        <f t="shared" si="39"/>
        <v>412</v>
      </c>
      <c r="M414">
        <f>Analysis!$B$3+B414/1000000</f>
        <v>8.2902400000020862</v>
      </c>
      <c r="N414">
        <f t="shared" si="40"/>
        <v>2</v>
      </c>
      <c r="O414">
        <f>IF(ABS(D414)&gt;1,D414/1000000,D414)*Analysis!$B$4</f>
        <v>-9.5009849999999993E-2</v>
      </c>
      <c r="P414">
        <f>IF(ABS(E414)&gt;1,E414/1000000,E414)*Analysis!$B$4</f>
        <v>0.11981934</v>
      </c>
      <c r="Q414">
        <f>IF(ABS(F414)&gt;1,F414/1000000,F414)*Analysis!$B$4</f>
        <v>9.8517219300000018</v>
      </c>
      <c r="R414">
        <f t="shared" si="41"/>
        <v>0</v>
      </c>
      <c r="S414">
        <f t="shared" si="42"/>
        <v>0</v>
      </c>
      <c r="T414">
        <f t="shared" si="43"/>
        <v>0</v>
      </c>
      <c r="U414">
        <f t="shared" si="44"/>
        <v>0</v>
      </c>
    </row>
    <row r="415" spans="1:21" x14ac:dyDescent="0.3">
      <c r="A415" s="4">
        <v>413</v>
      </c>
      <c r="B415" s="4">
        <v>-96583687440</v>
      </c>
      <c r="C415" s="5">
        <v>2</v>
      </c>
      <c r="D415" s="5">
        <v>-4.6439999999999997E-3</v>
      </c>
      <c r="E415" s="5">
        <v>1.2418E-2</v>
      </c>
      <c r="F415" s="5">
        <v>1004456</v>
      </c>
      <c r="G415" s="5">
        <v>0</v>
      </c>
      <c r="H415" s="5">
        <v>0</v>
      </c>
      <c r="I415" s="5">
        <v>0</v>
      </c>
      <c r="J415" s="5">
        <v>0</v>
      </c>
      <c r="L415">
        <f t="shared" si="39"/>
        <v>413</v>
      </c>
      <c r="M415">
        <f>Analysis!$B$3+B415/1000000</f>
        <v>8.3125600000057602</v>
      </c>
      <c r="N415">
        <f t="shared" si="40"/>
        <v>2</v>
      </c>
      <c r="O415">
        <f>IF(ABS(D415)&gt;1,D415/1000000,D415)*Analysis!$B$4</f>
        <v>-4.5557639999999996E-2</v>
      </c>
      <c r="P415">
        <f>IF(ABS(E415)&gt;1,E415/1000000,E415)*Analysis!$B$4</f>
        <v>0.12182058000000001</v>
      </c>
      <c r="Q415">
        <f>IF(ABS(F415)&gt;1,F415/1000000,F415)*Analysis!$B$4</f>
        <v>9.8537133600000004</v>
      </c>
      <c r="R415">
        <f t="shared" si="41"/>
        <v>0</v>
      </c>
      <c r="S415">
        <f t="shared" si="42"/>
        <v>0</v>
      </c>
      <c r="T415">
        <f t="shared" si="43"/>
        <v>0</v>
      </c>
      <c r="U415">
        <f t="shared" si="44"/>
        <v>0</v>
      </c>
    </row>
    <row r="416" spans="1:21" x14ac:dyDescent="0.3">
      <c r="A416" s="4">
        <v>414</v>
      </c>
      <c r="B416" s="4">
        <v>-96583671637</v>
      </c>
      <c r="C416" s="5">
        <v>2</v>
      </c>
      <c r="D416" s="5">
        <v>-5.5120000000000004E-3</v>
      </c>
      <c r="E416" s="5">
        <v>1.2381E-2</v>
      </c>
      <c r="F416" s="5">
        <v>1004411</v>
      </c>
      <c r="G416" s="5">
        <v>0</v>
      </c>
      <c r="H416" s="5">
        <v>0</v>
      </c>
      <c r="I416" s="5">
        <v>0</v>
      </c>
      <c r="J416" s="5">
        <v>0</v>
      </c>
      <c r="L416">
        <f t="shared" si="39"/>
        <v>414</v>
      </c>
      <c r="M416">
        <f>Analysis!$B$3+B416/1000000</f>
        <v>8.32836299999326</v>
      </c>
      <c r="N416">
        <f t="shared" si="40"/>
        <v>2</v>
      </c>
      <c r="O416">
        <f>IF(ABS(D416)&gt;1,D416/1000000,D416)*Analysis!$B$4</f>
        <v>-5.4072720000000005E-2</v>
      </c>
      <c r="P416">
        <f>IF(ABS(E416)&gt;1,E416/1000000,E416)*Analysis!$B$4</f>
        <v>0.12145761000000001</v>
      </c>
      <c r="Q416">
        <f>IF(ABS(F416)&gt;1,F416/1000000,F416)*Analysis!$B$4</f>
        <v>9.8532719100000001</v>
      </c>
      <c r="R416">
        <f t="shared" si="41"/>
        <v>0</v>
      </c>
      <c r="S416">
        <f t="shared" si="42"/>
        <v>0</v>
      </c>
      <c r="T416">
        <f t="shared" si="43"/>
        <v>0</v>
      </c>
      <c r="U416">
        <f t="shared" si="44"/>
        <v>0</v>
      </c>
    </row>
    <row r="417" spans="1:21" x14ac:dyDescent="0.3">
      <c r="A417" s="4">
        <v>415</v>
      </c>
      <c r="B417" s="4">
        <v>-96583652159</v>
      </c>
      <c r="C417" s="5">
        <v>2</v>
      </c>
      <c r="D417" s="5">
        <v>-1.0047E-2</v>
      </c>
      <c r="E417" s="5">
        <v>1.2126E-2</v>
      </c>
      <c r="F417" s="5">
        <v>1004248</v>
      </c>
      <c r="G417" s="5">
        <v>0</v>
      </c>
      <c r="H417" s="5">
        <v>0</v>
      </c>
      <c r="I417" s="5">
        <v>0</v>
      </c>
      <c r="J417" s="5">
        <v>0</v>
      </c>
      <c r="L417">
        <f t="shared" si="39"/>
        <v>415</v>
      </c>
      <c r="M417">
        <f>Analysis!$B$3+B417/1000000</f>
        <v>8.3478409999952419</v>
      </c>
      <c r="N417">
        <f t="shared" si="40"/>
        <v>2</v>
      </c>
      <c r="O417">
        <f>IF(ABS(D417)&gt;1,D417/1000000,D417)*Analysis!$B$4</f>
        <v>-9.8561070000000015E-2</v>
      </c>
      <c r="P417">
        <f>IF(ABS(E417)&gt;1,E417/1000000,E417)*Analysis!$B$4</f>
        <v>0.11895606</v>
      </c>
      <c r="Q417">
        <f>IF(ABS(F417)&gt;1,F417/1000000,F417)*Analysis!$B$4</f>
        <v>9.8516728800000006</v>
      </c>
      <c r="R417">
        <f t="shared" si="41"/>
        <v>0</v>
      </c>
      <c r="S417">
        <f t="shared" si="42"/>
        <v>0</v>
      </c>
      <c r="T417">
        <f t="shared" si="43"/>
        <v>0</v>
      </c>
      <c r="U417">
        <f t="shared" si="44"/>
        <v>0</v>
      </c>
    </row>
    <row r="418" spans="1:21" x14ac:dyDescent="0.3">
      <c r="A418" s="4">
        <v>416</v>
      </c>
      <c r="B418" s="4">
        <v>-96583629403</v>
      </c>
      <c r="C418" s="5">
        <v>2</v>
      </c>
      <c r="D418" s="5">
        <v>-9.3019999999999995E-3</v>
      </c>
      <c r="E418" s="5">
        <v>1.2303E-2</v>
      </c>
      <c r="F418" s="5">
        <v>1004270</v>
      </c>
      <c r="G418" s="5">
        <v>0</v>
      </c>
      <c r="H418" s="5">
        <v>0</v>
      </c>
      <c r="I418" s="5">
        <v>0</v>
      </c>
      <c r="J418" s="5">
        <v>0</v>
      </c>
      <c r="L418">
        <f t="shared" si="39"/>
        <v>416</v>
      </c>
      <c r="M418">
        <f>Analysis!$B$3+B418/1000000</f>
        <v>8.3705970000009984</v>
      </c>
      <c r="N418">
        <f t="shared" si="40"/>
        <v>2</v>
      </c>
      <c r="O418">
        <f>IF(ABS(D418)&gt;1,D418/1000000,D418)*Analysis!$B$4</f>
        <v>-9.1252620000000007E-2</v>
      </c>
      <c r="P418">
        <f>IF(ABS(E418)&gt;1,E418/1000000,E418)*Analysis!$B$4</f>
        <v>0.12069243</v>
      </c>
      <c r="Q418">
        <f>IF(ABS(F418)&gt;1,F418/1000000,F418)*Analysis!$B$4</f>
        <v>9.8518886999999999</v>
      </c>
      <c r="R418">
        <f t="shared" si="41"/>
        <v>0</v>
      </c>
      <c r="S418">
        <f t="shared" si="42"/>
        <v>0</v>
      </c>
      <c r="T418">
        <f t="shared" si="43"/>
        <v>0</v>
      </c>
      <c r="U418">
        <f t="shared" si="44"/>
        <v>0</v>
      </c>
    </row>
    <row r="419" spans="1:21" x14ac:dyDescent="0.3">
      <c r="A419" s="4">
        <v>417</v>
      </c>
      <c r="B419" s="4">
        <v>-96583610772</v>
      </c>
      <c r="C419" s="5">
        <v>2</v>
      </c>
      <c r="D419" s="5">
        <v>-3.6870000000000002E-3</v>
      </c>
      <c r="E419" s="5">
        <v>1.2444E-2</v>
      </c>
      <c r="F419" s="5">
        <v>1002921</v>
      </c>
      <c r="G419" s="5">
        <v>0</v>
      </c>
      <c r="H419" s="5">
        <v>0</v>
      </c>
      <c r="I419" s="5">
        <v>0</v>
      </c>
      <c r="J419" s="5">
        <v>0</v>
      </c>
      <c r="L419">
        <f t="shared" si="39"/>
        <v>417</v>
      </c>
      <c r="M419">
        <f>Analysis!$B$3+B419/1000000</f>
        <v>8.3892280000000028</v>
      </c>
      <c r="N419">
        <f t="shared" si="40"/>
        <v>2</v>
      </c>
      <c r="O419">
        <f>IF(ABS(D419)&gt;1,D419/1000000,D419)*Analysis!$B$4</f>
        <v>-3.6169470000000002E-2</v>
      </c>
      <c r="P419">
        <f>IF(ABS(E419)&gt;1,E419/1000000,E419)*Analysis!$B$4</f>
        <v>0.12207564000000001</v>
      </c>
      <c r="Q419">
        <f>IF(ABS(F419)&gt;1,F419/1000000,F419)*Analysis!$B$4</f>
        <v>9.8386550100000001</v>
      </c>
      <c r="R419">
        <f t="shared" si="41"/>
        <v>0</v>
      </c>
      <c r="S419">
        <f t="shared" si="42"/>
        <v>0</v>
      </c>
      <c r="T419">
        <f t="shared" si="43"/>
        <v>0</v>
      </c>
      <c r="U419">
        <f t="shared" si="44"/>
        <v>0</v>
      </c>
    </row>
    <row r="420" spans="1:21" x14ac:dyDescent="0.3">
      <c r="A420" s="4">
        <v>418</v>
      </c>
      <c r="B420" s="4">
        <v>-96583590754</v>
      </c>
      <c r="C420" s="5">
        <v>2</v>
      </c>
      <c r="D420" s="5">
        <v>-4.6239999999999996E-3</v>
      </c>
      <c r="E420" s="5">
        <v>6.8450000000000004E-3</v>
      </c>
      <c r="F420" s="5">
        <v>0.99684899999999999</v>
      </c>
      <c r="G420" s="5">
        <v>0</v>
      </c>
      <c r="H420" s="5">
        <v>0</v>
      </c>
      <c r="I420" s="5">
        <v>0</v>
      </c>
      <c r="J420" s="5">
        <v>0</v>
      </c>
      <c r="L420">
        <f t="shared" si="39"/>
        <v>418</v>
      </c>
      <c r="M420">
        <f>Analysis!$B$3+B420/1000000</f>
        <v>8.4092459999956191</v>
      </c>
      <c r="N420">
        <f t="shared" si="40"/>
        <v>2</v>
      </c>
      <c r="O420">
        <f>IF(ABS(D420)&gt;1,D420/1000000,D420)*Analysis!$B$4</f>
        <v>-4.5361439999999996E-2</v>
      </c>
      <c r="P420">
        <f>IF(ABS(E420)&gt;1,E420/1000000,E420)*Analysis!$B$4</f>
        <v>6.7149450000000013E-2</v>
      </c>
      <c r="Q420">
        <f>IF(ABS(F420)&gt;1,F420/1000000,F420)*Analysis!$B$4</f>
        <v>9.77908869</v>
      </c>
      <c r="R420">
        <f t="shared" si="41"/>
        <v>0</v>
      </c>
      <c r="S420">
        <f t="shared" si="42"/>
        <v>0</v>
      </c>
      <c r="T420">
        <f t="shared" si="43"/>
        <v>0</v>
      </c>
      <c r="U420">
        <f t="shared" si="44"/>
        <v>0</v>
      </c>
    </row>
    <row r="421" spans="1:21" x14ac:dyDescent="0.3">
      <c r="A421" s="4">
        <v>419</v>
      </c>
      <c r="B421" s="4">
        <v>-96583570218</v>
      </c>
      <c r="C421" s="5">
        <v>2</v>
      </c>
      <c r="D421" s="5">
        <v>-4.9069999999999999E-3</v>
      </c>
      <c r="E421" s="5">
        <v>1.0845E-2</v>
      </c>
      <c r="F421" s="5">
        <v>1004436</v>
      </c>
      <c r="G421" s="5">
        <v>0</v>
      </c>
      <c r="H421" s="5">
        <v>0</v>
      </c>
      <c r="I421" s="5">
        <v>0</v>
      </c>
      <c r="J421" s="5">
        <v>0</v>
      </c>
      <c r="L421">
        <f t="shared" si="39"/>
        <v>419</v>
      </c>
      <c r="M421">
        <f>Analysis!$B$3+B421/1000000</f>
        <v>8.4297820000065258</v>
      </c>
      <c r="N421">
        <f t="shared" si="40"/>
        <v>2</v>
      </c>
      <c r="O421">
        <f>IF(ABS(D421)&gt;1,D421/1000000,D421)*Analysis!$B$4</f>
        <v>-4.813767E-2</v>
      </c>
      <c r="P421">
        <f>IF(ABS(E421)&gt;1,E421/1000000,E421)*Analysis!$B$4</f>
        <v>0.10638945000000001</v>
      </c>
      <c r="Q421">
        <f>IF(ABS(F421)&gt;1,F421/1000000,F421)*Analysis!$B$4</f>
        <v>9.8535171600000009</v>
      </c>
      <c r="R421">
        <f t="shared" si="41"/>
        <v>0</v>
      </c>
      <c r="S421">
        <f t="shared" si="42"/>
        <v>0</v>
      </c>
      <c r="T421">
        <f t="shared" si="43"/>
        <v>0</v>
      </c>
      <c r="U421">
        <f t="shared" si="44"/>
        <v>0</v>
      </c>
    </row>
    <row r="422" spans="1:21" x14ac:dyDescent="0.3">
      <c r="A422" s="4">
        <v>420</v>
      </c>
      <c r="B422" s="4">
        <v>-96583551047</v>
      </c>
      <c r="C422" s="5">
        <v>2</v>
      </c>
      <c r="D422" s="5">
        <v>-8.3809999999999996E-3</v>
      </c>
      <c r="E422" s="5">
        <v>1.1908999999999999E-2</v>
      </c>
      <c r="F422" s="5">
        <v>1004840</v>
      </c>
      <c r="G422" s="5">
        <v>0</v>
      </c>
      <c r="H422" s="5">
        <v>0</v>
      </c>
      <c r="I422" s="5">
        <v>0</v>
      </c>
      <c r="J422" s="5">
        <v>0</v>
      </c>
      <c r="L422">
        <f t="shared" si="39"/>
        <v>420</v>
      </c>
      <c r="M422">
        <f>Analysis!$B$3+B422/1000000</f>
        <v>8.4489529999991646</v>
      </c>
      <c r="N422">
        <f t="shared" si="40"/>
        <v>2</v>
      </c>
      <c r="O422">
        <f>IF(ABS(D422)&gt;1,D422/1000000,D422)*Analysis!$B$4</f>
        <v>-8.2217609999999997E-2</v>
      </c>
      <c r="P422">
        <f>IF(ABS(E422)&gt;1,E422/1000000,E422)*Analysis!$B$4</f>
        <v>0.11682729</v>
      </c>
      <c r="Q422">
        <f>IF(ABS(F422)&gt;1,F422/1000000,F422)*Analysis!$B$4</f>
        <v>9.8574804</v>
      </c>
      <c r="R422">
        <f t="shared" si="41"/>
        <v>0</v>
      </c>
      <c r="S422">
        <f t="shared" si="42"/>
        <v>0</v>
      </c>
      <c r="T422">
        <f t="shared" si="43"/>
        <v>0</v>
      </c>
      <c r="U422">
        <f t="shared" si="44"/>
        <v>0</v>
      </c>
    </row>
    <row r="423" spans="1:21" x14ac:dyDescent="0.3">
      <c r="A423" s="4">
        <v>421</v>
      </c>
      <c r="B423" s="4">
        <v>-96583528198</v>
      </c>
      <c r="C423" s="5">
        <v>2</v>
      </c>
      <c r="D423" s="5">
        <v>-5.3829999999999998E-3</v>
      </c>
      <c r="E423" s="5">
        <v>1.1629E-2</v>
      </c>
      <c r="F423" s="5">
        <v>1010300</v>
      </c>
      <c r="G423" s="5">
        <v>0</v>
      </c>
      <c r="H423" s="5">
        <v>0</v>
      </c>
      <c r="I423" s="5">
        <v>0</v>
      </c>
      <c r="J423" s="5">
        <v>0</v>
      </c>
      <c r="L423">
        <f t="shared" si="39"/>
        <v>421</v>
      </c>
      <c r="M423">
        <f>Analysis!$B$3+B423/1000000</f>
        <v>8.4718020000000251</v>
      </c>
      <c r="N423">
        <f t="shared" si="40"/>
        <v>2</v>
      </c>
      <c r="O423">
        <f>IF(ABS(D423)&gt;1,D423/1000000,D423)*Analysis!$B$4</f>
        <v>-5.2807230000000004E-2</v>
      </c>
      <c r="P423">
        <f>IF(ABS(E423)&gt;1,E423/1000000,E423)*Analysis!$B$4</f>
        <v>0.11408049000000001</v>
      </c>
      <c r="Q423">
        <f>IF(ABS(F423)&gt;1,F423/1000000,F423)*Analysis!$B$4</f>
        <v>9.9110429999999994</v>
      </c>
      <c r="R423">
        <f t="shared" si="41"/>
        <v>0</v>
      </c>
      <c r="S423">
        <f t="shared" si="42"/>
        <v>0</v>
      </c>
      <c r="T423">
        <f t="shared" si="43"/>
        <v>0</v>
      </c>
      <c r="U423">
        <f t="shared" si="44"/>
        <v>0</v>
      </c>
    </row>
    <row r="424" spans="1:21" x14ac:dyDescent="0.3">
      <c r="A424" s="4">
        <v>422</v>
      </c>
      <c r="B424" s="4">
        <v>-96583510808</v>
      </c>
      <c r="C424" s="5">
        <v>2</v>
      </c>
      <c r="D424" s="5">
        <v>-1.3746E-2</v>
      </c>
      <c r="E424" s="5">
        <v>1.2269E-2</v>
      </c>
      <c r="F424" s="5">
        <v>1003388</v>
      </c>
      <c r="G424" s="5">
        <v>0</v>
      </c>
      <c r="H424" s="5">
        <v>0</v>
      </c>
      <c r="I424" s="5">
        <v>0</v>
      </c>
      <c r="J424" s="5">
        <v>0</v>
      </c>
      <c r="L424">
        <f t="shared" si="39"/>
        <v>422</v>
      </c>
      <c r="M424">
        <f>Analysis!$B$3+B424/1000000</f>
        <v>8.4891919999936363</v>
      </c>
      <c r="N424">
        <f t="shared" si="40"/>
        <v>2</v>
      </c>
      <c r="O424">
        <f>IF(ABS(D424)&gt;1,D424/1000000,D424)*Analysis!$B$4</f>
        <v>-0.13484826</v>
      </c>
      <c r="P424">
        <f>IF(ABS(E424)&gt;1,E424/1000000,E424)*Analysis!$B$4</f>
        <v>0.12035889000000001</v>
      </c>
      <c r="Q424">
        <f>IF(ABS(F424)&gt;1,F424/1000000,F424)*Analysis!$B$4</f>
        <v>9.8432362799999993</v>
      </c>
      <c r="R424">
        <f t="shared" si="41"/>
        <v>0</v>
      </c>
      <c r="S424">
        <f t="shared" si="42"/>
        <v>0</v>
      </c>
      <c r="T424">
        <f t="shared" si="43"/>
        <v>0</v>
      </c>
      <c r="U424">
        <f t="shared" si="44"/>
        <v>0</v>
      </c>
    </row>
    <row r="425" spans="1:21" x14ac:dyDescent="0.3">
      <c r="A425" s="4">
        <v>423</v>
      </c>
      <c r="B425" s="4">
        <v>-96583492045</v>
      </c>
      <c r="C425" s="5">
        <v>2</v>
      </c>
      <c r="D425" s="5">
        <v>-1.1043000000000001E-2</v>
      </c>
      <c r="E425" s="5">
        <v>1.2470999999999999E-2</v>
      </c>
      <c r="F425" s="5">
        <v>1004512</v>
      </c>
      <c r="G425" s="5">
        <v>0</v>
      </c>
      <c r="H425" s="5">
        <v>0</v>
      </c>
      <c r="I425" s="5">
        <v>0</v>
      </c>
      <c r="J425" s="5">
        <v>0</v>
      </c>
      <c r="L425">
        <f t="shared" si="39"/>
        <v>423</v>
      </c>
      <c r="M425">
        <f>Analysis!$B$3+B425/1000000</f>
        <v>8.5079549999936717</v>
      </c>
      <c r="N425">
        <f t="shared" si="40"/>
        <v>2</v>
      </c>
      <c r="O425">
        <f>IF(ABS(D425)&gt;1,D425/1000000,D425)*Analysis!$B$4</f>
        <v>-0.10833183000000002</v>
      </c>
      <c r="P425">
        <f>IF(ABS(E425)&gt;1,E425/1000000,E425)*Analysis!$B$4</f>
        <v>0.12234051</v>
      </c>
      <c r="Q425">
        <f>IF(ABS(F425)&gt;1,F425/1000000,F425)*Analysis!$B$4</f>
        <v>9.8542627200000013</v>
      </c>
      <c r="R425">
        <f t="shared" si="41"/>
        <v>0</v>
      </c>
      <c r="S425">
        <f t="shared" si="42"/>
        <v>0</v>
      </c>
      <c r="T425">
        <f t="shared" si="43"/>
        <v>0</v>
      </c>
      <c r="U425">
        <f t="shared" si="44"/>
        <v>0</v>
      </c>
    </row>
    <row r="426" spans="1:21" x14ac:dyDescent="0.3">
      <c r="A426" s="4">
        <v>424</v>
      </c>
      <c r="B426" s="4">
        <v>-96583469203</v>
      </c>
      <c r="C426" s="5">
        <v>2</v>
      </c>
      <c r="D426" s="5">
        <v>-4.2170000000000003E-3</v>
      </c>
      <c r="E426" s="5">
        <v>1.2383E-2</v>
      </c>
      <c r="F426" s="5">
        <v>1001141</v>
      </c>
      <c r="G426" s="5">
        <v>0</v>
      </c>
      <c r="H426" s="5">
        <v>0</v>
      </c>
      <c r="I426" s="5">
        <v>0</v>
      </c>
      <c r="J426" s="5">
        <v>0</v>
      </c>
      <c r="L426">
        <f t="shared" si="39"/>
        <v>424</v>
      </c>
      <c r="M426">
        <f>Analysis!$B$3+B426/1000000</f>
        <v>8.5307969999994384</v>
      </c>
      <c r="N426">
        <f t="shared" si="40"/>
        <v>2</v>
      </c>
      <c r="O426">
        <f>IF(ABS(D426)&gt;1,D426/1000000,D426)*Analysis!$B$4</f>
        <v>-4.1368770000000006E-2</v>
      </c>
      <c r="P426">
        <f>IF(ABS(E426)&gt;1,E426/1000000,E426)*Analysis!$B$4</f>
        <v>0.12147723000000001</v>
      </c>
      <c r="Q426">
        <f>IF(ABS(F426)&gt;1,F426/1000000,F426)*Analysis!$B$4</f>
        <v>9.8211932100000006</v>
      </c>
      <c r="R426">
        <f t="shared" si="41"/>
        <v>0</v>
      </c>
      <c r="S426">
        <f t="shared" si="42"/>
        <v>0</v>
      </c>
      <c r="T426">
        <f t="shared" si="43"/>
        <v>0</v>
      </c>
      <c r="U426">
        <f t="shared" si="44"/>
        <v>0</v>
      </c>
    </row>
    <row r="427" spans="1:21" x14ac:dyDescent="0.3">
      <c r="A427" s="4">
        <v>425</v>
      </c>
      <c r="B427" s="4">
        <v>-96583450724</v>
      </c>
      <c r="C427" s="5">
        <v>2</v>
      </c>
      <c r="D427" s="5">
        <v>-5.927E-3</v>
      </c>
      <c r="E427" s="5">
        <v>1.2241E-2</v>
      </c>
      <c r="F427" s="5">
        <v>1002933</v>
      </c>
      <c r="G427" s="5">
        <v>0</v>
      </c>
      <c r="H427" s="5">
        <v>0</v>
      </c>
      <c r="I427" s="5">
        <v>0</v>
      </c>
      <c r="J427" s="5">
        <v>0</v>
      </c>
      <c r="L427">
        <f t="shared" si="39"/>
        <v>425</v>
      </c>
      <c r="M427">
        <f>Analysis!$B$3+B427/1000000</f>
        <v>8.5492760000051931</v>
      </c>
      <c r="N427">
        <f t="shared" si="40"/>
        <v>2</v>
      </c>
      <c r="O427">
        <f>IF(ABS(D427)&gt;1,D427/1000000,D427)*Analysis!$B$4</f>
        <v>-5.814387E-2</v>
      </c>
      <c r="P427">
        <f>IF(ABS(E427)&gt;1,E427/1000000,E427)*Analysis!$B$4</f>
        <v>0.12008421000000001</v>
      </c>
      <c r="Q427">
        <f>IF(ABS(F427)&gt;1,F427/1000000,F427)*Analysis!$B$4</f>
        <v>9.8387727300000005</v>
      </c>
      <c r="R427">
        <f t="shared" si="41"/>
        <v>0</v>
      </c>
      <c r="S427">
        <f t="shared" si="42"/>
        <v>0</v>
      </c>
      <c r="T427">
        <f t="shared" si="43"/>
        <v>0</v>
      </c>
      <c r="U427">
        <f t="shared" si="44"/>
        <v>0</v>
      </c>
    </row>
    <row r="428" spans="1:21" x14ac:dyDescent="0.3">
      <c r="A428" s="4">
        <v>426</v>
      </c>
      <c r="B428" s="4">
        <v>-96583430274</v>
      </c>
      <c r="C428" s="5">
        <v>2</v>
      </c>
      <c r="D428" s="5">
        <v>-1.3552E-2</v>
      </c>
      <c r="E428" s="5">
        <v>1.2241E-2</v>
      </c>
      <c r="F428" s="5">
        <v>1001978</v>
      </c>
      <c r="G428" s="5">
        <v>0</v>
      </c>
      <c r="H428" s="5">
        <v>0</v>
      </c>
      <c r="I428" s="5">
        <v>0</v>
      </c>
      <c r="J428" s="5">
        <v>0</v>
      </c>
      <c r="L428">
        <f t="shared" si="39"/>
        <v>426</v>
      </c>
      <c r="M428">
        <f>Analysis!$B$3+B428/1000000</f>
        <v>8.5697260000015376</v>
      </c>
      <c r="N428">
        <f t="shared" si="40"/>
        <v>2</v>
      </c>
      <c r="O428">
        <f>IF(ABS(D428)&gt;1,D428/1000000,D428)*Analysis!$B$4</f>
        <v>-0.13294512</v>
      </c>
      <c r="P428">
        <f>IF(ABS(E428)&gt;1,E428/1000000,E428)*Analysis!$B$4</f>
        <v>0.12008421000000001</v>
      </c>
      <c r="Q428">
        <f>IF(ABS(F428)&gt;1,F428/1000000,F428)*Analysis!$B$4</f>
        <v>9.8294041800000009</v>
      </c>
      <c r="R428">
        <f t="shared" si="41"/>
        <v>0</v>
      </c>
      <c r="S428">
        <f t="shared" si="42"/>
        <v>0</v>
      </c>
      <c r="T428">
        <f t="shared" si="43"/>
        <v>0</v>
      </c>
      <c r="U428">
        <f t="shared" si="44"/>
        <v>0</v>
      </c>
    </row>
    <row r="429" spans="1:21" x14ac:dyDescent="0.3">
      <c r="A429" s="4">
        <v>427</v>
      </c>
      <c r="B429" s="4">
        <v>-96583407890</v>
      </c>
      <c r="C429" s="5">
        <v>2</v>
      </c>
      <c r="D429" s="5">
        <v>-1.2500000000000001E-2</v>
      </c>
      <c r="E429" s="5">
        <v>1.2186000000000001E-2</v>
      </c>
      <c r="F429" s="5">
        <v>1004391</v>
      </c>
      <c r="G429" s="5">
        <v>0</v>
      </c>
      <c r="H429" s="5">
        <v>0</v>
      </c>
      <c r="I429" s="5">
        <v>0</v>
      </c>
      <c r="J429" s="5">
        <v>0</v>
      </c>
      <c r="L429">
        <f t="shared" si="39"/>
        <v>427</v>
      </c>
      <c r="M429">
        <f>Analysis!$B$3+B429/1000000</f>
        <v>8.5921099999977741</v>
      </c>
      <c r="N429">
        <f t="shared" si="40"/>
        <v>2</v>
      </c>
      <c r="O429">
        <f>IF(ABS(D429)&gt;1,D429/1000000,D429)*Analysis!$B$4</f>
        <v>-0.12262500000000001</v>
      </c>
      <c r="P429">
        <f>IF(ABS(E429)&gt;1,E429/1000000,E429)*Analysis!$B$4</f>
        <v>0.11954466000000001</v>
      </c>
      <c r="Q429">
        <f>IF(ABS(F429)&gt;1,F429/1000000,F429)*Analysis!$B$4</f>
        <v>9.8530757100000006</v>
      </c>
      <c r="R429">
        <f t="shared" si="41"/>
        <v>0</v>
      </c>
      <c r="S429">
        <f t="shared" si="42"/>
        <v>0</v>
      </c>
      <c r="T429">
        <f t="shared" si="43"/>
        <v>0</v>
      </c>
      <c r="U429">
        <f t="shared" si="44"/>
        <v>0</v>
      </c>
    </row>
    <row r="430" spans="1:21" x14ac:dyDescent="0.3">
      <c r="A430" s="4">
        <v>428</v>
      </c>
      <c r="B430" s="4">
        <v>-96583388539</v>
      </c>
      <c r="C430" s="5">
        <v>2</v>
      </c>
      <c r="D430" s="5">
        <v>-1.2822E-2</v>
      </c>
      <c r="E430" s="5">
        <v>1.2215999999999999E-2</v>
      </c>
      <c r="F430" s="5">
        <v>1002451</v>
      </c>
      <c r="G430" s="5">
        <v>0</v>
      </c>
      <c r="H430" s="5">
        <v>0</v>
      </c>
      <c r="I430" s="5">
        <v>0</v>
      </c>
      <c r="J430" s="5">
        <v>0</v>
      </c>
      <c r="L430">
        <f t="shared" si="39"/>
        <v>428</v>
      </c>
      <c r="M430">
        <f>Analysis!$B$3+B430/1000000</f>
        <v>8.6114609999931417</v>
      </c>
      <c r="N430">
        <f t="shared" si="40"/>
        <v>2</v>
      </c>
      <c r="O430">
        <f>IF(ABS(D430)&gt;1,D430/1000000,D430)*Analysis!$B$4</f>
        <v>-0.12578382000000002</v>
      </c>
      <c r="P430">
        <f>IF(ABS(E430)&gt;1,E430/1000000,E430)*Analysis!$B$4</f>
        <v>0.11983895999999999</v>
      </c>
      <c r="Q430">
        <f>IF(ABS(F430)&gt;1,F430/1000000,F430)*Analysis!$B$4</f>
        <v>9.8340443099999995</v>
      </c>
      <c r="R430">
        <f t="shared" si="41"/>
        <v>0</v>
      </c>
      <c r="S430">
        <f t="shared" si="42"/>
        <v>0</v>
      </c>
      <c r="T430">
        <f t="shared" si="43"/>
        <v>0</v>
      </c>
      <c r="U430">
        <f t="shared" si="44"/>
        <v>0</v>
      </c>
    </row>
    <row r="431" spans="1:21" x14ac:dyDescent="0.3">
      <c r="A431" s="4">
        <v>429</v>
      </c>
      <c r="B431" s="4">
        <v>-96583367776</v>
      </c>
      <c r="C431" s="5">
        <v>2</v>
      </c>
      <c r="D431" s="5">
        <v>-1.2749E-2</v>
      </c>
      <c r="E431" s="5">
        <v>8.8070000000000006E-3</v>
      </c>
      <c r="F431" s="5">
        <v>0.99844200000000005</v>
      </c>
      <c r="G431" s="5">
        <v>0</v>
      </c>
      <c r="H431" s="5">
        <v>0</v>
      </c>
      <c r="I431" s="5">
        <v>0</v>
      </c>
      <c r="J431" s="5">
        <v>0</v>
      </c>
      <c r="L431">
        <f t="shared" si="39"/>
        <v>429</v>
      </c>
      <c r="M431">
        <f>Analysis!$B$3+B431/1000000</f>
        <v>8.6322240000008605</v>
      </c>
      <c r="N431">
        <f t="shared" si="40"/>
        <v>2</v>
      </c>
      <c r="O431">
        <f>IF(ABS(D431)&gt;1,D431/1000000,D431)*Analysis!$B$4</f>
        <v>-0.12506769000000001</v>
      </c>
      <c r="P431">
        <f>IF(ABS(E431)&gt;1,E431/1000000,E431)*Analysis!$B$4</f>
        <v>8.6396670000000009E-2</v>
      </c>
      <c r="Q431">
        <f>IF(ABS(F431)&gt;1,F431/1000000,F431)*Analysis!$B$4</f>
        <v>9.794716020000001</v>
      </c>
      <c r="R431">
        <f t="shared" si="41"/>
        <v>0</v>
      </c>
      <c r="S431">
        <f t="shared" si="42"/>
        <v>0</v>
      </c>
      <c r="T431">
        <f t="shared" si="43"/>
        <v>0</v>
      </c>
      <c r="U431">
        <f t="shared" si="44"/>
        <v>0</v>
      </c>
    </row>
    <row r="432" spans="1:21" x14ac:dyDescent="0.3">
      <c r="A432" s="4">
        <v>430</v>
      </c>
      <c r="B432" s="4">
        <v>-96583348627</v>
      </c>
      <c r="C432" s="5">
        <v>2</v>
      </c>
      <c r="D432" s="5">
        <v>-9.4459999999999995E-3</v>
      </c>
      <c r="E432" s="5">
        <v>7.4339999999999996E-3</v>
      </c>
      <c r="F432" s="5">
        <v>1005184</v>
      </c>
      <c r="G432" s="5">
        <v>0</v>
      </c>
      <c r="H432" s="5">
        <v>0</v>
      </c>
      <c r="I432" s="5">
        <v>0</v>
      </c>
      <c r="J432" s="5">
        <v>0</v>
      </c>
      <c r="L432">
        <f t="shared" si="39"/>
        <v>430</v>
      </c>
      <c r="M432">
        <f>Analysis!$B$3+B432/1000000</f>
        <v>8.6513730000006035</v>
      </c>
      <c r="N432">
        <f t="shared" si="40"/>
        <v>2</v>
      </c>
      <c r="O432">
        <f>IF(ABS(D432)&gt;1,D432/1000000,D432)*Analysis!$B$4</f>
        <v>-9.2665259999999999E-2</v>
      </c>
      <c r="P432">
        <f>IF(ABS(E432)&gt;1,E432/1000000,E432)*Analysis!$B$4</f>
        <v>7.2927539999999999E-2</v>
      </c>
      <c r="Q432">
        <f>IF(ABS(F432)&gt;1,F432/1000000,F432)*Analysis!$B$4</f>
        <v>9.8608550400000006</v>
      </c>
      <c r="R432">
        <f t="shared" si="41"/>
        <v>0</v>
      </c>
      <c r="S432">
        <f t="shared" si="42"/>
        <v>0</v>
      </c>
      <c r="T432">
        <f t="shared" si="43"/>
        <v>0</v>
      </c>
      <c r="U432">
        <f t="shared" si="44"/>
        <v>0</v>
      </c>
    </row>
    <row r="433" spans="1:21" x14ac:dyDescent="0.3">
      <c r="A433" s="4">
        <v>431</v>
      </c>
      <c r="B433" s="4">
        <v>-96583334315</v>
      </c>
      <c r="C433" s="5">
        <v>2</v>
      </c>
      <c r="D433" s="5">
        <v>-3.607E-3</v>
      </c>
      <c r="E433" s="5">
        <v>1.3897E-2</v>
      </c>
      <c r="F433" s="5">
        <v>1004289</v>
      </c>
      <c r="G433" s="5">
        <v>0</v>
      </c>
      <c r="H433" s="5">
        <v>0</v>
      </c>
      <c r="I433" s="5">
        <v>0</v>
      </c>
      <c r="J433" s="5">
        <v>0</v>
      </c>
      <c r="L433">
        <f t="shared" si="39"/>
        <v>431</v>
      </c>
      <c r="M433">
        <f>Analysis!$B$3+B433/1000000</f>
        <v>8.6656849999999395</v>
      </c>
      <c r="N433">
        <f t="shared" si="40"/>
        <v>2</v>
      </c>
      <c r="O433">
        <f>IF(ABS(D433)&gt;1,D433/1000000,D433)*Analysis!$B$4</f>
        <v>-3.538467E-2</v>
      </c>
      <c r="P433">
        <f>IF(ABS(E433)&gt;1,E433/1000000,E433)*Analysis!$B$4</f>
        <v>0.13632957000000001</v>
      </c>
      <c r="Q433">
        <f>IF(ABS(F433)&gt;1,F433/1000000,F433)*Analysis!$B$4</f>
        <v>9.8520750899999996</v>
      </c>
      <c r="R433">
        <f t="shared" si="41"/>
        <v>0</v>
      </c>
      <c r="S433">
        <f t="shared" si="42"/>
        <v>0</v>
      </c>
      <c r="T433">
        <f t="shared" si="43"/>
        <v>0</v>
      </c>
      <c r="U433">
        <f t="shared" si="44"/>
        <v>0</v>
      </c>
    </row>
    <row r="434" spans="1:21" x14ac:dyDescent="0.3">
      <c r="A434" s="4">
        <v>432</v>
      </c>
      <c r="B434" s="4">
        <v>-96583307880</v>
      </c>
      <c r="C434" s="5">
        <v>2</v>
      </c>
      <c r="D434" s="5">
        <v>-7.8130000000000005E-3</v>
      </c>
      <c r="E434" s="5">
        <v>1.2829E-2</v>
      </c>
      <c r="F434" s="5">
        <v>1004212</v>
      </c>
      <c r="G434" s="5">
        <v>0</v>
      </c>
      <c r="H434" s="5">
        <v>0</v>
      </c>
      <c r="I434" s="5">
        <v>0</v>
      </c>
      <c r="J434" s="5">
        <v>0</v>
      </c>
      <c r="L434">
        <f t="shared" si="39"/>
        <v>432</v>
      </c>
      <c r="M434">
        <f>Analysis!$B$3+B434/1000000</f>
        <v>8.6921200000069803</v>
      </c>
      <c r="N434">
        <f t="shared" si="40"/>
        <v>2</v>
      </c>
      <c r="O434">
        <f>IF(ABS(D434)&gt;1,D434/1000000,D434)*Analysis!$B$4</f>
        <v>-7.6645530000000003E-2</v>
      </c>
      <c r="P434">
        <f>IF(ABS(E434)&gt;1,E434/1000000,E434)*Analysis!$B$4</f>
        <v>0.12585249000000001</v>
      </c>
      <c r="Q434">
        <f>IF(ABS(F434)&gt;1,F434/1000000,F434)*Analysis!$B$4</f>
        <v>9.8513197200000011</v>
      </c>
      <c r="R434">
        <f t="shared" si="41"/>
        <v>0</v>
      </c>
      <c r="S434">
        <f t="shared" si="42"/>
        <v>0</v>
      </c>
      <c r="T434">
        <f t="shared" si="43"/>
        <v>0</v>
      </c>
      <c r="U434">
        <f t="shared" si="44"/>
        <v>0</v>
      </c>
    </row>
    <row r="435" spans="1:21" x14ac:dyDescent="0.3">
      <c r="A435" s="4">
        <v>433</v>
      </c>
      <c r="B435" s="4">
        <v>-96583290023</v>
      </c>
      <c r="C435" s="5">
        <v>2</v>
      </c>
      <c r="D435" s="5">
        <v>-8.2330000000000007E-3</v>
      </c>
      <c r="E435" s="5">
        <v>1.2137E-2</v>
      </c>
      <c r="F435" s="5">
        <v>1004327</v>
      </c>
      <c r="G435" s="5">
        <v>0</v>
      </c>
      <c r="H435" s="5">
        <v>0</v>
      </c>
      <c r="I435" s="5">
        <v>0</v>
      </c>
      <c r="J435" s="5">
        <v>0</v>
      </c>
      <c r="L435">
        <f t="shared" si="39"/>
        <v>433</v>
      </c>
      <c r="M435">
        <f>Analysis!$B$3+B435/1000000</f>
        <v>8.7099770000058925</v>
      </c>
      <c r="N435">
        <f t="shared" si="40"/>
        <v>2</v>
      </c>
      <c r="O435">
        <f>IF(ABS(D435)&gt;1,D435/1000000,D435)*Analysis!$B$4</f>
        <v>-8.0765730000000008E-2</v>
      </c>
      <c r="P435">
        <f>IF(ABS(E435)&gt;1,E435/1000000,E435)*Analysis!$B$4</f>
        <v>0.11906397000000001</v>
      </c>
      <c r="Q435">
        <f>IF(ABS(F435)&gt;1,F435/1000000,F435)*Analysis!$B$4</f>
        <v>9.8524478700000007</v>
      </c>
      <c r="R435">
        <f t="shared" si="41"/>
        <v>0</v>
      </c>
      <c r="S435">
        <f t="shared" si="42"/>
        <v>0</v>
      </c>
      <c r="T435">
        <f t="shared" si="43"/>
        <v>0</v>
      </c>
      <c r="U435">
        <f t="shared" si="44"/>
        <v>0</v>
      </c>
    </row>
    <row r="436" spans="1:21" x14ac:dyDescent="0.3">
      <c r="A436" s="4">
        <v>434</v>
      </c>
      <c r="B436" s="4">
        <v>-96583269169</v>
      </c>
      <c r="C436" s="5">
        <v>2</v>
      </c>
      <c r="D436" s="5">
        <v>-1.2737E-2</v>
      </c>
      <c r="E436" s="5">
        <v>1.2276E-2</v>
      </c>
      <c r="F436" s="5">
        <v>1004175</v>
      </c>
      <c r="G436" s="5">
        <v>0</v>
      </c>
      <c r="H436" s="5">
        <v>0</v>
      </c>
      <c r="I436" s="5">
        <v>0</v>
      </c>
      <c r="J436" s="5">
        <v>0</v>
      </c>
      <c r="L436">
        <f t="shared" si="39"/>
        <v>434</v>
      </c>
      <c r="M436">
        <f>Analysis!$B$3+B436/1000000</f>
        <v>8.7308309999934863</v>
      </c>
      <c r="N436">
        <f t="shared" si="40"/>
        <v>2</v>
      </c>
      <c r="O436">
        <f>IF(ABS(D436)&gt;1,D436/1000000,D436)*Analysis!$B$4</f>
        <v>-0.12494997000000001</v>
      </c>
      <c r="P436">
        <f>IF(ABS(E436)&gt;1,E436/1000000,E436)*Analysis!$B$4</f>
        <v>0.12042756000000002</v>
      </c>
      <c r="Q436">
        <f>IF(ABS(F436)&gt;1,F436/1000000,F436)*Analysis!$B$4</f>
        <v>9.8509567500000017</v>
      </c>
      <c r="R436">
        <f t="shared" si="41"/>
        <v>0</v>
      </c>
      <c r="S436">
        <f t="shared" si="42"/>
        <v>0</v>
      </c>
      <c r="T436">
        <f t="shared" si="43"/>
        <v>0</v>
      </c>
      <c r="U436">
        <f t="shared" si="44"/>
        <v>0</v>
      </c>
    </row>
    <row r="437" spans="1:21" x14ac:dyDescent="0.3">
      <c r="A437" s="4">
        <v>435</v>
      </c>
      <c r="B437" s="4">
        <v>-96583249774</v>
      </c>
      <c r="C437" s="5">
        <v>2</v>
      </c>
      <c r="D437" s="5">
        <v>-1.1738E-2</v>
      </c>
      <c r="E437" s="5">
        <v>1.2227999999999999E-2</v>
      </c>
      <c r="F437" s="5">
        <v>1004191</v>
      </c>
      <c r="G437" s="5">
        <v>0</v>
      </c>
      <c r="H437" s="5">
        <v>0</v>
      </c>
      <c r="I437" s="5">
        <v>0</v>
      </c>
      <c r="J437" s="5">
        <v>0</v>
      </c>
      <c r="L437">
        <f t="shared" si="39"/>
        <v>435</v>
      </c>
      <c r="M437">
        <f>Analysis!$B$3+B437/1000000</f>
        <v>8.7502260000037495</v>
      </c>
      <c r="N437">
        <f t="shared" si="40"/>
        <v>2</v>
      </c>
      <c r="O437">
        <f>IF(ABS(D437)&gt;1,D437/1000000,D437)*Analysis!$B$4</f>
        <v>-0.11514978000000001</v>
      </c>
      <c r="P437">
        <f>IF(ABS(E437)&gt;1,E437/1000000,E437)*Analysis!$B$4</f>
        <v>0.11995668</v>
      </c>
      <c r="Q437">
        <f>IF(ABS(F437)&gt;1,F437/1000000,F437)*Analysis!$B$4</f>
        <v>9.8511137100000017</v>
      </c>
      <c r="R437">
        <f t="shared" si="41"/>
        <v>0</v>
      </c>
      <c r="S437">
        <f t="shared" si="42"/>
        <v>0</v>
      </c>
      <c r="T437">
        <f t="shared" si="43"/>
        <v>0</v>
      </c>
      <c r="U437">
        <f t="shared" si="44"/>
        <v>0</v>
      </c>
    </row>
    <row r="438" spans="1:21" x14ac:dyDescent="0.3">
      <c r="A438" s="4">
        <v>436</v>
      </c>
      <c r="B438" s="4">
        <v>-96583229225</v>
      </c>
      <c r="C438" s="5">
        <v>2</v>
      </c>
      <c r="D438" s="5">
        <v>-1.3008E-2</v>
      </c>
      <c r="E438" s="5">
        <v>1.2290000000000001E-2</v>
      </c>
      <c r="F438" s="5">
        <v>1004131</v>
      </c>
      <c r="G438" s="5">
        <v>0</v>
      </c>
      <c r="H438" s="5">
        <v>0</v>
      </c>
      <c r="I438" s="5">
        <v>0</v>
      </c>
      <c r="J438" s="5">
        <v>0</v>
      </c>
      <c r="L438">
        <f t="shared" si="39"/>
        <v>436</v>
      </c>
      <c r="M438">
        <f>Analysis!$B$3+B438/1000000</f>
        <v>8.7707749999972293</v>
      </c>
      <c r="N438">
        <f t="shared" si="40"/>
        <v>2</v>
      </c>
      <c r="O438">
        <f>IF(ABS(D438)&gt;1,D438/1000000,D438)*Analysis!$B$4</f>
        <v>-0.12760848000000002</v>
      </c>
      <c r="P438">
        <f>IF(ABS(E438)&gt;1,E438/1000000,E438)*Analysis!$B$4</f>
        <v>0.12056490000000002</v>
      </c>
      <c r="Q438">
        <f>IF(ABS(F438)&gt;1,F438/1000000,F438)*Analysis!$B$4</f>
        <v>9.8505251100000013</v>
      </c>
      <c r="R438">
        <f t="shared" si="41"/>
        <v>0</v>
      </c>
      <c r="S438">
        <f t="shared" si="42"/>
        <v>0</v>
      </c>
      <c r="T438">
        <f t="shared" si="43"/>
        <v>0</v>
      </c>
      <c r="U438">
        <f t="shared" si="44"/>
        <v>0</v>
      </c>
    </row>
    <row r="439" spans="1:21" x14ac:dyDescent="0.3">
      <c r="A439" s="4">
        <v>437</v>
      </c>
      <c r="B439" s="4">
        <v>-96583208558</v>
      </c>
      <c r="C439" s="5">
        <v>2</v>
      </c>
      <c r="D439" s="5">
        <v>-1.2673E-2</v>
      </c>
      <c r="E439" s="5">
        <v>1.2285000000000001E-2</v>
      </c>
      <c r="F439" s="5">
        <v>1004140</v>
      </c>
      <c r="G439" s="5">
        <v>0</v>
      </c>
      <c r="H439" s="5">
        <v>0</v>
      </c>
      <c r="I439" s="5">
        <v>0</v>
      </c>
      <c r="J439" s="5">
        <v>0</v>
      </c>
      <c r="L439">
        <f t="shared" si="39"/>
        <v>437</v>
      </c>
      <c r="M439">
        <f>Analysis!$B$3+B439/1000000</f>
        <v>8.7914420000015525</v>
      </c>
      <c r="N439">
        <f t="shared" si="40"/>
        <v>2</v>
      </c>
      <c r="O439">
        <f>IF(ABS(D439)&gt;1,D439/1000000,D439)*Analysis!$B$4</f>
        <v>-0.12432213</v>
      </c>
      <c r="P439">
        <f>IF(ABS(E439)&gt;1,E439/1000000,E439)*Analysis!$B$4</f>
        <v>0.12051585000000001</v>
      </c>
      <c r="Q439">
        <f>IF(ABS(F439)&gt;1,F439/1000000,F439)*Analysis!$B$4</f>
        <v>9.8506134000000003</v>
      </c>
      <c r="R439">
        <f t="shared" si="41"/>
        <v>0</v>
      </c>
      <c r="S439">
        <f t="shared" si="42"/>
        <v>0</v>
      </c>
      <c r="T439">
        <f t="shared" si="43"/>
        <v>0</v>
      </c>
      <c r="U439">
        <f t="shared" si="44"/>
        <v>0</v>
      </c>
    </row>
    <row r="440" spans="1:21" x14ac:dyDescent="0.3">
      <c r="A440" s="4">
        <v>438</v>
      </c>
      <c r="B440" s="4">
        <v>-96583187711</v>
      </c>
      <c r="C440" s="5">
        <v>2</v>
      </c>
      <c r="D440" s="5">
        <v>-1.2921999999999999E-2</v>
      </c>
      <c r="E440" s="5">
        <v>1.2211E-2</v>
      </c>
      <c r="F440" s="5">
        <v>1004136</v>
      </c>
      <c r="G440" s="5">
        <v>0</v>
      </c>
      <c r="H440" s="5">
        <v>0</v>
      </c>
      <c r="I440" s="5">
        <v>0</v>
      </c>
      <c r="J440" s="5">
        <v>0</v>
      </c>
      <c r="L440">
        <f t="shared" si="39"/>
        <v>438</v>
      </c>
      <c r="M440">
        <f>Analysis!$B$3+B440/1000000</f>
        <v>8.8122889999940526</v>
      </c>
      <c r="N440">
        <f t="shared" si="40"/>
        <v>2</v>
      </c>
      <c r="O440">
        <f>IF(ABS(D440)&gt;1,D440/1000000,D440)*Analysis!$B$4</f>
        <v>-0.12676482</v>
      </c>
      <c r="P440">
        <f>IF(ABS(E440)&gt;1,E440/1000000,E440)*Analysis!$B$4</f>
        <v>0.11978991</v>
      </c>
      <c r="Q440">
        <f>IF(ABS(F440)&gt;1,F440/1000000,F440)*Analysis!$B$4</f>
        <v>9.850574159999999</v>
      </c>
      <c r="R440">
        <f t="shared" si="41"/>
        <v>0</v>
      </c>
      <c r="S440">
        <f t="shared" si="42"/>
        <v>0</v>
      </c>
      <c r="T440">
        <f t="shared" si="43"/>
        <v>0</v>
      </c>
      <c r="U440">
        <f t="shared" si="44"/>
        <v>0</v>
      </c>
    </row>
    <row r="441" spans="1:21" x14ac:dyDescent="0.3">
      <c r="A441" s="4">
        <v>439</v>
      </c>
      <c r="B441" s="4">
        <v>-96583169152</v>
      </c>
      <c r="C441" s="5">
        <v>2</v>
      </c>
      <c r="D441" s="5">
        <v>-1.1006E-2</v>
      </c>
      <c r="E441" s="5">
        <v>1.2220999999999999E-2</v>
      </c>
      <c r="F441" s="5">
        <v>1004206</v>
      </c>
      <c r="G441" s="5">
        <v>0</v>
      </c>
      <c r="H441" s="5">
        <v>0</v>
      </c>
      <c r="I441" s="5">
        <v>0</v>
      </c>
      <c r="J441" s="5">
        <v>0</v>
      </c>
      <c r="L441">
        <f t="shared" si="39"/>
        <v>439</v>
      </c>
      <c r="M441">
        <f>Analysis!$B$3+B441/1000000</f>
        <v>8.8308479999977862</v>
      </c>
      <c r="N441">
        <f t="shared" si="40"/>
        <v>2</v>
      </c>
      <c r="O441">
        <f>IF(ABS(D441)&gt;1,D441/1000000,D441)*Analysis!$B$4</f>
        <v>-0.10796886000000001</v>
      </c>
      <c r="P441">
        <f>IF(ABS(E441)&gt;1,E441/1000000,E441)*Analysis!$B$4</f>
        <v>0.11988801</v>
      </c>
      <c r="Q441">
        <f>IF(ABS(F441)&gt;1,F441/1000000,F441)*Analysis!$B$4</f>
        <v>9.85126086</v>
      </c>
      <c r="R441">
        <f t="shared" si="41"/>
        <v>0</v>
      </c>
      <c r="S441">
        <f t="shared" si="42"/>
        <v>0</v>
      </c>
      <c r="T441">
        <f t="shared" si="43"/>
        <v>0</v>
      </c>
      <c r="U441">
        <f t="shared" si="44"/>
        <v>0</v>
      </c>
    </row>
    <row r="442" spans="1:21" x14ac:dyDescent="0.3">
      <c r="A442" s="4">
        <v>440</v>
      </c>
      <c r="B442" s="4">
        <v>-96583148307</v>
      </c>
      <c r="C442" s="5">
        <v>2</v>
      </c>
      <c r="D442" s="5">
        <v>-1.0159E-2</v>
      </c>
      <c r="E442" s="5">
        <v>1.2319999999999999E-2</v>
      </c>
      <c r="F442" s="5">
        <v>1004241</v>
      </c>
      <c r="G442" s="5">
        <v>0</v>
      </c>
      <c r="H442" s="5">
        <v>0</v>
      </c>
      <c r="I442" s="5">
        <v>0</v>
      </c>
      <c r="J442" s="5">
        <v>0</v>
      </c>
      <c r="L442">
        <f t="shared" si="39"/>
        <v>440</v>
      </c>
      <c r="M442">
        <f>Analysis!$B$3+B442/1000000</f>
        <v>8.8516930000041611</v>
      </c>
      <c r="N442">
        <f t="shared" si="40"/>
        <v>2</v>
      </c>
      <c r="O442">
        <f>IF(ABS(D442)&gt;1,D442/1000000,D442)*Analysis!$B$4</f>
        <v>-9.9659789999999998E-2</v>
      </c>
      <c r="P442">
        <f>IF(ABS(E442)&gt;1,E442/1000000,E442)*Analysis!$B$4</f>
        <v>0.1208592</v>
      </c>
      <c r="Q442">
        <f>IF(ABS(F442)&gt;1,F442/1000000,F442)*Analysis!$B$4</f>
        <v>9.8516042099999996</v>
      </c>
      <c r="R442">
        <f t="shared" si="41"/>
        <v>0</v>
      </c>
      <c r="S442">
        <f t="shared" si="42"/>
        <v>0</v>
      </c>
      <c r="T442">
        <f t="shared" si="43"/>
        <v>0</v>
      </c>
      <c r="U442">
        <f t="shared" si="44"/>
        <v>0</v>
      </c>
    </row>
    <row r="443" spans="1:21" x14ac:dyDescent="0.3">
      <c r="A443" s="4">
        <v>441</v>
      </c>
      <c r="B443" s="4">
        <v>-96583128953</v>
      </c>
      <c r="C443" s="5">
        <v>2</v>
      </c>
      <c r="D443" s="5">
        <v>-3.5370000000000002E-3</v>
      </c>
      <c r="E443" s="5">
        <v>8.8900000000000003E-3</v>
      </c>
      <c r="F443" s="5">
        <v>1004497</v>
      </c>
      <c r="G443" s="5">
        <v>0</v>
      </c>
      <c r="H443" s="5">
        <v>0</v>
      </c>
      <c r="I443" s="5">
        <v>0</v>
      </c>
      <c r="J443" s="5">
        <v>0</v>
      </c>
      <c r="L443">
        <f t="shared" si="39"/>
        <v>441</v>
      </c>
      <c r="M443">
        <f>Analysis!$B$3+B443/1000000</f>
        <v>8.8710469999932684</v>
      </c>
      <c r="N443">
        <f t="shared" si="40"/>
        <v>2</v>
      </c>
      <c r="O443">
        <f>IF(ABS(D443)&gt;1,D443/1000000,D443)*Analysis!$B$4</f>
        <v>-3.4697970000000002E-2</v>
      </c>
      <c r="P443">
        <f>IF(ABS(E443)&gt;1,E443/1000000,E443)*Analysis!$B$4</f>
        <v>8.7210900000000008E-2</v>
      </c>
      <c r="Q443">
        <f>IF(ABS(F443)&gt;1,F443/1000000,F443)*Analysis!$B$4</f>
        <v>9.8541155699999994</v>
      </c>
      <c r="R443">
        <f t="shared" si="41"/>
        <v>0</v>
      </c>
      <c r="S443">
        <f t="shared" si="42"/>
        <v>0</v>
      </c>
      <c r="T443">
        <f t="shared" si="43"/>
        <v>0</v>
      </c>
      <c r="U443">
        <f t="shared" si="44"/>
        <v>0</v>
      </c>
    </row>
    <row r="444" spans="1:21" x14ac:dyDescent="0.3">
      <c r="A444" s="4">
        <v>442</v>
      </c>
      <c r="B444" s="4">
        <v>-96583108812</v>
      </c>
      <c r="C444" s="5">
        <v>2</v>
      </c>
      <c r="D444" s="5">
        <v>-6.1190000000000003E-3</v>
      </c>
      <c r="E444" s="5">
        <v>1.0472E-2</v>
      </c>
      <c r="F444" s="5">
        <v>1004394</v>
      </c>
      <c r="G444" s="5">
        <v>0</v>
      </c>
      <c r="H444" s="5">
        <v>0</v>
      </c>
      <c r="I444" s="5">
        <v>0</v>
      </c>
      <c r="J444" s="5">
        <v>0</v>
      </c>
      <c r="L444">
        <f t="shared" si="39"/>
        <v>442</v>
      </c>
      <c r="M444">
        <f>Analysis!$B$3+B444/1000000</f>
        <v>8.8911879999941448</v>
      </c>
      <c r="N444">
        <f t="shared" si="40"/>
        <v>2</v>
      </c>
      <c r="O444">
        <f>IF(ABS(D444)&gt;1,D444/1000000,D444)*Analysis!$B$4</f>
        <v>-6.0027390000000007E-2</v>
      </c>
      <c r="P444">
        <f>IF(ABS(E444)&gt;1,E444/1000000,E444)*Analysis!$B$4</f>
        <v>0.10273032000000001</v>
      </c>
      <c r="Q444">
        <f>IF(ABS(F444)&gt;1,F444/1000000,F444)*Analysis!$B$4</f>
        <v>9.8531051400000003</v>
      </c>
      <c r="R444">
        <f t="shared" si="41"/>
        <v>0</v>
      </c>
      <c r="S444">
        <f t="shared" si="42"/>
        <v>0</v>
      </c>
      <c r="T444">
        <f t="shared" si="43"/>
        <v>0</v>
      </c>
      <c r="U444">
        <f t="shared" si="44"/>
        <v>0</v>
      </c>
    </row>
    <row r="445" spans="1:21" x14ac:dyDescent="0.3">
      <c r="A445" s="4">
        <v>443</v>
      </c>
      <c r="B445" s="4">
        <v>-96583088719</v>
      </c>
      <c r="C445" s="5">
        <v>2</v>
      </c>
      <c r="D445" s="5">
        <v>-1.4208E-2</v>
      </c>
      <c r="E445" s="5">
        <v>1.2359E-2</v>
      </c>
      <c r="F445" s="5">
        <v>1004086</v>
      </c>
      <c r="G445" s="5">
        <v>0</v>
      </c>
      <c r="H445" s="5">
        <v>0</v>
      </c>
      <c r="I445" s="5">
        <v>0</v>
      </c>
      <c r="J445" s="5">
        <v>0</v>
      </c>
      <c r="L445">
        <f t="shared" si="39"/>
        <v>443</v>
      </c>
      <c r="M445">
        <f>Analysis!$B$3+B445/1000000</f>
        <v>8.9112809999933233</v>
      </c>
      <c r="N445">
        <f t="shared" si="40"/>
        <v>2</v>
      </c>
      <c r="O445">
        <f>IF(ABS(D445)&gt;1,D445/1000000,D445)*Analysis!$B$4</f>
        <v>-0.13938048</v>
      </c>
      <c r="P445">
        <f>IF(ABS(E445)&gt;1,E445/1000000,E445)*Analysis!$B$4</f>
        <v>0.12124179</v>
      </c>
      <c r="Q445">
        <f>IF(ABS(F445)&gt;1,F445/1000000,F445)*Analysis!$B$4</f>
        <v>9.850083660000001</v>
      </c>
      <c r="R445">
        <f t="shared" si="41"/>
        <v>0</v>
      </c>
      <c r="S445">
        <f t="shared" si="42"/>
        <v>0</v>
      </c>
      <c r="T445">
        <f t="shared" si="43"/>
        <v>0</v>
      </c>
      <c r="U445">
        <f t="shared" si="44"/>
        <v>0</v>
      </c>
    </row>
    <row r="446" spans="1:21" x14ac:dyDescent="0.3">
      <c r="A446" s="4">
        <v>444</v>
      </c>
      <c r="B446" s="4">
        <v>-96583067631</v>
      </c>
      <c r="C446" s="5">
        <v>2</v>
      </c>
      <c r="D446" s="5">
        <v>-1.2519000000000001E-2</v>
      </c>
      <c r="E446" s="5">
        <v>1.1442000000000001E-2</v>
      </c>
      <c r="F446" s="5">
        <v>1004153</v>
      </c>
      <c r="G446" s="5">
        <v>0</v>
      </c>
      <c r="H446" s="5">
        <v>0</v>
      </c>
      <c r="I446" s="5">
        <v>0</v>
      </c>
      <c r="J446" s="5">
        <v>0</v>
      </c>
      <c r="L446">
        <f t="shared" si="39"/>
        <v>444</v>
      </c>
      <c r="M446">
        <f>Analysis!$B$3+B446/1000000</f>
        <v>8.9323690000019269</v>
      </c>
      <c r="N446">
        <f t="shared" si="40"/>
        <v>2</v>
      </c>
      <c r="O446">
        <f>IF(ABS(D446)&gt;1,D446/1000000,D446)*Analysis!$B$4</f>
        <v>-0.12281139000000001</v>
      </c>
      <c r="P446">
        <f>IF(ABS(E446)&gt;1,E446/1000000,E446)*Analysis!$B$4</f>
        <v>0.11224602000000002</v>
      </c>
      <c r="Q446">
        <f>IF(ABS(F446)&gt;1,F446/1000000,F446)*Analysis!$B$4</f>
        <v>9.8507409300000006</v>
      </c>
      <c r="R446">
        <f t="shared" si="41"/>
        <v>0</v>
      </c>
      <c r="S446">
        <f t="shared" si="42"/>
        <v>0</v>
      </c>
      <c r="T446">
        <f t="shared" si="43"/>
        <v>0</v>
      </c>
      <c r="U446">
        <f t="shared" si="44"/>
        <v>0</v>
      </c>
    </row>
    <row r="447" spans="1:21" x14ac:dyDescent="0.3">
      <c r="A447" s="4">
        <v>445</v>
      </c>
      <c r="B447" s="4">
        <v>-96583046879</v>
      </c>
      <c r="C447" s="5">
        <v>2</v>
      </c>
      <c r="D447" s="5">
        <v>-1.2871E-2</v>
      </c>
      <c r="E447" s="5">
        <v>9.0860000000000003E-3</v>
      </c>
      <c r="F447" s="5">
        <v>1004141</v>
      </c>
      <c r="G447" s="5">
        <v>0</v>
      </c>
      <c r="H447" s="5">
        <v>0</v>
      </c>
      <c r="I447" s="5">
        <v>0</v>
      </c>
      <c r="J447" s="5">
        <v>0</v>
      </c>
      <c r="L447">
        <f t="shared" si="39"/>
        <v>445</v>
      </c>
      <c r="M447">
        <f>Analysis!$B$3+B447/1000000</f>
        <v>8.9531209999986459</v>
      </c>
      <c r="N447">
        <f t="shared" si="40"/>
        <v>2</v>
      </c>
      <c r="O447">
        <f>IF(ABS(D447)&gt;1,D447/1000000,D447)*Analysis!$B$4</f>
        <v>-0.12626451000000002</v>
      </c>
      <c r="P447">
        <f>IF(ABS(E447)&gt;1,E447/1000000,E447)*Analysis!$B$4</f>
        <v>8.9133660000000003E-2</v>
      </c>
      <c r="Q447">
        <f>IF(ABS(F447)&gt;1,F447/1000000,F447)*Analysis!$B$4</f>
        <v>9.8506232100000002</v>
      </c>
      <c r="R447">
        <f t="shared" si="41"/>
        <v>0</v>
      </c>
      <c r="S447">
        <f t="shared" si="42"/>
        <v>0</v>
      </c>
      <c r="T447">
        <f t="shared" si="43"/>
        <v>0</v>
      </c>
      <c r="U447">
        <f t="shared" si="44"/>
        <v>0</v>
      </c>
    </row>
    <row r="448" spans="1:21" x14ac:dyDescent="0.3">
      <c r="A448" s="4">
        <v>446</v>
      </c>
      <c r="B448" s="4">
        <v>-96583028654</v>
      </c>
      <c r="C448" s="5">
        <v>2</v>
      </c>
      <c r="D448" s="5">
        <v>-9.4240000000000001E-3</v>
      </c>
      <c r="E448" s="5">
        <v>7.2789999999999999E-3</v>
      </c>
      <c r="F448" s="5">
        <v>1004277</v>
      </c>
      <c r="G448" s="5">
        <v>0</v>
      </c>
      <c r="H448" s="5">
        <v>0</v>
      </c>
      <c r="I448" s="5">
        <v>0</v>
      </c>
      <c r="J448" s="5">
        <v>0</v>
      </c>
      <c r="L448">
        <f t="shared" si="39"/>
        <v>446</v>
      </c>
      <c r="M448">
        <f>Analysis!$B$3+B448/1000000</f>
        <v>8.9713460000057239</v>
      </c>
      <c r="N448">
        <f t="shared" si="40"/>
        <v>2</v>
      </c>
      <c r="O448">
        <f>IF(ABS(D448)&gt;1,D448/1000000,D448)*Analysis!$B$4</f>
        <v>-9.2449440000000008E-2</v>
      </c>
      <c r="P448">
        <f>IF(ABS(E448)&gt;1,E448/1000000,E448)*Analysis!$B$4</f>
        <v>7.1406990000000004E-2</v>
      </c>
      <c r="Q448">
        <f>IF(ABS(F448)&gt;1,F448/1000000,F448)*Analysis!$B$4</f>
        <v>9.8519573700000009</v>
      </c>
      <c r="R448">
        <f t="shared" si="41"/>
        <v>0</v>
      </c>
      <c r="S448">
        <f t="shared" si="42"/>
        <v>0</v>
      </c>
      <c r="T448">
        <f t="shared" si="43"/>
        <v>0</v>
      </c>
      <c r="U448">
        <f t="shared" si="44"/>
        <v>0</v>
      </c>
    </row>
    <row r="449" spans="1:21" x14ac:dyDescent="0.3">
      <c r="A449" s="4">
        <v>447</v>
      </c>
      <c r="B449" s="4">
        <v>-96583007545</v>
      </c>
      <c r="C449" s="5">
        <v>2</v>
      </c>
      <c r="D449" s="5">
        <v>-1.1401E-2</v>
      </c>
      <c r="E449" s="5">
        <v>1.2272999999999999E-2</v>
      </c>
      <c r="F449" s="5">
        <v>1004195</v>
      </c>
      <c r="G449" s="5">
        <v>0</v>
      </c>
      <c r="H449" s="5">
        <v>0</v>
      </c>
      <c r="I449" s="5">
        <v>0</v>
      </c>
      <c r="J449" s="5">
        <v>0</v>
      </c>
      <c r="L449">
        <f t="shared" si="39"/>
        <v>447</v>
      </c>
      <c r="M449">
        <f>Analysis!$B$3+B449/1000000</f>
        <v>8.9924549999996088</v>
      </c>
      <c r="N449">
        <f t="shared" si="40"/>
        <v>2</v>
      </c>
      <c r="O449">
        <f>IF(ABS(D449)&gt;1,D449/1000000,D449)*Analysis!$B$4</f>
        <v>-0.11184381</v>
      </c>
      <c r="P449">
        <f>IF(ABS(E449)&gt;1,E449/1000000,E449)*Analysis!$B$4</f>
        <v>0.12039812999999999</v>
      </c>
      <c r="Q449">
        <f>IF(ABS(F449)&gt;1,F449/1000000,F449)*Analysis!$B$4</f>
        <v>9.8511529499999995</v>
      </c>
      <c r="R449">
        <f t="shared" si="41"/>
        <v>0</v>
      </c>
      <c r="S449">
        <f t="shared" si="42"/>
        <v>0</v>
      </c>
      <c r="T449">
        <f t="shared" si="43"/>
        <v>0</v>
      </c>
      <c r="U449">
        <f t="shared" si="44"/>
        <v>0</v>
      </c>
    </row>
    <row r="450" spans="1:21" x14ac:dyDescent="0.3">
      <c r="A450" s="4">
        <v>448</v>
      </c>
      <c r="B450" s="4">
        <v>-96582992462</v>
      </c>
      <c r="C450" s="5">
        <v>2</v>
      </c>
      <c r="D450" s="5">
        <v>-1.372E-2</v>
      </c>
      <c r="E450" s="5">
        <v>8.4910000000000003E-3</v>
      </c>
      <c r="F450" s="5">
        <v>1004112</v>
      </c>
      <c r="G450" s="5">
        <v>0</v>
      </c>
      <c r="H450" s="5">
        <v>0</v>
      </c>
      <c r="I450" s="5">
        <v>0</v>
      </c>
      <c r="J450" s="5">
        <v>0</v>
      </c>
      <c r="L450">
        <f t="shared" si="39"/>
        <v>448</v>
      </c>
      <c r="M450">
        <f>Analysis!$B$3+B450/1000000</f>
        <v>9.0075380000052974</v>
      </c>
      <c r="N450">
        <f t="shared" si="40"/>
        <v>2</v>
      </c>
      <c r="O450">
        <f>IF(ABS(D450)&gt;1,D450/1000000,D450)*Analysis!$B$4</f>
        <v>-0.1345932</v>
      </c>
      <c r="P450">
        <f>IF(ABS(E450)&gt;1,E450/1000000,E450)*Analysis!$B$4</f>
        <v>8.329671000000001E-2</v>
      </c>
      <c r="Q450">
        <f>IF(ABS(F450)&gt;1,F450/1000000,F450)*Analysis!$B$4</f>
        <v>9.8503387199999999</v>
      </c>
      <c r="R450">
        <f t="shared" si="41"/>
        <v>0</v>
      </c>
      <c r="S450">
        <f t="shared" si="42"/>
        <v>0</v>
      </c>
      <c r="T450">
        <f t="shared" si="43"/>
        <v>0</v>
      </c>
      <c r="U450">
        <f t="shared" si="44"/>
        <v>0</v>
      </c>
    </row>
    <row r="451" spans="1:21" x14ac:dyDescent="0.3">
      <c r="A451" s="4">
        <v>449</v>
      </c>
      <c r="B451" s="4">
        <v>-96582972149</v>
      </c>
      <c r="C451" s="5">
        <v>2</v>
      </c>
      <c r="D451" s="5">
        <v>-4.7369999999999999E-3</v>
      </c>
      <c r="E451" s="5">
        <v>3.9779999999999998E-3</v>
      </c>
      <c r="F451" s="5">
        <v>1004457</v>
      </c>
      <c r="G451" s="5">
        <v>0</v>
      </c>
      <c r="H451" s="5">
        <v>0</v>
      </c>
      <c r="I451" s="5">
        <v>0</v>
      </c>
      <c r="J451" s="5">
        <v>0</v>
      </c>
      <c r="L451">
        <f t="shared" ref="L451:L514" si="45">A451</f>
        <v>449</v>
      </c>
      <c r="M451">
        <f>Analysis!$B$3+B451/1000000</f>
        <v>9.0278510000061942</v>
      </c>
      <c r="N451">
        <f t="shared" ref="N451:N514" si="46">C451</f>
        <v>2</v>
      </c>
      <c r="O451">
        <f>IF(ABS(D451)&gt;1,D451/1000000,D451)*Analysis!$B$4</f>
        <v>-4.6469969999999999E-2</v>
      </c>
      <c r="P451">
        <f>IF(ABS(E451)&gt;1,E451/1000000,E451)*Analysis!$B$4</f>
        <v>3.9024179999999999E-2</v>
      </c>
      <c r="Q451">
        <f>IF(ABS(F451)&gt;1,F451/1000000,F451)*Analysis!$B$4</f>
        <v>9.8537231700000003</v>
      </c>
      <c r="R451">
        <f t="shared" ref="R451:R514" si="47">IF(ABS(G451)&gt;1,G451/1000000,G451)</f>
        <v>0</v>
      </c>
      <c r="S451">
        <f t="shared" ref="S451:S514" si="48">IF(ABS(H451)&gt;1,H451/1000000,H451)</f>
        <v>0</v>
      </c>
      <c r="T451">
        <f t="shared" ref="T451:T514" si="49">IF(ABS(I451)&gt;1,I451/1000000,I451)</f>
        <v>0</v>
      </c>
      <c r="U451">
        <f t="shared" si="44"/>
        <v>0</v>
      </c>
    </row>
    <row r="452" spans="1:21" x14ac:dyDescent="0.3">
      <c r="A452" s="4">
        <v>450</v>
      </c>
      <c r="B452" s="4">
        <v>-96582948059</v>
      </c>
      <c r="C452" s="5">
        <v>2</v>
      </c>
      <c r="D452" s="5">
        <v>-5.4060000000000002E-3</v>
      </c>
      <c r="E452" s="5">
        <v>7.724E-3</v>
      </c>
      <c r="F452" s="5">
        <v>1004429</v>
      </c>
      <c r="G452" s="5">
        <v>0</v>
      </c>
      <c r="H452" s="5">
        <v>0</v>
      </c>
      <c r="I452" s="5">
        <v>0</v>
      </c>
      <c r="J452" s="5">
        <v>0</v>
      </c>
      <c r="L452">
        <f t="shared" si="45"/>
        <v>450</v>
      </c>
      <c r="M452">
        <f>Analysis!$B$3+B452/1000000</f>
        <v>9.0519409999978961</v>
      </c>
      <c r="N452">
        <f t="shared" si="46"/>
        <v>2</v>
      </c>
      <c r="O452">
        <f>IF(ABS(D452)&gt;1,D452/1000000,D452)*Analysis!$B$4</f>
        <v>-5.3032860000000008E-2</v>
      </c>
      <c r="P452">
        <f>IF(ABS(E452)&gt;1,E452/1000000,E452)*Analysis!$B$4</f>
        <v>7.577244000000001E-2</v>
      </c>
      <c r="Q452">
        <f>IF(ABS(F452)&gt;1,F452/1000000,F452)*Analysis!$B$4</f>
        <v>9.8534484899999999</v>
      </c>
      <c r="R452">
        <f t="shared" si="47"/>
        <v>0</v>
      </c>
      <c r="S452">
        <f t="shared" si="48"/>
        <v>0</v>
      </c>
      <c r="T452">
        <f t="shared" si="49"/>
        <v>0</v>
      </c>
      <c r="U452">
        <f t="shared" si="44"/>
        <v>0</v>
      </c>
    </row>
    <row r="453" spans="1:21" x14ac:dyDescent="0.3">
      <c r="A453" s="4">
        <v>451</v>
      </c>
      <c r="B453" s="4">
        <v>-96582931683</v>
      </c>
      <c r="C453" s="5">
        <v>2</v>
      </c>
      <c r="D453" s="5">
        <v>-4.7710000000000001E-3</v>
      </c>
      <c r="E453" s="5">
        <v>1.2994E-2</v>
      </c>
      <c r="F453" s="5">
        <v>1004444</v>
      </c>
      <c r="G453" s="5">
        <v>0</v>
      </c>
      <c r="H453" s="5">
        <v>0</v>
      </c>
      <c r="I453" s="5">
        <v>0</v>
      </c>
      <c r="J453" s="5">
        <v>0</v>
      </c>
      <c r="L453">
        <f t="shared" si="45"/>
        <v>451</v>
      </c>
      <c r="M453">
        <f>Analysis!$B$3+B453/1000000</f>
        <v>9.068316999997478</v>
      </c>
      <c r="N453">
        <f t="shared" si="46"/>
        <v>2</v>
      </c>
      <c r="O453">
        <f>IF(ABS(D453)&gt;1,D453/1000000,D453)*Analysis!$B$4</f>
        <v>-4.6803510000000006E-2</v>
      </c>
      <c r="P453">
        <f>IF(ABS(E453)&gt;1,E453/1000000,E453)*Analysis!$B$4</f>
        <v>0.12747114000000001</v>
      </c>
      <c r="Q453">
        <f>IF(ABS(F453)&gt;1,F453/1000000,F453)*Analysis!$B$4</f>
        <v>9.85359564</v>
      </c>
      <c r="R453">
        <f t="shared" si="47"/>
        <v>0</v>
      </c>
      <c r="S453">
        <f t="shared" si="48"/>
        <v>0</v>
      </c>
      <c r="T453">
        <f t="shared" si="49"/>
        <v>0</v>
      </c>
      <c r="U453">
        <f t="shared" si="44"/>
        <v>0</v>
      </c>
    </row>
    <row r="454" spans="1:21" x14ac:dyDescent="0.3">
      <c r="A454" s="4">
        <v>452</v>
      </c>
      <c r="B454" s="4">
        <v>-96582904970</v>
      </c>
      <c r="C454" s="5">
        <v>2</v>
      </c>
      <c r="D454" s="5">
        <v>-5.0239999999999998E-3</v>
      </c>
      <c r="E454" s="5">
        <v>7.5680000000000001E-3</v>
      </c>
      <c r="F454" s="5">
        <v>1004445</v>
      </c>
      <c r="G454" s="5">
        <v>0</v>
      </c>
      <c r="H454" s="5">
        <v>0</v>
      </c>
      <c r="I454" s="5">
        <v>0</v>
      </c>
      <c r="J454" s="5">
        <v>0</v>
      </c>
      <c r="L454">
        <f t="shared" si="45"/>
        <v>452</v>
      </c>
      <c r="M454">
        <f>Analysis!$B$3+B454/1000000</f>
        <v>9.0950299999967683</v>
      </c>
      <c r="N454">
        <f t="shared" si="46"/>
        <v>2</v>
      </c>
      <c r="O454">
        <f>IF(ABS(D454)&gt;1,D454/1000000,D454)*Analysis!$B$4</f>
        <v>-4.928544E-2</v>
      </c>
      <c r="P454">
        <f>IF(ABS(E454)&gt;1,E454/1000000,E454)*Analysis!$B$4</f>
        <v>7.4242080000000002E-2</v>
      </c>
      <c r="Q454">
        <f>IF(ABS(F454)&gt;1,F454/1000000,F454)*Analysis!$B$4</f>
        <v>9.8536054500000017</v>
      </c>
      <c r="R454">
        <f t="shared" si="47"/>
        <v>0</v>
      </c>
      <c r="S454">
        <f t="shared" si="48"/>
        <v>0</v>
      </c>
      <c r="T454">
        <f t="shared" si="49"/>
        <v>0</v>
      </c>
      <c r="U454">
        <f t="shared" si="44"/>
        <v>0</v>
      </c>
    </row>
    <row r="455" spans="1:21" x14ac:dyDescent="0.3">
      <c r="A455" s="4">
        <v>453</v>
      </c>
      <c r="B455" s="4">
        <v>-96582887674</v>
      </c>
      <c r="C455" s="5">
        <v>2</v>
      </c>
      <c r="D455" s="5">
        <v>-6.476E-3</v>
      </c>
      <c r="E455" s="5">
        <v>1.0559000000000001E-2</v>
      </c>
      <c r="F455" s="5">
        <v>1004381</v>
      </c>
      <c r="G455" s="5">
        <v>0</v>
      </c>
      <c r="H455" s="5">
        <v>0</v>
      </c>
      <c r="I455" s="5">
        <v>0</v>
      </c>
      <c r="J455" s="5">
        <v>0</v>
      </c>
      <c r="L455">
        <f t="shared" si="45"/>
        <v>453</v>
      </c>
      <c r="M455">
        <f>Analysis!$B$3+B455/1000000</f>
        <v>9.1123260000022128</v>
      </c>
      <c r="N455">
        <f t="shared" si="46"/>
        <v>2</v>
      </c>
      <c r="O455">
        <f>IF(ABS(D455)&gt;1,D455/1000000,D455)*Analysis!$B$4</f>
        <v>-6.3529559999999999E-2</v>
      </c>
      <c r="P455">
        <f>IF(ABS(E455)&gt;1,E455/1000000,E455)*Analysis!$B$4</f>
        <v>0.10358379000000001</v>
      </c>
      <c r="Q455">
        <f>IF(ABS(F455)&gt;1,F455/1000000,F455)*Analysis!$B$4</f>
        <v>9.8529776099999999</v>
      </c>
      <c r="R455">
        <f t="shared" si="47"/>
        <v>0</v>
      </c>
      <c r="S455">
        <f t="shared" si="48"/>
        <v>0</v>
      </c>
      <c r="T455">
        <f t="shared" si="49"/>
        <v>0</v>
      </c>
      <c r="U455">
        <f t="shared" si="44"/>
        <v>0</v>
      </c>
    </row>
    <row r="456" spans="1:21" x14ac:dyDescent="0.3">
      <c r="A456" s="4">
        <v>454</v>
      </c>
      <c r="B456" s="4">
        <v>-96582867552</v>
      </c>
      <c r="C456" s="5">
        <v>2</v>
      </c>
      <c r="D456" s="5">
        <v>-1.2385E-2</v>
      </c>
      <c r="E456" s="5">
        <v>1.1868E-2</v>
      </c>
      <c r="F456" s="5">
        <v>1004155</v>
      </c>
      <c r="G456" s="5">
        <v>0</v>
      </c>
      <c r="H456" s="5">
        <v>0</v>
      </c>
      <c r="I456" s="5">
        <v>0</v>
      </c>
      <c r="J456" s="5">
        <v>0</v>
      </c>
      <c r="L456">
        <f t="shared" si="45"/>
        <v>454</v>
      </c>
      <c r="M456">
        <f>Analysis!$B$3+B456/1000000</f>
        <v>9.132448000003933</v>
      </c>
      <c r="N456">
        <f t="shared" si="46"/>
        <v>2</v>
      </c>
      <c r="O456">
        <f>IF(ABS(D456)&gt;1,D456/1000000,D456)*Analysis!$B$4</f>
        <v>-0.12149685</v>
      </c>
      <c r="P456">
        <f>IF(ABS(E456)&gt;1,E456/1000000,E456)*Analysis!$B$4</f>
        <v>0.11642508</v>
      </c>
      <c r="Q456">
        <f>IF(ABS(F456)&gt;1,F456/1000000,F456)*Analysis!$B$4</f>
        <v>9.8507605500000004</v>
      </c>
      <c r="R456">
        <f t="shared" si="47"/>
        <v>0</v>
      </c>
      <c r="S456">
        <f t="shared" si="48"/>
        <v>0</v>
      </c>
      <c r="T456">
        <f t="shared" si="49"/>
        <v>0</v>
      </c>
      <c r="U456">
        <f t="shared" si="44"/>
        <v>0</v>
      </c>
    </row>
    <row r="457" spans="1:21" x14ac:dyDescent="0.3">
      <c r="A457" s="4">
        <v>455</v>
      </c>
      <c r="B457" s="4">
        <v>-96582850571</v>
      </c>
      <c r="C457" s="5">
        <v>2</v>
      </c>
      <c r="D457" s="5">
        <v>-1.4071E-2</v>
      </c>
      <c r="E457" s="5">
        <v>1.2921E-2</v>
      </c>
      <c r="F457" s="5">
        <v>1004090</v>
      </c>
      <c r="G457" s="5">
        <v>0</v>
      </c>
      <c r="H457" s="5">
        <v>0</v>
      </c>
      <c r="I457" s="5">
        <v>0</v>
      </c>
      <c r="J457" s="5">
        <v>0</v>
      </c>
      <c r="L457">
        <f t="shared" si="45"/>
        <v>455</v>
      </c>
      <c r="M457">
        <f>Analysis!$B$3+B457/1000000</f>
        <v>9.1494289999973262</v>
      </c>
      <c r="N457">
        <f t="shared" si="46"/>
        <v>2</v>
      </c>
      <c r="O457">
        <f>IF(ABS(D457)&gt;1,D457/1000000,D457)*Analysis!$B$4</f>
        <v>-0.13803651</v>
      </c>
      <c r="P457">
        <f>IF(ABS(E457)&gt;1,E457/1000000,E457)*Analysis!$B$4</f>
        <v>0.12675501</v>
      </c>
      <c r="Q457">
        <f>IF(ABS(F457)&gt;1,F457/1000000,F457)*Analysis!$B$4</f>
        <v>9.8501229000000006</v>
      </c>
      <c r="R457">
        <f t="shared" si="47"/>
        <v>0</v>
      </c>
      <c r="S457">
        <f t="shared" si="48"/>
        <v>0</v>
      </c>
      <c r="T457">
        <f t="shared" si="49"/>
        <v>0</v>
      </c>
      <c r="U457">
        <f t="shared" si="44"/>
        <v>0</v>
      </c>
    </row>
    <row r="458" spans="1:21" x14ac:dyDescent="0.3">
      <c r="A458" s="4">
        <v>456</v>
      </c>
      <c r="B458" s="4">
        <v>-96582827483</v>
      </c>
      <c r="C458" s="5">
        <v>2</v>
      </c>
      <c r="D458" s="5">
        <v>-1.3153E-2</v>
      </c>
      <c r="E458" s="5">
        <v>9.0860000000000003E-3</v>
      </c>
      <c r="F458" s="5">
        <v>1004134</v>
      </c>
      <c r="G458" s="5">
        <v>0</v>
      </c>
      <c r="H458" s="5">
        <v>0</v>
      </c>
      <c r="I458" s="5">
        <v>0</v>
      </c>
      <c r="J458" s="5">
        <v>0</v>
      </c>
      <c r="L458">
        <f t="shared" si="45"/>
        <v>456</v>
      </c>
      <c r="M458">
        <f>Analysis!$B$3+B458/1000000</f>
        <v>9.1725169999990612</v>
      </c>
      <c r="N458">
        <f t="shared" si="46"/>
        <v>2</v>
      </c>
      <c r="O458">
        <f>IF(ABS(D458)&gt;1,D458/1000000,D458)*Analysis!$B$4</f>
        <v>-0.12903093000000002</v>
      </c>
      <c r="P458">
        <f>IF(ABS(E458)&gt;1,E458/1000000,E458)*Analysis!$B$4</f>
        <v>8.9133660000000003E-2</v>
      </c>
      <c r="Q458">
        <f>IF(ABS(F458)&gt;1,F458/1000000,F458)*Analysis!$B$4</f>
        <v>9.850554540000001</v>
      </c>
      <c r="R458">
        <f t="shared" si="47"/>
        <v>0</v>
      </c>
      <c r="S458">
        <f t="shared" si="48"/>
        <v>0</v>
      </c>
      <c r="T458">
        <f t="shared" si="49"/>
        <v>0</v>
      </c>
      <c r="U458">
        <f t="shared" si="44"/>
        <v>0</v>
      </c>
    </row>
    <row r="459" spans="1:21" x14ac:dyDescent="0.3">
      <c r="A459" s="4">
        <v>457</v>
      </c>
      <c r="B459" s="4">
        <v>-96582809868</v>
      </c>
      <c r="C459" s="5">
        <v>2</v>
      </c>
      <c r="D459" s="5">
        <v>-1.1096999999999999E-2</v>
      </c>
      <c r="E459" s="5">
        <v>3.3110000000000001E-3</v>
      </c>
      <c r="F459" s="5">
        <v>1004219</v>
      </c>
      <c r="G459" s="5">
        <v>0</v>
      </c>
      <c r="H459" s="5">
        <v>0</v>
      </c>
      <c r="I459" s="5">
        <v>0</v>
      </c>
      <c r="J459" s="5">
        <v>0</v>
      </c>
      <c r="L459">
        <f t="shared" si="45"/>
        <v>457</v>
      </c>
      <c r="M459">
        <f>Analysis!$B$3+B459/1000000</f>
        <v>9.1901320000033593</v>
      </c>
      <c r="N459">
        <f t="shared" si="46"/>
        <v>2</v>
      </c>
      <c r="O459">
        <f>IF(ABS(D459)&gt;1,D459/1000000,D459)*Analysis!$B$4</f>
        <v>-0.10886157</v>
      </c>
      <c r="P459">
        <f>IF(ABS(E459)&gt;1,E459/1000000,E459)*Analysis!$B$4</f>
        <v>3.2480910000000002E-2</v>
      </c>
      <c r="Q459">
        <f>IF(ABS(F459)&gt;1,F459/1000000,F459)*Analysis!$B$4</f>
        <v>9.8513883900000003</v>
      </c>
      <c r="R459">
        <f t="shared" si="47"/>
        <v>0</v>
      </c>
      <c r="S459">
        <f t="shared" si="48"/>
        <v>0</v>
      </c>
      <c r="T459">
        <f t="shared" si="49"/>
        <v>0</v>
      </c>
      <c r="U459">
        <f t="shared" ref="U459:U522" si="50">J459/1000</f>
        <v>0</v>
      </c>
    </row>
    <row r="460" spans="1:21" x14ac:dyDescent="0.3">
      <c r="A460" s="4">
        <v>458</v>
      </c>
      <c r="B460" s="4">
        <v>-96582790652</v>
      </c>
      <c r="C460" s="5">
        <v>2</v>
      </c>
      <c r="D460" s="5">
        <v>-1.2437E-2</v>
      </c>
      <c r="E460" s="5">
        <v>4.7759999999999999E-3</v>
      </c>
      <c r="F460" s="5">
        <v>1004167</v>
      </c>
      <c r="G460" s="5">
        <v>0</v>
      </c>
      <c r="H460" s="5">
        <v>0</v>
      </c>
      <c r="I460" s="5">
        <v>0</v>
      </c>
      <c r="J460" s="5">
        <v>0</v>
      </c>
      <c r="L460">
        <f t="shared" si="45"/>
        <v>458</v>
      </c>
      <c r="M460">
        <f>Analysis!$B$3+B460/1000000</f>
        <v>9.2093480000039563</v>
      </c>
      <c r="N460">
        <f t="shared" si="46"/>
        <v>2</v>
      </c>
      <c r="O460">
        <f>IF(ABS(D460)&gt;1,D460/1000000,D460)*Analysis!$B$4</f>
        <v>-0.12200697000000001</v>
      </c>
      <c r="P460">
        <f>IF(ABS(E460)&gt;1,E460/1000000,E460)*Analysis!$B$4</f>
        <v>4.6852560000000001E-2</v>
      </c>
      <c r="Q460">
        <f>IF(ABS(F460)&gt;1,F460/1000000,F460)*Analysis!$B$4</f>
        <v>9.8508782700000008</v>
      </c>
      <c r="R460">
        <f t="shared" si="47"/>
        <v>0</v>
      </c>
      <c r="S460">
        <f t="shared" si="48"/>
        <v>0</v>
      </c>
      <c r="T460">
        <f t="shared" si="49"/>
        <v>0</v>
      </c>
      <c r="U460">
        <f t="shared" si="50"/>
        <v>0</v>
      </c>
    </row>
    <row r="461" spans="1:21" x14ac:dyDescent="0.3">
      <c r="A461" s="4">
        <v>459</v>
      </c>
      <c r="B461" s="4">
        <v>-96582771187</v>
      </c>
      <c r="C461" s="5">
        <v>2</v>
      </c>
      <c r="D461" s="5">
        <v>-1.3028E-2</v>
      </c>
      <c r="E461" s="5">
        <v>1.2940999999999999E-2</v>
      </c>
      <c r="F461" s="5">
        <v>1004128</v>
      </c>
      <c r="G461" s="5">
        <v>0</v>
      </c>
      <c r="H461" s="5">
        <v>0</v>
      </c>
      <c r="I461" s="5">
        <v>0</v>
      </c>
      <c r="J461" s="5">
        <v>0</v>
      </c>
      <c r="L461">
        <f t="shared" si="45"/>
        <v>459</v>
      </c>
      <c r="M461">
        <f>Analysis!$B$3+B461/1000000</f>
        <v>9.2288129999942612</v>
      </c>
      <c r="N461">
        <f t="shared" si="46"/>
        <v>2</v>
      </c>
      <c r="O461">
        <f>IF(ABS(D461)&gt;1,D461/1000000,D461)*Analysis!$B$4</f>
        <v>-0.12780468</v>
      </c>
      <c r="P461">
        <f>IF(ABS(E461)&gt;1,E461/1000000,E461)*Analysis!$B$4</f>
        <v>0.12695121000000001</v>
      </c>
      <c r="Q461">
        <f>IF(ABS(F461)&gt;1,F461/1000000,F461)*Analysis!$B$4</f>
        <v>9.8504956799999999</v>
      </c>
      <c r="R461">
        <f t="shared" si="47"/>
        <v>0</v>
      </c>
      <c r="S461">
        <f t="shared" si="48"/>
        <v>0</v>
      </c>
      <c r="T461">
        <f t="shared" si="49"/>
        <v>0</v>
      </c>
      <c r="U461">
        <f t="shared" si="50"/>
        <v>0</v>
      </c>
    </row>
    <row r="462" spans="1:21" x14ac:dyDescent="0.3">
      <c r="A462" s="4">
        <v>460</v>
      </c>
      <c r="B462" s="4">
        <v>-96582748273</v>
      </c>
      <c r="C462" s="5">
        <v>2</v>
      </c>
      <c r="D462" s="5">
        <v>-1.2702E-2</v>
      </c>
      <c r="E462" s="5">
        <v>1.2160000000000001E-2</v>
      </c>
      <c r="F462" s="5">
        <v>1004143</v>
      </c>
      <c r="G462" s="5">
        <v>0</v>
      </c>
      <c r="H462" s="5">
        <v>0</v>
      </c>
      <c r="I462" s="5">
        <v>0</v>
      </c>
      <c r="J462" s="5">
        <v>0</v>
      </c>
      <c r="L462">
        <f t="shared" si="45"/>
        <v>460</v>
      </c>
      <c r="M462">
        <f>Analysis!$B$3+B462/1000000</f>
        <v>9.2517269999952987</v>
      </c>
      <c r="N462">
        <f t="shared" si="46"/>
        <v>2</v>
      </c>
      <c r="O462">
        <f>IF(ABS(D462)&gt;1,D462/1000000,D462)*Analysis!$B$4</f>
        <v>-0.12460662</v>
      </c>
      <c r="P462">
        <f>IF(ABS(E462)&gt;1,E462/1000000,E462)*Analysis!$B$4</f>
        <v>0.11928960000000001</v>
      </c>
      <c r="Q462">
        <f>IF(ABS(F462)&gt;1,F462/1000000,F462)*Analysis!$B$4</f>
        <v>9.85064283</v>
      </c>
      <c r="R462">
        <f t="shared" si="47"/>
        <v>0</v>
      </c>
      <c r="S462">
        <f t="shared" si="48"/>
        <v>0</v>
      </c>
      <c r="T462">
        <f t="shared" si="49"/>
        <v>0</v>
      </c>
      <c r="U462">
        <f t="shared" si="50"/>
        <v>0</v>
      </c>
    </row>
    <row r="463" spans="1:21" x14ac:dyDescent="0.3">
      <c r="A463" s="4">
        <v>461</v>
      </c>
      <c r="B463" s="4">
        <v>-96582742662</v>
      </c>
      <c r="C463" s="5">
        <v>2</v>
      </c>
      <c r="D463" s="5">
        <v>-1.2965000000000001E-2</v>
      </c>
      <c r="E463" s="5">
        <v>1.1856E-2</v>
      </c>
      <c r="F463" s="5">
        <v>1004130</v>
      </c>
      <c r="G463" s="5">
        <v>0</v>
      </c>
      <c r="H463" s="5">
        <v>0</v>
      </c>
      <c r="I463" s="5">
        <v>0</v>
      </c>
      <c r="J463" s="5">
        <v>0</v>
      </c>
      <c r="L463">
        <f t="shared" si="45"/>
        <v>461</v>
      </c>
      <c r="M463">
        <f>Analysis!$B$3+B463/1000000</f>
        <v>9.2573379999957979</v>
      </c>
      <c r="N463">
        <f t="shared" si="46"/>
        <v>2</v>
      </c>
      <c r="O463">
        <f>IF(ABS(D463)&gt;1,D463/1000000,D463)*Analysis!$B$4</f>
        <v>-0.12718665000000001</v>
      </c>
      <c r="P463">
        <f>IF(ABS(E463)&gt;1,E463/1000000,E463)*Analysis!$B$4</f>
        <v>0.11630736000000001</v>
      </c>
      <c r="Q463">
        <f>IF(ABS(F463)&gt;1,F463/1000000,F463)*Analysis!$B$4</f>
        <v>9.8505152999999996</v>
      </c>
      <c r="R463">
        <f t="shared" si="47"/>
        <v>0</v>
      </c>
      <c r="S463">
        <f t="shared" si="48"/>
        <v>0</v>
      </c>
      <c r="T463">
        <f t="shared" si="49"/>
        <v>0</v>
      </c>
      <c r="U463">
        <f t="shared" si="50"/>
        <v>0</v>
      </c>
    </row>
    <row r="464" spans="1:21" x14ac:dyDescent="0.3">
      <c r="A464" s="4">
        <v>462</v>
      </c>
      <c r="B464" s="4">
        <v>-96582709025</v>
      </c>
      <c r="C464" s="5">
        <v>7</v>
      </c>
      <c r="D464" s="5">
        <v>-1.2931E-2</v>
      </c>
      <c r="E464" s="5">
        <v>1.2318000000000001E-2</v>
      </c>
      <c r="F464" s="5">
        <v>1004136</v>
      </c>
      <c r="G464" s="5">
        <v>-1854003</v>
      </c>
      <c r="H464" s="5">
        <v>0.51198900000000003</v>
      </c>
      <c r="I464" s="5">
        <v>0</v>
      </c>
      <c r="J464" s="5">
        <v>0</v>
      </c>
      <c r="L464">
        <f t="shared" si="45"/>
        <v>462</v>
      </c>
      <c r="M464">
        <f>Analysis!$B$3+B464/1000000</f>
        <v>9.2909749999962514</v>
      </c>
      <c r="N464">
        <f t="shared" si="46"/>
        <v>7</v>
      </c>
      <c r="O464">
        <f>IF(ABS(D464)&gt;1,D464/1000000,D464)*Analysis!$B$4</f>
        <v>-0.12685310999999999</v>
      </c>
      <c r="P464">
        <f>IF(ABS(E464)&gt;1,E464/1000000,E464)*Analysis!$B$4</f>
        <v>0.12083958000000002</v>
      </c>
      <c r="Q464">
        <f>IF(ABS(F464)&gt;1,F464/1000000,F464)*Analysis!$B$4</f>
        <v>9.850574159999999</v>
      </c>
      <c r="R464">
        <f t="shared" si="47"/>
        <v>-1.8540030000000001</v>
      </c>
      <c r="S464">
        <f t="shared" si="48"/>
        <v>0.51198900000000003</v>
      </c>
      <c r="T464">
        <f t="shared" si="49"/>
        <v>0</v>
      </c>
      <c r="U464">
        <f t="shared" si="50"/>
        <v>0</v>
      </c>
    </row>
    <row r="465" spans="1:21" x14ac:dyDescent="0.3">
      <c r="A465" s="4">
        <v>463</v>
      </c>
      <c r="B465" s="4">
        <v>-96582686579</v>
      </c>
      <c r="C465" s="5">
        <v>7</v>
      </c>
      <c r="D465" s="5">
        <v>-1.2805E-2</v>
      </c>
      <c r="E465" s="5">
        <v>1.2359E-2</v>
      </c>
      <c r="F465" s="5">
        <v>1004138</v>
      </c>
      <c r="G465" s="5">
        <v>-1706057</v>
      </c>
      <c r="H465" s="5">
        <v>1.4917E-2</v>
      </c>
      <c r="I465" s="5">
        <v>0</v>
      </c>
      <c r="J465" s="5">
        <v>0</v>
      </c>
      <c r="L465">
        <f t="shared" si="45"/>
        <v>463</v>
      </c>
      <c r="M465">
        <f>Analysis!$B$3+B465/1000000</f>
        <v>9.3134209999989253</v>
      </c>
      <c r="N465">
        <f t="shared" si="46"/>
        <v>7</v>
      </c>
      <c r="O465">
        <f>IF(ABS(D465)&gt;1,D465/1000000,D465)*Analysis!$B$4</f>
        <v>-0.12561705000000001</v>
      </c>
      <c r="P465">
        <f>IF(ABS(E465)&gt;1,E465/1000000,E465)*Analysis!$B$4</f>
        <v>0.12124179</v>
      </c>
      <c r="Q465">
        <f>IF(ABS(F465)&gt;1,F465/1000000,F465)*Analysis!$B$4</f>
        <v>9.8505937800000005</v>
      </c>
      <c r="R465">
        <f t="shared" si="47"/>
        <v>-1.7060569999999999</v>
      </c>
      <c r="S465">
        <f t="shared" si="48"/>
        <v>1.4917E-2</v>
      </c>
      <c r="T465">
        <f t="shared" si="49"/>
        <v>0</v>
      </c>
      <c r="U465">
        <f t="shared" si="50"/>
        <v>0</v>
      </c>
    </row>
    <row r="466" spans="1:21" x14ac:dyDescent="0.3">
      <c r="A466" s="4">
        <v>464</v>
      </c>
      <c r="B466" s="4">
        <v>-96582671611</v>
      </c>
      <c r="C466" s="5">
        <v>7</v>
      </c>
      <c r="D466" s="5">
        <v>-1.1187000000000001E-2</v>
      </c>
      <c r="E466" s="5">
        <v>1.2218E-2</v>
      </c>
      <c r="F466" s="5">
        <v>1004200</v>
      </c>
      <c r="G466" s="5">
        <v>-0.32297799999999999</v>
      </c>
      <c r="H466" s="5">
        <v>0.44622400000000001</v>
      </c>
      <c r="I466" s="5">
        <v>0</v>
      </c>
      <c r="J466" s="5">
        <v>0</v>
      </c>
      <c r="L466">
        <f t="shared" si="45"/>
        <v>464</v>
      </c>
      <c r="M466">
        <f>Analysis!$B$3+B466/1000000</f>
        <v>9.3283890000020619</v>
      </c>
      <c r="N466">
        <f t="shared" si="46"/>
        <v>7</v>
      </c>
      <c r="O466">
        <f>IF(ABS(D466)&gt;1,D466/1000000,D466)*Analysis!$B$4</f>
        <v>-0.10974447000000001</v>
      </c>
      <c r="P466">
        <f>IF(ABS(E466)&gt;1,E466/1000000,E466)*Analysis!$B$4</f>
        <v>0.11985858000000001</v>
      </c>
      <c r="Q466">
        <f>IF(ABS(F466)&gt;1,F466/1000000,F466)*Analysis!$B$4</f>
        <v>9.8512020000000007</v>
      </c>
      <c r="R466">
        <f t="shared" si="47"/>
        <v>-0.32297799999999999</v>
      </c>
      <c r="S466">
        <f t="shared" si="48"/>
        <v>0.44622400000000001</v>
      </c>
      <c r="T466">
        <f t="shared" si="49"/>
        <v>0</v>
      </c>
      <c r="U466">
        <f t="shared" si="50"/>
        <v>0</v>
      </c>
    </row>
    <row r="467" spans="1:21" x14ac:dyDescent="0.3">
      <c r="A467" s="4">
        <v>465</v>
      </c>
      <c r="B467" s="4">
        <v>-96582650063</v>
      </c>
      <c r="C467" s="5">
        <v>7</v>
      </c>
      <c r="D467" s="5">
        <v>-1.2239E-2</v>
      </c>
      <c r="E467" s="5">
        <v>1.2279E-2</v>
      </c>
      <c r="F467" s="5">
        <v>1004162</v>
      </c>
      <c r="G467" s="5">
        <v>0.35538599999999998</v>
      </c>
      <c r="H467" s="5">
        <v>0.72257000000000005</v>
      </c>
      <c r="I467" s="5">
        <v>0</v>
      </c>
      <c r="J467" s="5">
        <v>0</v>
      </c>
      <c r="L467">
        <f t="shared" si="45"/>
        <v>465</v>
      </c>
      <c r="M467">
        <f>Analysis!$B$3+B467/1000000</f>
        <v>9.3499370000063209</v>
      </c>
      <c r="N467">
        <f t="shared" si="46"/>
        <v>7</v>
      </c>
      <c r="O467">
        <f>IF(ABS(D467)&gt;1,D467/1000000,D467)*Analysis!$B$4</f>
        <v>-0.12006459</v>
      </c>
      <c r="P467">
        <f>IF(ABS(E467)&gt;1,E467/1000000,E467)*Analysis!$B$4</f>
        <v>0.12045699</v>
      </c>
      <c r="Q467">
        <f>IF(ABS(F467)&gt;1,F467/1000000,F467)*Analysis!$B$4</f>
        <v>9.8508292199999996</v>
      </c>
      <c r="R467">
        <f t="shared" si="47"/>
        <v>0.35538599999999998</v>
      </c>
      <c r="S467">
        <f t="shared" si="48"/>
        <v>0.72257000000000005</v>
      </c>
      <c r="T467">
        <f t="shared" si="49"/>
        <v>0</v>
      </c>
      <c r="U467">
        <f t="shared" si="50"/>
        <v>0</v>
      </c>
    </row>
    <row r="468" spans="1:21" x14ac:dyDescent="0.3">
      <c r="A468" s="4">
        <v>466</v>
      </c>
      <c r="B468" s="4">
        <v>-96582631429</v>
      </c>
      <c r="C468" s="5">
        <v>7</v>
      </c>
      <c r="D468" s="5">
        <v>-1.1483999999999999E-2</v>
      </c>
      <c r="E468" s="5">
        <v>1.222E-2</v>
      </c>
      <c r="F468" s="5">
        <v>1004186</v>
      </c>
      <c r="G468" s="5">
        <v>0.85418700000000003</v>
      </c>
      <c r="H468" s="5">
        <v>0.89553300000000002</v>
      </c>
      <c r="I468" s="5">
        <v>0</v>
      </c>
      <c r="J468" s="5">
        <v>0</v>
      </c>
      <c r="L468">
        <f t="shared" si="45"/>
        <v>466</v>
      </c>
      <c r="M468">
        <f>Analysis!$B$3+B468/1000000</f>
        <v>9.368570999999065</v>
      </c>
      <c r="N468">
        <f t="shared" si="46"/>
        <v>7</v>
      </c>
      <c r="O468">
        <f>IF(ABS(D468)&gt;1,D468/1000000,D468)*Analysis!$B$4</f>
        <v>-0.11265804</v>
      </c>
      <c r="P468">
        <f>IF(ABS(E468)&gt;1,E468/1000000,E468)*Analysis!$B$4</f>
        <v>0.1198782</v>
      </c>
      <c r="Q468">
        <f>IF(ABS(F468)&gt;1,F468/1000000,F468)*Analysis!$B$4</f>
        <v>9.8510646600000005</v>
      </c>
      <c r="R468">
        <f t="shared" si="47"/>
        <v>0.85418700000000003</v>
      </c>
      <c r="S468">
        <f t="shared" si="48"/>
        <v>0.89553300000000002</v>
      </c>
      <c r="T468">
        <f t="shared" si="49"/>
        <v>0</v>
      </c>
      <c r="U468">
        <f t="shared" si="50"/>
        <v>0</v>
      </c>
    </row>
    <row r="469" spans="1:21" x14ac:dyDescent="0.3">
      <c r="A469" s="4">
        <v>467</v>
      </c>
      <c r="B469" s="4">
        <v>-96582611178</v>
      </c>
      <c r="C469" s="5">
        <v>7</v>
      </c>
      <c r="D469" s="5">
        <v>-3.8509999999999998E-3</v>
      </c>
      <c r="E469" s="5">
        <v>1.2276E-2</v>
      </c>
      <c r="F469" s="5">
        <v>1004480</v>
      </c>
      <c r="G469" s="5">
        <v>1681406</v>
      </c>
      <c r="H469" s="5">
        <v>1006178</v>
      </c>
      <c r="I469" s="5">
        <v>0</v>
      </c>
      <c r="J469" s="5">
        <v>0</v>
      </c>
      <c r="L469">
        <f t="shared" si="45"/>
        <v>467</v>
      </c>
      <c r="M469">
        <f>Analysis!$B$3+B469/1000000</f>
        <v>9.3888219999935245</v>
      </c>
      <c r="N469">
        <f t="shared" si="46"/>
        <v>7</v>
      </c>
      <c r="O469">
        <f>IF(ABS(D469)&gt;1,D469/1000000,D469)*Analysis!$B$4</f>
        <v>-3.7778310000000002E-2</v>
      </c>
      <c r="P469">
        <f>IF(ABS(E469)&gt;1,E469/1000000,E469)*Analysis!$B$4</f>
        <v>0.12042756000000002</v>
      </c>
      <c r="Q469">
        <f>IF(ABS(F469)&gt;1,F469/1000000,F469)*Analysis!$B$4</f>
        <v>9.8539488000000013</v>
      </c>
      <c r="R469">
        <f t="shared" si="47"/>
        <v>1.681406</v>
      </c>
      <c r="S469">
        <f t="shared" si="48"/>
        <v>1.006178</v>
      </c>
      <c r="T469">
        <f t="shared" si="49"/>
        <v>0</v>
      </c>
      <c r="U469">
        <f t="shared" si="50"/>
        <v>0</v>
      </c>
    </row>
    <row r="470" spans="1:21" x14ac:dyDescent="0.3">
      <c r="A470" s="4">
        <v>468</v>
      </c>
      <c r="B470" s="4">
        <v>-96582587399</v>
      </c>
      <c r="C470" s="5">
        <v>7</v>
      </c>
      <c r="D470" s="5">
        <v>-5.3299999999999997E-3</v>
      </c>
      <c r="E470" s="5">
        <v>1.0495000000000001E-2</v>
      </c>
      <c r="F470" s="5">
        <v>1004430</v>
      </c>
      <c r="G470" s="5">
        <v>2139290</v>
      </c>
      <c r="H470" s="5">
        <v>1008256</v>
      </c>
      <c r="I470" s="5">
        <v>0</v>
      </c>
      <c r="J470" s="5">
        <v>0</v>
      </c>
      <c r="L470">
        <f t="shared" si="45"/>
        <v>468</v>
      </c>
      <c r="M470">
        <f>Analysis!$B$3+B470/1000000</f>
        <v>9.4126010000036331</v>
      </c>
      <c r="N470">
        <f t="shared" si="46"/>
        <v>7</v>
      </c>
      <c r="O470">
        <f>IF(ABS(D470)&gt;1,D470/1000000,D470)*Analysis!$B$4</f>
        <v>-5.2287300000000002E-2</v>
      </c>
      <c r="P470">
        <f>IF(ABS(E470)&gt;1,E470/1000000,E470)*Analysis!$B$4</f>
        <v>0.10295595000000002</v>
      </c>
      <c r="Q470">
        <f>IF(ABS(F470)&gt;1,F470/1000000,F470)*Analysis!$B$4</f>
        <v>9.8534582999999998</v>
      </c>
      <c r="R470">
        <f t="shared" si="47"/>
        <v>2.1392899999999999</v>
      </c>
      <c r="S470">
        <f t="shared" si="48"/>
        <v>1.008256</v>
      </c>
      <c r="T470">
        <f t="shared" si="49"/>
        <v>0</v>
      </c>
      <c r="U470">
        <f t="shared" si="50"/>
        <v>0</v>
      </c>
    </row>
    <row r="471" spans="1:21" x14ac:dyDescent="0.3">
      <c r="A471" s="4">
        <v>469</v>
      </c>
      <c r="B471" s="4">
        <v>-96582569755</v>
      </c>
      <c r="C471" s="5">
        <v>7</v>
      </c>
      <c r="D471" s="5">
        <v>-1.3495999999999999E-2</v>
      </c>
      <c r="E471" s="5">
        <v>1.1408E-2</v>
      </c>
      <c r="F471" s="5">
        <v>1004110</v>
      </c>
      <c r="G471" s="5">
        <v>1965877</v>
      </c>
      <c r="H471" s="5">
        <v>0.97584899999999997</v>
      </c>
      <c r="I471" s="5">
        <v>0</v>
      </c>
      <c r="J471" s="5">
        <v>0</v>
      </c>
      <c r="L471">
        <f t="shared" si="45"/>
        <v>469</v>
      </c>
      <c r="M471">
        <f>Analysis!$B$3+B471/1000000</f>
        <v>9.4302449999959208</v>
      </c>
      <c r="N471">
        <f t="shared" si="46"/>
        <v>7</v>
      </c>
      <c r="O471">
        <f>IF(ABS(D471)&gt;1,D471/1000000,D471)*Analysis!$B$4</f>
        <v>-0.13239576</v>
      </c>
      <c r="P471">
        <f>IF(ABS(E471)&gt;1,E471/1000000,E471)*Analysis!$B$4</f>
        <v>0.11191248000000001</v>
      </c>
      <c r="Q471">
        <f>IF(ABS(F471)&gt;1,F471/1000000,F471)*Analysis!$B$4</f>
        <v>9.8503191000000019</v>
      </c>
      <c r="R471">
        <f t="shared" si="47"/>
        <v>1.9658770000000001</v>
      </c>
      <c r="S471">
        <f t="shared" si="48"/>
        <v>0.97584899999999997</v>
      </c>
      <c r="T471">
        <f t="shared" si="49"/>
        <v>0</v>
      </c>
      <c r="U471">
        <f t="shared" si="50"/>
        <v>0</v>
      </c>
    </row>
    <row r="472" spans="1:21" x14ac:dyDescent="0.3">
      <c r="A472" s="4">
        <v>470</v>
      </c>
      <c r="B472" s="4">
        <v>-96582548858</v>
      </c>
      <c r="C472" s="5">
        <v>7</v>
      </c>
      <c r="D472" s="5">
        <v>-5.8199999999999997E-3</v>
      </c>
      <c r="E472" s="5">
        <v>2.3670000000000002E-3</v>
      </c>
      <c r="F472" s="5">
        <v>1004421</v>
      </c>
      <c r="G472" s="5">
        <v>1908363</v>
      </c>
      <c r="H472" s="5">
        <v>0.50574699999999995</v>
      </c>
      <c r="I472" s="5">
        <v>0</v>
      </c>
      <c r="J472" s="5">
        <v>0</v>
      </c>
      <c r="L472">
        <f t="shared" si="45"/>
        <v>470</v>
      </c>
      <c r="M472">
        <f>Analysis!$B$3+B472/1000000</f>
        <v>9.4511420000053477</v>
      </c>
      <c r="N472">
        <f t="shared" si="46"/>
        <v>7</v>
      </c>
      <c r="O472">
        <f>IF(ABS(D472)&gt;1,D472/1000000,D472)*Analysis!$B$4</f>
        <v>-5.7094199999999998E-2</v>
      </c>
      <c r="P472">
        <f>IF(ABS(E472)&gt;1,E472/1000000,E472)*Analysis!$B$4</f>
        <v>2.3220270000000005E-2</v>
      </c>
      <c r="Q472">
        <f>IF(ABS(F472)&gt;1,F472/1000000,F472)*Analysis!$B$4</f>
        <v>9.8533700100000008</v>
      </c>
      <c r="R472">
        <f t="shared" si="47"/>
        <v>1.908363</v>
      </c>
      <c r="S472">
        <f t="shared" si="48"/>
        <v>0.50574699999999995</v>
      </c>
      <c r="T472">
        <f t="shared" si="49"/>
        <v>0</v>
      </c>
      <c r="U472">
        <f t="shared" si="50"/>
        <v>0</v>
      </c>
    </row>
    <row r="473" spans="1:21" x14ac:dyDescent="0.3">
      <c r="A473" s="4">
        <v>471</v>
      </c>
      <c r="B473" s="4">
        <v>-96582527774</v>
      </c>
      <c r="C473" s="5">
        <v>7</v>
      </c>
      <c r="D473" s="5">
        <v>-7.3119999999999999E-3</v>
      </c>
      <c r="E473" s="5">
        <v>8.4360000000000008E-3</v>
      </c>
      <c r="F473" s="5">
        <v>1004355</v>
      </c>
      <c r="G473" s="5">
        <v>2063315</v>
      </c>
      <c r="H473" s="5">
        <v>0.40567599999999998</v>
      </c>
      <c r="I473" s="5">
        <v>0</v>
      </c>
      <c r="J473" s="5">
        <v>0</v>
      </c>
      <c r="L473">
        <f t="shared" si="45"/>
        <v>471</v>
      </c>
      <c r="M473">
        <f>Analysis!$B$3+B473/1000000</f>
        <v>9.4722259999980452</v>
      </c>
      <c r="N473">
        <f t="shared" si="46"/>
        <v>7</v>
      </c>
      <c r="O473">
        <f>IF(ABS(D473)&gt;1,D473/1000000,D473)*Analysis!$B$4</f>
        <v>-7.1730719999999998E-2</v>
      </c>
      <c r="P473">
        <f>IF(ABS(E473)&gt;1,E473/1000000,E473)*Analysis!$B$4</f>
        <v>8.275716000000001E-2</v>
      </c>
      <c r="Q473">
        <f>IF(ABS(F473)&gt;1,F473/1000000,F473)*Analysis!$B$4</f>
        <v>9.8527225500000011</v>
      </c>
      <c r="R473">
        <f t="shared" si="47"/>
        <v>2.0633149999999998</v>
      </c>
      <c r="S473">
        <f t="shared" si="48"/>
        <v>0.40567599999999998</v>
      </c>
      <c r="T473">
        <f t="shared" si="49"/>
        <v>0</v>
      </c>
      <c r="U473">
        <f t="shared" si="50"/>
        <v>0</v>
      </c>
    </row>
    <row r="474" spans="1:21" x14ac:dyDescent="0.3">
      <c r="A474" s="4">
        <v>472</v>
      </c>
      <c r="B474" s="4">
        <v>-96582510944</v>
      </c>
      <c r="C474" s="5">
        <v>7</v>
      </c>
      <c r="D474" s="5">
        <v>-1.4093E-2</v>
      </c>
      <c r="E474" s="5">
        <v>3.127E-3</v>
      </c>
      <c r="F474" s="5">
        <v>1004107</v>
      </c>
      <c r="G474" s="5">
        <v>1857624</v>
      </c>
      <c r="H474" s="5">
        <v>0.19006300000000001</v>
      </c>
      <c r="I474" s="5">
        <v>0</v>
      </c>
      <c r="J474" s="5">
        <v>0</v>
      </c>
      <c r="L474">
        <f t="shared" si="45"/>
        <v>472</v>
      </c>
      <c r="M474">
        <f>Analysis!$B$3+B474/1000000</f>
        <v>9.4890560000058031</v>
      </c>
      <c r="N474">
        <f t="shared" si="46"/>
        <v>7</v>
      </c>
      <c r="O474">
        <f>IF(ABS(D474)&gt;1,D474/1000000,D474)*Analysis!$B$4</f>
        <v>-0.13825233000000001</v>
      </c>
      <c r="P474">
        <f>IF(ABS(E474)&gt;1,E474/1000000,E474)*Analysis!$B$4</f>
        <v>3.0675870000000001E-2</v>
      </c>
      <c r="Q474">
        <f>IF(ABS(F474)&gt;1,F474/1000000,F474)*Analysis!$B$4</f>
        <v>9.8502896700000004</v>
      </c>
      <c r="R474">
        <f t="shared" si="47"/>
        <v>1.8576239999999999</v>
      </c>
      <c r="S474">
        <f t="shared" si="48"/>
        <v>0.19006300000000001</v>
      </c>
      <c r="T474">
        <f t="shared" si="49"/>
        <v>0</v>
      </c>
      <c r="U474">
        <f t="shared" si="50"/>
        <v>0</v>
      </c>
    </row>
    <row r="475" spans="1:21" x14ac:dyDescent="0.3">
      <c r="A475" s="4">
        <v>473</v>
      </c>
      <c r="B475" s="4">
        <v>-96582488640</v>
      </c>
      <c r="C475" s="5">
        <v>7</v>
      </c>
      <c r="D475" s="5">
        <v>-1.0624E-2</v>
      </c>
      <c r="E475" s="5">
        <v>5.7520000000000002E-3</v>
      </c>
      <c r="F475" s="5">
        <v>1006155</v>
      </c>
      <c r="G475" s="5">
        <v>1573234</v>
      </c>
      <c r="H475" s="5">
        <v>0.300898</v>
      </c>
      <c r="I475" s="5">
        <v>0</v>
      </c>
      <c r="J475" s="5">
        <v>0</v>
      </c>
      <c r="L475">
        <f t="shared" si="45"/>
        <v>473</v>
      </c>
      <c r="M475">
        <f>Analysis!$B$3+B475/1000000</f>
        <v>9.5113600000040606</v>
      </c>
      <c r="N475">
        <f t="shared" si="46"/>
        <v>7</v>
      </c>
      <c r="O475">
        <f>IF(ABS(D475)&gt;1,D475/1000000,D475)*Analysis!$B$4</f>
        <v>-0.10422144</v>
      </c>
      <c r="P475">
        <f>IF(ABS(E475)&gt;1,E475/1000000,E475)*Analysis!$B$4</f>
        <v>5.6427120000000004E-2</v>
      </c>
      <c r="Q475">
        <f>IF(ABS(F475)&gt;1,F475/1000000,F475)*Analysis!$B$4</f>
        <v>9.8703805500000001</v>
      </c>
      <c r="R475">
        <f t="shared" si="47"/>
        <v>1.573234</v>
      </c>
      <c r="S475">
        <f t="shared" si="48"/>
        <v>0.300898</v>
      </c>
      <c r="T475">
        <f t="shared" si="49"/>
        <v>0</v>
      </c>
      <c r="U475">
        <f t="shared" si="50"/>
        <v>0</v>
      </c>
    </row>
    <row r="476" spans="1:21" x14ac:dyDescent="0.3">
      <c r="A476" s="4">
        <v>474</v>
      </c>
      <c r="B476" s="4">
        <v>-96582468931</v>
      </c>
      <c r="C476" s="5">
        <v>7</v>
      </c>
      <c r="D476" s="5">
        <v>-1.3492000000000001E-2</v>
      </c>
      <c r="E476" s="5">
        <v>7.2069999999999999E-3</v>
      </c>
      <c r="F476" s="5">
        <v>1008905</v>
      </c>
      <c r="G476" s="5">
        <v>1397938</v>
      </c>
      <c r="H476" s="5">
        <v>0.27412799999999998</v>
      </c>
      <c r="I476" s="5">
        <v>0</v>
      </c>
      <c r="J476" s="5">
        <v>0</v>
      </c>
      <c r="L476">
        <f t="shared" si="45"/>
        <v>474</v>
      </c>
      <c r="M476">
        <f>Analysis!$B$3+B476/1000000</f>
        <v>9.5310690000042086</v>
      </c>
      <c r="N476">
        <f t="shared" si="46"/>
        <v>7</v>
      </c>
      <c r="O476">
        <f>IF(ABS(D476)&gt;1,D476/1000000,D476)*Analysis!$B$4</f>
        <v>-0.13235652000000001</v>
      </c>
      <c r="P476">
        <f>IF(ABS(E476)&gt;1,E476/1000000,E476)*Analysis!$B$4</f>
        <v>7.0700670000000007E-2</v>
      </c>
      <c r="Q476">
        <f>IF(ABS(F476)&gt;1,F476/1000000,F476)*Analysis!$B$4</f>
        <v>9.8973580499999994</v>
      </c>
      <c r="R476">
        <f t="shared" si="47"/>
        <v>1.3979379999999999</v>
      </c>
      <c r="S476">
        <f t="shared" si="48"/>
        <v>0.27412799999999998</v>
      </c>
      <c r="T476">
        <f t="shared" si="49"/>
        <v>0</v>
      </c>
      <c r="U476">
        <f t="shared" si="50"/>
        <v>0</v>
      </c>
    </row>
    <row r="477" spans="1:21" x14ac:dyDescent="0.3">
      <c r="A477" s="4">
        <v>475</v>
      </c>
      <c r="B477" s="4">
        <v>-96582447848</v>
      </c>
      <c r="C477" s="5">
        <v>7</v>
      </c>
      <c r="D477" s="5">
        <v>-1.3101E-2</v>
      </c>
      <c r="E477" s="5">
        <v>6.2740000000000001E-3</v>
      </c>
      <c r="F477" s="5">
        <v>1003790</v>
      </c>
      <c r="G477" s="5">
        <v>1243357</v>
      </c>
      <c r="H477" s="5">
        <v>0.38874300000000001</v>
      </c>
      <c r="I477" s="5">
        <v>0</v>
      </c>
      <c r="J477" s="5">
        <v>0</v>
      </c>
      <c r="L477">
        <f t="shared" si="45"/>
        <v>475</v>
      </c>
      <c r="M477">
        <f>Analysis!$B$3+B477/1000000</f>
        <v>9.5521520000038436</v>
      </c>
      <c r="N477">
        <f t="shared" si="46"/>
        <v>7</v>
      </c>
      <c r="O477">
        <f>IF(ABS(D477)&gt;1,D477/1000000,D477)*Analysis!$B$4</f>
        <v>-0.12852081000000001</v>
      </c>
      <c r="P477">
        <f>IF(ABS(E477)&gt;1,E477/1000000,E477)*Analysis!$B$4</f>
        <v>6.1547940000000002E-2</v>
      </c>
      <c r="Q477">
        <f>IF(ABS(F477)&gt;1,F477/1000000,F477)*Analysis!$B$4</f>
        <v>9.8471799000000004</v>
      </c>
      <c r="R477">
        <f t="shared" si="47"/>
        <v>1.243357</v>
      </c>
      <c r="S477">
        <f t="shared" si="48"/>
        <v>0.38874300000000001</v>
      </c>
      <c r="T477">
        <f t="shared" si="49"/>
        <v>0</v>
      </c>
      <c r="U477">
        <f t="shared" si="50"/>
        <v>0</v>
      </c>
    </row>
    <row r="478" spans="1:21" x14ac:dyDescent="0.3">
      <c r="A478" s="4">
        <v>476</v>
      </c>
      <c r="B478" s="4">
        <v>-96582428745</v>
      </c>
      <c r="C478" s="5">
        <v>7</v>
      </c>
      <c r="D478" s="5">
        <v>-7.3680000000000004E-3</v>
      </c>
      <c r="E478" s="5">
        <v>1.3539000000000001E-2</v>
      </c>
      <c r="F478" s="5">
        <v>1004652</v>
      </c>
      <c r="G478" s="5">
        <v>1563831</v>
      </c>
      <c r="H478" s="5">
        <v>1003615</v>
      </c>
      <c r="I478" s="5">
        <v>0</v>
      </c>
      <c r="J478" s="5">
        <v>0</v>
      </c>
      <c r="L478">
        <f t="shared" si="45"/>
        <v>476</v>
      </c>
      <c r="M478">
        <f>Analysis!$B$3+B478/1000000</f>
        <v>9.5712550000025658</v>
      </c>
      <c r="N478">
        <f t="shared" si="46"/>
        <v>7</v>
      </c>
      <c r="O478">
        <f>IF(ABS(D478)&gt;1,D478/1000000,D478)*Analysis!$B$4</f>
        <v>-7.228008000000001E-2</v>
      </c>
      <c r="P478">
        <f>IF(ABS(E478)&gt;1,E478/1000000,E478)*Analysis!$B$4</f>
        <v>0.13281759000000001</v>
      </c>
      <c r="Q478">
        <f>IF(ABS(F478)&gt;1,F478/1000000,F478)*Analysis!$B$4</f>
        <v>9.8556361200000016</v>
      </c>
      <c r="R478">
        <f t="shared" si="47"/>
        <v>1.563831</v>
      </c>
      <c r="S478">
        <f t="shared" si="48"/>
        <v>1.0036149999999999</v>
      </c>
      <c r="T478">
        <f t="shared" si="49"/>
        <v>0</v>
      </c>
      <c r="U478">
        <f t="shared" si="50"/>
        <v>0</v>
      </c>
    </row>
    <row r="479" spans="1:21" x14ac:dyDescent="0.3">
      <c r="A479" s="4">
        <v>477</v>
      </c>
      <c r="B479" s="4">
        <v>-96582406176</v>
      </c>
      <c r="C479" s="5">
        <v>7</v>
      </c>
      <c r="D479" s="5">
        <v>-1.2512000000000001E-2</v>
      </c>
      <c r="E479" s="5">
        <v>1.2729000000000001E-2</v>
      </c>
      <c r="F479" s="5">
        <v>1004318</v>
      </c>
      <c r="G479" s="5">
        <v>1493319</v>
      </c>
      <c r="H479" s="5">
        <v>1295111</v>
      </c>
      <c r="I479" s="5">
        <v>0</v>
      </c>
      <c r="J479" s="5">
        <v>0</v>
      </c>
      <c r="L479">
        <f t="shared" si="45"/>
        <v>477</v>
      </c>
      <c r="M479">
        <f>Analysis!$B$3+B479/1000000</f>
        <v>9.5938239999959478</v>
      </c>
      <c r="N479">
        <f t="shared" si="46"/>
        <v>7</v>
      </c>
      <c r="O479">
        <f>IF(ABS(D479)&gt;1,D479/1000000,D479)*Analysis!$B$4</f>
        <v>-0.12274272000000001</v>
      </c>
      <c r="P479">
        <f>IF(ABS(E479)&gt;1,E479/1000000,E479)*Analysis!$B$4</f>
        <v>0.12487149000000002</v>
      </c>
      <c r="Q479">
        <f>IF(ABS(F479)&gt;1,F479/1000000,F479)*Analysis!$B$4</f>
        <v>9.8523595800000017</v>
      </c>
      <c r="R479">
        <f t="shared" si="47"/>
        <v>1.4933190000000001</v>
      </c>
      <c r="S479">
        <f t="shared" si="48"/>
        <v>1.2951109999999999</v>
      </c>
      <c r="T479">
        <f t="shared" si="49"/>
        <v>0</v>
      </c>
      <c r="U479">
        <f t="shared" si="50"/>
        <v>0</v>
      </c>
    </row>
    <row r="480" spans="1:21" x14ac:dyDescent="0.3">
      <c r="A480" s="4">
        <v>478</v>
      </c>
      <c r="B480" s="4">
        <v>-96582388449</v>
      </c>
      <c r="C480" s="5">
        <v>7</v>
      </c>
      <c r="D480" s="5">
        <v>-1.2389000000000001E-2</v>
      </c>
      <c r="E480" s="5">
        <v>1.2052E-2</v>
      </c>
      <c r="F480" s="5">
        <v>1004105</v>
      </c>
      <c r="G480" s="5">
        <v>1234933</v>
      </c>
      <c r="H480" s="5">
        <v>1481869</v>
      </c>
      <c r="I480" s="5">
        <v>0</v>
      </c>
      <c r="J480" s="5">
        <v>0</v>
      </c>
      <c r="L480">
        <f t="shared" si="45"/>
        <v>478</v>
      </c>
      <c r="M480">
        <f>Analysis!$B$3+B480/1000000</f>
        <v>9.6115509999945061</v>
      </c>
      <c r="N480">
        <f t="shared" si="46"/>
        <v>7</v>
      </c>
      <c r="O480">
        <f>IF(ABS(D480)&gt;1,D480/1000000,D480)*Analysis!$B$4</f>
        <v>-0.12153609000000001</v>
      </c>
      <c r="P480">
        <f>IF(ABS(E480)&gt;1,E480/1000000,E480)*Analysis!$B$4</f>
        <v>0.11823012000000001</v>
      </c>
      <c r="Q480">
        <f>IF(ABS(F480)&gt;1,F480/1000000,F480)*Analysis!$B$4</f>
        <v>9.8502700500000007</v>
      </c>
      <c r="R480">
        <f t="shared" si="47"/>
        <v>1.2349330000000001</v>
      </c>
      <c r="S480">
        <f t="shared" si="48"/>
        <v>1.4818690000000001</v>
      </c>
      <c r="T480">
        <f t="shared" si="49"/>
        <v>0</v>
      </c>
      <c r="U480">
        <f t="shared" si="50"/>
        <v>0</v>
      </c>
    </row>
    <row r="481" spans="1:21" x14ac:dyDescent="0.3">
      <c r="A481" s="4">
        <v>479</v>
      </c>
      <c r="B481" s="4">
        <v>-96582367655</v>
      </c>
      <c r="C481" s="5">
        <v>7</v>
      </c>
      <c r="D481" s="5">
        <v>-1.1310000000000001E-2</v>
      </c>
      <c r="E481" s="5">
        <v>1.2194999999999999E-2</v>
      </c>
      <c r="F481" s="5">
        <v>1000638</v>
      </c>
      <c r="G481" s="5">
        <v>1267111</v>
      </c>
      <c r="H481" s="5">
        <v>1580564</v>
      </c>
      <c r="I481" s="5">
        <v>0</v>
      </c>
      <c r="J481" s="5">
        <v>0</v>
      </c>
      <c r="L481">
        <f t="shared" si="45"/>
        <v>479</v>
      </c>
      <c r="M481">
        <f>Analysis!$B$3+B481/1000000</f>
        <v>9.6323450000054436</v>
      </c>
      <c r="N481">
        <f t="shared" si="46"/>
        <v>7</v>
      </c>
      <c r="O481">
        <f>IF(ABS(D481)&gt;1,D481/1000000,D481)*Analysis!$B$4</f>
        <v>-0.11095110000000001</v>
      </c>
      <c r="P481">
        <f>IF(ABS(E481)&gt;1,E481/1000000,E481)*Analysis!$B$4</f>
        <v>0.11963295</v>
      </c>
      <c r="Q481">
        <f>IF(ABS(F481)&gt;1,F481/1000000,F481)*Analysis!$B$4</f>
        <v>9.8162587800000001</v>
      </c>
      <c r="R481">
        <f t="shared" si="47"/>
        <v>1.2671110000000001</v>
      </c>
      <c r="S481">
        <f t="shared" si="48"/>
        <v>1.5805640000000001</v>
      </c>
      <c r="T481">
        <f t="shared" si="49"/>
        <v>0</v>
      </c>
      <c r="U481">
        <f t="shared" si="50"/>
        <v>0</v>
      </c>
    </row>
    <row r="482" spans="1:21" x14ac:dyDescent="0.3">
      <c r="A482" s="4">
        <v>480</v>
      </c>
      <c r="B482" s="4">
        <v>-96582351669</v>
      </c>
      <c r="C482" s="5">
        <v>7</v>
      </c>
      <c r="D482" s="5">
        <v>-8.9379999999999998E-3</v>
      </c>
      <c r="E482" s="5">
        <v>1.2343E-2</v>
      </c>
      <c r="F482" s="5">
        <v>1004991</v>
      </c>
      <c r="G482" s="5">
        <v>1341452</v>
      </c>
      <c r="H482" s="5">
        <v>1623072</v>
      </c>
      <c r="I482" s="5">
        <v>0</v>
      </c>
      <c r="J482" s="5">
        <v>0</v>
      </c>
      <c r="L482">
        <f t="shared" si="45"/>
        <v>480</v>
      </c>
      <c r="M482">
        <f>Analysis!$B$3+B482/1000000</f>
        <v>9.6483310000039637</v>
      </c>
      <c r="N482">
        <f t="shared" si="46"/>
        <v>7</v>
      </c>
      <c r="O482">
        <f>IF(ABS(D482)&gt;1,D482/1000000,D482)*Analysis!$B$4</f>
        <v>-8.7681780000000001E-2</v>
      </c>
      <c r="P482">
        <f>IF(ABS(E482)&gt;1,E482/1000000,E482)*Analysis!$B$4</f>
        <v>0.12108483</v>
      </c>
      <c r="Q482">
        <f>IF(ABS(F482)&gt;1,F482/1000000,F482)*Analysis!$B$4</f>
        <v>9.8589617100000009</v>
      </c>
      <c r="R482">
        <f t="shared" si="47"/>
        <v>1.3414520000000001</v>
      </c>
      <c r="S482">
        <f t="shared" si="48"/>
        <v>1.6230720000000001</v>
      </c>
      <c r="T482">
        <f t="shared" si="49"/>
        <v>0</v>
      </c>
      <c r="U482">
        <f t="shared" si="50"/>
        <v>0</v>
      </c>
    </row>
    <row r="483" spans="1:21" x14ac:dyDescent="0.3">
      <c r="A483" s="4">
        <v>481</v>
      </c>
      <c r="B483" s="4">
        <v>-96582329749</v>
      </c>
      <c r="C483" s="5">
        <v>7</v>
      </c>
      <c r="D483" s="5">
        <v>-5.2220000000000001E-3</v>
      </c>
      <c r="E483" s="5">
        <v>1.2298E-2</v>
      </c>
      <c r="F483" s="5">
        <v>1004810</v>
      </c>
      <c r="G483" s="5">
        <v>1616640</v>
      </c>
      <c r="H483" s="5">
        <v>1645914</v>
      </c>
      <c r="I483" s="5">
        <v>0</v>
      </c>
      <c r="J483" s="5">
        <v>0</v>
      </c>
      <c r="L483">
        <f t="shared" si="45"/>
        <v>481</v>
      </c>
      <c r="M483">
        <f>Analysis!$B$3+B483/1000000</f>
        <v>9.6702510000031907</v>
      </c>
      <c r="N483">
        <f t="shared" si="46"/>
        <v>7</v>
      </c>
      <c r="O483">
        <f>IF(ABS(D483)&gt;1,D483/1000000,D483)*Analysis!$B$4</f>
        <v>-5.122782E-2</v>
      </c>
      <c r="P483">
        <f>IF(ABS(E483)&gt;1,E483/1000000,E483)*Analysis!$B$4</f>
        <v>0.12064338000000001</v>
      </c>
      <c r="Q483">
        <f>IF(ABS(F483)&gt;1,F483/1000000,F483)*Analysis!$B$4</f>
        <v>9.8571860999999998</v>
      </c>
      <c r="R483">
        <f t="shared" si="47"/>
        <v>1.6166400000000001</v>
      </c>
      <c r="S483">
        <f t="shared" si="48"/>
        <v>1.6459140000000001</v>
      </c>
      <c r="T483">
        <f t="shared" si="49"/>
        <v>0</v>
      </c>
      <c r="U483">
        <f t="shared" si="50"/>
        <v>0</v>
      </c>
    </row>
    <row r="484" spans="1:21" x14ac:dyDescent="0.3">
      <c r="A484" s="4">
        <v>482</v>
      </c>
      <c r="B484" s="4">
        <v>-96582308366</v>
      </c>
      <c r="C484" s="5">
        <v>7</v>
      </c>
      <c r="D484" s="5">
        <v>-5.777E-3</v>
      </c>
      <c r="E484" s="5">
        <v>1.2357E-2</v>
      </c>
      <c r="F484" s="5">
        <v>1004132</v>
      </c>
      <c r="G484" s="5">
        <v>1964138</v>
      </c>
      <c r="H484" s="5">
        <v>1648475</v>
      </c>
      <c r="I484" s="5">
        <v>0</v>
      </c>
      <c r="J484" s="5">
        <v>0</v>
      </c>
      <c r="L484">
        <f t="shared" si="45"/>
        <v>482</v>
      </c>
      <c r="M484">
        <f>Analysis!$B$3+B484/1000000</f>
        <v>9.691634000002523</v>
      </c>
      <c r="N484">
        <f t="shared" si="46"/>
        <v>7</v>
      </c>
      <c r="O484">
        <f>IF(ABS(D484)&gt;1,D484/1000000,D484)*Analysis!$B$4</f>
        <v>-5.667237E-2</v>
      </c>
      <c r="P484">
        <f>IF(ABS(E484)&gt;1,E484/1000000,E484)*Analysis!$B$4</f>
        <v>0.12122217</v>
      </c>
      <c r="Q484">
        <f>IF(ABS(F484)&gt;1,F484/1000000,F484)*Analysis!$B$4</f>
        <v>9.8505349200000012</v>
      </c>
      <c r="R484">
        <f t="shared" si="47"/>
        <v>1.9641379999999999</v>
      </c>
      <c r="S484">
        <f t="shared" si="48"/>
        <v>1.6484749999999999</v>
      </c>
      <c r="T484">
        <f t="shared" si="49"/>
        <v>0</v>
      </c>
      <c r="U484">
        <f t="shared" si="50"/>
        <v>0</v>
      </c>
    </row>
    <row r="485" spans="1:21" x14ac:dyDescent="0.3">
      <c r="A485" s="4">
        <v>483</v>
      </c>
      <c r="B485" s="4">
        <v>-96582291107</v>
      </c>
      <c r="C485" s="5">
        <v>7</v>
      </c>
      <c r="D485" s="5">
        <v>-8.2819999999999994E-3</v>
      </c>
      <c r="E485" s="5">
        <v>1.2401000000000001E-2</v>
      </c>
      <c r="F485" s="5">
        <v>1004259</v>
      </c>
      <c r="G485" s="5">
        <v>1979487</v>
      </c>
      <c r="H485" s="5">
        <v>1646416</v>
      </c>
      <c r="I485" s="5">
        <v>0</v>
      </c>
      <c r="J485" s="5">
        <v>0</v>
      </c>
      <c r="L485">
        <f t="shared" si="45"/>
        <v>483</v>
      </c>
      <c r="M485">
        <f>Analysis!$B$3+B485/1000000</f>
        <v>9.7088930000027176</v>
      </c>
      <c r="N485">
        <f t="shared" si="46"/>
        <v>7</v>
      </c>
      <c r="O485">
        <f>IF(ABS(D485)&gt;1,D485/1000000,D485)*Analysis!$B$4</f>
        <v>-8.124642E-2</v>
      </c>
      <c r="P485">
        <f>IF(ABS(E485)&gt;1,E485/1000000,E485)*Analysis!$B$4</f>
        <v>0.12165381000000001</v>
      </c>
      <c r="Q485">
        <f>IF(ABS(F485)&gt;1,F485/1000000,F485)*Analysis!$B$4</f>
        <v>9.8517807900000012</v>
      </c>
      <c r="R485">
        <f t="shared" si="47"/>
        <v>1.979487</v>
      </c>
      <c r="S485">
        <f t="shared" si="48"/>
        <v>1.6464160000000001</v>
      </c>
      <c r="T485">
        <f t="shared" si="49"/>
        <v>0</v>
      </c>
      <c r="U485">
        <f t="shared" si="50"/>
        <v>0</v>
      </c>
    </row>
    <row r="486" spans="1:21" x14ac:dyDescent="0.3">
      <c r="A486" s="4">
        <v>484</v>
      </c>
      <c r="B486" s="4">
        <v>-96582269171</v>
      </c>
      <c r="C486" s="5">
        <v>7</v>
      </c>
      <c r="D486" s="5">
        <v>-1.1865000000000001E-2</v>
      </c>
      <c r="E486" s="5">
        <v>1.2126E-2</v>
      </c>
      <c r="F486" s="5">
        <v>0.99541900000000005</v>
      </c>
      <c r="G486" s="5">
        <v>1380171</v>
      </c>
      <c r="H486" s="5">
        <v>1614642</v>
      </c>
      <c r="I486" s="5">
        <v>0</v>
      </c>
      <c r="J486" s="5">
        <v>0</v>
      </c>
      <c r="L486">
        <f t="shared" si="45"/>
        <v>484</v>
      </c>
      <c r="M486">
        <f>Analysis!$B$3+B486/1000000</f>
        <v>9.7308289999928093</v>
      </c>
      <c r="N486">
        <f t="shared" si="46"/>
        <v>7</v>
      </c>
      <c r="O486">
        <f>IF(ABS(D486)&gt;1,D486/1000000,D486)*Analysis!$B$4</f>
        <v>-0.11639565000000002</v>
      </c>
      <c r="P486">
        <f>IF(ABS(E486)&gt;1,E486/1000000,E486)*Analysis!$B$4</f>
        <v>0.11895606</v>
      </c>
      <c r="Q486">
        <f>IF(ABS(F486)&gt;1,F486/1000000,F486)*Analysis!$B$4</f>
        <v>9.7650603900000004</v>
      </c>
      <c r="R486">
        <f t="shared" si="47"/>
        <v>1.380171</v>
      </c>
      <c r="S486">
        <f t="shared" si="48"/>
        <v>1.6146419999999999</v>
      </c>
      <c r="T486">
        <f t="shared" si="49"/>
        <v>0</v>
      </c>
      <c r="U486">
        <f t="shared" si="50"/>
        <v>0</v>
      </c>
    </row>
    <row r="487" spans="1:21" x14ac:dyDescent="0.3">
      <c r="A487" s="4">
        <v>485</v>
      </c>
      <c r="B487" s="4">
        <v>-96582249150</v>
      </c>
      <c r="C487" s="5">
        <v>7</v>
      </c>
      <c r="D487" s="5">
        <v>-6.0299999999999998E-3</v>
      </c>
      <c r="E487" s="5">
        <v>1.0368E-2</v>
      </c>
      <c r="F487" s="5">
        <v>1005229</v>
      </c>
      <c r="G487" s="5">
        <v>1369590</v>
      </c>
      <c r="H487" s="5">
        <v>1501879</v>
      </c>
      <c r="I487" s="5">
        <v>0</v>
      </c>
      <c r="J487" s="5">
        <v>0</v>
      </c>
      <c r="L487">
        <f t="shared" si="45"/>
        <v>485</v>
      </c>
      <c r="M487">
        <f>Analysis!$B$3+B487/1000000</f>
        <v>9.7508499999967171</v>
      </c>
      <c r="N487">
        <f t="shared" si="46"/>
        <v>7</v>
      </c>
      <c r="O487">
        <f>IF(ABS(D487)&gt;1,D487/1000000,D487)*Analysis!$B$4</f>
        <v>-5.91543E-2</v>
      </c>
      <c r="P487">
        <f>IF(ABS(E487)&gt;1,E487/1000000,E487)*Analysis!$B$4</f>
        <v>0.10171008000000001</v>
      </c>
      <c r="Q487">
        <f>IF(ABS(F487)&gt;1,F487/1000000,F487)*Analysis!$B$4</f>
        <v>9.8612964899999991</v>
      </c>
      <c r="R487">
        <f t="shared" si="47"/>
        <v>1.3695900000000001</v>
      </c>
      <c r="S487">
        <f t="shared" si="48"/>
        <v>1.501879</v>
      </c>
      <c r="T487">
        <f t="shared" si="49"/>
        <v>0</v>
      </c>
      <c r="U487">
        <f t="shared" si="50"/>
        <v>0</v>
      </c>
    </row>
    <row r="488" spans="1:21" x14ac:dyDescent="0.3">
      <c r="A488" s="4">
        <v>486</v>
      </c>
      <c r="B488" s="4">
        <v>-96582223660</v>
      </c>
      <c r="C488" s="5">
        <v>7</v>
      </c>
      <c r="D488" s="5">
        <v>-8.5550000000000001E-3</v>
      </c>
      <c r="E488" s="5">
        <v>1.3636000000000001E-2</v>
      </c>
      <c r="F488" s="5">
        <v>1003934</v>
      </c>
      <c r="G488" s="5">
        <v>1656522</v>
      </c>
      <c r="H488" s="5">
        <v>1472980</v>
      </c>
      <c r="I488" s="5">
        <v>0</v>
      </c>
      <c r="J488" s="5">
        <v>0</v>
      </c>
      <c r="L488">
        <f t="shared" si="45"/>
        <v>486</v>
      </c>
      <c r="M488">
        <f>Analysis!$B$3+B488/1000000</f>
        <v>9.7763399999967078</v>
      </c>
      <c r="N488">
        <f t="shared" si="46"/>
        <v>7</v>
      </c>
      <c r="O488">
        <f>IF(ABS(D488)&gt;1,D488/1000000,D488)*Analysis!$B$4</f>
        <v>-8.3924550000000001E-2</v>
      </c>
      <c r="P488">
        <f>IF(ABS(E488)&gt;1,E488/1000000,E488)*Analysis!$B$4</f>
        <v>0.13376916000000003</v>
      </c>
      <c r="Q488">
        <f>IF(ABS(F488)&gt;1,F488/1000000,F488)*Analysis!$B$4</f>
        <v>9.8485925400000021</v>
      </c>
      <c r="R488">
        <f t="shared" si="47"/>
        <v>1.656522</v>
      </c>
      <c r="S488">
        <f t="shared" si="48"/>
        <v>1.47298</v>
      </c>
      <c r="T488">
        <f t="shared" si="49"/>
        <v>0</v>
      </c>
      <c r="U488">
        <f t="shared" si="50"/>
        <v>0</v>
      </c>
    </row>
    <row r="489" spans="1:21" x14ac:dyDescent="0.3">
      <c r="A489" s="4">
        <v>487</v>
      </c>
      <c r="B489" s="4">
        <v>-96582208201</v>
      </c>
      <c r="C489" s="5">
        <v>7</v>
      </c>
      <c r="D489" s="5">
        <v>-9.0609999999999996E-3</v>
      </c>
      <c r="E489" s="5">
        <v>1.1429999999999999E-2</v>
      </c>
      <c r="F489" s="5">
        <v>1004113</v>
      </c>
      <c r="G489" s="5">
        <v>1631786</v>
      </c>
      <c r="H489" s="5">
        <v>1455769</v>
      </c>
      <c r="I489" s="5">
        <v>0</v>
      </c>
      <c r="J489" s="5">
        <v>0</v>
      </c>
      <c r="L489">
        <f t="shared" si="45"/>
        <v>487</v>
      </c>
      <c r="M489">
        <f>Analysis!$B$3+B489/1000000</f>
        <v>9.7917989999987185</v>
      </c>
      <c r="N489">
        <f t="shared" si="46"/>
        <v>7</v>
      </c>
      <c r="O489">
        <f>IF(ABS(D489)&gt;1,D489/1000000,D489)*Analysis!$B$4</f>
        <v>-8.8888410000000001E-2</v>
      </c>
      <c r="P489">
        <f>IF(ABS(E489)&gt;1,E489/1000000,E489)*Analysis!$B$4</f>
        <v>0.1121283</v>
      </c>
      <c r="Q489">
        <f>IF(ABS(F489)&gt;1,F489/1000000,F489)*Analysis!$B$4</f>
        <v>9.8503485300000015</v>
      </c>
      <c r="R489">
        <f t="shared" si="47"/>
        <v>1.631786</v>
      </c>
      <c r="S489">
        <f t="shared" si="48"/>
        <v>1.4557690000000001</v>
      </c>
      <c r="T489">
        <f t="shared" si="49"/>
        <v>0</v>
      </c>
      <c r="U489">
        <f t="shared" si="50"/>
        <v>0</v>
      </c>
    </row>
    <row r="490" spans="1:21" x14ac:dyDescent="0.3">
      <c r="A490" s="4">
        <v>488</v>
      </c>
      <c r="B490" s="4">
        <v>-96582188599</v>
      </c>
      <c r="C490" s="5">
        <v>7</v>
      </c>
      <c r="D490" s="5">
        <v>-5.2119999999999996E-3</v>
      </c>
      <c r="E490" s="5">
        <v>1.0503E-2</v>
      </c>
      <c r="F490" s="5">
        <v>1006122</v>
      </c>
      <c r="G490" s="5">
        <v>1776956</v>
      </c>
      <c r="H490" s="5">
        <v>1390188</v>
      </c>
      <c r="I490" s="5">
        <v>0</v>
      </c>
      <c r="J490" s="5">
        <v>0</v>
      </c>
      <c r="L490">
        <f t="shared" si="45"/>
        <v>488</v>
      </c>
      <c r="M490">
        <f>Analysis!$B$3+B490/1000000</f>
        <v>9.811400999999023</v>
      </c>
      <c r="N490">
        <f t="shared" si="46"/>
        <v>7</v>
      </c>
      <c r="O490">
        <f>IF(ABS(D490)&gt;1,D490/1000000,D490)*Analysis!$B$4</f>
        <v>-5.1129719999999997E-2</v>
      </c>
      <c r="P490">
        <f>IF(ABS(E490)&gt;1,E490/1000000,E490)*Analysis!$B$4</f>
        <v>0.10303443000000001</v>
      </c>
      <c r="Q490">
        <f>IF(ABS(F490)&gt;1,F490/1000000,F490)*Analysis!$B$4</f>
        <v>9.8700568200000003</v>
      </c>
      <c r="R490">
        <f t="shared" si="47"/>
        <v>1.776956</v>
      </c>
      <c r="S490">
        <f t="shared" si="48"/>
        <v>1.390188</v>
      </c>
      <c r="T490">
        <f t="shared" si="49"/>
        <v>0</v>
      </c>
      <c r="U490">
        <f t="shared" si="50"/>
        <v>0</v>
      </c>
    </row>
    <row r="491" spans="1:21" x14ac:dyDescent="0.3">
      <c r="A491" s="4">
        <v>489</v>
      </c>
      <c r="B491" s="4">
        <v>-96582167737</v>
      </c>
      <c r="C491" s="5">
        <v>7</v>
      </c>
      <c r="D491" s="5">
        <v>2.34E-4</v>
      </c>
      <c r="E491" s="5">
        <v>3.2550000000000001E-3</v>
      </c>
      <c r="F491" s="5">
        <v>1005334</v>
      </c>
      <c r="G491" s="5">
        <v>2340883</v>
      </c>
      <c r="H491" s="5">
        <v>1169650</v>
      </c>
      <c r="I491" s="5">
        <v>0</v>
      </c>
      <c r="J491" s="5">
        <v>0</v>
      </c>
      <c r="L491">
        <f t="shared" si="45"/>
        <v>489</v>
      </c>
      <c r="M491">
        <f>Analysis!$B$3+B491/1000000</f>
        <v>9.8322630000038771</v>
      </c>
      <c r="N491">
        <f t="shared" si="46"/>
        <v>7</v>
      </c>
      <c r="O491">
        <f>IF(ABS(D491)&gt;1,D491/1000000,D491)*Analysis!$B$4</f>
        <v>2.29554E-3</v>
      </c>
      <c r="P491">
        <f>IF(ABS(E491)&gt;1,E491/1000000,E491)*Analysis!$B$4</f>
        <v>3.1931550000000003E-2</v>
      </c>
      <c r="Q491">
        <f>IF(ABS(F491)&gt;1,F491/1000000,F491)*Analysis!$B$4</f>
        <v>9.8623265399999998</v>
      </c>
      <c r="R491">
        <f t="shared" si="47"/>
        <v>2.3408829999999998</v>
      </c>
      <c r="S491">
        <f t="shared" si="48"/>
        <v>1.1696500000000001</v>
      </c>
      <c r="T491">
        <f t="shared" si="49"/>
        <v>0</v>
      </c>
      <c r="U491">
        <f t="shared" si="50"/>
        <v>0</v>
      </c>
    </row>
    <row r="492" spans="1:21" x14ac:dyDescent="0.3">
      <c r="A492" s="4">
        <v>490</v>
      </c>
      <c r="B492" s="4">
        <v>-96582152722</v>
      </c>
      <c r="C492" s="5">
        <v>7</v>
      </c>
      <c r="D492" s="5">
        <v>-1.044E-3</v>
      </c>
      <c r="E492" s="5">
        <v>1.532E-2</v>
      </c>
      <c r="F492" s="5">
        <v>1005795</v>
      </c>
      <c r="G492" s="5">
        <v>2299465</v>
      </c>
      <c r="H492" s="5">
        <v>1296431</v>
      </c>
      <c r="I492" s="5">
        <v>0</v>
      </c>
      <c r="J492" s="5">
        <v>0</v>
      </c>
      <c r="L492">
        <f t="shared" si="45"/>
        <v>490</v>
      </c>
      <c r="M492">
        <f>Analysis!$B$3+B492/1000000</f>
        <v>9.8472780000010971</v>
      </c>
      <c r="N492">
        <f t="shared" si="46"/>
        <v>7</v>
      </c>
      <c r="O492">
        <f>IF(ABS(D492)&gt;1,D492/1000000,D492)*Analysis!$B$4</f>
        <v>-1.024164E-2</v>
      </c>
      <c r="P492">
        <f>IF(ABS(E492)&gt;1,E492/1000000,E492)*Analysis!$B$4</f>
        <v>0.15028920000000001</v>
      </c>
      <c r="Q492">
        <f>IF(ABS(F492)&gt;1,F492/1000000,F492)*Analysis!$B$4</f>
        <v>9.8668489499999996</v>
      </c>
      <c r="R492">
        <f t="shared" si="47"/>
        <v>2.2994650000000001</v>
      </c>
      <c r="S492">
        <f t="shared" si="48"/>
        <v>1.2964309999999999</v>
      </c>
      <c r="T492">
        <f t="shared" si="49"/>
        <v>0</v>
      </c>
      <c r="U492">
        <f t="shared" si="50"/>
        <v>0</v>
      </c>
    </row>
    <row r="493" spans="1:21" x14ac:dyDescent="0.3">
      <c r="A493" s="4">
        <v>491</v>
      </c>
      <c r="B493" s="4">
        <v>-96582127981</v>
      </c>
      <c r="C493" s="5">
        <v>7</v>
      </c>
      <c r="D493" s="5">
        <v>8.2249999999999997E-3</v>
      </c>
      <c r="E493" s="5">
        <v>1.2338999999999999E-2</v>
      </c>
      <c r="F493" s="5">
        <v>1004597</v>
      </c>
      <c r="G493" s="5">
        <v>2654000</v>
      </c>
      <c r="H493" s="5">
        <v>0.79445500000000002</v>
      </c>
      <c r="I493" s="5">
        <v>0</v>
      </c>
      <c r="J493" s="5">
        <v>0</v>
      </c>
      <c r="L493">
        <f t="shared" si="45"/>
        <v>491</v>
      </c>
      <c r="M493">
        <f>Analysis!$B$3+B493/1000000</f>
        <v>9.872019000002183</v>
      </c>
      <c r="N493">
        <f t="shared" si="46"/>
        <v>7</v>
      </c>
      <c r="O493">
        <f>IF(ABS(D493)&gt;1,D493/1000000,D493)*Analysis!$B$4</f>
        <v>8.0687250000000002E-2</v>
      </c>
      <c r="P493">
        <f>IF(ABS(E493)&gt;1,E493/1000000,E493)*Analysis!$B$4</f>
        <v>0.12104558999999999</v>
      </c>
      <c r="Q493">
        <f>IF(ABS(F493)&gt;1,F493/1000000,F493)*Analysis!$B$4</f>
        <v>9.8550965700000006</v>
      </c>
      <c r="R493">
        <f t="shared" si="47"/>
        <v>2.6539999999999999</v>
      </c>
      <c r="S493">
        <f t="shared" si="48"/>
        <v>0.79445500000000002</v>
      </c>
      <c r="T493">
        <f t="shared" si="49"/>
        <v>0</v>
      </c>
      <c r="U493">
        <f t="shared" si="50"/>
        <v>0</v>
      </c>
    </row>
    <row r="494" spans="1:21" x14ac:dyDescent="0.3">
      <c r="A494" s="4">
        <v>492</v>
      </c>
      <c r="B494" s="4">
        <v>-96582118225</v>
      </c>
      <c r="C494" s="5">
        <v>7</v>
      </c>
      <c r="D494" s="5">
        <v>1.0278000000000001E-2</v>
      </c>
      <c r="E494" s="5">
        <v>6.6090000000000003E-3</v>
      </c>
      <c r="F494" s="5">
        <v>1013766</v>
      </c>
      <c r="G494" s="5">
        <v>2973409</v>
      </c>
      <c r="H494" s="5">
        <v>0.77305999999999997</v>
      </c>
      <c r="I494" s="5">
        <v>0</v>
      </c>
      <c r="J494" s="5">
        <v>0</v>
      </c>
      <c r="L494">
        <f t="shared" si="45"/>
        <v>492</v>
      </c>
      <c r="M494">
        <f>Analysis!$B$3+B494/1000000</f>
        <v>9.8817750000016531</v>
      </c>
      <c r="N494">
        <f t="shared" si="46"/>
        <v>7</v>
      </c>
      <c r="O494">
        <f>IF(ABS(D494)&gt;1,D494/1000000,D494)*Analysis!$B$4</f>
        <v>0.10082718000000002</v>
      </c>
      <c r="P494">
        <f>IF(ABS(E494)&gt;1,E494/1000000,E494)*Analysis!$B$4</f>
        <v>6.4834290000000003E-2</v>
      </c>
      <c r="Q494">
        <f>IF(ABS(F494)&gt;1,F494/1000000,F494)*Analysis!$B$4</f>
        <v>9.9450444600000001</v>
      </c>
      <c r="R494">
        <f t="shared" si="47"/>
        <v>2.9734090000000002</v>
      </c>
      <c r="S494">
        <f t="shared" si="48"/>
        <v>0.77305999999999997</v>
      </c>
      <c r="T494">
        <f t="shared" si="49"/>
        <v>0</v>
      </c>
      <c r="U494">
        <f t="shared" si="50"/>
        <v>0</v>
      </c>
    </row>
    <row r="495" spans="1:21" x14ac:dyDescent="0.3">
      <c r="A495" s="4">
        <v>493</v>
      </c>
      <c r="B495" s="4">
        <v>-96582092245</v>
      </c>
      <c r="C495" s="5">
        <v>7</v>
      </c>
      <c r="D495" s="5">
        <v>1.8822999999999999E-2</v>
      </c>
      <c r="E495" s="5">
        <v>9.9170000000000005E-3</v>
      </c>
      <c r="F495" s="5">
        <v>1002026</v>
      </c>
      <c r="G495" s="5">
        <v>3281424</v>
      </c>
      <c r="H495" s="5">
        <v>0.87927100000000002</v>
      </c>
      <c r="I495" s="5">
        <v>0</v>
      </c>
      <c r="J495" s="5">
        <v>0</v>
      </c>
      <c r="L495">
        <f t="shared" si="45"/>
        <v>493</v>
      </c>
      <c r="M495">
        <f>Analysis!$B$3+B495/1000000</f>
        <v>9.9077549999929033</v>
      </c>
      <c r="N495">
        <f t="shared" si="46"/>
        <v>7</v>
      </c>
      <c r="O495">
        <f>IF(ABS(D495)&gt;1,D495/1000000,D495)*Analysis!$B$4</f>
        <v>0.18465363000000001</v>
      </c>
      <c r="P495">
        <f>IF(ABS(E495)&gt;1,E495/1000000,E495)*Analysis!$B$4</f>
        <v>9.7285770000000008E-2</v>
      </c>
      <c r="Q495">
        <f>IF(ABS(F495)&gt;1,F495/1000000,F495)*Analysis!$B$4</f>
        <v>9.8298750600000009</v>
      </c>
      <c r="R495">
        <f t="shared" si="47"/>
        <v>3.2814239999999999</v>
      </c>
      <c r="S495">
        <f t="shared" si="48"/>
        <v>0.87927100000000002</v>
      </c>
      <c r="T495">
        <f t="shared" si="49"/>
        <v>0</v>
      </c>
      <c r="U495">
        <f t="shared" si="50"/>
        <v>0</v>
      </c>
    </row>
    <row r="496" spans="1:21" x14ac:dyDescent="0.3">
      <c r="A496" s="4">
        <v>494</v>
      </c>
      <c r="B496" s="4">
        <v>-96582073031</v>
      </c>
      <c r="C496" s="5">
        <v>7</v>
      </c>
      <c r="D496" s="5">
        <v>-7.6769999999999998E-3</v>
      </c>
      <c r="E496" s="5">
        <v>1.7142000000000001E-2</v>
      </c>
      <c r="F496" s="5">
        <v>1009189</v>
      </c>
      <c r="G496" s="5">
        <v>3013753</v>
      </c>
      <c r="H496" s="5">
        <v>1144004</v>
      </c>
      <c r="I496" s="5">
        <v>0</v>
      </c>
      <c r="J496" s="5">
        <v>0</v>
      </c>
      <c r="L496">
        <f t="shared" si="45"/>
        <v>494</v>
      </c>
      <c r="M496">
        <f>Analysis!$B$3+B496/1000000</f>
        <v>9.9269689999928232</v>
      </c>
      <c r="N496">
        <f t="shared" si="46"/>
        <v>7</v>
      </c>
      <c r="O496">
        <f>IF(ABS(D496)&gt;1,D496/1000000,D496)*Analysis!$B$4</f>
        <v>-7.5311370000000002E-2</v>
      </c>
      <c r="P496">
        <f>IF(ABS(E496)&gt;1,E496/1000000,E496)*Analysis!$B$4</f>
        <v>0.16816302000000002</v>
      </c>
      <c r="Q496">
        <f>IF(ABS(F496)&gt;1,F496/1000000,F496)*Analysis!$B$4</f>
        <v>9.9001440899999995</v>
      </c>
      <c r="R496">
        <f t="shared" si="47"/>
        <v>3.0137529999999999</v>
      </c>
      <c r="S496">
        <f t="shared" si="48"/>
        <v>1.144004</v>
      </c>
      <c r="T496">
        <f t="shared" si="49"/>
        <v>0</v>
      </c>
      <c r="U496">
        <f t="shared" si="50"/>
        <v>0</v>
      </c>
    </row>
    <row r="497" spans="1:21" x14ac:dyDescent="0.3">
      <c r="A497" s="4">
        <v>495</v>
      </c>
      <c r="B497" s="4">
        <v>-96582052966</v>
      </c>
      <c r="C497" s="5">
        <v>7</v>
      </c>
      <c r="D497" s="5">
        <v>-2.356E-3</v>
      </c>
      <c r="E497" s="5">
        <v>7.1780000000000004E-3</v>
      </c>
      <c r="F497" s="5">
        <v>1012863</v>
      </c>
      <c r="G497" s="5">
        <v>2641151</v>
      </c>
      <c r="H497" s="5">
        <v>1010246</v>
      </c>
      <c r="I497" s="5">
        <v>0</v>
      </c>
      <c r="J497" s="5">
        <v>0</v>
      </c>
      <c r="L497">
        <f t="shared" si="45"/>
        <v>495</v>
      </c>
      <c r="M497">
        <f>Analysis!$B$3+B497/1000000</f>
        <v>9.9470339999970747</v>
      </c>
      <c r="N497">
        <f t="shared" si="46"/>
        <v>7</v>
      </c>
      <c r="O497">
        <f>IF(ABS(D497)&gt;1,D497/1000000,D497)*Analysis!$B$4</f>
        <v>-2.3112360000000002E-2</v>
      </c>
      <c r="P497">
        <f>IF(ABS(E497)&gt;1,E497/1000000,E497)*Analysis!$B$4</f>
        <v>7.0416180000000009E-2</v>
      </c>
      <c r="Q497">
        <f>IF(ABS(F497)&gt;1,F497/1000000,F497)*Analysis!$B$4</f>
        <v>9.9361860300000018</v>
      </c>
      <c r="R497">
        <f t="shared" si="47"/>
        <v>2.6411509999999998</v>
      </c>
      <c r="S497">
        <f t="shared" si="48"/>
        <v>1.010246</v>
      </c>
      <c r="T497">
        <f t="shared" si="49"/>
        <v>0</v>
      </c>
      <c r="U497">
        <f t="shared" si="50"/>
        <v>0</v>
      </c>
    </row>
    <row r="498" spans="1:21" x14ac:dyDescent="0.3">
      <c r="A498" s="4">
        <v>496</v>
      </c>
      <c r="B498" s="4">
        <v>-96582027291</v>
      </c>
      <c r="C498" s="5">
        <v>7</v>
      </c>
      <c r="D498" s="5">
        <v>5.2729999999999999E-3</v>
      </c>
      <c r="E498" s="5">
        <v>1.4189999999999999E-3</v>
      </c>
      <c r="F498" s="5">
        <v>1007185</v>
      </c>
      <c r="G498" s="5">
        <v>2376149</v>
      </c>
      <c r="H498" s="5">
        <v>4.1667999999999997E-2</v>
      </c>
      <c r="I498" s="5">
        <v>0</v>
      </c>
      <c r="J498" s="5">
        <v>0</v>
      </c>
      <c r="L498">
        <f t="shared" si="45"/>
        <v>496</v>
      </c>
      <c r="M498">
        <f>Analysis!$B$3+B498/1000000</f>
        <v>9.9727089999942109</v>
      </c>
      <c r="N498">
        <f t="shared" si="46"/>
        <v>7</v>
      </c>
      <c r="O498">
        <f>IF(ABS(D498)&gt;1,D498/1000000,D498)*Analysis!$B$4</f>
        <v>5.1728130000000004E-2</v>
      </c>
      <c r="P498">
        <f>IF(ABS(E498)&gt;1,E498/1000000,E498)*Analysis!$B$4</f>
        <v>1.392039E-2</v>
      </c>
      <c r="Q498">
        <f>IF(ABS(F498)&gt;1,F498/1000000,F498)*Analysis!$B$4</f>
        <v>9.8804848500000002</v>
      </c>
      <c r="R498">
        <f t="shared" si="47"/>
        <v>2.3761489999999998</v>
      </c>
      <c r="S498">
        <f t="shared" si="48"/>
        <v>4.1667999999999997E-2</v>
      </c>
      <c r="T498">
        <f t="shared" si="49"/>
        <v>0</v>
      </c>
      <c r="U498">
        <f t="shared" si="50"/>
        <v>0</v>
      </c>
    </row>
    <row r="499" spans="1:21" x14ac:dyDescent="0.3">
      <c r="A499" s="4">
        <v>497</v>
      </c>
      <c r="B499" s="4">
        <v>-96582011595</v>
      </c>
      <c r="C499" s="5">
        <v>7</v>
      </c>
      <c r="D499" s="5">
        <v>-7.0130000000000001E-3</v>
      </c>
      <c r="E499" s="5">
        <v>3.6280000000000001E-3</v>
      </c>
      <c r="F499" s="5">
        <v>1007355</v>
      </c>
      <c r="G499" s="5">
        <v>2075810</v>
      </c>
      <c r="H499" s="5">
        <v>1.2359999999999999E-3</v>
      </c>
      <c r="I499" s="5">
        <v>0</v>
      </c>
      <c r="J499" s="5">
        <v>0</v>
      </c>
      <c r="L499">
        <f t="shared" si="45"/>
        <v>497</v>
      </c>
      <c r="M499">
        <f>Analysis!$B$3+B499/1000000</f>
        <v>9.9884049999964191</v>
      </c>
      <c r="N499">
        <f t="shared" si="46"/>
        <v>7</v>
      </c>
      <c r="O499">
        <f>IF(ABS(D499)&gt;1,D499/1000000,D499)*Analysis!$B$4</f>
        <v>-6.879753000000001E-2</v>
      </c>
      <c r="P499">
        <f>IF(ABS(E499)&gt;1,E499/1000000,E499)*Analysis!$B$4</f>
        <v>3.5590680000000006E-2</v>
      </c>
      <c r="Q499">
        <f>IF(ABS(F499)&gt;1,F499/1000000,F499)*Analysis!$B$4</f>
        <v>9.8821525500000007</v>
      </c>
      <c r="R499">
        <f t="shared" si="47"/>
        <v>2.0758100000000002</v>
      </c>
      <c r="S499">
        <f t="shared" si="48"/>
        <v>1.2359999999999999E-3</v>
      </c>
      <c r="T499">
        <f t="shared" si="49"/>
        <v>0</v>
      </c>
      <c r="U499">
        <f t="shared" si="50"/>
        <v>0</v>
      </c>
    </row>
    <row r="500" spans="1:21" x14ac:dyDescent="0.3">
      <c r="A500" s="4">
        <v>498</v>
      </c>
      <c r="B500" s="4">
        <v>-96581986857</v>
      </c>
      <c r="C500" s="5">
        <v>7</v>
      </c>
      <c r="D500" s="5">
        <v>-3.6640000000000002E-3</v>
      </c>
      <c r="E500" s="5">
        <v>1.4585000000000001E-2</v>
      </c>
      <c r="F500" s="5">
        <v>1004966</v>
      </c>
      <c r="G500" s="5">
        <v>1874230</v>
      </c>
      <c r="H500" s="5">
        <v>0.240928</v>
      </c>
      <c r="I500" s="5">
        <v>0</v>
      </c>
      <c r="J500" s="5">
        <v>0</v>
      </c>
      <c r="L500">
        <f t="shared" si="45"/>
        <v>498</v>
      </c>
      <c r="M500">
        <f>Analysis!$B$3+B500/1000000</f>
        <v>10.013143000003765</v>
      </c>
      <c r="N500">
        <f t="shared" si="46"/>
        <v>7</v>
      </c>
      <c r="O500">
        <f>IF(ABS(D500)&gt;1,D500/1000000,D500)*Analysis!$B$4</f>
        <v>-3.5943840000000005E-2</v>
      </c>
      <c r="P500">
        <f>IF(ABS(E500)&gt;1,E500/1000000,E500)*Analysis!$B$4</f>
        <v>0.14307885000000001</v>
      </c>
      <c r="Q500">
        <f>IF(ABS(F500)&gt;1,F500/1000000,F500)*Analysis!$B$4</f>
        <v>9.8587164600000001</v>
      </c>
      <c r="R500">
        <f t="shared" si="47"/>
        <v>1.8742300000000001</v>
      </c>
      <c r="S500">
        <f t="shared" si="48"/>
        <v>0.240928</v>
      </c>
      <c r="T500">
        <f t="shared" si="49"/>
        <v>0</v>
      </c>
      <c r="U500">
        <f t="shared" si="50"/>
        <v>0</v>
      </c>
    </row>
    <row r="501" spans="1:21" x14ac:dyDescent="0.3">
      <c r="A501" s="4">
        <v>499</v>
      </c>
      <c r="B501" s="4">
        <v>-96581972504</v>
      </c>
      <c r="C501" s="5">
        <v>7</v>
      </c>
      <c r="D501" s="5">
        <v>-5.3930000000000002E-3</v>
      </c>
      <c r="E501" s="5">
        <v>8.9770000000000006E-3</v>
      </c>
      <c r="F501" s="5">
        <v>1001844</v>
      </c>
      <c r="G501" s="5">
        <v>1877848</v>
      </c>
      <c r="H501" s="5">
        <v>5.8406E-2</v>
      </c>
      <c r="I501" s="5">
        <v>0</v>
      </c>
      <c r="J501" s="5">
        <v>0</v>
      </c>
      <c r="L501">
        <f t="shared" si="45"/>
        <v>499</v>
      </c>
      <c r="M501">
        <f>Analysis!$B$3+B501/1000000</f>
        <v>10.027495999995153</v>
      </c>
      <c r="N501">
        <f t="shared" si="46"/>
        <v>7</v>
      </c>
      <c r="O501">
        <f>IF(ABS(D501)&gt;1,D501/1000000,D501)*Analysis!$B$4</f>
        <v>-5.2905330000000007E-2</v>
      </c>
      <c r="P501">
        <f>IF(ABS(E501)&gt;1,E501/1000000,E501)*Analysis!$B$4</f>
        <v>8.8064370000000017E-2</v>
      </c>
      <c r="Q501">
        <f>IF(ABS(F501)&gt;1,F501/1000000,F501)*Analysis!$B$4</f>
        <v>9.82808964</v>
      </c>
      <c r="R501">
        <f t="shared" si="47"/>
        <v>1.877848</v>
      </c>
      <c r="S501">
        <f t="shared" si="48"/>
        <v>5.8406E-2</v>
      </c>
      <c r="T501">
        <f t="shared" si="49"/>
        <v>0</v>
      </c>
      <c r="U501">
        <f t="shared" si="50"/>
        <v>0</v>
      </c>
    </row>
    <row r="502" spans="1:21" x14ac:dyDescent="0.3">
      <c r="A502" s="4">
        <v>500</v>
      </c>
      <c r="B502" s="4">
        <v>-96581948167</v>
      </c>
      <c r="C502" s="5">
        <v>7</v>
      </c>
      <c r="D502" s="5">
        <v>4.28E-3</v>
      </c>
      <c r="E502" s="5">
        <v>1.427E-2</v>
      </c>
      <c r="F502" s="5">
        <v>1006177</v>
      </c>
      <c r="G502" s="5">
        <v>2263673</v>
      </c>
      <c r="H502" s="5">
        <v>0.98024100000000003</v>
      </c>
      <c r="I502" s="5">
        <v>0</v>
      </c>
      <c r="J502" s="5">
        <v>0</v>
      </c>
      <c r="L502">
        <f t="shared" si="45"/>
        <v>500</v>
      </c>
      <c r="M502">
        <f>Analysis!$B$3+B502/1000000</f>
        <v>10.05183300000499</v>
      </c>
      <c r="N502">
        <f t="shared" si="46"/>
        <v>7</v>
      </c>
      <c r="O502">
        <f>IF(ABS(D502)&gt;1,D502/1000000,D502)*Analysis!$B$4</f>
        <v>4.1986800000000005E-2</v>
      </c>
      <c r="P502">
        <f>IF(ABS(E502)&gt;1,E502/1000000,E502)*Analysis!$B$4</f>
        <v>0.13998869999999999</v>
      </c>
      <c r="Q502">
        <f>IF(ABS(F502)&gt;1,F502/1000000,F502)*Analysis!$B$4</f>
        <v>9.8705963700000012</v>
      </c>
      <c r="R502">
        <f t="shared" si="47"/>
        <v>2.2636729999999998</v>
      </c>
      <c r="S502">
        <f t="shared" si="48"/>
        <v>0.98024100000000003</v>
      </c>
      <c r="T502">
        <f t="shared" si="49"/>
        <v>0</v>
      </c>
      <c r="U502">
        <f t="shared" si="50"/>
        <v>0</v>
      </c>
    </row>
    <row r="503" spans="1:21" x14ac:dyDescent="0.3">
      <c r="A503" s="4">
        <v>501</v>
      </c>
      <c r="B503" s="4">
        <v>-96581931671</v>
      </c>
      <c r="C503" s="5">
        <v>7</v>
      </c>
      <c r="D503" s="5">
        <v>4.8250000000000003E-3</v>
      </c>
      <c r="E503" s="5">
        <v>1.0827E-2</v>
      </c>
      <c r="F503" s="5">
        <v>1010696</v>
      </c>
      <c r="G503" s="5">
        <v>2351628</v>
      </c>
      <c r="H503" s="5">
        <v>1049930</v>
      </c>
      <c r="I503" s="5">
        <v>0</v>
      </c>
      <c r="J503" s="5">
        <v>0</v>
      </c>
      <c r="L503">
        <f t="shared" si="45"/>
        <v>501</v>
      </c>
      <c r="M503">
        <f>Analysis!$B$3+B503/1000000</f>
        <v>10.06832900000154</v>
      </c>
      <c r="N503">
        <f t="shared" si="46"/>
        <v>7</v>
      </c>
      <c r="O503">
        <f>IF(ABS(D503)&gt;1,D503/1000000,D503)*Analysis!$B$4</f>
        <v>4.7333250000000007E-2</v>
      </c>
      <c r="P503">
        <f>IF(ABS(E503)&gt;1,E503/1000000,E503)*Analysis!$B$4</f>
        <v>0.10621287</v>
      </c>
      <c r="Q503">
        <f>IF(ABS(F503)&gt;1,F503/1000000,F503)*Analysis!$B$4</f>
        <v>9.9149277600000012</v>
      </c>
      <c r="R503">
        <f t="shared" si="47"/>
        <v>2.3516279999999998</v>
      </c>
      <c r="S503">
        <f t="shared" si="48"/>
        <v>1.04993</v>
      </c>
      <c r="T503">
        <f t="shared" si="49"/>
        <v>0</v>
      </c>
      <c r="U503">
        <f t="shared" si="50"/>
        <v>0</v>
      </c>
    </row>
    <row r="504" spans="1:21" x14ac:dyDescent="0.3">
      <c r="A504" s="4">
        <v>502</v>
      </c>
      <c r="B504" s="4">
        <v>-96581910484</v>
      </c>
      <c r="C504" s="5">
        <v>7</v>
      </c>
      <c r="D504" s="5">
        <v>-3.0950000000000001E-3</v>
      </c>
      <c r="E504" s="5">
        <v>1.4213E-2</v>
      </c>
      <c r="F504" s="5">
        <v>1010291</v>
      </c>
      <c r="G504" s="5">
        <v>2296498</v>
      </c>
      <c r="H504" s="5">
        <v>1235051</v>
      </c>
      <c r="I504" s="5">
        <v>0</v>
      </c>
      <c r="J504" s="5">
        <v>0</v>
      </c>
      <c r="L504">
        <f t="shared" si="45"/>
        <v>502</v>
      </c>
      <c r="M504">
        <f>Analysis!$B$3+B504/1000000</f>
        <v>10.089515999992727</v>
      </c>
      <c r="N504">
        <f t="shared" si="46"/>
        <v>7</v>
      </c>
      <c r="O504">
        <f>IF(ABS(D504)&gt;1,D504/1000000,D504)*Analysis!$B$4</f>
        <v>-3.0361950000000002E-2</v>
      </c>
      <c r="P504">
        <f>IF(ABS(E504)&gt;1,E504/1000000,E504)*Analysis!$B$4</f>
        <v>0.13942953</v>
      </c>
      <c r="Q504">
        <f>IF(ABS(F504)&gt;1,F504/1000000,F504)*Analysis!$B$4</f>
        <v>9.9109547100000004</v>
      </c>
      <c r="R504">
        <f t="shared" si="47"/>
        <v>2.2964980000000002</v>
      </c>
      <c r="S504">
        <f t="shared" si="48"/>
        <v>1.2350509999999999</v>
      </c>
      <c r="T504">
        <f t="shared" si="49"/>
        <v>0</v>
      </c>
      <c r="U504">
        <f t="shared" si="50"/>
        <v>0</v>
      </c>
    </row>
    <row r="505" spans="1:21" x14ac:dyDescent="0.3">
      <c r="A505" s="4">
        <v>503</v>
      </c>
      <c r="B505" s="4">
        <v>-96581890965</v>
      </c>
      <c r="C505" s="5">
        <v>7</v>
      </c>
      <c r="D505" s="5">
        <v>3.4459999999999998E-3</v>
      </c>
      <c r="E505" s="5">
        <v>1.0231000000000001E-2</v>
      </c>
      <c r="F505" s="5">
        <v>1009393</v>
      </c>
      <c r="G505" s="5">
        <v>2627303</v>
      </c>
      <c r="H505" s="5">
        <v>1065557</v>
      </c>
      <c r="I505" s="5">
        <v>0</v>
      </c>
      <c r="J505" s="5">
        <v>0</v>
      </c>
      <c r="L505">
        <f t="shared" si="45"/>
        <v>503</v>
      </c>
      <c r="M505">
        <f>Analysis!$B$3+B505/1000000</f>
        <v>10.109035000001313</v>
      </c>
      <c r="N505">
        <f t="shared" si="46"/>
        <v>7</v>
      </c>
      <c r="O505">
        <f>IF(ABS(D505)&gt;1,D505/1000000,D505)*Analysis!$B$4</f>
        <v>3.3805260000000004E-2</v>
      </c>
      <c r="P505">
        <f>IF(ABS(E505)&gt;1,E505/1000000,E505)*Analysis!$B$4</f>
        <v>0.10036611000000001</v>
      </c>
      <c r="Q505">
        <f>IF(ABS(F505)&gt;1,F505/1000000,F505)*Analysis!$B$4</f>
        <v>9.9021453299999997</v>
      </c>
      <c r="R505">
        <f t="shared" si="47"/>
        <v>2.6273029999999999</v>
      </c>
      <c r="S505">
        <f t="shared" si="48"/>
        <v>1.0655570000000001</v>
      </c>
      <c r="T505">
        <f t="shared" si="49"/>
        <v>0</v>
      </c>
      <c r="U505">
        <f t="shared" si="50"/>
        <v>0</v>
      </c>
    </row>
    <row r="506" spans="1:21" x14ac:dyDescent="0.3">
      <c r="A506" s="4">
        <v>504</v>
      </c>
      <c r="B506" s="4">
        <v>-96581868800</v>
      </c>
      <c r="C506" s="5">
        <v>7</v>
      </c>
      <c r="D506" s="5">
        <v>5.8199999999999997E-3</v>
      </c>
      <c r="E506" s="5">
        <v>3.8670000000000002E-3</v>
      </c>
      <c r="F506" s="5">
        <v>1004830</v>
      </c>
      <c r="G506" s="5">
        <v>2481788</v>
      </c>
      <c r="H506" s="5">
        <v>0.98707900000000004</v>
      </c>
      <c r="I506" s="5">
        <v>0</v>
      </c>
      <c r="J506" s="5">
        <v>0</v>
      </c>
      <c r="L506">
        <f t="shared" si="45"/>
        <v>504</v>
      </c>
      <c r="M506">
        <f>Analysis!$B$3+B506/1000000</f>
        <v>10.131200000003446</v>
      </c>
      <c r="N506">
        <f t="shared" si="46"/>
        <v>7</v>
      </c>
      <c r="O506">
        <f>IF(ABS(D506)&gt;1,D506/1000000,D506)*Analysis!$B$4</f>
        <v>5.7094199999999998E-2</v>
      </c>
      <c r="P506">
        <f>IF(ABS(E506)&gt;1,E506/1000000,E506)*Analysis!$B$4</f>
        <v>3.7935270000000007E-2</v>
      </c>
      <c r="Q506">
        <f>IF(ABS(F506)&gt;1,F506/1000000,F506)*Analysis!$B$4</f>
        <v>9.8573822999999994</v>
      </c>
      <c r="R506">
        <f t="shared" si="47"/>
        <v>2.4817879999999999</v>
      </c>
      <c r="S506">
        <f t="shared" si="48"/>
        <v>0.98707900000000004</v>
      </c>
      <c r="T506">
        <f t="shared" si="49"/>
        <v>0</v>
      </c>
      <c r="U506">
        <f t="shared" si="50"/>
        <v>0</v>
      </c>
    </row>
    <row r="507" spans="1:21" x14ac:dyDescent="0.3">
      <c r="A507" s="4">
        <v>505</v>
      </c>
      <c r="B507" s="4">
        <v>-96581851554</v>
      </c>
      <c r="C507" s="5">
        <v>7</v>
      </c>
      <c r="D507" s="5">
        <v>-2.3310000000000002E-3</v>
      </c>
      <c r="E507" s="5">
        <v>1.2459E-2</v>
      </c>
      <c r="F507" s="5">
        <v>1007027</v>
      </c>
      <c r="G507" s="5">
        <v>2390272</v>
      </c>
      <c r="H507" s="5">
        <v>1364386</v>
      </c>
      <c r="I507" s="5">
        <v>0</v>
      </c>
      <c r="J507" s="5">
        <v>0</v>
      </c>
      <c r="L507">
        <f t="shared" si="45"/>
        <v>505</v>
      </c>
      <c r="M507">
        <f>Analysis!$B$3+B507/1000000</f>
        <v>10.148446000006516</v>
      </c>
      <c r="N507">
        <f t="shared" si="46"/>
        <v>7</v>
      </c>
      <c r="O507">
        <f>IF(ABS(D507)&gt;1,D507/1000000,D507)*Analysis!$B$4</f>
        <v>-2.2867110000000003E-2</v>
      </c>
      <c r="P507">
        <f>IF(ABS(E507)&gt;1,E507/1000000,E507)*Analysis!$B$4</f>
        <v>0.12222279</v>
      </c>
      <c r="Q507">
        <f>IF(ABS(F507)&gt;1,F507/1000000,F507)*Analysis!$B$4</f>
        <v>9.8789348700000001</v>
      </c>
      <c r="R507">
        <f t="shared" si="47"/>
        <v>2.390272</v>
      </c>
      <c r="S507">
        <f t="shared" si="48"/>
        <v>1.3643860000000001</v>
      </c>
      <c r="T507">
        <f t="shared" si="49"/>
        <v>0</v>
      </c>
      <c r="U507">
        <f t="shared" si="50"/>
        <v>0</v>
      </c>
    </row>
    <row r="508" spans="1:21" x14ac:dyDescent="0.3">
      <c r="A508" s="4">
        <v>506</v>
      </c>
      <c r="B508" s="4">
        <v>-96581828335</v>
      </c>
      <c r="C508" s="5">
        <v>7</v>
      </c>
      <c r="D508" s="5">
        <v>-6.391E-3</v>
      </c>
      <c r="E508" s="5">
        <v>1.8655000000000001E-2</v>
      </c>
      <c r="F508" s="5">
        <v>1004868</v>
      </c>
      <c r="G508" s="5">
        <v>1928567</v>
      </c>
      <c r="H508" s="5">
        <v>1412408</v>
      </c>
      <c r="I508" s="5">
        <v>0</v>
      </c>
      <c r="J508" s="5">
        <v>0</v>
      </c>
      <c r="L508">
        <f t="shared" si="45"/>
        <v>506</v>
      </c>
      <c r="M508">
        <f>Analysis!$B$3+B508/1000000</f>
        <v>10.171665000001667</v>
      </c>
      <c r="N508">
        <f t="shared" si="46"/>
        <v>7</v>
      </c>
      <c r="O508">
        <f>IF(ABS(D508)&gt;1,D508/1000000,D508)*Analysis!$B$4</f>
        <v>-6.2695710000000002E-2</v>
      </c>
      <c r="P508">
        <f>IF(ABS(E508)&gt;1,E508/1000000,E508)*Analysis!$B$4</f>
        <v>0.18300555000000002</v>
      </c>
      <c r="Q508">
        <f>IF(ABS(F508)&gt;1,F508/1000000,F508)*Analysis!$B$4</f>
        <v>9.8577550800000022</v>
      </c>
      <c r="R508">
        <f t="shared" si="47"/>
        <v>1.9285669999999999</v>
      </c>
      <c r="S508">
        <f t="shared" si="48"/>
        <v>1.4124080000000001</v>
      </c>
      <c r="T508">
        <f t="shared" si="49"/>
        <v>0</v>
      </c>
      <c r="U508">
        <f t="shared" si="50"/>
        <v>0</v>
      </c>
    </row>
    <row r="509" spans="1:21" x14ac:dyDescent="0.3">
      <c r="A509" s="4">
        <v>507</v>
      </c>
      <c r="B509" s="4">
        <v>-96581807883</v>
      </c>
      <c r="C509" s="5">
        <v>7</v>
      </c>
      <c r="D509" s="5">
        <v>-8.0099999999999995E-4</v>
      </c>
      <c r="E509" s="5">
        <v>3.1489999999999999E-3</v>
      </c>
      <c r="F509" s="5">
        <v>1009070</v>
      </c>
      <c r="G509" s="5">
        <v>1472455</v>
      </c>
      <c r="H509" s="5">
        <v>0.99280999999999997</v>
      </c>
      <c r="I509" s="5">
        <v>0</v>
      </c>
      <c r="J509" s="5">
        <v>0</v>
      </c>
      <c r="L509">
        <f t="shared" si="45"/>
        <v>507</v>
      </c>
      <c r="M509">
        <f>Analysis!$B$3+B509/1000000</f>
        <v>10.192116999998689</v>
      </c>
      <c r="N509">
        <f t="shared" si="46"/>
        <v>7</v>
      </c>
      <c r="O509">
        <f>IF(ABS(D509)&gt;1,D509/1000000,D509)*Analysis!$B$4</f>
        <v>-7.8578099999999998E-3</v>
      </c>
      <c r="P509">
        <f>IF(ABS(E509)&gt;1,E509/1000000,E509)*Analysis!$B$4</f>
        <v>3.0891689999999999E-2</v>
      </c>
      <c r="Q509">
        <f>IF(ABS(F509)&gt;1,F509/1000000,F509)*Analysis!$B$4</f>
        <v>9.8989767000000004</v>
      </c>
      <c r="R509">
        <f t="shared" si="47"/>
        <v>1.4724550000000001</v>
      </c>
      <c r="S509">
        <f t="shared" si="48"/>
        <v>0.99280999999999997</v>
      </c>
      <c r="T509">
        <f t="shared" si="49"/>
        <v>0</v>
      </c>
      <c r="U509">
        <f t="shared" si="50"/>
        <v>0</v>
      </c>
    </row>
    <row r="510" spans="1:21" x14ac:dyDescent="0.3">
      <c r="A510" s="4">
        <v>508</v>
      </c>
      <c r="B510" s="4">
        <v>-96581790535</v>
      </c>
      <c r="C510" s="5">
        <v>7</v>
      </c>
      <c r="D510" s="5">
        <v>-5.2199999999999998E-3</v>
      </c>
      <c r="E510" s="5">
        <v>1.1674E-2</v>
      </c>
      <c r="F510" s="5">
        <v>1002248</v>
      </c>
      <c r="G510" s="5">
        <v>1144563</v>
      </c>
      <c r="H510" s="5">
        <v>1267307</v>
      </c>
      <c r="I510" s="5">
        <v>0</v>
      </c>
      <c r="J510" s="5">
        <v>0</v>
      </c>
      <c r="L510">
        <f t="shared" si="45"/>
        <v>508</v>
      </c>
      <c r="M510">
        <f>Analysis!$B$3+B510/1000000</f>
        <v>10.209465000007185</v>
      </c>
      <c r="N510">
        <f t="shared" si="46"/>
        <v>7</v>
      </c>
      <c r="O510">
        <f>IF(ABS(D510)&gt;1,D510/1000000,D510)*Analysis!$B$4</f>
        <v>-5.1208200000000002E-2</v>
      </c>
      <c r="P510">
        <f>IF(ABS(E510)&gt;1,E510/1000000,E510)*Analysis!$B$4</f>
        <v>0.11452194</v>
      </c>
      <c r="Q510">
        <f>IF(ABS(F510)&gt;1,F510/1000000,F510)*Analysis!$B$4</f>
        <v>9.8320528800000009</v>
      </c>
      <c r="R510">
        <f t="shared" si="47"/>
        <v>1.144563</v>
      </c>
      <c r="S510">
        <f t="shared" si="48"/>
        <v>1.267307</v>
      </c>
      <c r="T510">
        <f t="shared" si="49"/>
        <v>0</v>
      </c>
      <c r="U510">
        <f t="shared" si="50"/>
        <v>0</v>
      </c>
    </row>
    <row r="511" spans="1:21" x14ac:dyDescent="0.3">
      <c r="A511" s="4">
        <v>509</v>
      </c>
      <c r="B511" s="4">
        <v>-96581770942</v>
      </c>
      <c r="C511" s="5">
        <v>7</v>
      </c>
      <c r="D511" s="5">
        <v>-8.2620000000000002E-3</v>
      </c>
      <c r="E511" s="5">
        <v>9.2510000000000005E-3</v>
      </c>
      <c r="F511" s="5">
        <v>1003609</v>
      </c>
      <c r="G511" s="5">
        <v>0.89820699999999998</v>
      </c>
      <c r="H511" s="5">
        <v>0.911713</v>
      </c>
      <c r="I511" s="5">
        <v>0</v>
      </c>
      <c r="J511" s="5">
        <v>0</v>
      </c>
      <c r="L511">
        <f t="shared" si="45"/>
        <v>509</v>
      </c>
      <c r="M511">
        <f>Analysis!$B$3+B511/1000000</f>
        <v>10.229057999997167</v>
      </c>
      <c r="N511">
        <f t="shared" si="46"/>
        <v>7</v>
      </c>
      <c r="O511">
        <f>IF(ABS(D511)&gt;1,D511/1000000,D511)*Analysis!$B$4</f>
        <v>-8.1050220000000006E-2</v>
      </c>
      <c r="P511">
        <f>IF(ABS(E511)&gt;1,E511/1000000,E511)*Analysis!$B$4</f>
        <v>9.0752310000000017E-2</v>
      </c>
      <c r="Q511">
        <f>IF(ABS(F511)&gt;1,F511/1000000,F511)*Analysis!$B$4</f>
        <v>9.8454042899999994</v>
      </c>
      <c r="R511">
        <f t="shared" si="47"/>
        <v>0.89820699999999998</v>
      </c>
      <c r="S511">
        <f t="shared" si="48"/>
        <v>0.911713</v>
      </c>
      <c r="T511">
        <f t="shared" si="49"/>
        <v>0</v>
      </c>
      <c r="U511">
        <f t="shared" si="50"/>
        <v>0</v>
      </c>
    </row>
    <row r="512" spans="1:21" x14ac:dyDescent="0.3">
      <c r="A512" s="4">
        <v>510</v>
      </c>
      <c r="B512" s="4">
        <v>-96581749037</v>
      </c>
      <c r="C512" s="5">
        <v>7</v>
      </c>
      <c r="D512" s="5">
        <v>-6.3239999999999998E-3</v>
      </c>
      <c r="E512" s="5">
        <v>7.2389999999999998E-3</v>
      </c>
      <c r="F512" s="5">
        <v>1001522</v>
      </c>
      <c r="G512" s="5">
        <v>0.73894700000000002</v>
      </c>
      <c r="H512" s="5">
        <v>0.54144300000000001</v>
      </c>
      <c r="I512" s="5">
        <v>0</v>
      </c>
      <c r="J512" s="5">
        <v>0</v>
      </c>
      <c r="L512">
        <f t="shared" si="45"/>
        <v>510</v>
      </c>
      <c r="M512">
        <f>Analysis!$B$3+B512/1000000</f>
        <v>10.250962999998592</v>
      </c>
      <c r="N512">
        <f t="shared" si="46"/>
        <v>7</v>
      </c>
      <c r="O512">
        <f>IF(ABS(D512)&gt;1,D512/1000000,D512)*Analysis!$B$4</f>
        <v>-6.203844E-2</v>
      </c>
      <c r="P512">
        <f>IF(ABS(E512)&gt;1,E512/1000000,E512)*Analysis!$B$4</f>
        <v>7.1014590000000002E-2</v>
      </c>
      <c r="Q512">
        <f>IF(ABS(F512)&gt;1,F512/1000000,F512)*Analysis!$B$4</f>
        <v>9.8249308200000005</v>
      </c>
      <c r="R512">
        <f t="shared" si="47"/>
        <v>0.73894700000000002</v>
      </c>
      <c r="S512">
        <f t="shared" si="48"/>
        <v>0.54144300000000001</v>
      </c>
      <c r="T512">
        <f t="shared" si="49"/>
        <v>0</v>
      </c>
      <c r="U512">
        <f t="shared" si="50"/>
        <v>0</v>
      </c>
    </row>
    <row r="513" spans="1:21" x14ac:dyDescent="0.3">
      <c r="A513" s="4">
        <v>511</v>
      </c>
      <c r="B513" s="4">
        <v>-96581730294</v>
      </c>
      <c r="C513" s="5">
        <v>7</v>
      </c>
      <c r="D513" s="5">
        <v>2.8379999999999998E-3</v>
      </c>
      <c r="E513" s="5">
        <v>4.0769999999999999E-3</v>
      </c>
      <c r="F513" s="5">
        <v>1008353</v>
      </c>
      <c r="G513" s="5">
        <v>0.95492999999999995</v>
      </c>
      <c r="H513" s="5">
        <v>0.524231</v>
      </c>
      <c r="I513" s="5">
        <v>0</v>
      </c>
      <c r="J513" s="5">
        <v>0</v>
      </c>
      <c r="L513">
        <f t="shared" si="45"/>
        <v>511</v>
      </c>
      <c r="M513">
        <f>Analysis!$B$3+B513/1000000</f>
        <v>10.269706000006408</v>
      </c>
      <c r="N513">
        <f t="shared" si="46"/>
        <v>7</v>
      </c>
      <c r="O513">
        <f>IF(ABS(D513)&gt;1,D513/1000000,D513)*Analysis!$B$4</f>
        <v>2.7840779999999999E-2</v>
      </c>
      <c r="P513">
        <f>IF(ABS(E513)&gt;1,E513/1000000,E513)*Analysis!$B$4</f>
        <v>3.9995370000000002E-2</v>
      </c>
      <c r="Q513">
        <f>IF(ABS(F513)&gt;1,F513/1000000,F513)*Analysis!$B$4</f>
        <v>9.8919429300000008</v>
      </c>
      <c r="R513">
        <f t="shared" si="47"/>
        <v>0.95492999999999995</v>
      </c>
      <c r="S513">
        <f t="shared" si="48"/>
        <v>0.524231</v>
      </c>
      <c r="T513">
        <f t="shared" si="49"/>
        <v>0</v>
      </c>
      <c r="U513">
        <f t="shared" si="50"/>
        <v>0</v>
      </c>
    </row>
    <row r="514" spans="1:21" x14ac:dyDescent="0.3">
      <c r="A514" s="4">
        <v>512</v>
      </c>
      <c r="B514" s="4">
        <v>-96581710943</v>
      </c>
      <c r="C514" s="5">
        <v>7</v>
      </c>
      <c r="D514" s="5">
        <v>-3.4650000000000002E-3</v>
      </c>
      <c r="E514" s="5">
        <v>1.2458E-2</v>
      </c>
      <c r="F514" s="5">
        <v>0.99819199999999997</v>
      </c>
      <c r="G514" s="5">
        <v>0.94891400000000004</v>
      </c>
      <c r="H514" s="5">
        <v>0.75843499999999997</v>
      </c>
      <c r="I514" s="5">
        <v>0</v>
      </c>
      <c r="J514" s="5">
        <v>0</v>
      </c>
      <c r="L514">
        <f t="shared" si="45"/>
        <v>512</v>
      </c>
      <c r="M514">
        <f>Analysis!$B$3+B514/1000000</f>
        <v>10.289057000001776</v>
      </c>
      <c r="N514">
        <f t="shared" si="46"/>
        <v>7</v>
      </c>
      <c r="O514">
        <f>IF(ABS(D514)&gt;1,D514/1000000,D514)*Analysis!$B$4</f>
        <v>-3.3991650000000005E-2</v>
      </c>
      <c r="P514">
        <f>IF(ABS(E514)&gt;1,E514/1000000,E514)*Analysis!$B$4</f>
        <v>0.12221298000000001</v>
      </c>
      <c r="Q514">
        <f>IF(ABS(F514)&gt;1,F514/1000000,F514)*Analysis!$B$4</f>
        <v>9.7922635200000006</v>
      </c>
      <c r="R514">
        <f t="shared" si="47"/>
        <v>0.94891400000000004</v>
      </c>
      <c r="S514">
        <f t="shared" si="48"/>
        <v>0.75843499999999997</v>
      </c>
      <c r="T514">
        <f t="shared" si="49"/>
        <v>0</v>
      </c>
      <c r="U514">
        <f t="shared" si="50"/>
        <v>0</v>
      </c>
    </row>
    <row r="515" spans="1:21" x14ac:dyDescent="0.3">
      <c r="A515" s="4">
        <v>513</v>
      </c>
      <c r="B515" s="4">
        <v>-96581693385</v>
      </c>
      <c r="C515" s="5">
        <v>7</v>
      </c>
      <c r="D515" s="5">
        <v>-4.2420000000000001E-3</v>
      </c>
      <c r="E515" s="5">
        <v>9.4669999999999997E-3</v>
      </c>
      <c r="F515" s="5">
        <v>1008814</v>
      </c>
      <c r="G515" s="5">
        <v>0.83099100000000004</v>
      </c>
      <c r="H515" s="5">
        <v>0.72233599999999998</v>
      </c>
      <c r="I515" s="5">
        <v>0</v>
      </c>
      <c r="J515" s="5">
        <v>0</v>
      </c>
      <c r="L515">
        <f t="shared" ref="L515:L578" si="51">A515</f>
        <v>513</v>
      </c>
      <c r="M515">
        <f>Analysis!$B$3+B515/1000000</f>
        <v>10.306614999994054</v>
      </c>
      <c r="N515">
        <f t="shared" ref="N515:N578" si="52">C515</f>
        <v>7</v>
      </c>
      <c r="O515">
        <f>IF(ABS(D515)&gt;1,D515/1000000,D515)*Analysis!$B$4</f>
        <v>-4.1614020000000002E-2</v>
      </c>
      <c r="P515">
        <f>IF(ABS(E515)&gt;1,E515/1000000,E515)*Analysis!$B$4</f>
        <v>9.2871270000000006E-2</v>
      </c>
      <c r="Q515">
        <f>IF(ABS(F515)&gt;1,F515/1000000,F515)*Analysis!$B$4</f>
        <v>9.8964653400000007</v>
      </c>
      <c r="R515">
        <f t="shared" ref="R515:R578" si="53">IF(ABS(G515)&gt;1,G515/1000000,G515)</f>
        <v>0.83099100000000004</v>
      </c>
      <c r="S515">
        <f t="shared" ref="S515:S578" si="54">IF(ABS(H515)&gt;1,H515/1000000,H515)</f>
        <v>0.72233599999999998</v>
      </c>
      <c r="T515">
        <f t="shared" ref="T515:T578" si="55">IF(ABS(I515)&gt;1,I515/1000000,I515)</f>
        <v>0</v>
      </c>
      <c r="U515">
        <f t="shared" si="50"/>
        <v>0</v>
      </c>
    </row>
    <row r="516" spans="1:21" x14ac:dyDescent="0.3">
      <c r="A516" s="4">
        <v>514</v>
      </c>
      <c r="B516" s="4">
        <v>-96581668695</v>
      </c>
      <c r="C516" s="5">
        <v>7</v>
      </c>
      <c r="D516" s="5">
        <v>-4.7460000000000002E-3</v>
      </c>
      <c r="E516" s="5">
        <v>4.1349999999999998E-3</v>
      </c>
      <c r="F516" s="5">
        <v>1011330</v>
      </c>
      <c r="G516" s="5">
        <v>0.69926699999999997</v>
      </c>
      <c r="H516" s="5">
        <v>0.73361399999999999</v>
      </c>
      <c r="I516" s="5">
        <v>0</v>
      </c>
      <c r="J516" s="5">
        <v>0</v>
      </c>
      <c r="L516">
        <f t="shared" si="51"/>
        <v>514</v>
      </c>
      <c r="M516">
        <f>Analysis!$B$3+B516/1000000</f>
        <v>10.331304999999702</v>
      </c>
      <c r="N516">
        <f t="shared" si="52"/>
        <v>7</v>
      </c>
      <c r="O516">
        <f>IF(ABS(D516)&gt;1,D516/1000000,D516)*Analysis!$B$4</f>
        <v>-4.6558260000000004E-2</v>
      </c>
      <c r="P516">
        <f>IF(ABS(E516)&gt;1,E516/1000000,E516)*Analysis!$B$4</f>
        <v>4.0564349999999999E-2</v>
      </c>
      <c r="Q516">
        <f>IF(ABS(F516)&gt;1,F516/1000000,F516)*Analysis!$B$4</f>
        <v>9.9211473000000012</v>
      </c>
      <c r="R516">
        <f t="shared" si="53"/>
        <v>0.69926699999999997</v>
      </c>
      <c r="S516">
        <f t="shared" si="54"/>
        <v>0.73361399999999999</v>
      </c>
      <c r="T516">
        <f t="shared" si="55"/>
        <v>0</v>
      </c>
      <c r="U516">
        <f t="shared" si="50"/>
        <v>0</v>
      </c>
    </row>
    <row r="517" spans="1:21" x14ac:dyDescent="0.3">
      <c r="A517" s="4">
        <v>515</v>
      </c>
      <c r="B517" s="4">
        <v>-96581648388</v>
      </c>
      <c r="C517" s="5">
        <v>7</v>
      </c>
      <c r="D517" s="5">
        <v>-9.2099999999999994E-3</v>
      </c>
      <c r="E517" s="5">
        <v>6.9940000000000002E-3</v>
      </c>
      <c r="F517" s="5">
        <v>1007600</v>
      </c>
      <c r="G517" s="5">
        <v>0.25193199999999999</v>
      </c>
      <c r="H517" s="5">
        <v>0.69169599999999998</v>
      </c>
      <c r="I517" s="5">
        <v>0</v>
      </c>
      <c r="J517" s="5">
        <v>0</v>
      </c>
      <c r="L517">
        <f t="shared" si="51"/>
        <v>515</v>
      </c>
      <c r="M517">
        <f>Analysis!$B$3+B517/1000000</f>
        <v>10.351611999998568</v>
      </c>
      <c r="N517">
        <f t="shared" si="52"/>
        <v>7</v>
      </c>
      <c r="O517">
        <f>IF(ABS(D517)&gt;1,D517/1000000,D517)*Analysis!$B$4</f>
        <v>-9.0350100000000003E-2</v>
      </c>
      <c r="P517">
        <f>IF(ABS(E517)&gt;1,E517/1000000,E517)*Analysis!$B$4</f>
        <v>6.8611140000000001E-2</v>
      </c>
      <c r="Q517">
        <f>IF(ABS(F517)&gt;1,F517/1000000,F517)*Analysis!$B$4</f>
        <v>9.8845560000000017</v>
      </c>
      <c r="R517">
        <f t="shared" si="53"/>
        <v>0.25193199999999999</v>
      </c>
      <c r="S517">
        <f t="shared" si="54"/>
        <v>0.69169599999999998</v>
      </c>
      <c r="T517">
        <f t="shared" si="55"/>
        <v>0</v>
      </c>
      <c r="U517">
        <f t="shared" si="50"/>
        <v>0</v>
      </c>
    </row>
    <row r="518" spans="1:21" x14ac:dyDescent="0.3">
      <c r="A518" s="4">
        <v>516</v>
      </c>
      <c r="B518" s="4">
        <v>-96581628291</v>
      </c>
      <c r="C518" s="5">
        <v>7</v>
      </c>
      <c r="D518" s="5">
        <v>-7.3480000000000004E-3</v>
      </c>
      <c r="E518" s="5">
        <v>9.7020000000000006E-3</v>
      </c>
      <c r="F518" s="5">
        <v>1007278</v>
      </c>
      <c r="G518" s="5">
        <v>-6.3755000000000006E-2</v>
      </c>
      <c r="H518" s="5">
        <v>0.79244300000000001</v>
      </c>
      <c r="I518" s="5">
        <v>0</v>
      </c>
      <c r="J518" s="5">
        <v>0</v>
      </c>
      <c r="L518">
        <f t="shared" si="51"/>
        <v>516</v>
      </c>
      <c r="M518">
        <f>Analysis!$B$3+B518/1000000</f>
        <v>10.3717089999991</v>
      </c>
      <c r="N518">
        <f t="shared" si="52"/>
        <v>7</v>
      </c>
      <c r="O518">
        <f>IF(ABS(D518)&gt;1,D518/1000000,D518)*Analysis!$B$4</f>
        <v>-7.2083880000000003E-2</v>
      </c>
      <c r="P518">
        <f>IF(ABS(E518)&gt;1,E518/1000000,E518)*Analysis!$B$4</f>
        <v>9.5176620000000003E-2</v>
      </c>
      <c r="Q518">
        <f>IF(ABS(F518)&gt;1,F518/1000000,F518)*Analysis!$B$4</f>
        <v>9.8813971799999987</v>
      </c>
      <c r="R518">
        <f t="shared" si="53"/>
        <v>-6.3755000000000006E-2</v>
      </c>
      <c r="S518">
        <f t="shared" si="54"/>
        <v>0.79244300000000001</v>
      </c>
      <c r="T518">
        <f t="shared" si="55"/>
        <v>0</v>
      </c>
      <c r="U518">
        <f t="shared" si="50"/>
        <v>0</v>
      </c>
    </row>
    <row r="519" spans="1:21" x14ac:dyDescent="0.3">
      <c r="A519" s="4">
        <v>517</v>
      </c>
      <c r="B519" s="4">
        <v>-96581608904</v>
      </c>
      <c r="C519" s="5">
        <v>7</v>
      </c>
      <c r="D519" s="5">
        <v>-1.2333E-2</v>
      </c>
      <c r="E519" s="5">
        <v>7.071E-3</v>
      </c>
      <c r="F519" s="5">
        <v>1002249</v>
      </c>
      <c r="G519" s="5">
        <v>-0.35089500000000001</v>
      </c>
      <c r="H519" s="5">
        <v>0.75771299999999997</v>
      </c>
      <c r="I519" s="5">
        <v>0</v>
      </c>
      <c r="J519" s="5">
        <v>0</v>
      </c>
      <c r="L519">
        <f t="shared" si="51"/>
        <v>517</v>
      </c>
      <c r="M519">
        <f>Analysis!$B$3+B519/1000000</f>
        <v>10.391096000006655</v>
      </c>
      <c r="N519">
        <f t="shared" si="52"/>
        <v>7</v>
      </c>
      <c r="O519">
        <f>IF(ABS(D519)&gt;1,D519/1000000,D519)*Analysis!$B$4</f>
        <v>-0.12098673000000001</v>
      </c>
      <c r="P519">
        <f>IF(ABS(E519)&gt;1,E519/1000000,E519)*Analysis!$B$4</f>
        <v>6.9366510000000006E-2</v>
      </c>
      <c r="Q519">
        <f>IF(ABS(F519)&gt;1,F519/1000000,F519)*Analysis!$B$4</f>
        <v>9.8320626900000008</v>
      </c>
      <c r="R519">
        <f t="shared" si="53"/>
        <v>-0.35089500000000001</v>
      </c>
      <c r="S519">
        <f t="shared" si="54"/>
        <v>0.75771299999999997</v>
      </c>
      <c r="T519">
        <f t="shared" si="55"/>
        <v>0</v>
      </c>
      <c r="U519">
        <f t="shared" si="50"/>
        <v>0</v>
      </c>
    </row>
    <row r="520" spans="1:21" x14ac:dyDescent="0.3">
      <c r="A520" s="4">
        <v>518</v>
      </c>
      <c r="B520" s="4">
        <v>-96581589886</v>
      </c>
      <c r="C520" s="5">
        <v>7</v>
      </c>
      <c r="D520" s="5">
        <v>-6.966E-3</v>
      </c>
      <c r="E520" s="5">
        <v>1.1322E-2</v>
      </c>
      <c r="F520" s="5">
        <v>0.99348499999999995</v>
      </c>
      <c r="G520" s="5">
        <v>-0.27805099999999999</v>
      </c>
      <c r="H520" s="5">
        <v>1051253</v>
      </c>
      <c r="I520" s="5">
        <v>0</v>
      </c>
      <c r="J520" s="5">
        <v>0</v>
      </c>
      <c r="L520">
        <f t="shared" si="51"/>
        <v>518</v>
      </c>
      <c r="M520">
        <f>Analysis!$B$3+B520/1000000</f>
        <v>10.41011399999843</v>
      </c>
      <c r="N520">
        <f t="shared" si="52"/>
        <v>7</v>
      </c>
      <c r="O520">
        <f>IF(ABS(D520)&gt;1,D520/1000000,D520)*Analysis!$B$4</f>
        <v>-6.8336460000000002E-2</v>
      </c>
      <c r="P520">
        <f>IF(ABS(E520)&gt;1,E520/1000000,E520)*Analysis!$B$4</f>
        <v>0.11106882000000001</v>
      </c>
      <c r="Q520">
        <f>IF(ABS(F520)&gt;1,F520/1000000,F520)*Analysis!$B$4</f>
        <v>9.7460878500000003</v>
      </c>
      <c r="R520">
        <f t="shared" si="53"/>
        <v>-0.27805099999999999</v>
      </c>
      <c r="S520">
        <f t="shared" si="54"/>
        <v>1.051253</v>
      </c>
      <c r="T520">
        <f t="shared" si="55"/>
        <v>0</v>
      </c>
      <c r="U520">
        <f t="shared" si="50"/>
        <v>0</v>
      </c>
    </row>
    <row r="521" spans="1:21" x14ac:dyDescent="0.3">
      <c r="A521" s="4">
        <v>519</v>
      </c>
      <c r="B521" s="4">
        <v>-96581570147</v>
      </c>
      <c r="C521" s="5">
        <v>7</v>
      </c>
      <c r="D521" s="5">
        <v>-9.7739999999999997E-3</v>
      </c>
      <c r="E521" s="5">
        <v>9.7739999999999997E-3</v>
      </c>
      <c r="F521" s="5">
        <v>1001589</v>
      </c>
      <c r="G521" s="5">
        <v>-0.663887</v>
      </c>
      <c r="H521" s="5">
        <v>0.123636</v>
      </c>
      <c r="I521" s="5">
        <v>0</v>
      </c>
      <c r="J521" s="5">
        <v>0</v>
      </c>
      <c r="L521">
        <f t="shared" si="51"/>
        <v>519</v>
      </c>
      <c r="M521">
        <f>Analysis!$B$3+B521/1000000</f>
        <v>10.429852999994182</v>
      </c>
      <c r="N521">
        <f t="shared" si="52"/>
        <v>7</v>
      </c>
      <c r="O521">
        <f>IF(ABS(D521)&gt;1,D521/1000000,D521)*Analysis!$B$4</f>
        <v>-9.588294E-2</v>
      </c>
      <c r="P521">
        <f>IF(ABS(E521)&gt;1,E521/1000000,E521)*Analysis!$B$4</f>
        <v>9.588294E-2</v>
      </c>
      <c r="Q521">
        <f>IF(ABS(F521)&gt;1,F521/1000000,F521)*Analysis!$B$4</f>
        <v>9.8255880900000019</v>
      </c>
      <c r="R521">
        <f t="shared" si="53"/>
        <v>-0.663887</v>
      </c>
      <c r="S521">
        <f t="shared" si="54"/>
        <v>0.123636</v>
      </c>
      <c r="T521">
        <f t="shared" si="55"/>
        <v>0</v>
      </c>
      <c r="U521">
        <f t="shared" si="50"/>
        <v>0</v>
      </c>
    </row>
    <row r="522" spans="1:21" x14ac:dyDescent="0.3">
      <c r="A522" s="4">
        <v>520</v>
      </c>
      <c r="B522" s="4">
        <v>-96581554629</v>
      </c>
      <c r="C522" s="5">
        <v>7</v>
      </c>
      <c r="D522" s="5">
        <v>-8.2240000000000004E-3</v>
      </c>
      <c r="E522" s="5">
        <v>9.0699999999999999E-3</v>
      </c>
      <c r="F522" s="5">
        <v>1003311</v>
      </c>
      <c r="G522" s="5">
        <v>-0.32277800000000001</v>
      </c>
      <c r="H522" s="5">
        <v>0.89079600000000003</v>
      </c>
      <c r="I522" s="5">
        <v>0</v>
      </c>
      <c r="J522" s="5">
        <v>0</v>
      </c>
      <c r="L522">
        <f t="shared" si="51"/>
        <v>520</v>
      </c>
      <c r="M522">
        <f>Analysis!$B$3+B522/1000000</f>
        <v>10.445370999994338</v>
      </c>
      <c r="N522">
        <f t="shared" si="52"/>
        <v>7</v>
      </c>
      <c r="O522">
        <f>IF(ABS(D522)&gt;1,D522/1000000,D522)*Analysis!$B$4</f>
        <v>-8.0677440000000003E-2</v>
      </c>
      <c r="P522">
        <f>IF(ABS(E522)&gt;1,E522/1000000,E522)*Analysis!$B$4</f>
        <v>8.8976700000000006E-2</v>
      </c>
      <c r="Q522">
        <f>IF(ABS(F522)&gt;1,F522/1000000,F522)*Analysis!$B$4</f>
        <v>9.8424809100000008</v>
      </c>
      <c r="R522">
        <f t="shared" si="53"/>
        <v>-0.32277800000000001</v>
      </c>
      <c r="S522">
        <f t="shared" si="54"/>
        <v>0.89079600000000003</v>
      </c>
      <c r="T522">
        <f t="shared" si="55"/>
        <v>0</v>
      </c>
      <c r="U522">
        <f t="shared" si="50"/>
        <v>0</v>
      </c>
    </row>
    <row r="523" spans="1:21" x14ac:dyDescent="0.3">
      <c r="A523" s="4">
        <v>521</v>
      </c>
      <c r="B523" s="4">
        <v>-96581529060</v>
      </c>
      <c r="C523" s="5">
        <v>7</v>
      </c>
      <c r="D523" s="5">
        <v>2.7550000000000001E-3</v>
      </c>
      <c r="E523" s="5">
        <v>3.5222000000000003E-2</v>
      </c>
      <c r="F523" s="5">
        <v>1001608</v>
      </c>
      <c r="G523" s="5">
        <v>-0.29803499999999999</v>
      </c>
      <c r="H523" s="5">
        <v>1120112</v>
      </c>
      <c r="I523" s="5">
        <v>0</v>
      </c>
      <c r="J523" s="5">
        <v>0</v>
      </c>
      <c r="L523">
        <f t="shared" si="51"/>
        <v>521</v>
      </c>
      <c r="M523">
        <f>Analysis!$B$3+B523/1000000</f>
        <v>10.470939999999246</v>
      </c>
      <c r="N523">
        <f t="shared" si="52"/>
        <v>7</v>
      </c>
      <c r="O523">
        <f>IF(ABS(D523)&gt;1,D523/1000000,D523)*Analysis!$B$4</f>
        <v>2.7026550000000003E-2</v>
      </c>
      <c r="P523">
        <f>IF(ABS(E523)&gt;1,E523/1000000,E523)*Analysis!$B$4</f>
        <v>0.34552782000000004</v>
      </c>
      <c r="Q523">
        <f>IF(ABS(F523)&gt;1,F523/1000000,F523)*Analysis!$B$4</f>
        <v>9.8257744800000015</v>
      </c>
      <c r="R523">
        <f t="shared" si="53"/>
        <v>-0.29803499999999999</v>
      </c>
      <c r="S523">
        <f t="shared" si="54"/>
        <v>1.120112</v>
      </c>
      <c r="T523">
        <f t="shared" si="55"/>
        <v>0</v>
      </c>
      <c r="U523">
        <f t="shared" ref="U523:U586" si="56">J523/1000</f>
        <v>0</v>
      </c>
    </row>
    <row r="524" spans="1:21" x14ac:dyDescent="0.3">
      <c r="A524" s="4">
        <v>522</v>
      </c>
      <c r="B524" s="4">
        <v>-96581509501</v>
      </c>
      <c r="C524" s="5">
        <v>7</v>
      </c>
      <c r="D524" s="5">
        <v>-1.0456E-2</v>
      </c>
      <c r="E524" s="5">
        <v>1.2551E-2</v>
      </c>
      <c r="F524" s="5">
        <v>1003967</v>
      </c>
      <c r="G524" s="5">
        <v>-0.158327</v>
      </c>
      <c r="H524" s="5">
        <v>0.30261199999999999</v>
      </c>
      <c r="I524" s="5">
        <v>0</v>
      </c>
      <c r="J524" s="5">
        <v>0</v>
      </c>
      <c r="L524">
        <f t="shared" si="51"/>
        <v>522</v>
      </c>
      <c r="M524">
        <f>Analysis!$B$3+B524/1000000</f>
        <v>10.490499000006821</v>
      </c>
      <c r="N524">
        <f t="shared" si="52"/>
        <v>7</v>
      </c>
      <c r="O524">
        <f>IF(ABS(D524)&gt;1,D524/1000000,D524)*Analysis!$B$4</f>
        <v>-0.10257336</v>
      </c>
      <c r="P524">
        <f>IF(ABS(E524)&gt;1,E524/1000000,E524)*Analysis!$B$4</f>
        <v>0.12312531</v>
      </c>
      <c r="Q524">
        <f>IF(ABS(F524)&gt;1,F524/1000000,F524)*Analysis!$B$4</f>
        <v>9.8489162700000001</v>
      </c>
      <c r="R524">
        <f t="shared" si="53"/>
        <v>-0.158327</v>
      </c>
      <c r="S524">
        <f t="shared" si="54"/>
        <v>0.30261199999999999</v>
      </c>
      <c r="T524">
        <f t="shared" si="55"/>
        <v>0</v>
      </c>
      <c r="U524">
        <f t="shared" si="56"/>
        <v>0</v>
      </c>
    </row>
    <row r="525" spans="1:21" x14ac:dyDescent="0.3">
      <c r="A525" s="4">
        <v>523</v>
      </c>
      <c r="B525" s="4">
        <v>-96581489481</v>
      </c>
      <c r="C525" s="5">
        <v>7</v>
      </c>
      <c r="D525" s="5">
        <v>-6.7330000000000003E-3</v>
      </c>
      <c r="E525" s="5">
        <v>-2.0528000000000001E-2</v>
      </c>
      <c r="F525" s="5">
        <v>1009464</v>
      </c>
      <c r="G525" s="5">
        <v>0.30077599999999999</v>
      </c>
      <c r="H525" s="5">
        <v>0.91840999999999995</v>
      </c>
      <c r="I525" s="5">
        <v>0</v>
      </c>
      <c r="J525" s="5">
        <v>0</v>
      </c>
      <c r="L525">
        <f t="shared" si="51"/>
        <v>523</v>
      </c>
      <c r="M525">
        <f>Analysis!$B$3+B525/1000000</f>
        <v>10.510519000003114</v>
      </c>
      <c r="N525">
        <f t="shared" si="52"/>
        <v>7</v>
      </c>
      <c r="O525">
        <f>IF(ABS(D525)&gt;1,D525/1000000,D525)*Analysis!$B$4</f>
        <v>-6.6050730000000002E-2</v>
      </c>
      <c r="P525">
        <f>IF(ABS(E525)&gt;1,E525/1000000,E525)*Analysis!$B$4</f>
        <v>-0.20137968000000003</v>
      </c>
      <c r="Q525">
        <f>IF(ABS(F525)&gt;1,F525/1000000,F525)*Analysis!$B$4</f>
        <v>9.9028418399999989</v>
      </c>
      <c r="R525">
        <f t="shared" si="53"/>
        <v>0.30077599999999999</v>
      </c>
      <c r="S525">
        <f t="shared" si="54"/>
        <v>0.91840999999999995</v>
      </c>
      <c r="T525">
        <f t="shared" si="55"/>
        <v>0</v>
      </c>
      <c r="U525">
        <f t="shared" si="56"/>
        <v>0</v>
      </c>
    </row>
    <row r="526" spans="1:21" x14ac:dyDescent="0.3">
      <c r="A526" s="4">
        <v>524</v>
      </c>
      <c r="B526" s="4">
        <v>-96581477831</v>
      </c>
      <c r="C526" s="5">
        <v>7</v>
      </c>
      <c r="D526" s="5">
        <v>-9.1339999999999998E-3</v>
      </c>
      <c r="E526" s="5">
        <v>7.3730000000000002E-3</v>
      </c>
      <c r="F526" s="5">
        <v>0.994479</v>
      </c>
      <c r="G526" s="5">
        <v>0.22511600000000001</v>
      </c>
      <c r="H526" s="5">
        <v>0.49612699999999998</v>
      </c>
      <c r="I526" s="5">
        <v>0</v>
      </c>
      <c r="J526" s="5">
        <v>0</v>
      </c>
      <c r="L526">
        <f t="shared" si="51"/>
        <v>524</v>
      </c>
      <c r="M526">
        <f>Analysis!$B$3+B526/1000000</f>
        <v>10.522169000003487</v>
      </c>
      <c r="N526">
        <f t="shared" si="52"/>
        <v>7</v>
      </c>
      <c r="O526">
        <f>IF(ABS(D526)&gt;1,D526/1000000,D526)*Analysis!$B$4</f>
        <v>-8.9604539999999996E-2</v>
      </c>
      <c r="P526">
        <f>IF(ABS(E526)&gt;1,E526/1000000,E526)*Analysis!$B$4</f>
        <v>7.2329130000000005E-2</v>
      </c>
      <c r="Q526">
        <f>IF(ABS(F526)&gt;1,F526/1000000,F526)*Analysis!$B$4</f>
        <v>9.7558389900000009</v>
      </c>
      <c r="R526">
        <f t="shared" si="53"/>
        <v>0.22511600000000001</v>
      </c>
      <c r="S526">
        <f t="shared" si="54"/>
        <v>0.49612699999999998</v>
      </c>
      <c r="T526">
        <f t="shared" si="55"/>
        <v>0</v>
      </c>
      <c r="U526">
        <f t="shared" si="56"/>
        <v>0</v>
      </c>
    </row>
    <row r="527" spans="1:21" x14ac:dyDescent="0.3">
      <c r="A527" s="4">
        <v>525</v>
      </c>
      <c r="B527" s="4">
        <v>-96581447347</v>
      </c>
      <c r="C527" s="5">
        <v>7</v>
      </c>
      <c r="D527" s="5">
        <v>-5.7169999999999999E-3</v>
      </c>
      <c r="E527" s="5">
        <v>3.2756E-2</v>
      </c>
      <c r="F527" s="5">
        <v>0.998228</v>
      </c>
      <c r="G527" s="5">
        <v>6.2916E-2</v>
      </c>
      <c r="H527" s="5">
        <v>1035721</v>
      </c>
      <c r="I527" s="5">
        <v>0</v>
      </c>
      <c r="J527" s="5">
        <v>0</v>
      </c>
      <c r="L527">
        <f t="shared" si="51"/>
        <v>525</v>
      </c>
      <c r="M527">
        <f>Analysis!$B$3+B527/1000000</f>
        <v>10.552653000006103</v>
      </c>
      <c r="N527">
        <f t="shared" si="52"/>
        <v>7</v>
      </c>
      <c r="O527">
        <f>IF(ABS(D527)&gt;1,D527/1000000,D527)*Analysis!$B$4</f>
        <v>-5.6083769999999998E-2</v>
      </c>
      <c r="P527">
        <f>IF(ABS(E527)&gt;1,E527/1000000,E527)*Analysis!$B$4</f>
        <v>0.32133636000000004</v>
      </c>
      <c r="Q527">
        <f>IF(ABS(F527)&gt;1,F527/1000000,F527)*Analysis!$B$4</f>
        <v>9.7926166800000001</v>
      </c>
      <c r="R527">
        <f t="shared" si="53"/>
        <v>6.2916E-2</v>
      </c>
      <c r="S527">
        <f t="shared" si="54"/>
        <v>1.0357209999999999</v>
      </c>
      <c r="T527">
        <f t="shared" si="55"/>
        <v>0</v>
      </c>
      <c r="U527">
        <f t="shared" si="56"/>
        <v>0</v>
      </c>
    </row>
    <row r="528" spans="1:21" x14ac:dyDescent="0.3">
      <c r="A528" s="4">
        <v>526</v>
      </c>
      <c r="B528" s="4">
        <v>-96581428411</v>
      </c>
      <c r="C528" s="5">
        <v>7</v>
      </c>
      <c r="D528" s="5">
        <v>-2.0839999999999999E-3</v>
      </c>
      <c r="E528" s="5">
        <v>3.1930000000000001E-3</v>
      </c>
      <c r="F528" s="5">
        <v>0.99988200000000005</v>
      </c>
      <c r="G528" s="5">
        <v>0.126947</v>
      </c>
      <c r="H528" s="5">
        <v>0.75160400000000005</v>
      </c>
      <c r="I528" s="5">
        <v>0</v>
      </c>
      <c r="J528" s="5">
        <v>0</v>
      </c>
      <c r="L528">
        <f t="shared" si="51"/>
        <v>526</v>
      </c>
      <c r="M528">
        <f>Analysis!$B$3+B528/1000000</f>
        <v>10.571588999999221</v>
      </c>
      <c r="N528">
        <f t="shared" si="52"/>
        <v>7</v>
      </c>
      <c r="O528">
        <f>IF(ABS(D528)&gt;1,D528/1000000,D528)*Analysis!$B$4</f>
        <v>-2.044404E-2</v>
      </c>
      <c r="P528">
        <f>IF(ABS(E528)&gt;1,E528/1000000,E528)*Analysis!$B$4</f>
        <v>3.1323330000000003E-2</v>
      </c>
      <c r="Q528">
        <f>IF(ABS(F528)&gt;1,F528/1000000,F528)*Analysis!$B$4</f>
        <v>9.8088424200000013</v>
      </c>
      <c r="R528">
        <f t="shared" si="53"/>
        <v>0.126947</v>
      </c>
      <c r="S528">
        <f t="shared" si="54"/>
        <v>0.75160400000000005</v>
      </c>
      <c r="T528">
        <f t="shared" si="55"/>
        <v>0</v>
      </c>
      <c r="U528">
        <f t="shared" si="56"/>
        <v>0</v>
      </c>
    </row>
    <row r="529" spans="1:21" x14ac:dyDescent="0.3">
      <c r="A529" s="4">
        <v>527</v>
      </c>
      <c r="B529" s="4">
        <v>-96581408591</v>
      </c>
      <c r="C529" s="5">
        <v>7</v>
      </c>
      <c r="D529" s="5">
        <v>-5.2500000000000003E-3</v>
      </c>
      <c r="E529" s="5">
        <v>-8.4869999999999998E-3</v>
      </c>
      <c r="F529" s="5">
        <v>1009524</v>
      </c>
      <c r="G529" s="5">
        <v>0.18278900000000001</v>
      </c>
      <c r="H529" s="5">
        <v>1401418</v>
      </c>
      <c r="I529" s="5">
        <v>0</v>
      </c>
      <c r="J529" s="5">
        <v>0</v>
      </c>
      <c r="L529">
        <f t="shared" si="51"/>
        <v>527</v>
      </c>
      <c r="M529">
        <f>Analysis!$B$3+B529/1000000</f>
        <v>10.591409000000567</v>
      </c>
      <c r="N529">
        <f t="shared" si="52"/>
        <v>7</v>
      </c>
      <c r="O529">
        <f>IF(ABS(D529)&gt;1,D529/1000000,D529)*Analysis!$B$4</f>
        <v>-5.1502500000000007E-2</v>
      </c>
      <c r="P529">
        <f>IF(ABS(E529)&gt;1,E529/1000000,E529)*Analysis!$B$4</f>
        <v>-8.325747E-2</v>
      </c>
      <c r="Q529">
        <f>IF(ABS(F529)&gt;1,F529/1000000,F529)*Analysis!$B$4</f>
        <v>9.9034304400000011</v>
      </c>
      <c r="R529">
        <f t="shared" si="53"/>
        <v>0.18278900000000001</v>
      </c>
      <c r="S529">
        <f t="shared" si="54"/>
        <v>1.4014180000000001</v>
      </c>
      <c r="T529">
        <f t="shared" si="55"/>
        <v>0</v>
      </c>
      <c r="U529">
        <f t="shared" si="56"/>
        <v>0</v>
      </c>
    </row>
    <row r="530" spans="1:21" x14ac:dyDescent="0.3">
      <c r="A530" s="4">
        <v>528</v>
      </c>
      <c r="B530" s="4">
        <v>-96581391858</v>
      </c>
      <c r="C530" s="5">
        <v>7</v>
      </c>
      <c r="D530" s="5">
        <v>-6.0780000000000001E-3</v>
      </c>
      <c r="E530" s="5">
        <v>3.8363000000000001E-2</v>
      </c>
      <c r="F530" s="5">
        <v>1001578</v>
      </c>
      <c r="G530" s="5">
        <v>0.467339</v>
      </c>
      <c r="H530" s="5">
        <v>1972840</v>
      </c>
      <c r="I530" s="5">
        <v>0</v>
      </c>
      <c r="J530" s="5">
        <v>0</v>
      </c>
      <c r="L530">
        <f t="shared" si="51"/>
        <v>528</v>
      </c>
      <c r="M530">
        <f>Analysis!$B$3+B530/1000000</f>
        <v>10.608141999997315</v>
      </c>
      <c r="N530">
        <f t="shared" si="52"/>
        <v>7</v>
      </c>
      <c r="O530">
        <f>IF(ABS(D530)&gt;1,D530/1000000,D530)*Analysis!$B$4</f>
        <v>-5.9625180000000007E-2</v>
      </c>
      <c r="P530">
        <f>IF(ABS(E530)&gt;1,E530/1000000,E530)*Analysis!$B$4</f>
        <v>0.37634103000000002</v>
      </c>
      <c r="Q530">
        <f>IF(ABS(F530)&gt;1,F530/1000000,F530)*Analysis!$B$4</f>
        <v>9.8254801800000013</v>
      </c>
      <c r="R530">
        <f t="shared" si="53"/>
        <v>0.467339</v>
      </c>
      <c r="S530">
        <f t="shared" si="54"/>
        <v>1.9728399999999999</v>
      </c>
      <c r="T530">
        <f t="shared" si="55"/>
        <v>0</v>
      </c>
      <c r="U530">
        <f t="shared" si="56"/>
        <v>0</v>
      </c>
    </row>
    <row r="531" spans="1:21" x14ac:dyDescent="0.3">
      <c r="A531" s="4">
        <v>529</v>
      </c>
      <c r="B531" s="4">
        <v>-96581370212</v>
      </c>
      <c r="C531" s="5">
        <v>7</v>
      </c>
      <c r="D531" s="5">
        <v>3.3960000000000001E-3</v>
      </c>
      <c r="E531" s="5">
        <v>1.8450000000000001E-3</v>
      </c>
      <c r="F531" s="5">
        <v>1008376</v>
      </c>
      <c r="G531" s="5">
        <v>0.44439200000000001</v>
      </c>
      <c r="H531" s="5">
        <v>0.87052099999999999</v>
      </c>
      <c r="I531" s="5">
        <v>0</v>
      </c>
      <c r="J531" s="5">
        <v>0</v>
      </c>
      <c r="L531">
        <f t="shared" si="51"/>
        <v>529</v>
      </c>
      <c r="M531">
        <f>Analysis!$B$3+B531/1000000</f>
        <v>10.629788000005647</v>
      </c>
      <c r="N531">
        <f t="shared" si="52"/>
        <v>7</v>
      </c>
      <c r="O531">
        <f>IF(ABS(D531)&gt;1,D531/1000000,D531)*Analysis!$B$4</f>
        <v>3.3314760000000006E-2</v>
      </c>
      <c r="P531">
        <f>IF(ABS(E531)&gt;1,E531/1000000,E531)*Analysis!$B$4</f>
        <v>1.8099450000000003E-2</v>
      </c>
      <c r="Q531">
        <f>IF(ABS(F531)&gt;1,F531/1000000,F531)*Analysis!$B$4</f>
        <v>9.89216856</v>
      </c>
      <c r="R531">
        <f t="shared" si="53"/>
        <v>0.44439200000000001</v>
      </c>
      <c r="S531">
        <f t="shared" si="54"/>
        <v>0.87052099999999999</v>
      </c>
      <c r="T531">
        <f t="shared" si="55"/>
        <v>0</v>
      </c>
      <c r="U531">
        <f t="shared" si="56"/>
        <v>0</v>
      </c>
    </row>
    <row r="532" spans="1:21" x14ac:dyDescent="0.3">
      <c r="A532" s="4">
        <v>530</v>
      </c>
      <c r="B532" s="4">
        <v>-96581349003</v>
      </c>
      <c r="C532" s="5">
        <v>7</v>
      </c>
      <c r="D532" s="5">
        <v>1.3735000000000001E-2</v>
      </c>
      <c r="E532" s="5">
        <v>-2.6640000000000001E-3</v>
      </c>
      <c r="F532" s="5">
        <v>1009985</v>
      </c>
      <c r="G532" s="5">
        <v>0.95656200000000002</v>
      </c>
      <c r="H532" s="5">
        <v>0.90855699999999995</v>
      </c>
      <c r="I532" s="5">
        <v>0</v>
      </c>
      <c r="J532" s="5">
        <v>0</v>
      </c>
      <c r="L532">
        <f t="shared" si="51"/>
        <v>530</v>
      </c>
      <c r="M532">
        <f>Analysis!$B$3+B532/1000000</f>
        <v>10.650997000004281</v>
      </c>
      <c r="N532">
        <f t="shared" si="52"/>
        <v>7</v>
      </c>
      <c r="O532">
        <f>IF(ABS(D532)&gt;1,D532/1000000,D532)*Analysis!$B$4</f>
        <v>0.13474035000000001</v>
      </c>
      <c r="P532">
        <f>IF(ABS(E532)&gt;1,E532/1000000,E532)*Analysis!$B$4</f>
        <v>-2.6133840000000002E-2</v>
      </c>
      <c r="Q532">
        <f>IF(ABS(F532)&gt;1,F532/1000000,F532)*Analysis!$B$4</f>
        <v>9.9079528499999991</v>
      </c>
      <c r="R532">
        <f t="shared" si="53"/>
        <v>0.95656200000000002</v>
      </c>
      <c r="S532">
        <f t="shared" si="54"/>
        <v>0.90855699999999995</v>
      </c>
      <c r="T532">
        <f t="shared" si="55"/>
        <v>0</v>
      </c>
      <c r="U532">
        <f t="shared" si="56"/>
        <v>0</v>
      </c>
    </row>
    <row r="533" spans="1:21" x14ac:dyDescent="0.3">
      <c r="A533" s="4">
        <v>531</v>
      </c>
      <c r="B533" s="4">
        <v>-96581333870</v>
      </c>
      <c r="C533" s="5">
        <v>7</v>
      </c>
      <c r="D533" s="5">
        <v>-1.0577E-2</v>
      </c>
      <c r="E533" s="5">
        <v>2.4199999999999999E-2</v>
      </c>
      <c r="F533" s="5">
        <v>1009828</v>
      </c>
      <c r="G533" s="5">
        <v>1086849</v>
      </c>
      <c r="H533" s="5">
        <v>2151901</v>
      </c>
      <c r="I533" s="5">
        <v>0</v>
      </c>
      <c r="J533" s="5">
        <v>0</v>
      </c>
      <c r="L533">
        <f t="shared" si="51"/>
        <v>531</v>
      </c>
      <c r="M533">
        <f>Analysis!$B$3+B533/1000000</f>
        <v>10.666129999997793</v>
      </c>
      <c r="N533">
        <f t="shared" si="52"/>
        <v>7</v>
      </c>
      <c r="O533">
        <f>IF(ABS(D533)&gt;1,D533/1000000,D533)*Analysis!$B$4</f>
        <v>-0.10376037</v>
      </c>
      <c r="P533">
        <f>IF(ABS(E533)&gt;1,E533/1000000,E533)*Analysis!$B$4</f>
        <v>0.237402</v>
      </c>
      <c r="Q533">
        <f>IF(ABS(F533)&gt;1,F533/1000000,F533)*Analysis!$B$4</f>
        <v>9.9064126800000007</v>
      </c>
      <c r="R533">
        <f t="shared" si="53"/>
        <v>1.086849</v>
      </c>
      <c r="S533">
        <f t="shared" si="54"/>
        <v>2.1519010000000001</v>
      </c>
      <c r="T533">
        <f t="shared" si="55"/>
        <v>0</v>
      </c>
      <c r="U533">
        <f t="shared" si="56"/>
        <v>0</v>
      </c>
    </row>
    <row r="534" spans="1:21" x14ac:dyDescent="0.3">
      <c r="A534" s="4">
        <v>532</v>
      </c>
      <c r="B534" s="4">
        <v>-96581308491</v>
      </c>
      <c r="C534" s="5">
        <v>7</v>
      </c>
      <c r="D534" s="5">
        <v>-1.7610000000000001E-2</v>
      </c>
      <c r="E534" s="5">
        <v>3.2795999999999999E-2</v>
      </c>
      <c r="F534" s="5">
        <v>1006278</v>
      </c>
      <c r="G534" s="5">
        <v>0.379556</v>
      </c>
      <c r="H534" s="5">
        <v>1863908</v>
      </c>
      <c r="I534" s="5">
        <v>0</v>
      </c>
      <c r="J534" s="5">
        <v>0</v>
      </c>
      <c r="L534">
        <f t="shared" si="51"/>
        <v>532</v>
      </c>
      <c r="M534">
        <f>Analysis!$B$3+B534/1000000</f>
        <v>10.691508999996586</v>
      </c>
      <c r="N534">
        <f t="shared" si="52"/>
        <v>7</v>
      </c>
      <c r="O534">
        <f>IF(ABS(D534)&gt;1,D534/1000000,D534)*Analysis!$B$4</f>
        <v>-0.17275410000000002</v>
      </c>
      <c r="P534">
        <f>IF(ABS(E534)&gt;1,E534/1000000,E534)*Analysis!$B$4</f>
        <v>0.32172876</v>
      </c>
      <c r="Q534">
        <f>IF(ABS(F534)&gt;1,F534/1000000,F534)*Analysis!$B$4</f>
        <v>9.8715871800000006</v>
      </c>
      <c r="R534">
        <f t="shared" si="53"/>
        <v>0.379556</v>
      </c>
      <c r="S534">
        <f t="shared" si="54"/>
        <v>1.8639079999999999</v>
      </c>
      <c r="T534">
        <f t="shared" si="55"/>
        <v>0</v>
      </c>
      <c r="U534">
        <f t="shared" si="56"/>
        <v>0</v>
      </c>
    </row>
    <row r="535" spans="1:21" x14ac:dyDescent="0.3">
      <c r="A535" s="4">
        <v>533</v>
      </c>
      <c r="B535" s="4">
        <v>-96581288455</v>
      </c>
      <c r="C535" s="5">
        <v>7</v>
      </c>
      <c r="D535" s="5">
        <v>2.3140000000000001E-3</v>
      </c>
      <c r="E535" s="5">
        <v>2.1402999999999998E-2</v>
      </c>
      <c r="F535" s="5">
        <v>0.99995400000000001</v>
      </c>
      <c r="G535" s="5">
        <v>0.36909700000000001</v>
      </c>
      <c r="H535" s="5">
        <v>1085493</v>
      </c>
      <c r="I535" s="5">
        <v>0</v>
      </c>
      <c r="J535" s="5">
        <v>0</v>
      </c>
      <c r="L535">
        <f t="shared" si="51"/>
        <v>533</v>
      </c>
      <c r="M535">
        <f>Analysis!$B$3+B535/1000000</f>
        <v>10.711544999998296</v>
      </c>
      <c r="N535">
        <f t="shared" si="52"/>
        <v>7</v>
      </c>
      <c r="O535">
        <f>IF(ABS(D535)&gt;1,D535/1000000,D535)*Analysis!$B$4</f>
        <v>2.2700340000000003E-2</v>
      </c>
      <c r="P535">
        <f>IF(ABS(E535)&gt;1,E535/1000000,E535)*Analysis!$B$4</f>
        <v>0.20996343000000001</v>
      </c>
      <c r="Q535">
        <f>IF(ABS(F535)&gt;1,F535/1000000,F535)*Analysis!$B$4</f>
        <v>9.8095487400000003</v>
      </c>
      <c r="R535">
        <f t="shared" si="53"/>
        <v>0.36909700000000001</v>
      </c>
      <c r="S535">
        <f t="shared" si="54"/>
        <v>1.085493</v>
      </c>
      <c r="T535">
        <f t="shared" si="55"/>
        <v>0</v>
      </c>
      <c r="U535">
        <f t="shared" si="56"/>
        <v>0</v>
      </c>
    </row>
    <row r="536" spans="1:21" x14ac:dyDescent="0.3">
      <c r="A536" s="4">
        <v>534</v>
      </c>
      <c r="B536" s="4">
        <v>-96581268437</v>
      </c>
      <c r="C536" s="5">
        <v>7</v>
      </c>
      <c r="D536" s="5">
        <v>1.08E-4</v>
      </c>
      <c r="E536" s="5">
        <v>-6.3309999999999998E-3</v>
      </c>
      <c r="F536" s="5">
        <v>1008022</v>
      </c>
      <c r="G536" s="5">
        <v>8.0319000000000002E-2</v>
      </c>
      <c r="H536" s="5">
        <v>0.70723800000000003</v>
      </c>
      <c r="I536" s="5">
        <v>0</v>
      </c>
      <c r="J536" s="5">
        <v>0</v>
      </c>
      <c r="L536">
        <f t="shared" si="51"/>
        <v>534</v>
      </c>
      <c r="M536">
        <f>Analysis!$B$3+B536/1000000</f>
        <v>10.731562999993912</v>
      </c>
      <c r="N536">
        <f t="shared" si="52"/>
        <v>7</v>
      </c>
      <c r="O536">
        <f>IF(ABS(D536)&gt;1,D536/1000000,D536)*Analysis!$B$4</f>
        <v>1.05948E-3</v>
      </c>
      <c r="P536">
        <f>IF(ABS(E536)&gt;1,E536/1000000,E536)*Analysis!$B$4</f>
        <v>-6.210711E-2</v>
      </c>
      <c r="Q536">
        <f>IF(ABS(F536)&gt;1,F536/1000000,F536)*Analysis!$B$4</f>
        <v>9.8886958200000006</v>
      </c>
      <c r="R536">
        <f t="shared" si="53"/>
        <v>8.0319000000000002E-2</v>
      </c>
      <c r="S536">
        <f t="shared" si="54"/>
        <v>0.70723800000000003</v>
      </c>
      <c r="T536">
        <f t="shared" si="55"/>
        <v>0</v>
      </c>
      <c r="U536">
        <f t="shared" si="56"/>
        <v>0</v>
      </c>
    </row>
    <row r="537" spans="1:21" x14ac:dyDescent="0.3">
      <c r="A537" s="4">
        <v>535</v>
      </c>
      <c r="B537" s="4">
        <v>-96581247312</v>
      </c>
      <c r="C537" s="5">
        <v>7</v>
      </c>
      <c r="D537" s="5">
        <v>-1.9203000000000001E-2</v>
      </c>
      <c r="E537" s="5">
        <v>-2.64E-3</v>
      </c>
      <c r="F537" s="5">
        <v>1014876</v>
      </c>
      <c r="G537" s="5">
        <v>-0.57139200000000001</v>
      </c>
      <c r="H537" s="5">
        <v>1345529</v>
      </c>
      <c r="I537" s="5">
        <v>0</v>
      </c>
      <c r="J537" s="5">
        <v>0</v>
      </c>
      <c r="L537">
        <f t="shared" si="51"/>
        <v>535</v>
      </c>
      <c r="M537">
        <f>Analysis!$B$3+B537/1000000</f>
        <v>10.752687999993213</v>
      </c>
      <c r="N537">
        <f t="shared" si="52"/>
        <v>7</v>
      </c>
      <c r="O537">
        <f>IF(ABS(D537)&gt;1,D537/1000000,D537)*Analysis!$B$4</f>
        <v>-0.18838143000000002</v>
      </c>
      <c r="P537">
        <f>IF(ABS(E537)&gt;1,E537/1000000,E537)*Analysis!$B$4</f>
        <v>-2.5898400000000002E-2</v>
      </c>
      <c r="Q537">
        <f>IF(ABS(F537)&gt;1,F537/1000000,F537)*Analysis!$B$4</f>
        <v>9.9559335600000001</v>
      </c>
      <c r="R537">
        <f t="shared" si="53"/>
        <v>-0.57139200000000001</v>
      </c>
      <c r="S537">
        <f t="shared" si="54"/>
        <v>1.345529</v>
      </c>
      <c r="T537">
        <f t="shared" si="55"/>
        <v>0</v>
      </c>
      <c r="U537">
        <f t="shared" si="56"/>
        <v>0</v>
      </c>
    </row>
    <row r="538" spans="1:21" x14ac:dyDescent="0.3">
      <c r="A538" s="4">
        <v>536</v>
      </c>
      <c r="B538" s="4">
        <v>-96581231752</v>
      </c>
      <c r="C538" s="5">
        <v>7</v>
      </c>
      <c r="D538" s="5">
        <v>-8.881E-3</v>
      </c>
      <c r="E538" s="5">
        <v>2.7633000000000001E-2</v>
      </c>
      <c r="F538" s="5">
        <v>0.99695500000000004</v>
      </c>
      <c r="G538" s="5">
        <v>-0.36261900000000002</v>
      </c>
      <c r="H538" s="5">
        <v>1238399</v>
      </c>
      <c r="I538" s="5">
        <v>0</v>
      </c>
      <c r="J538" s="5">
        <v>0</v>
      </c>
      <c r="L538">
        <f t="shared" si="51"/>
        <v>536</v>
      </c>
      <c r="M538">
        <f>Analysis!$B$3+B538/1000000</f>
        <v>10.768247999993037</v>
      </c>
      <c r="N538">
        <f t="shared" si="52"/>
        <v>7</v>
      </c>
      <c r="O538">
        <f>IF(ABS(D538)&gt;1,D538/1000000,D538)*Analysis!$B$4</f>
        <v>-8.7122610000000003E-2</v>
      </c>
      <c r="P538">
        <f>IF(ABS(E538)&gt;1,E538/1000000,E538)*Analysis!$B$4</f>
        <v>0.27107973000000002</v>
      </c>
      <c r="Q538">
        <f>IF(ABS(F538)&gt;1,F538/1000000,F538)*Analysis!$B$4</f>
        <v>9.7801285500000006</v>
      </c>
      <c r="R538">
        <f t="shared" si="53"/>
        <v>-0.36261900000000002</v>
      </c>
      <c r="S538">
        <f t="shared" si="54"/>
        <v>1.238399</v>
      </c>
      <c r="T538">
        <f t="shared" si="55"/>
        <v>0</v>
      </c>
      <c r="U538">
        <f t="shared" si="56"/>
        <v>0</v>
      </c>
    </row>
    <row r="539" spans="1:21" x14ac:dyDescent="0.3">
      <c r="A539" s="4">
        <v>537</v>
      </c>
      <c r="B539" s="4">
        <v>-96581207809</v>
      </c>
      <c r="C539" s="5">
        <v>7</v>
      </c>
      <c r="D539" s="5">
        <v>1.9139999999999999E-3</v>
      </c>
      <c r="E539" s="5">
        <v>2.1493999999999999E-2</v>
      </c>
      <c r="F539" s="5">
        <v>0.99654100000000001</v>
      </c>
      <c r="G539" s="5">
        <v>-0.299846</v>
      </c>
      <c r="H539" s="5">
        <v>0.87799099999999997</v>
      </c>
      <c r="I539" s="5">
        <v>0</v>
      </c>
      <c r="J539" s="5">
        <v>0</v>
      </c>
      <c r="L539">
        <f t="shared" si="51"/>
        <v>537</v>
      </c>
      <c r="M539">
        <f>Analysis!$B$3+B539/1000000</f>
        <v>10.792191000000457</v>
      </c>
      <c r="N539">
        <f t="shared" si="52"/>
        <v>7</v>
      </c>
      <c r="O539">
        <f>IF(ABS(D539)&gt;1,D539/1000000,D539)*Analysis!$B$4</f>
        <v>1.8776339999999999E-2</v>
      </c>
      <c r="P539">
        <f>IF(ABS(E539)&gt;1,E539/1000000,E539)*Analysis!$B$4</f>
        <v>0.21085614</v>
      </c>
      <c r="Q539">
        <f>IF(ABS(F539)&gt;1,F539/1000000,F539)*Analysis!$B$4</f>
        <v>9.7760672100000008</v>
      </c>
      <c r="R539">
        <f t="shared" si="53"/>
        <v>-0.299846</v>
      </c>
      <c r="S539">
        <f t="shared" si="54"/>
        <v>0.87799099999999997</v>
      </c>
      <c r="T539">
        <f t="shared" si="55"/>
        <v>0</v>
      </c>
      <c r="U539">
        <f t="shared" si="56"/>
        <v>0</v>
      </c>
    </row>
    <row r="540" spans="1:21" x14ac:dyDescent="0.3">
      <c r="A540" s="4">
        <v>538</v>
      </c>
      <c r="B540" s="4">
        <v>-96581187662</v>
      </c>
      <c r="C540" s="5">
        <v>7</v>
      </c>
      <c r="D540" s="5">
        <v>-1.6073E-2</v>
      </c>
      <c r="E540" s="5">
        <v>-7.842E-3</v>
      </c>
      <c r="F540" s="5">
        <v>1013674</v>
      </c>
      <c r="G540" s="5">
        <v>-0.89210199999999995</v>
      </c>
      <c r="H540" s="5">
        <v>1112736</v>
      </c>
      <c r="I540" s="5">
        <v>0</v>
      </c>
      <c r="J540" s="5">
        <v>0</v>
      </c>
      <c r="L540">
        <f t="shared" si="51"/>
        <v>538</v>
      </c>
      <c r="M540">
        <f>Analysis!$B$3+B540/1000000</f>
        <v>10.812338000003365</v>
      </c>
      <c r="N540">
        <f t="shared" si="52"/>
        <v>7</v>
      </c>
      <c r="O540">
        <f>IF(ABS(D540)&gt;1,D540/1000000,D540)*Analysis!$B$4</f>
        <v>-0.15767613000000003</v>
      </c>
      <c r="P540">
        <f>IF(ABS(E540)&gt;1,E540/1000000,E540)*Analysis!$B$4</f>
        <v>-7.6930020000000002E-2</v>
      </c>
      <c r="Q540">
        <f>IF(ABS(F540)&gt;1,F540/1000000,F540)*Analysis!$B$4</f>
        <v>9.9441419399999997</v>
      </c>
      <c r="R540">
        <f t="shared" si="53"/>
        <v>-0.89210199999999995</v>
      </c>
      <c r="S540">
        <f t="shared" si="54"/>
        <v>1.1127359999999999</v>
      </c>
      <c r="T540">
        <f t="shared" si="55"/>
        <v>0</v>
      </c>
      <c r="U540">
        <f t="shared" si="56"/>
        <v>0</v>
      </c>
    </row>
    <row r="541" spans="1:21" x14ac:dyDescent="0.3">
      <c r="A541" s="4">
        <v>539</v>
      </c>
      <c r="B541" s="4">
        <v>-96581172552</v>
      </c>
      <c r="C541" s="5">
        <v>7</v>
      </c>
      <c r="D541" s="5">
        <v>-1.502E-2</v>
      </c>
      <c r="E541" s="5">
        <v>2.8680000000000001E-2</v>
      </c>
      <c r="F541" s="5">
        <v>1006412</v>
      </c>
      <c r="G541" s="5">
        <v>-0.38705499999999998</v>
      </c>
      <c r="H541" s="5">
        <v>1699447</v>
      </c>
      <c r="I541" s="5">
        <v>0</v>
      </c>
      <c r="J541" s="5">
        <v>0</v>
      </c>
      <c r="L541">
        <f t="shared" si="51"/>
        <v>539</v>
      </c>
      <c r="M541">
        <f>Analysis!$B$3+B541/1000000</f>
        <v>10.827447999996366</v>
      </c>
      <c r="N541">
        <f t="shared" si="52"/>
        <v>7</v>
      </c>
      <c r="O541">
        <f>IF(ABS(D541)&gt;1,D541/1000000,D541)*Analysis!$B$4</f>
        <v>-0.14734620000000001</v>
      </c>
      <c r="P541">
        <f>IF(ABS(E541)&gt;1,E541/1000000,E541)*Analysis!$B$4</f>
        <v>0.28135080000000001</v>
      </c>
      <c r="Q541">
        <f>IF(ABS(F541)&gt;1,F541/1000000,F541)*Analysis!$B$4</f>
        <v>9.8729017200000015</v>
      </c>
      <c r="R541">
        <f t="shared" si="53"/>
        <v>-0.38705499999999998</v>
      </c>
      <c r="S541">
        <f t="shared" si="54"/>
        <v>1.6994469999999999</v>
      </c>
      <c r="T541">
        <f t="shared" si="55"/>
        <v>0</v>
      </c>
      <c r="U541">
        <f t="shared" si="56"/>
        <v>0</v>
      </c>
    </row>
    <row r="542" spans="1:21" x14ac:dyDescent="0.3">
      <c r="A542" s="4">
        <v>540</v>
      </c>
      <c r="B542" s="4">
        <v>-96581152066</v>
      </c>
      <c r="C542" s="5">
        <v>7</v>
      </c>
      <c r="D542" s="5">
        <v>-2.611E-3</v>
      </c>
      <c r="E542" s="5">
        <v>-7.9050000000000006E-3</v>
      </c>
      <c r="F542" s="5">
        <v>1012946</v>
      </c>
      <c r="G542" s="5">
        <v>-0.52398</v>
      </c>
      <c r="H542" s="5">
        <v>0.92580700000000005</v>
      </c>
      <c r="I542" s="5">
        <v>0</v>
      </c>
      <c r="J542" s="5">
        <v>0</v>
      </c>
      <c r="L542">
        <f t="shared" si="51"/>
        <v>540</v>
      </c>
      <c r="M542">
        <f>Analysis!$B$3+B542/1000000</f>
        <v>10.847934000004898</v>
      </c>
      <c r="N542">
        <f t="shared" si="52"/>
        <v>7</v>
      </c>
      <c r="O542">
        <f>IF(ABS(D542)&gt;1,D542/1000000,D542)*Analysis!$B$4</f>
        <v>-2.561391E-2</v>
      </c>
      <c r="P542">
        <f>IF(ABS(E542)&gt;1,E542/1000000,E542)*Analysis!$B$4</f>
        <v>-7.7548050000000007E-2</v>
      </c>
      <c r="Q542">
        <f>IF(ABS(F542)&gt;1,F542/1000000,F542)*Analysis!$B$4</f>
        <v>9.9370002599999996</v>
      </c>
      <c r="R542">
        <f t="shared" si="53"/>
        <v>-0.52398</v>
      </c>
      <c r="S542">
        <f t="shared" si="54"/>
        <v>0.92580700000000005</v>
      </c>
      <c r="T542">
        <f t="shared" si="55"/>
        <v>0</v>
      </c>
      <c r="U542">
        <f t="shared" si="56"/>
        <v>0</v>
      </c>
    </row>
    <row r="543" spans="1:21" x14ac:dyDescent="0.3">
      <c r="A543" s="4">
        <v>541</v>
      </c>
      <c r="B543" s="4">
        <v>-96581130767</v>
      </c>
      <c r="C543" s="5">
        <v>7</v>
      </c>
      <c r="D543" s="5">
        <v>3.712E-3</v>
      </c>
      <c r="E543" s="5">
        <v>-3.6770000000000001E-3</v>
      </c>
      <c r="F543" s="5">
        <v>1008995</v>
      </c>
      <c r="G543" s="5">
        <v>-0.27529399999999998</v>
      </c>
      <c r="H543" s="5">
        <v>0.29739700000000002</v>
      </c>
      <c r="I543" s="5">
        <v>0</v>
      </c>
      <c r="J543" s="5">
        <v>0</v>
      </c>
      <c r="L543">
        <f t="shared" si="51"/>
        <v>541</v>
      </c>
      <c r="M543">
        <f>Analysis!$B$3+B543/1000000</f>
        <v>10.869233000004897</v>
      </c>
      <c r="N543">
        <f t="shared" si="52"/>
        <v>7</v>
      </c>
      <c r="O543">
        <f>IF(ABS(D543)&gt;1,D543/1000000,D543)*Analysis!$B$4</f>
        <v>3.6414720000000005E-2</v>
      </c>
      <c r="P543">
        <f>IF(ABS(E543)&gt;1,E543/1000000,E543)*Analysis!$B$4</f>
        <v>-3.6071370000000005E-2</v>
      </c>
      <c r="Q543">
        <f>IF(ABS(F543)&gt;1,F543/1000000,F543)*Analysis!$B$4</f>
        <v>9.8982409500000017</v>
      </c>
      <c r="R543">
        <f t="shared" si="53"/>
        <v>-0.27529399999999998</v>
      </c>
      <c r="S543">
        <f t="shared" si="54"/>
        <v>0.29739700000000002</v>
      </c>
      <c r="T543">
        <f t="shared" si="55"/>
        <v>0</v>
      </c>
      <c r="U543">
        <f t="shared" si="56"/>
        <v>0</v>
      </c>
    </row>
    <row r="544" spans="1:21" x14ac:dyDescent="0.3">
      <c r="A544" s="4">
        <v>542</v>
      </c>
      <c r="B544" s="4">
        <v>-96581107958</v>
      </c>
      <c r="C544" s="5">
        <v>7</v>
      </c>
      <c r="D544" s="5">
        <v>-1.1906E-2</v>
      </c>
      <c r="E544" s="5">
        <v>-3.4459999999999998E-3</v>
      </c>
      <c r="F544" s="5">
        <v>1016371</v>
      </c>
      <c r="G544" s="5">
        <v>-0.59220200000000001</v>
      </c>
      <c r="H544" s="5">
        <v>0.62780800000000003</v>
      </c>
      <c r="I544" s="5">
        <v>0</v>
      </c>
      <c r="J544" s="5">
        <v>0</v>
      </c>
      <c r="L544">
        <f t="shared" si="51"/>
        <v>542</v>
      </c>
      <c r="M544">
        <f>Analysis!$B$3+B544/1000000</f>
        <v>10.892042000006768</v>
      </c>
      <c r="N544">
        <f t="shared" si="52"/>
        <v>7</v>
      </c>
      <c r="O544">
        <f>IF(ABS(D544)&gt;1,D544/1000000,D544)*Analysis!$B$4</f>
        <v>-0.11679786</v>
      </c>
      <c r="P544">
        <f>IF(ABS(E544)&gt;1,E544/1000000,E544)*Analysis!$B$4</f>
        <v>-3.3805260000000004E-2</v>
      </c>
      <c r="Q544">
        <f>IF(ABS(F544)&gt;1,F544/1000000,F544)*Analysis!$B$4</f>
        <v>9.9705995099999996</v>
      </c>
      <c r="R544">
        <f t="shared" si="53"/>
        <v>-0.59220200000000001</v>
      </c>
      <c r="S544">
        <f t="shared" si="54"/>
        <v>0.62780800000000003</v>
      </c>
      <c r="T544">
        <f t="shared" si="55"/>
        <v>0</v>
      </c>
      <c r="U544">
        <f t="shared" si="56"/>
        <v>0</v>
      </c>
    </row>
    <row r="545" spans="1:21" x14ac:dyDescent="0.3">
      <c r="A545" s="4">
        <v>543</v>
      </c>
      <c r="B545" s="4">
        <v>-96581092511</v>
      </c>
      <c r="C545" s="5">
        <v>7</v>
      </c>
      <c r="D545" s="5">
        <v>-1.9633000000000001E-2</v>
      </c>
      <c r="E545" s="5">
        <v>1.9307000000000001E-2</v>
      </c>
      <c r="F545" s="5">
        <v>1011271</v>
      </c>
      <c r="G545" s="5">
        <v>-0.192686</v>
      </c>
      <c r="H545" s="5">
        <v>1326127</v>
      </c>
      <c r="I545" s="5">
        <v>0</v>
      </c>
      <c r="J545" s="5">
        <v>0</v>
      </c>
      <c r="L545">
        <f t="shared" si="51"/>
        <v>543</v>
      </c>
      <c r="M545">
        <f>Analysis!$B$3+B545/1000000</f>
        <v>10.907489000004716</v>
      </c>
      <c r="N545">
        <f t="shared" si="52"/>
        <v>7</v>
      </c>
      <c r="O545">
        <f>IF(ABS(D545)&gt;1,D545/1000000,D545)*Analysis!$B$4</f>
        <v>-0.19259973000000002</v>
      </c>
      <c r="P545">
        <f>IF(ABS(E545)&gt;1,E545/1000000,E545)*Analysis!$B$4</f>
        <v>0.18940167000000002</v>
      </c>
      <c r="Q545">
        <f>IF(ABS(F545)&gt;1,F545/1000000,F545)*Analysis!$B$4</f>
        <v>9.9205685100000007</v>
      </c>
      <c r="R545">
        <f t="shared" si="53"/>
        <v>-0.192686</v>
      </c>
      <c r="S545">
        <f t="shared" si="54"/>
        <v>1.3261270000000001</v>
      </c>
      <c r="T545">
        <f t="shared" si="55"/>
        <v>0</v>
      </c>
      <c r="U545">
        <f t="shared" si="56"/>
        <v>0</v>
      </c>
    </row>
    <row r="546" spans="1:21" x14ac:dyDescent="0.3">
      <c r="A546" s="4">
        <v>544</v>
      </c>
      <c r="B546" s="4">
        <v>-96581071505</v>
      </c>
      <c r="C546" s="5">
        <v>7</v>
      </c>
      <c r="D546" s="5">
        <v>2.2950000000000002E-3</v>
      </c>
      <c r="E546" s="5">
        <v>2.4708999999999998E-2</v>
      </c>
      <c r="F546" s="5">
        <v>1002724</v>
      </c>
      <c r="G546" s="5">
        <v>0.19816800000000001</v>
      </c>
      <c r="H546" s="5">
        <v>0.89660899999999999</v>
      </c>
      <c r="I546" s="5">
        <v>0</v>
      </c>
      <c r="J546" s="5">
        <v>0</v>
      </c>
      <c r="L546">
        <f t="shared" si="51"/>
        <v>544</v>
      </c>
      <c r="M546">
        <f>Analysis!$B$3+B546/1000000</f>
        <v>10.928495000000112</v>
      </c>
      <c r="N546">
        <f t="shared" si="52"/>
        <v>7</v>
      </c>
      <c r="O546">
        <f>IF(ABS(D546)&gt;1,D546/1000000,D546)*Analysis!$B$4</f>
        <v>2.2513950000000001E-2</v>
      </c>
      <c r="P546">
        <f>IF(ABS(E546)&gt;1,E546/1000000,E546)*Analysis!$B$4</f>
        <v>0.24239528999999999</v>
      </c>
      <c r="Q546">
        <f>IF(ABS(F546)&gt;1,F546/1000000,F546)*Analysis!$B$4</f>
        <v>9.8367224400000008</v>
      </c>
      <c r="R546">
        <f t="shared" si="53"/>
        <v>0.19816800000000001</v>
      </c>
      <c r="S546">
        <f t="shared" si="54"/>
        <v>0.89660899999999999</v>
      </c>
      <c r="T546">
        <f t="shared" si="55"/>
        <v>0</v>
      </c>
      <c r="U546">
        <f t="shared" si="56"/>
        <v>0</v>
      </c>
    </row>
    <row r="547" spans="1:21" x14ac:dyDescent="0.3">
      <c r="A547" s="4">
        <v>545</v>
      </c>
      <c r="B547" s="4">
        <v>-96581050536</v>
      </c>
      <c r="C547" s="5">
        <v>7</v>
      </c>
      <c r="D547" s="5">
        <v>1.2827E-2</v>
      </c>
      <c r="E547" s="5">
        <v>-5.5929999999999999E-3</v>
      </c>
      <c r="F547" s="5">
        <v>1000550</v>
      </c>
      <c r="G547" s="5">
        <v>0.17035</v>
      </c>
      <c r="H547" s="5">
        <v>0.16903399999999999</v>
      </c>
      <c r="I547" s="5">
        <v>0</v>
      </c>
      <c r="J547" s="5">
        <v>0</v>
      </c>
      <c r="L547">
        <f t="shared" si="51"/>
        <v>545</v>
      </c>
      <c r="M547">
        <f>Analysis!$B$3+B547/1000000</f>
        <v>10.949464000004809</v>
      </c>
      <c r="N547">
        <f t="shared" si="52"/>
        <v>7</v>
      </c>
      <c r="O547">
        <f>IF(ABS(D547)&gt;1,D547/1000000,D547)*Analysis!$B$4</f>
        <v>0.12583287000000001</v>
      </c>
      <c r="P547">
        <f>IF(ABS(E547)&gt;1,E547/1000000,E547)*Analysis!$B$4</f>
        <v>-5.4867329999999999E-2</v>
      </c>
      <c r="Q547">
        <f>IF(ABS(F547)&gt;1,F547/1000000,F547)*Analysis!$B$4</f>
        <v>9.8153955000000011</v>
      </c>
      <c r="R547">
        <f t="shared" si="53"/>
        <v>0.17035</v>
      </c>
      <c r="S547">
        <f t="shared" si="54"/>
        <v>0.16903399999999999</v>
      </c>
      <c r="T547">
        <f t="shared" si="55"/>
        <v>0</v>
      </c>
      <c r="U547">
        <f t="shared" si="56"/>
        <v>0</v>
      </c>
    </row>
    <row r="548" spans="1:21" x14ac:dyDescent="0.3">
      <c r="A548" s="4">
        <v>546</v>
      </c>
      <c r="B548" s="4">
        <v>-96581029225</v>
      </c>
      <c r="C548" s="5">
        <v>7</v>
      </c>
      <c r="D548" s="5">
        <v>-1.2485E-2</v>
      </c>
      <c r="E548" s="5">
        <v>-6.3160000000000004E-3</v>
      </c>
      <c r="F548" s="5">
        <v>1012521</v>
      </c>
      <c r="G548" s="5">
        <v>-3.1119000000000001E-2</v>
      </c>
      <c r="H548" s="5">
        <v>0.57418899999999995</v>
      </c>
      <c r="I548" s="5">
        <v>0</v>
      </c>
      <c r="J548" s="5">
        <v>0</v>
      </c>
      <c r="L548">
        <f t="shared" si="51"/>
        <v>546</v>
      </c>
      <c r="M548">
        <f>Analysis!$B$3+B548/1000000</f>
        <v>10.970774999994319</v>
      </c>
      <c r="N548">
        <f t="shared" si="52"/>
        <v>7</v>
      </c>
      <c r="O548">
        <f>IF(ABS(D548)&gt;1,D548/1000000,D548)*Analysis!$B$4</f>
        <v>-0.12247785</v>
      </c>
      <c r="P548">
        <f>IF(ABS(E548)&gt;1,E548/1000000,E548)*Analysis!$B$4</f>
        <v>-6.1959960000000008E-2</v>
      </c>
      <c r="Q548">
        <f>IF(ABS(F548)&gt;1,F548/1000000,F548)*Analysis!$B$4</f>
        <v>9.932831010000001</v>
      </c>
      <c r="R548">
        <f t="shared" si="53"/>
        <v>-3.1119000000000001E-2</v>
      </c>
      <c r="S548">
        <f t="shared" si="54"/>
        <v>0.57418899999999995</v>
      </c>
      <c r="T548">
        <f t="shared" si="55"/>
        <v>0</v>
      </c>
      <c r="U548">
        <f t="shared" si="56"/>
        <v>0</v>
      </c>
    </row>
    <row r="549" spans="1:21" x14ac:dyDescent="0.3">
      <c r="A549" s="4">
        <v>547</v>
      </c>
      <c r="B549" s="4">
        <v>-96581011510</v>
      </c>
      <c r="C549" s="5">
        <v>7</v>
      </c>
      <c r="D549" s="5">
        <v>-1.6483000000000001E-2</v>
      </c>
      <c r="E549" s="5">
        <v>2.3646E-2</v>
      </c>
      <c r="F549" s="5">
        <v>1004984</v>
      </c>
      <c r="G549" s="5">
        <v>0.533022</v>
      </c>
      <c r="H549" s="5">
        <v>1279127</v>
      </c>
      <c r="I549" s="5">
        <v>0</v>
      </c>
      <c r="J549" s="5">
        <v>0</v>
      </c>
      <c r="L549">
        <f t="shared" si="51"/>
        <v>547</v>
      </c>
      <c r="M549">
        <f>Analysis!$B$3+B549/1000000</f>
        <v>10.988490000003367</v>
      </c>
      <c r="N549">
        <f t="shared" si="52"/>
        <v>7</v>
      </c>
      <c r="O549">
        <f>IF(ABS(D549)&gt;1,D549/1000000,D549)*Analysis!$B$4</f>
        <v>-0.16169823000000003</v>
      </c>
      <c r="P549">
        <f>IF(ABS(E549)&gt;1,E549/1000000,E549)*Analysis!$B$4</f>
        <v>0.23196726000000001</v>
      </c>
      <c r="Q549">
        <f>IF(ABS(F549)&gt;1,F549/1000000,F549)*Analysis!$B$4</f>
        <v>9.8588930400000017</v>
      </c>
      <c r="R549">
        <f t="shared" si="53"/>
        <v>0.533022</v>
      </c>
      <c r="S549">
        <f t="shared" si="54"/>
        <v>1.2791269999999999</v>
      </c>
      <c r="T549">
        <f t="shared" si="55"/>
        <v>0</v>
      </c>
      <c r="U549">
        <f t="shared" si="56"/>
        <v>0</v>
      </c>
    </row>
    <row r="550" spans="1:21" x14ac:dyDescent="0.3">
      <c r="A550" s="4">
        <v>548</v>
      </c>
      <c r="B550" s="4">
        <v>-96580993111</v>
      </c>
      <c r="C550" s="5">
        <v>7</v>
      </c>
      <c r="D550" s="5">
        <v>1.2739E-2</v>
      </c>
      <c r="E550" s="5">
        <v>7.4840000000000002E-3</v>
      </c>
      <c r="F550" s="5">
        <v>1002855</v>
      </c>
      <c r="G550" s="5">
        <v>0.74910399999999999</v>
      </c>
      <c r="H550" s="5">
        <v>0.80721799999999999</v>
      </c>
      <c r="I550" s="5">
        <v>0</v>
      </c>
      <c r="J550" s="5">
        <v>0</v>
      </c>
      <c r="L550">
        <f t="shared" si="51"/>
        <v>548</v>
      </c>
      <c r="M550">
        <f>Analysis!$B$3+B550/1000000</f>
        <v>11.00688899999659</v>
      </c>
      <c r="N550">
        <f t="shared" si="52"/>
        <v>7</v>
      </c>
      <c r="O550">
        <f>IF(ABS(D550)&gt;1,D550/1000000,D550)*Analysis!$B$4</f>
        <v>0.12496959000000001</v>
      </c>
      <c r="P550">
        <f>IF(ABS(E550)&gt;1,E550/1000000,E550)*Analysis!$B$4</f>
        <v>7.3418040000000004E-2</v>
      </c>
      <c r="Q550">
        <f>IF(ABS(F550)&gt;1,F550/1000000,F550)*Analysis!$B$4</f>
        <v>9.8380075500000004</v>
      </c>
      <c r="R550">
        <f t="shared" si="53"/>
        <v>0.74910399999999999</v>
      </c>
      <c r="S550">
        <f t="shared" si="54"/>
        <v>0.80721799999999999</v>
      </c>
      <c r="T550">
        <f t="shared" si="55"/>
        <v>0</v>
      </c>
      <c r="U550">
        <f t="shared" si="56"/>
        <v>0</v>
      </c>
    </row>
    <row r="551" spans="1:21" x14ac:dyDescent="0.3">
      <c r="A551" s="4">
        <v>549</v>
      </c>
      <c r="B551" s="4">
        <v>-96580969880</v>
      </c>
      <c r="C551" s="5">
        <v>7</v>
      </c>
      <c r="D551" s="5">
        <v>4.7569999999999999E-3</v>
      </c>
      <c r="E551" s="5">
        <v>-3.2699999999999999E-3</v>
      </c>
      <c r="F551" s="5">
        <v>1003309</v>
      </c>
      <c r="G551" s="5">
        <v>-8.7776000000000007E-2</v>
      </c>
      <c r="H551" s="5">
        <v>0.490452</v>
      </c>
      <c r="I551" s="5">
        <v>0</v>
      </c>
      <c r="J551" s="5">
        <v>0</v>
      </c>
      <c r="L551">
        <f t="shared" si="51"/>
        <v>549</v>
      </c>
      <c r="M551">
        <f>Analysis!$B$3+B551/1000000</f>
        <v>11.030119999995804</v>
      </c>
      <c r="N551">
        <f t="shared" si="52"/>
        <v>7</v>
      </c>
      <c r="O551">
        <f>IF(ABS(D551)&gt;1,D551/1000000,D551)*Analysis!$B$4</f>
        <v>4.666617E-2</v>
      </c>
      <c r="P551">
        <f>IF(ABS(E551)&gt;1,E551/1000000,E551)*Analysis!$B$4</f>
        <v>-3.2078700000000002E-2</v>
      </c>
      <c r="Q551">
        <f>IF(ABS(F551)&gt;1,F551/1000000,F551)*Analysis!$B$4</f>
        <v>9.842461290000001</v>
      </c>
      <c r="R551">
        <f t="shared" si="53"/>
        <v>-8.7776000000000007E-2</v>
      </c>
      <c r="S551">
        <f t="shared" si="54"/>
        <v>0.490452</v>
      </c>
      <c r="T551">
        <f t="shared" si="55"/>
        <v>0</v>
      </c>
      <c r="U551">
        <f t="shared" si="56"/>
        <v>0</v>
      </c>
    </row>
    <row r="552" spans="1:21" x14ac:dyDescent="0.3">
      <c r="A552" s="4">
        <v>550</v>
      </c>
      <c r="B552" s="4">
        <v>-96580954681</v>
      </c>
      <c r="C552" s="5">
        <v>7</v>
      </c>
      <c r="D552" s="5">
        <v>-2.5593000000000001E-2</v>
      </c>
      <c r="E552" s="5">
        <v>1.9547999999999999E-2</v>
      </c>
      <c r="F552" s="5">
        <v>1014570</v>
      </c>
      <c r="G552" s="5">
        <v>-0.38762600000000003</v>
      </c>
      <c r="H552" s="5">
        <v>1350868</v>
      </c>
      <c r="I552" s="5">
        <v>0</v>
      </c>
      <c r="J552" s="5">
        <v>0</v>
      </c>
      <c r="L552">
        <f t="shared" si="51"/>
        <v>550</v>
      </c>
      <c r="M552">
        <f>Analysis!$B$3+B552/1000000</f>
        <v>11.045318999997107</v>
      </c>
      <c r="N552">
        <f t="shared" si="52"/>
        <v>7</v>
      </c>
      <c r="O552">
        <f>IF(ABS(D552)&gt;1,D552/1000000,D552)*Analysis!$B$4</f>
        <v>-0.25106733000000003</v>
      </c>
      <c r="P552">
        <f>IF(ABS(E552)&gt;1,E552/1000000,E552)*Analysis!$B$4</f>
        <v>0.19176588</v>
      </c>
      <c r="Q552">
        <f>IF(ABS(F552)&gt;1,F552/1000000,F552)*Analysis!$B$4</f>
        <v>9.9529317000000006</v>
      </c>
      <c r="R552">
        <f t="shared" si="53"/>
        <v>-0.38762600000000003</v>
      </c>
      <c r="S552">
        <f t="shared" si="54"/>
        <v>1.350868</v>
      </c>
      <c r="T552">
        <f t="shared" si="55"/>
        <v>0</v>
      </c>
      <c r="U552">
        <f t="shared" si="56"/>
        <v>0</v>
      </c>
    </row>
    <row r="553" spans="1:21" x14ac:dyDescent="0.3">
      <c r="A553" s="4">
        <v>551</v>
      </c>
      <c r="B553" s="4">
        <v>-96580929550</v>
      </c>
      <c r="C553" s="5">
        <v>7</v>
      </c>
      <c r="D553" s="5">
        <v>-8.5800000000000004E-4</v>
      </c>
      <c r="E553" s="5">
        <v>2.0175999999999999E-2</v>
      </c>
      <c r="F553" s="5">
        <v>1000876</v>
      </c>
      <c r="G553" s="5">
        <v>0.313527</v>
      </c>
      <c r="H553" s="5">
        <v>0.81702399999999997</v>
      </c>
      <c r="I553" s="5">
        <v>0</v>
      </c>
      <c r="J553" s="5">
        <v>0</v>
      </c>
      <c r="L553">
        <f t="shared" si="51"/>
        <v>551</v>
      </c>
      <c r="M553">
        <f>Analysis!$B$3+B553/1000000</f>
        <v>11.070449999999255</v>
      </c>
      <c r="N553">
        <f t="shared" si="52"/>
        <v>7</v>
      </c>
      <c r="O553">
        <f>IF(ABS(D553)&gt;1,D553/1000000,D553)*Analysis!$B$4</f>
        <v>-8.416980000000001E-3</v>
      </c>
      <c r="P553">
        <f>IF(ABS(E553)&gt;1,E553/1000000,E553)*Analysis!$B$4</f>
        <v>0.19792656</v>
      </c>
      <c r="Q553">
        <f>IF(ABS(F553)&gt;1,F553/1000000,F553)*Analysis!$B$4</f>
        <v>9.8185935600000018</v>
      </c>
      <c r="R553">
        <f t="shared" si="53"/>
        <v>0.313527</v>
      </c>
      <c r="S553">
        <f t="shared" si="54"/>
        <v>0.81702399999999997</v>
      </c>
      <c r="T553">
        <f t="shared" si="55"/>
        <v>0</v>
      </c>
      <c r="U553">
        <f t="shared" si="56"/>
        <v>0</v>
      </c>
    </row>
    <row r="554" spans="1:21" x14ac:dyDescent="0.3">
      <c r="A554" s="4">
        <v>552</v>
      </c>
      <c r="B554" s="4">
        <v>-96580910656</v>
      </c>
      <c r="C554" s="5">
        <v>7</v>
      </c>
      <c r="D554" s="5">
        <v>-3.9810000000000002E-3</v>
      </c>
      <c r="E554" s="5">
        <v>1.1446E-2</v>
      </c>
      <c r="F554" s="5">
        <v>1000157</v>
      </c>
      <c r="G554" s="5">
        <v>0.139901</v>
      </c>
      <c r="H554" s="5">
        <v>0.88461999999999996</v>
      </c>
      <c r="I554" s="5">
        <v>0</v>
      </c>
      <c r="J554" s="5">
        <v>0</v>
      </c>
      <c r="L554">
        <f t="shared" si="51"/>
        <v>552</v>
      </c>
      <c r="M554">
        <f>Analysis!$B$3+B554/1000000</f>
        <v>11.089344000007259</v>
      </c>
      <c r="N554">
        <f t="shared" si="52"/>
        <v>7</v>
      </c>
      <c r="O554">
        <f>IF(ABS(D554)&gt;1,D554/1000000,D554)*Analysis!$B$4</f>
        <v>-3.9053610000000002E-2</v>
      </c>
      <c r="P554">
        <f>IF(ABS(E554)&gt;1,E554/1000000,E554)*Analysis!$B$4</f>
        <v>0.11228526</v>
      </c>
      <c r="Q554">
        <f>IF(ABS(F554)&gt;1,F554/1000000,F554)*Analysis!$B$4</f>
        <v>9.8115401700000007</v>
      </c>
      <c r="R554">
        <f t="shared" si="53"/>
        <v>0.139901</v>
      </c>
      <c r="S554">
        <f t="shared" si="54"/>
        <v>0.88461999999999996</v>
      </c>
      <c r="T554">
        <f t="shared" si="55"/>
        <v>0</v>
      </c>
      <c r="U554">
        <f t="shared" si="56"/>
        <v>0</v>
      </c>
    </row>
    <row r="555" spans="1:21" x14ac:dyDescent="0.3">
      <c r="A555" s="4">
        <v>553</v>
      </c>
      <c r="B555" s="4">
        <v>-96580890647</v>
      </c>
      <c r="C555" s="5">
        <v>7</v>
      </c>
      <c r="D555" s="5">
        <v>4.5890000000000002E-3</v>
      </c>
      <c r="E555" s="5">
        <v>6.3420000000000004E-3</v>
      </c>
      <c r="F555" s="5">
        <v>1003726</v>
      </c>
      <c r="G555" s="5">
        <v>0.17699599999999999</v>
      </c>
      <c r="H555" s="5">
        <v>0.91925999999999997</v>
      </c>
      <c r="I555" s="5">
        <v>0</v>
      </c>
      <c r="J555" s="5">
        <v>0</v>
      </c>
      <c r="L555">
        <f t="shared" si="51"/>
        <v>553</v>
      </c>
      <c r="M555">
        <f>Analysis!$B$3+B555/1000000</f>
        <v>11.109353000007104</v>
      </c>
      <c r="N555">
        <f t="shared" si="52"/>
        <v>7</v>
      </c>
      <c r="O555">
        <f>IF(ABS(D555)&gt;1,D555/1000000,D555)*Analysis!$B$4</f>
        <v>4.5018090000000004E-2</v>
      </c>
      <c r="P555">
        <f>IF(ABS(E555)&gt;1,E555/1000000,E555)*Analysis!$B$4</f>
        <v>6.221502000000001E-2</v>
      </c>
      <c r="Q555">
        <f>IF(ABS(F555)&gt;1,F555/1000000,F555)*Analysis!$B$4</f>
        <v>9.8465520599999987</v>
      </c>
      <c r="R555">
        <f t="shared" si="53"/>
        <v>0.17699599999999999</v>
      </c>
      <c r="S555">
        <f t="shared" si="54"/>
        <v>0.91925999999999997</v>
      </c>
      <c r="T555">
        <f t="shared" si="55"/>
        <v>0</v>
      </c>
      <c r="U555">
        <f t="shared" si="56"/>
        <v>0</v>
      </c>
    </row>
    <row r="556" spans="1:21" x14ac:dyDescent="0.3">
      <c r="A556" s="4">
        <v>554</v>
      </c>
      <c r="B556" s="4">
        <v>-96580871249</v>
      </c>
      <c r="C556" s="5">
        <v>7</v>
      </c>
      <c r="D556" s="5">
        <v>2.5209999999999998E-3</v>
      </c>
      <c r="E556" s="5">
        <v>9.7799999999999992E-4</v>
      </c>
      <c r="F556" s="5">
        <v>1005989</v>
      </c>
      <c r="G556" s="5">
        <v>-0.115763</v>
      </c>
      <c r="H556" s="5">
        <v>0.58274499999999996</v>
      </c>
      <c r="I556" s="5">
        <v>0</v>
      </c>
      <c r="J556" s="5">
        <v>0</v>
      </c>
      <c r="L556">
        <f t="shared" si="51"/>
        <v>554</v>
      </c>
      <c r="M556">
        <f>Analysis!$B$3+B556/1000000</f>
        <v>11.128750999996555</v>
      </c>
      <c r="N556">
        <f t="shared" si="52"/>
        <v>7</v>
      </c>
      <c r="O556">
        <f>IF(ABS(D556)&gt;1,D556/1000000,D556)*Analysis!$B$4</f>
        <v>2.4731009999999998E-2</v>
      </c>
      <c r="P556">
        <f>IF(ABS(E556)&gt;1,E556/1000000,E556)*Analysis!$B$4</f>
        <v>9.594179999999999E-3</v>
      </c>
      <c r="Q556">
        <f>IF(ABS(F556)&gt;1,F556/1000000,F556)*Analysis!$B$4</f>
        <v>9.868752090000001</v>
      </c>
      <c r="R556">
        <f t="shared" si="53"/>
        <v>-0.115763</v>
      </c>
      <c r="S556">
        <f t="shared" si="54"/>
        <v>0.58274499999999996</v>
      </c>
      <c r="T556">
        <f t="shared" si="55"/>
        <v>0</v>
      </c>
      <c r="U556">
        <f t="shared" si="56"/>
        <v>0</v>
      </c>
    </row>
    <row r="557" spans="1:21" x14ac:dyDescent="0.3">
      <c r="A557" s="4">
        <v>555</v>
      </c>
      <c r="B557" s="4">
        <v>-96580848714</v>
      </c>
      <c r="C557" s="5">
        <v>7</v>
      </c>
      <c r="D557" s="5">
        <v>-1.3516E-2</v>
      </c>
      <c r="E557" s="5">
        <v>1.6149999999999999E-3</v>
      </c>
      <c r="F557" s="5">
        <v>1005599</v>
      </c>
      <c r="G557" s="5">
        <v>1.3625E-2</v>
      </c>
      <c r="H557" s="5">
        <v>0.80532700000000002</v>
      </c>
      <c r="I557" s="5">
        <v>0</v>
      </c>
      <c r="J557" s="5">
        <v>0</v>
      </c>
      <c r="L557">
        <f t="shared" si="51"/>
        <v>555</v>
      </c>
      <c r="M557">
        <f>Analysis!$B$3+B557/1000000</f>
        <v>11.151285999992979</v>
      </c>
      <c r="N557">
        <f t="shared" si="52"/>
        <v>7</v>
      </c>
      <c r="O557">
        <f>IF(ABS(D557)&gt;1,D557/1000000,D557)*Analysis!$B$4</f>
        <v>-0.13259196000000001</v>
      </c>
      <c r="P557">
        <f>IF(ABS(E557)&gt;1,E557/1000000,E557)*Analysis!$B$4</f>
        <v>1.584315E-2</v>
      </c>
      <c r="Q557">
        <f>IF(ABS(F557)&gt;1,F557/1000000,F557)*Analysis!$B$4</f>
        <v>9.8649261900000003</v>
      </c>
      <c r="R557">
        <f t="shared" si="53"/>
        <v>1.3625E-2</v>
      </c>
      <c r="S557">
        <f t="shared" si="54"/>
        <v>0.80532700000000002</v>
      </c>
      <c r="T557">
        <f t="shared" si="55"/>
        <v>0</v>
      </c>
      <c r="U557">
        <f t="shared" si="56"/>
        <v>0</v>
      </c>
    </row>
    <row r="558" spans="1:21" x14ac:dyDescent="0.3">
      <c r="A558" s="4">
        <v>556</v>
      </c>
      <c r="B558" s="4">
        <v>-96580828760</v>
      </c>
      <c r="C558" s="5">
        <v>7</v>
      </c>
      <c r="D558" s="5">
        <v>-7.3959999999999998E-3</v>
      </c>
      <c r="E558" s="5">
        <v>2.0392E-2</v>
      </c>
      <c r="F558" s="5">
        <v>1000016</v>
      </c>
      <c r="G558" s="5">
        <v>0.38086799999999998</v>
      </c>
      <c r="H558" s="5">
        <v>1161277</v>
      </c>
      <c r="I558" s="5">
        <v>0</v>
      </c>
      <c r="J558" s="5">
        <v>0</v>
      </c>
      <c r="L558">
        <f t="shared" si="51"/>
        <v>556</v>
      </c>
      <c r="M558">
        <f>Analysis!$B$3+B558/1000000</f>
        <v>11.171239999996033</v>
      </c>
      <c r="N558">
        <f t="shared" si="52"/>
        <v>7</v>
      </c>
      <c r="O558">
        <f>IF(ABS(D558)&gt;1,D558/1000000,D558)*Analysis!$B$4</f>
        <v>-7.2554759999999996E-2</v>
      </c>
      <c r="P558">
        <f>IF(ABS(E558)&gt;1,E558/1000000,E558)*Analysis!$B$4</f>
        <v>0.20004552</v>
      </c>
      <c r="Q558">
        <f>IF(ABS(F558)&gt;1,F558/1000000,F558)*Analysis!$B$4</f>
        <v>9.8101569600000005</v>
      </c>
      <c r="R558">
        <f t="shared" si="53"/>
        <v>0.38086799999999998</v>
      </c>
      <c r="S558">
        <f t="shared" si="54"/>
        <v>1.1612769999999999</v>
      </c>
      <c r="T558">
        <f t="shared" si="55"/>
        <v>0</v>
      </c>
      <c r="U558">
        <f t="shared" si="56"/>
        <v>0</v>
      </c>
    </row>
    <row r="559" spans="1:21" x14ac:dyDescent="0.3">
      <c r="A559" s="4">
        <v>557</v>
      </c>
      <c r="B559" s="4">
        <v>-96580807131</v>
      </c>
      <c r="C559" s="5">
        <v>7</v>
      </c>
      <c r="D559" s="5">
        <v>-1.6981E-2</v>
      </c>
      <c r="E559" s="5">
        <v>1.3793E-2</v>
      </c>
      <c r="F559" s="5">
        <v>1009566</v>
      </c>
      <c r="G559" s="5">
        <v>-0.41036</v>
      </c>
      <c r="H559" s="5">
        <v>0.92656000000000005</v>
      </c>
      <c r="I559" s="5">
        <v>0</v>
      </c>
      <c r="J559" s="5">
        <v>0</v>
      </c>
      <c r="L559">
        <f t="shared" si="51"/>
        <v>557</v>
      </c>
      <c r="M559">
        <f>Analysis!$B$3+B559/1000000</f>
        <v>11.192869000005885</v>
      </c>
      <c r="N559">
        <f t="shared" si="52"/>
        <v>7</v>
      </c>
      <c r="O559">
        <f>IF(ABS(D559)&gt;1,D559/1000000,D559)*Analysis!$B$4</f>
        <v>-0.16658360999999999</v>
      </c>
      <c r="P559">
        <f>IF(ABS(E559)&gt;1,E559/1000000,E559)*Analysis!$B$4</f>
        <v>0.13530933000000001</v>
      </c>
      <c r="Q559">
        <f>IF(ABS(F559)&gt;1,F559/1000000,F559)*Analysis!$B$4</f>
        <v>9.9038424599999999</v>
      </c>
      <c r="R559">
        <f t="shared" si="53"/>
        <v>-0.41036</v>
      </c>
      <c r="S559">
        <f t="shared" si="54"/>
        <v>0.92656000000000005</v>
      </c>
      <c r="T559">
        <f t="shared" si="55"/>
        <v>0</v>
      </c>
      <c r="U559">
        <f t="shared" si="56"/>
        <v>0</v>
      </c>
    </row>
    <row r="560" spans="1:21" x14ac:dyDescent="0.3">
      <c r="A560" s="4">
        <v>558</v>
      </c>
      <c r="B560" s="4">
        <v>-96580789231</v>
      </c>
      <c r="C560" s="5">
        <v>7</v>
      </c>
      <c r="D560" s="5">
        <v>1.8569999999999999E-3</v>
      </c>
      <c r="E560" s="5">
        <v>1.6586E-2</v>
      </c>
      <c r="F560" s="5">
        <v>1014107</v>
      </c>
      <c r="G560" s="5">
        <v>-0.35762500000000003</v>
      </c>
      <c r="H560" s="5">
        <v>0.72416000000000003</v>
      </c>
      <c r="I560" s="5">
        <v>0</v>
      </c>
      <c r="J560" s="5">
        <v>0</v>
      </c>
      <c r="L560">
        <f t="shared" si="51"/>
        <v>558</v>
      </c>
      <c r="M560">
        <f>Analysis!$B$3+B560/1000000</f>
        <v>11.210768999997526</v>
      </c>
      <c r="N560">
        <f t="shared" si="52"/>
        <v>7</v>
      </c>
      <c r="O560">
        <f>IF(ABS(D560)&gt;1,D560/1000000,D560)*Analysis!$B$4</f>
        <v>1.8217170000000001E-2</v>
      </c>
      <c r="P560">
        <f>IF(ABS(E560)&gt;1,E560/1000000,E560)*Analysis!$B$4</f>
        <v>0.16270866</v>
      </c>
      <c r="Q560">
        <f>IF(ABS(F560)&gt;1,F560/1000000,F560)*Analysis!$B$4</f>
        <v>9.948389670000001</v>
      </c>
      <c r="R560">
        <f t="shared" si="53"/>
        <v>-0.35762500000000003</v>
      </c>
      <c r="S560">
        <f t="shared" si="54"/>
        <v>0.72416000000000003</v>
      </c>
      <c r="T560">
        <f t="shared" si="55"/>
        <v>0</v>
      </c>
      <c r="U560">
        <f t="shared" si="56"/>
        <v>0</v>
      </c>
    </row>
    <row r="561" spans="1:21" x14ac:dyDescent="0.3">
      <c r="A561" s="4">
        <v>559</v>
      </c>
      <c r="B561" s="4">
        <v>-96580768642</v>
      </c>
      <c r="C561" s="5">
        <v>7</v>
      </c>
      <c r="D561" s="5">
        <v>1.2881E-2</v>
      </c>
      <c r="E561" s="5">
        <v>-2.581E-3</v>
      </c>
      <c r="F561" s="5">
        <v>0.98746800000000001</v>
      </c>
      <c r="G561" s="5">
        <v>0.15890199999999999</v>
      </c>
      <c r="H561" s="5">
        <v>0.59981099999999998</v>
      </c>
      <c r="I561" s="5">
        <v>0</v>
      </c>
      <c r="J561" s="5">
        <v>0</v>
      </c>
      <c r="L561">
        <f t="shared" si="51"/>
        <v>559</v>
      </c>
      <c r="M561">
        <f>Analysis!$B$3+B561/1000000</f>
        <v>11.231358000004548</v>
      </c>
      <c r="N561">
        <f t="shared" si="52"/>
        <v>7</v>
      </c>
      <c r="O561">
        <f>IF(ABS(D561)&gt;1,D561/1000000,D561)*Analysis!$B$4</f>
        <v>0.12636261000000001</v>
      </c>
      <c r="P561">
        <f>IF(ABS(E561)&gt;1,E561/1000000,E561)*Analysis!$B$4</f>
        <v>-2.5319609999999999E-2</v>
      </c>
      <c r="Q561">
        <f>IF(ABS(F561)&gt;1,F561/1000000,F561)*Analysis!$B$4</f>
        <v>9.6870610800000012</v>
      </c>
      <c r="R561">
        <f t="shared" si="53"/>
        <v>0.15890199999999999</v>
      </c>
      <c r="S561">
        <f t="shared" si="54"/>
        <v>0.59981099999999998</v>
      </c>
      <c r="T561">
        <f t="shared" si="55"/>
        <v>0</v>
      </c>
      <c r="U561">
        <f t="shared" si="56"/>
        <v>0</v>
      </c>
    </row>
    <row r="562" spans="1:21" x14ac:dyDescent="0.3">
      <c r="A562" s="4">
        <v>560</v>
      </c>
      <c r="B562" s="4">
        <v>-96580750287</v>
      </c>
      <c r="C562" s="5">
        <v>7</v>
      </c>
      <c r="D562" s="5">
        <v>-1.3856E-2</v>
      </c>
      <c r="E562" s="5">
        <v>1.64E-4</v>
      </c>
      <c r="F562" s="5">
        <v>1008007</v>
      </c>
      <c r="G562" s="5">
        <v>9.3219999999999997E-2</v>
      </c>
      <c r="H562" s="5">
        <v>0.86899099999999996</v>
      </c>
      <c r="I562" s="5">
        <v>0</v>
      </c>
      <c r="J562" s="5">
        <v>0</v>
      </c>
      <c r="L562">
        <f t="shared" si="51"/>
        <v>560</v>
      </c>
      <c r="M562">
        <f>Analysis!$B$3+B562/1000000</f>
        <v>11.249712999997428</v>
      </c>
      <c r="N562">
        <f t="shared" si="52"/>
        <v>7</v>
      </c>
      <c r="O562">
        <f>IF(ABS(D562)&gt;1,D562/1000000,D562)*Analysis!$B$4</f>
        <v>-0.13592736</v>
      </c>
      <c r="P562">
        <f>IF(ABS(E562)&gt;1,E562/1000000,E562)*Analysis!$B$4</f>
        <v>1.6088400000000001E-3</v>
      </c>
      <c r="Q562">
        <f>IF(ABS(F562)&gt;1,F562/1000000,F562)*Analysis!$B$4</f>
        <v>9.8885486700000023</v>
      </c>
      <c r="R562">
        <f t="shared" si="53"/>
        <v>9.3219999999999997E-2</v>
      </c>
      <c r="S562">
        <f t="shared" si="54"/>
        <v>0.86899099999999996</v>
      </c>
      <c r="T562">
        <f t="shared" si="55"/>
        <v>0</v>
      </c>
      <c r="U562">
        <f t="shared" si="56"/>
        <v>0</v>
      </c>
    </row>
    <row r="563" spans="1:21" x14ac:dyDescent="0.3">
      <c r="A563" s="4">
        <v>561</v>
      </c>
      <c r="B563" s="4">
        <v>-96580728856</v>
      </c>
      <c r="C563" s="5">
        <v>7</v>
      </c>
      <c r="D563" s="5">
        <v>-4.6509999999999998E-3</v>
      </c>
      <c r="E563" s="5">
        <v>3.1279000000000001E-2</v>
      </c>
      <c r="F563" s="5">
        <v>1031867</v>
      </c>
      <c r="G563" s="5">
        <v>-3.382E-3</v>
      </c>
      <c r="H563" s="5">
        <v>1307964</v>
      </c>
      <c r="I563" s="5">
        <v>0</v>
      </c>
      <c r="J563" s="5">
        <v>0</v>
      </c>
      <c r="L563">
        <f t="shared" si="51"/>
        <v>561</v>
      </c>
      <c r="M563">
        <f>Analysis!$B$3+B563/1000000</f>
        <v>11.271143999998458</v>
      </c>
      <c r="N563">
        <f t="shared" si="52"/>
        <v>7</v>
      </c>
      <c r="O563">
        <f>IF(ABS(D563)&gt;1,D563/1000000,D563)*Analysis!$B$4</f>
        <v>-4.5626310000000003E-2</v>
      </c>
      <c r="P563">
        <f>IF(ABS(E563)&gt;1,E563/1000000,E563)*Analysis!$B$4</f>
        <v>0.30684699000000004</v>
      </c>
      <c r="Q563">
        <f>IF(ABS(F563)&gt;1,F563/1000000,F563)*Analysis!$B$4</f>
        <v>10.122615270000001</v>
      </c>
      <c r="R563">
        <f t="shared" si="53"/>
        <v>-3.382E-3</v>
      </c>
      <c r="S563">
        <f t="shared" si="54"/>
        <v>1.3079639999999999</v>
      </c>
      <c r="T563">
        <f t="shared" si="55"/>
        <v>0</v>
      </c>
      <c r="U563">
        <f t="shared" si="56"/>
        <v>0</v>
      </c>
    </row>
    <row r="564" spans="1:21" x14ac:dyDescent="0.3">
      <c r="A564" s="4">
        <v>562</v>
      </c>
      <c r="B564" s="4">
        <v>-96580708454</v>
      </c>
      <c r="C564" s="5">
        <v>7</v>
      </c>
      <c r="D564" s="5">
        <v>-2.3893999999999999E-2</v>
      </c>
      <c r="E564" s="5">
        <v>-9.1399999999999999E-4</v>
      </c>
      <c r="F564" s="5">
        <v>0.99062700000000004</v>
      </c>
      <c r="G564" s="5">
        <v>-0.90625999999999995</v>
      </c>
      <c r="H564" s="5">
        <v>1021927</v>
      </c>
      <c r="I564" s="5">
        <v>0</v>
      </c>
      <c r="J564" s="5">
        <v>0</v>
      </c>
      <c r="L564">
        <f t="shared" si="51"/>
        <v>562</v>
      </c>
      <c r="M564">
        <f>Analysis!$B$3+B564/1000000</f>
        <v>11.291545999993104</v>
      </c>
      <c r="N564">
        <f t="shared" si="52"/>
        <v>7</v>
      </c>
      <c r="O564">
        <f>IF(ABS(D564)&gt;1,D564/1000000,D564)*Analysis!$B$4</f>
        <v>-0.23440014000000001</v>
      </c>
      <c r="P564">
        <f>IF(ABS(E564)&gt;1,E564/1000000,E564)*Analysis!$B$4</f>
        <v>-8.9663399999999997E-3</v>
      </c>
      <c r="Q564">
        <f>IF(ABS(F564)&gt;1,F564/1000000,F564)*Analysis!$B$4</f>
        <v>9.7180508700000008</v>
      </c>
      <c r="R564">
        <f t="shared" si="53"/>
        <v>-0.90625999999999995</v>
      </c>
      <c r="S564">
        <f t="shared" si="54"/>
        <v>1.021927</v>
      </c>
      <c r="T564">
        <f t="shared" si="55"/>
        <v>0</v>
      </c>
      <c r="U564">
        <f t="shared" si="56"/>
        <v>0</v>
      </c>
    </row>
    <row r="565" spans="1:21" x14ac:dyDescent="0.3">
      <c r="A565" s="4">
        <v>563</v>
      </c>
      <c r="B565" s="4">
        <v>-96580689558</v>
      </c>
      <c r="C565" s="5">
        <v>7</v>
      </c>
      <c r="D565" s="5">
        <v>-8.4829999999999992E-3</v>
      </c>
      <c r="E565" s="5">
        <v>-3.669E-3</v>
      </c>
      <c r="F565" s="5">
        <v>0.98900600000000005</v>
      </c>
      <c r="G565" s="5">
        <v>-0.210759</v>
      </c>
      <c r="H565" s="5">
        <v>0.98142499999999999</v>
      </c>
      <c r="I565" s="5">
        <v>0</v>
      </c>
      <c r="J565" s="5">
        <v>0</v>
      </c>
      <c r="L565">
        <f t="shared" si="51"/>
        <v>563</v>
      </c>
      <c r="M565">
        <f>Analysis!$B$3+B565/1000000</f>
        <v>11.310442000001785</v>
      </c>
      <c r="N565">
        <f t="shared" si="52"/>
        <v>7</v>
      </c>
      <c r="O565">
        <f>IF(ABS(D565)&gt;1,D565/1000000,D565)*Analysis!$B$4</f>
        <v>-8.321822999999999E-2</v>
      </c>
      <c r="P565">
        <f>IF(ABS(E565)&gt;1,E565/1000000,E565)*Analysis!$B$4</f>
        <v>-3.599289E-2</v>
      </c>
      <c r="Q565">
        <f>IF(ABS(F565)&gt;1,F565/1000000,F565)*Analysis!$B$4</f>
        <v>9.7021488600000012</v>
      </c>
      <c r="R565">
        <f t="shared" si="53"/>
        <v>-0.210759</v>
      </c>
      <c r="S565">
        <f t="shared" si="54"/>
        <v>0.98142499999999999</v>
      </c>
      <c r="T565">
        <f t="shared" si="55"/>
        <v>0</v>
      </c>
      <c r="U565">
        <f t="shared" si="56"/>
        <v>0</v>
      </c>
    </row>
    <row r="566" spans="1:21" x14ac:dyDescent="0.3">
      <c r="A566" s="4">
        <v>564</v>
      </c>
      <c r="B566" s="4">
        <v>-96580669996</v>
      </c>
      <c r="C566" s="5">
        <v>7</v>
      </c>
      <c r="D566" s="5">
        <v>2.1984E-2</v>
      </c>
      <c r="E566" s="5">
        <v>2.9444999999999999E-2</v>
      </c>
      <c r="F566" s="5">
        <v>1018167</v>
      </c>
      <c r="G566" s="5">
        <v>0.45301900000000001</v>
      </c>
      <c r="H566" s="5">
        <v>0.98947300000000005</v>
      </c>
      <c r="I566" s="5">
        <v>0</v>
      </c>
      <c r="J566" s="5">
        <v>0</v>
      </c>
      <c r="L566">
        <f t="shared" si="51"/>
        <v>564</v>
      </c>
      <c r="M566">
        <f>Analysis!$B$3+B566/1000000</f>
        <v>11.3300040000031</v>
      </c>
      <c r="N566">
        <f t="shared" si="52"/>
        <v>7</v>
      </c>
      <c r="O566">
        <f>IF(ABS(D566)&gt;1,D566/1000000,D566)*Analysis!$B$4</f>
        <v>0.21566304</v>
      </c>
      <c r="P566">
        <f>IF(ABS(E566)&gt;1,E566/1000000,E566)*Analysis!$B$4</f>
        <v>0.28885545000000001</v>
      </c>
      <c r="Q566">
        <f>IF(ABS(F566)&gt;1,F566/1000000,F566)*Analysis!$B$4</f>
        <v>9.9882182700000008</v>
      </c>
      <c r="R566">
        <f t="shared" si="53"/>
        <v>0.45301900000000001</v>
      </c>
      <c r="S566">
        <f t="shared" si="54"/>
        <v>0.98947300000000005</v>
      </c>
      <c r="T566">
        <f t="shared" si="55"/>
        <v>0</v>
      </c>
      <c r="U566">
        <f t="shared" si="56"/>
        <v>0</v>
      </c>
    </row>
    <row r="567" spans="1:21" x14ac:dyDescent="0.3">
      <c r="A567" s="4">
        <v>565</v>
      </c>
      <c r="B567" s="4">
        <v>-96580649565</v>
      </c>
      <c r="C567" s="5">
        <v>7</v>
      </c>
      <c r="D567" s="5">
        <v>-1.4907999999999999E-2</v>
      </c>
      <c r="E567" s="5">
        <v>6.1789999999999996E-3</v>
      </c>
      <c r="F567" s="5">
        <v>0.99259699999999995</v>
      </c>
      <c r="G567" s="5">
        <v>-0.19264500000000001</v>
      </c>
      <c r="H567" s="5">
        <v>1054542</v>
      </c>
      <c r="I567" s="5">
        <v>0</v>
      </c>
      <c r="J567" s="5">
        <v>0</v>
      </c>
      <c r="L567">
        <f t="shared" si="51"/>
        <v>565</v>
      </c>
      <c r="M567">
        <f>Analysis!$B$3+B567/1000000</f>
        <v>11.350435000000289</v>
      </c>
      <c r="N567">
        <f t="shared" si="52"/>
        <v>7</v>
      </c>
      <c r="O567">
        <f>IF(ABS(D567)&gt;1,D567/1000000,D567)*Analysis!$B$4</f>
        <v>-0.14624748000000001</v>
      </c>
      <c r="P567">
        <f>IF(ABS(E567)&gt;1,E567/1000000,E567)*Analysis!$B$4</f>
        <v>6.0615990000000002E-2</v>
      </c>
      <c r="Q567">
        <f>IF(ABS(F567)&gt;1,F567/1000000,F567)*Analysis!$B$4</f>
        <v>9.7373765700000003</v>
      </c>
      <c r="R567">
        <f t="shared" si="53"/>
        <v>-0.19264500000000001</v>
      </c>
      <c r="S567">
        <f t="shared" si="54"/>
        <v>1.0545420000000001</v>
      </c>
      <c r="T567">
        <f t="shared" si="55"/>
        <v>0</v>
      </c>
      <c r="U567">
        <f t="shared" si="56"/>
        <v>0</v>
      </c>
    </row>
    <row r="568" spans="1:21" x14ac:dyDescent="0.3">
      <c r="A568" s="4">
        <v>566</v>
      </c>
      <c r="B568" s="4">
        <v>-96580627928</v>
      </c>
      <c r="C568" s="5">
        <v>7</v>
      </c>
      <c r="D568" s="5">
        <v>-1.1205E-2</v>
      </c>
      <c r="E568" s="5">
        <v>1.0928999999999999E-2</v>
      </c>
      <c r="F568" s="5">
        <v>1006559</v>
      </c>
      <c r="G568" s="5">
        <v>-0.58171899999999999</v>
      </c>
      <c r="H568" s="5">
        <v>1132943</v>
      </c>
      <c r="I568" s="5">
        <v>0</v>
      </c>
      <c r="J568" s="5">
        <v>0</v>
      </c>
      <c r="L568">
        <f t="shared" si="51"/>
        <v>566</v>
      </c>
      <c r="M568">
        <f>Analysis!$B$3+B568/1000000</f>
        <v>11.372071999998298</v>
      </c>
      <c r="N568">
        <f t="shared" si="52"/>
        <v>7</v>
      </c>
      <c r="O568">
        <f>IF(ABS(D568)&gt;1,D568/1000000,D568)*Analysis!$B$4</f>
        <v>-0.10992105000000001</v>
      </c>
      <c r="P568">
        <f>IF(ABS(E568)&gt;1,E568/1000000,E568)*Analysis!$B$4</f>
        <v>0.10721348999999999</v>
      </c>
      <c r="Q568">
        <f>IF(ABS(F568)&gt;1,F568/1000000,F568)*Analysis!$B$4</f>
        <v>9.8743437900000011</v>
      </c>
      <c r="R568">
        <f t="shared" si="53"/>
        <v>-0.58171899999999999</v>
      </c>
      <c r="S568">
        <f t="shared" si="54"/>
        <v>1.132943</v>
      </c>
      <c r="T568">
        <f t="shared" si="55"/>
        <v>0</v>
      </c>
      <c r="U568">
        <f t="shared" si="56"/>
        <v>0</v>
      </c>
    </row>
    <row r="569" spans="1:21" x14ac:dyDescent="0.3">
      <c r="A569" s="4">
        <v>567</v>
      </c>
      <c r="B569" s="4">
        <v>-96580609223</v>
      </c>
      <c r="C569" s="5">
        <v>7</v>
      </c>
      <c r="D569" s="5">
        <v>-2.1743999999999999E-2</v>
      </c>
      <c r="E569" s="5">
        <v>4.2200000000000001E-4</v>
      </c>
      <c r="F569" s="5">
        <v>0.99373</v>
      </c>
      <c r="G569" s="5">
        <v>-1808562</v>
      </c>
      <c r="H569" s="5">
        <v>0.47714699999999999</v>
      </c>
      <c r="I569" s="5">
        <v>0</v>
      </c>
      <c r="J569" s="5">
        <v>0</v>
      </c>
      <c r="L569">
        <f t="shared" si="51"/>
        <v>567</v>
      </c>
      <c r="M569">
        <f>Analysis!$B$3+B569/1000000</f>
        <v>11.39077699999325</v>
      </c>
      <c r="N569">
        <f t="shared" si="52"/>
        <v>7</v>
      </c>
      <c r="O569">
        <f>IF(ABS(D569)&gt;1,D569/1000000,D569)*Analysis!$B$4</f>
        <v>-0.21330863999999999</v>
      </c>
      <c r="P569">
        <f>IF(ABS(E569)&gt;1,E569/1000000,E569)*Analysis!$B$4</f>
        <v>4.1398200000000007E-3</v>
      </c>
      <c r="Q569">
        <f>IF(ABS(F569)&gt;1,F569/1000000,F569)*Analysis!$B$4</f>
        <v>9.7484913000000013</v>
      </c>
      <c r="R569">
        <f t="shared" si="53"/>
        <v>-1.808562</v>
      </c>
      <c r="S569">
        <f t="shared" si="54"/>
        <v>0.47714699999999999</v>
      </c>
      <c r="T569">
        <f t="shared" si="55"/>
        <v>0</v>
      </c>
      <c r="U569">
        <f t="shared" si="56"/>
        <v>0</v>
      </c>
    </row>
    <row r="570" spans="1:21" x14ac:dyDescent="0.3">
      <c r="A570" s="4">
        <v>568</v>
      </c>
      <c r="B570" s="4">
        <v>-96580589481</v>
      </c>
      <c r="C570" s="5">
        <v>7</v>
      </c>
      <c r="D570" s="5">
        <v>-1.5626000000000001E-2</v>
      </c>
      <c r="E570" s="5">
        <v>-1.2903E-2</v>
      </c>
      <c r="F570" s="5">
        <v>1019140</v>
      </c>
      <c r="G570" s="5">
        <v>-2227742</v>
      </c>
      <c r="H570" s="5">
        <v>-0.421072</v>
      </c>
      <c r="I570" s="5">
        <v>0</v>
      </c>
      <c r="J570" s="5">
        <v>0</v>
      </c>
      <c r="L570">
        <f t="shared" si="51"/>
        <v>568</v>
      </c>
      <c r="M570">
        <f>Analysis!$B$3+B570/1000000</f>
        <v>11.410518999997294</v>
      </c>
      <c r="N570">
        <f t="shared" si="52"/>
        <v>7</v>
      </c>
      <c r="O570">
        <f>IF(ABS(D570)&gt;1,D570/1000000,D570)*Analysis!$B$4</f>
        <v>-0.15329106000000001</v>
      </c>
      <c r="P570">
        <f>IF(ABS(E570)&gt;1,E570/1000000,E570)*Analysis!$B$4</f>
        <v>-0.12657842999999999</v>
      </c>
      <c r="Q570">
        <f>IF(ABS(F570)&gt;1,F570/1000000,F570)*Analysis!$B$4</f>
        <v>9.9977634000000002</v>
      </c>
      <c r="R570">
        <f t="shared" si="53"/>
        <v>-2.2277420000000001</v>
      </c>
      <c r="S570">
        <f t="shared" si="54"/>
        <v>-0.421072</v>
      </c>
      <c r="T570">
        <f t="shared" si="55"/>
        <v>0</v>
      </c>
      <c r="U570">
        <f t="shared" si="56"/>
        <v>0</v>
      </c>
    </row>
    <row r="571" spans="1:21" x14ac:dyDescent="0.3">
      <c r="A571" s="4">
        <v>569</v>
      </c>
      <c r="B571" s="4">
        <v>-96580567570</v>
      </c>
      <c r="C571" s="5">
        <v>7</v>
      </c>
      <c r="D571" s="5">
        <v>-3.8219999999999999E-3</v>
      </c>
      <c r="E571" s="5">
        <v>8.1969999999999994E-3</v>
      </c>
      <c r="F571" s="5">
        <v>1000321</v>
      </c>
      <c r="G571" s="5">
        <v>-1884187</v>
      </c>
      <c r="H571" s="5">
        <v>-0.244223</v>
      </c>
      <c r="I571" s="5">
        <v>0</v>
      </c>
      <c r="J571" s="5">
        <v>0</v>
      </c>
      <c r="L571">
        <f t="shared" si="51"/>
        <v>569</v>
      </c>
      <c r="M571">
        <f>Analysis!$B$3+B571/1000000</f>
        <v>11.43243000000075</v>
      </c>
      <c r="N571">
        <f t="shared" si="52"/>
        <v>7</v>
      </c>
      <c r="O571">
        <f>IF(ABS(D571)&gt;1,D571/1000000,D571)*Analysis!$B$4</f>
        <v>-3.7493820000000004E-2</v>
      </c>
      <c r="P571">
        <f>IF(ABS(E571)&gt;1,E571/1000000,E571)*Analysis!$B$4</f>
        <v>8.0412570000000003E-2</v>
      </c>
      <c r="Q571">
        <f>IF(ABS(F571)&gt;1,F571/1000000,F571)*Analysis!$B$4</f>
        <v>9.8131490100000001</v>
      </c>
      <c r="R571">
        <f t="shared" si="53"/>
        <v>-1.8841870000000001</v>
      </c>
      <c r="S571">
        <f t="shared" si="54"/>
        <v>-0.244223</v>
      </c>
      <c r="T571">
        <f t="shared" si="55"/>
        <v>0</v>
      </c>
      <c r="U571">
        <f t="shared" si="56"/>
        <v>0</v>
      </c>
    </row>
    <row r="572" spans="1:21" x14ac:dyDescent="0.3">
      <c r="A572" s="4">
        <v>570</v>
      </c>
      <c r="B572" s="4">
        <v>-96580548375</v>
      </c>
      <c r="C572" s="5">
        <v>7</v>
      </c>
      <c r="D572" s="5">
        <v>-1.4199E-2</v>
      </c>
      <c r="E572" s="5">
        <v>2.1221E-2</v>
      </c>
      <c r="F572" s="5">
        <v>1009160</v>
      </c>
      <c r="G572" s="5">
        <v>-1663393</v>
      </c>
      <c r="H572" s="5">
        <v>0.33030199999999998</v>
      </c>
      <c r="I572" s="5">
        <v>0</v>
      </c>
      <c r="J572" s="5">
        <v>0</v>
      </c>
      <c r="L572">
        <f t="shared" si="51"/>
        <v>570</v>
      </c>
      <c r="M572">
        <f>Analysis!$B$3+B572/1000000</f>
        <v>11.451625000001513</v>
      </c>
      <c r="N572">
        <f t="shared" si="52"/>
        <v>7</v>
      </c>
      <c r="O572">
        <f>IF(ABS(D572)&gt;1,D572/1000000,D572)*Analysis!$B$4</f>
        <v>-0.13929219000000001</v>
      </c>
      <c r="P572">
        <f>IF(ABS(E572)&gt;1,E572/1000000,E572)*Analysis!$B$4</f>
        <v>0.20817801000000002</v>
      </c>
      <c r="Q572">
        <f>IF(ABS(F572)&gt;1,F572/1000000,F572)*Analysis!$B$4</f>
        <v>9.899859600000001</v>
      </c>
      <c r="R572">
        <f t="shared" si="53"/>
        <v>-1.6633929999999999</v>
      </c>
      <c r="S572">
        <f t="shared" si="54"/>
        <v>0.33030199999999998</v>
      </c>
      <c r="T572">
        <f t="shared" si="55"/>
        <v>0</v>
      </c>
      <c r="U572">
        <f t="shared" si="56"/>
        <v>0</v>
      </c>
    </row>
    <row r="573" spans="1:21" x14ac:dyDescent="0.3">
      <c r="A573" s="4">
        <v>571</v>
      </c>
      <c r="B573" s="4">
        <v>-96580528804</v>
      </c>
      <c r="C573" s="5">
        <v>7</v>
      </c>
      <c r="D573" s="5">
        <v>-4.7520000000000001E-3</v>
      </c>
      <c r="E573" s="5">
        <v>2.6499999999999999E-4</v>
      </c>
      <c r="F573" s="5">
        <v>1002009</v>
      </c>
      <c r="G573" s="5">
        <v>-0.76929700000000001</v>
      </c>
      <c r="H573" s="5">
        <v>0.54984599999999995</v>
      </c>
      <c r="I573" s="5">
        <v>0</v>
      </c>
      <c r="J573" s="5">
        <v>0</v>
      </c>
      <c r="L573">
        <f t="shared" si="51"/>
        <v>571</v>
      </c>
      <c r="M573">
        <f>Analysis!$B$3+B573/1000000</f>
        <v>11.471195999998599</v>
      </c>
      <c r="N573">
        <f t="shared" si="52"/>
        <v>7</v>
      </c>
      <c r="O573">
        <f>IF(ABS(D573)&gt;1,D573/1000000,D573)*Analysis!$B$4</f>
        <v>-4.6617120000000005E-2</v>
      </c>
      <c r="P573">
        <f>IF(ABS(E573)&gt;1,E573/1000000,E573)*Analysis!$B$4</f>
        <v>2.5996500000000002E-3</v>
      </c>
      <c r="Q573">
        <f>IF(ABS(F573)&gt;1,F573/1000000,F573)*Analysis!$B$4</f>
        <v>9.8297082899999992</v>
      </c>
      <c r="R573">
        <f t="shared" si="53"/>
        <v>-0.76929700000000001</v>
      </c>
      <c r="S573">
        <f t="shared" si="54"/>
        <v>0.54984599999999995</v>
      </c>
      <c r="T573">
        <f t="shared" si="55"/>
        <v>0</v>
      </c>
      <c r="U573">
        <f t="shared" si="56"/>
        <v>0</v>
      </c>
    </row>
    <row r="574" spans="1:21" x14ac:dyDescent="0.3">
      <c r="A574" s="4">
        <v>572</v>
      </c>
      <c r="B574" s="4">
        <v>-96580513971</v>
      </c>
      <c r="C574" s="5">
        <v>7</v>
      </c>
      <c r="D574" s="5">
        <v>3.689E-3</v>
      </c>
      <c r="E574" s="5">
        <v>9.9150000000000002E-3</v>
      </c>
      <c r="F574" s="5">
        <v>0.99402299999999999</v>
      </c>
      <c r="G574" s="5">
        <v>-0.143039</v>
      </c>
      <c r="H574" s="5">
        <v>0.66873499999999997</v>
      </c>
      <c r="I574" s="5">
        <v>0</v>
      </c>
      <c r="J574" s="5">
        <v>0</v>
      </c>
      <c r="L574">
        <f t="shared" si="51"/>
        <v>572</v>
      </c>
      <c r="M574">
        <f>Analysis!$B$3+B574/1000000</f>
        <v>11.486029000006965</v>
      </c>
      <c r="N574">
        <f t="shared" si="52"/>
        <v>7</v>
      </c>
      <c r="O574">
        <f>IF(ABS(D574)&gt;1,D574/1000000,D574)*Analysis!$B$4</f>
        <v>3.618909E-2</v>
      </c>
      <c r="P574">
        <f>IF(ABS(E574)&gt;1,E574/1000000,E574)*Analysis!$B$4</f>
        <v>9.726615000000001E-2</v>
      </c>
      <c r="Q574">
        <f>IF(ABS(F574)&gt;1,F574/1000000,F574)*Analysis!$B$4</f>
        <v>9.7513656300000005</v>
      </c>
      <c r="R574">
        <f t="shared" si="53"/>
        <v>-0.143039</v>
      </c>
      <c r="S574">
        <f t="shared" si="54"/>
        <v>0.66873499999999997</v>
      </c>
      <c r="T574">
        <f t="shared" si="55"/>
        <v>0</v>
      </c>
      <c r="U574">
        <f t="shared" si="56"/>
        <v>0</v>
      </c>
    </row>
    <row r="575" spans="1:21" x14ac:dyDescent="0.3">
      <c r="A575" s="4">
        <v>573</v>
      </c>
      <c r="B575" s="4">
        <v>-96580489881</v>
      </c>
      <c r="C575" s="5">
        <v>7</v>
      </c>
      <c r="D575" s="5">
        <v>-6.9239999999999996E-3</v>
      </c>
      <c r="E575" s="5">
        <v>1.7224E-2</v>
      </c>
      <c r="F575" s="5">
        <v>1008020</v>
      </c>
      <c r="G575" s="5">
        <v>7.7330999999999997E-2</v>
      </c>
      <c r="H575" s="5">
        <v>1286206</v>
      </c>
      <c r="I575" s="5">
        <v>0</v>
      </c>
      <c r="J575" s="5">
        <v>0</v>
      </c>
      <c r="L575">
        <f t="shared" si="51"/>
        <v>573</v>
      </c>
      <c r="M575">
        <f>Analysis!$B$3+B575/1000000</f>
        <v>11.510118999998667</v>
      </c>
      <c r="N575">
        <f t="shared" si="52"/>
        <v>7</v>
      </c>
      <c r="O575">
        <f>IF(ABS(D575)&gt;1,D575/1000000,D575)*Analysis!$B$4</f>
        <v>-6.7924440000000003E-2</v>
      </c>
      <c r="P575">
        <f>IF(ABS(E575)&gt;1,E575/1000000,E575)*Analysis!$B$4</f>
        <v>0.16896744</v>
      </c>
      <c r="Q575">
        <f>IF(ABS(F575)&gt;1,F575/1000000,F575)*Analysis!$B$4</f>
        <v>9.888676199999999</v>
      </c>
      <c r="R575">
        <f t="shared" si="53"/>
        <v>7.7330999999999997E-2</v>
      </c>
      <c r="S575">
        <f t="shared" si="54"/>
        <v>1.286206</v>
      </c>
      <c r="T575">
        <f t="shared" si="55"/>
        <v>0</v>
      </c>
      <c r="U575">
        <f t="shared" si="56"/>
        <v>0</v>
      </c>
    </row>
    <row r="576" spans="1:21" x14ac:dyDescent="0.3">
      <c r="A576" s="4">
        <v>574</v>
      </c>
      <c r="B576" s="4">
        <v>-96580471492</v>
      </c>
      <c r="C576" s="5">
        <v>7</v>
      </c>
      <c r="D576" s="5">
        <v>-1.6933E-2</v>
      </c>
      <c r="E576" s="5">
        <v>1.7357000000000001E-2</v>
      </c>
      <c r="F576" s="5">
        <v>1009266</v>
      </c>
      <c r="G576" s="5">
        <v>-0.303892</v>
      </c>
      <c r="H576" s="5">
        <v>1760290</v>
      </c>
      <c r="I576" s="5">
        <v>0</v>
      </c>
      <c r="J576" s="5">
        <v>0</v>
      </c>
      <c r="L576">
        <f t="shared" si="51"/>
        <v>574</v>
      </c>
      <c r="M576">
        <f>Analysis!$B$3+B576/1000000</f>
        <v>11.528508000003058</v>
      </c>
      <c r="N576">
        <f t="shared" si="52"/>
        <v>7</v>
      </c>
      <c r="O576">
        <f>IF(ABS(D576)&gt;1,D576/1000000,D576)*Analysis!$B$4</f>
        <v>-0.16611273000000001</v>
      </c>
      <c r="P576">
        <f>IF(ABS(E576)&gt;1,E576/1000000,E576)*Analysis!$B$4</f>
        <v>0.17027217000000003</v>
      </c>
      <c r="Q576">
        <f>IF(ABS(F576)&gt;1,F576/1000000,F576)*Analysis!$B$4</f>
        <v>9.9008994599999998</v>
      </c>
      <c r="R576">
        <f t="shared" si="53"/>
        <v>-0.303892</v>
      </c>
      <c r="S576">
        <f t="shared" si="54"/>
        <v>1.7602899999999999</v>
      </c>
      <c r="T576">
        <f t="shared" si="55"/>
        <v>0</v>
      </c>
      <c r="U576">
        <f t="shared" si="56"/>
        <v>0</v>
      </c>
    </row>
    <row r="577" spans="1:21" x14ac:dyDescent="0.3">
      <c r="A577" s="4">
        <v>575</v>
      </c>
      <c r="B577" s="4">
        <v>-96580448504</v>
      </c>
      <c r="C577" s="5">
        <v>7</v>
      </c>
      <c r="D577" s="5">
        <v>-3.617E-3</v>
      </c>
      <c r="E577" s="5">
        <v>3.1913999999999998E-2</v>
      </c>
      <c r="F577" s="5">
        <v>1000256</v>
      </c>
      <c r="G577" s="5">
        <v>0.34394200000000003</v>
      </c>
      <c r="H577" s="5">
        <v>2193621</v>
      </c>
      <c r="I577" s="5">
        <v>0</v>
      </c>
      <c r="J577" s="5">
        <v>0</v>
      </c>
      <c r="L577">
        <f t="shared" si="51"/>
        <v>575</v>
      </c>
      <c r="M577">
        <f>Analysis!$B$3+B577/1000000</f>
        <v>11.551496000000043</v>
      </c>
      <c r="N577">
        <f t="shared" si="52"/>
        <v>7</v>
      </c>
      <c r="O577">
        <f>IF(ABS(D577)&gt;1,D577/1000000,D577)*Analysis!$B$4</f>
        <v>-3.5482770000000004E-2</v>
      </c>
      <c r="P577">
        <f>IF(ABS(E577)&gt;1,E577/1000000,E577)*Analysis!$B$4</f>
        <v>0.31307634000000001</v>
      </c>
      <c r="Q577">
        <f>IF(ABS(F577)&gt;1,F577/1000000,F577)*Analysis!$B$4</f>
        <v>9.8125113600000002</v>
      </c>
      <c r="R577">
        <f t="shared" si="53"/>
        <v>0.34394200000000003</v>
      </c>
      <c r="S577">
        <f t="shared" si="54"/>
        <v>2.1936209999999998</v>
      </c>
      <c r="T577">
        <f t="shared" si="55"/>
        <v>0</v>
      </c>
      <c r="U577">
        <f t="shared" si="56"/>
        <v>0</v>
      </c>
    </row>
    <row r="578" spans="1:21" x14ac:dyDescent="0.3">
      <c r="A578" s="4">
        <v>576</v>
      </c>
      <c r="B578" s="4">
        <v>-96580428916</v>
      </c>
      <c r="C578" s="5">
        <v>7</v>
      </c>
      <c r="D578" s="5">
        <v>-1.3416000000000001E-2</v>
      </c>
      <c r="E578" s="5">
        <v>1.0376E-2</v>
      </c>
      <c r="F578" s="5">
        <v>1010117</v>
      </c>
      <c r="G578" s="5">
        <v>0.48863499999999999</v>
      </c>
      <c r="H578" s="5">
        <v>2972721</v>
      </c>
      <c r="I578" s="5">
        <v>0</v>
      </c>
      <c r="J578" s="5">
        <v>0</v>
      </c>
      <c r="L578">
        <f t="shared" si="51"/>
        <v>576</v>
      </c>
      <c r="M578">
        <f>Analysis!$B$3+B578/1000000</f>
        <v>11.571083999995608</v>
      </c>
      <c r="N578">
        <f t="shared" si="52"/>
        <v>7</v>
      </c>
      <c r="O578">
        <f>IF(ABS(D578)&gt;1,D578/1000000,D578)*Analysis!$B$4</f>
        <v>-0.13161096000000003</v>
      </c>
      <c r="P578">
        <f>IF(ABS(E578)&gt;1,E578/1000000,E578)*Analysis!$B$4</f>
        <v>0.10178856</v>
      </c>
      <c r="Q578">
        <f>IF(ABS(F578)&gt;1,F578/1000000,F578)*Analysis!$B$4</f>
        <v>9.9092477700000003</v>
      </c>
      <c r="R578">
        <f t="shared" si="53"/>
        <v>0.48863499999999999</v>
      </c>
      <c r="S578">
        <f t="shared" si="54"/>
        <v>2.9727209999999999</v>
      </c>
      <c r="T578">
        <f t="shared" si="55"/>
        <v>0</v>
      </c>
      <c r="U578">
        <f t="shared" si="56"/>
        <v>0</v>
      </c>
    </row>
    <row r="579" spans="1:21" x14ac:dyDescent="0.3">
      <c r="A579" s="4">
        <v>577</v>
      </c>
      <c r="B579" s="4">
        <v>-96580412107</v>
      </c>
      <c r="C579" s="5">
        <v>7</v>
      </c>
      <c r="D579" s="5">
        <v>-2.2717999999999999E-2</v>
      </c>
      <c r="E579" s="5">
        <v>3.5430000000000001E-3</v>
      </c>
      <c r="F579" s="5">
        <v>1014327</v>
      </c>
      <c r="G579" s="5">
        <v>-0.433031</v>
      </c>
      <c r="H579" s="5">
        <v>2707538</v>
      </c>
      <c r="I579" s="5">
        <v>0</v>
      </c>
      <c r="J579" s="5">
        <v>0</v>
      </c>
      <c r="L579">
        <f t="shared" ref="L579:L642" si="57">A579</f>
        <v>577</v>
      </c>
      <c r="M579">
        <f>Analysis!$B$3+B579/1000000</f>
        <v>11.587893000003533</v>
      </c>
      <c r="N579">
        <f t="shared" ref="N579:N642" si="58">C579</f>
        <v>7</v>
      </c>
      <c r="O579">
        <f>IF(ABS(D579)&gt;1,D579/1000000,D579)*Analysis!$B$4</f>
        <v>-0.22286358000000001</v>
      </c>
      <c r="P579">
        <f>IF(ABS(E579)&gt;1,E579/1000000,E579)*Analysis!$B$4</f>
        <v>3.4756830000000002E-2</v>
      </c>
      <c r="Q579">
        <f>IF(ABS(F579)&gt;1,F579/1000000,F579)*Analysis!$B$4</f>
        <v>9.9505478700000012</v>
      </c>
      <c r="R579">
        <f t="shared" ref="R579:R642" si="59">IF(ABS(G579)&gt;1,G579/1000000,G579)</f>
        <v>-0.433031</v>
      </c>
      <c r="S579">
        <f t="shared" ref="S579:S642" si="60">IF(ABS(H579)&gt;1,H579/1000000,H579)</f>
        <v>2.707538</v>
      </c>
      <c r="T579">
        <f t="shared" ref="T579:T642" si="61">IF(ABS(I579)&gt;1,I579/1000000,I579)</f>
        <v>0</v>
      </c>
      <c r="U579">
        <f t="shared" si="56"/>
        <v>0</v>
      </c>
    </row>
    <row r="580" spans="1:21" x14ac:dyDescent="0.3">
      <c r="A580" s="4">
        <v>578</v>
      </c>
      <c r="B580" s="4">
        <v>-96580388561</v>
      </c>
      <c r="C580" s="5">
        <v>7</v>
      </c>
      <c r="D580" s="5">
        <v>-1.9954E-2</v>
      </c>
      <c r="E580" s="5">
        <v>9.4490000000000008E-3</v>
      </c>
      <c r="F580" s="5">
        <v>0.98718300000000003</v>
      </c>
      <c r="G580" s="5">
        <v>-0.77148300000000003</v>
      </c>
      <c r="H580" s="5">
        <v>2445189</v>
      </c>
      <c r="I580" s="5">
        <v>0</v>
      </c>
      <c r="J580" s="5">
        <v>0</v>
      </c>
      <c r="L580">
        <f t="shared" si="57"/>
        <v>578</v>
      </c>
      <c r="M580">
        <f>Analysis!$B$3+B580/1000000</f>
        <v>11.611439000000246</v>
      </c>
      <c r="N580">
        <f t="shared" si="58"/>
        <v>7</v>
      </c>
      <c r="O580">
        <f>IF(ABS(D580)&gt;1,D580/1000000,D580)*Analysis!$B$4</f>
        <v>-0.19574874</v>
      </c>
      <c r="P580">
        <f>IF(ABS(E580)&gt;1,E580/1000000,E580)*Analysis!$B$4</f>
        <v>9.269469000000001E-2</v>
      </c>
      <c r="Q580">
        <f>IF(ABS(F580)&gt;1,F580/1000000,F580)*Analysis!$B$4</f>
        <v>9.6842652300000012</v>
      </c>
      <c r="R580">
        <f t="shared" si="59"/>
        <v>-0.77148300000000003</v>
      </c>
      <c r="S580">
        <f t="shared" si="60"/>
        <v>2.4451890000000001</v>
      </c>
      <c r="T580">
        <f t="shared" si="61"/>
        <v>0</v>
      </c>
      <c r="U580">
        <f t="shared" si="56"/>
        <v>0</v>
      </c>
    </row>
    <row r="581" spans="1:21" x14ac:dyDescent="0.3">
      <c r="A581" s="4">
        <v>579</v>
      </c>
      <c r="B581" s="4">
        <v>-96580367860</v>
      </c>
      <c r="C581" s="5">
        <v>7</v>
      </c>
      <c r="D581" s="5">
        <v>-5.7489999999999998E-3</v>
      </c>
      <c r="E581" s="5">
        <v>2.1963E-2</v>
      </c>
      <c r="F581" s="5">
        <v>1016363</v>
      </c>
      <c r="G581" s="5">
        <v>7.9640000000000006E-3</v>
      </c>
      <c r="H581" s="5">
        <v>2791724</v>
      </c>
      <c r="I581" s="5">
        <v>0</v>
      </c>
      <c r="J581" s="5">
        <v>0</v>
      </c>
      <c r="L581">
        <f t="shared" si="57"/>
        <v>579</v>
      </c>
      <c r="M581">
        <f>Analysis!$B$3+B581/1000000</f>
        <v>11.632140000001527</v>
      </c>
      <c r="N581">
        <f t="shared" si="58"/>
        <v>7</v>
      </c>
      <c r="O581">
        <f>IF(ABS(D581)&gt;1,D581/1000000,D581)*Analysis!$B$4</f>
        <v>-5.639769E-2</v>
      </c>
      <c r="P581">
        <f>IF(ABS(E581)&gt;1,E581/1000000,E581)*Analysis!$B$4</f>
        <v>0.21545703000000002</v>
      </c>
      <c r="Q581">
        <f>IF(ABS(F581)&gt;1,F581/1000000,F581)*Analysis!$B$4</f>
        <v>9.9705210300000005</v>
      </c>
      <c r="R581">
        <f t="shared" si="59"/>
        <v>7.9640000000000006E-3</v>
      </c>
      <c r="S581">
        <f t="shared" si="60"/>
        <v>2.7917239999999999</v>
      </c>
      <c r="T581">
        <f t="shared" si="61"/>
        <v>0</v>
      </c>
      <c r="U581">
        <f t="shared" si="56"/>
        <v>0</v>
      </c>
    </row>
    <row r="582" spans="1:21" x14ac:dyDescent="0.3">
      <c r="A582" s="4">
        <v>580</v>
      </c>
      <c r="B582" s="4">
        <v>-96580352660</v>
      </c>
      <c r="C582" s="5">
        <v>7</v>
      </c>
      <c r="D582" s="5">
        <v>-2.1746000000000001E-2</v>
      </c>
      <c r="E582" s="5">
        <v>-9.7310000000000001E-3</v>
      </c>
      <c r="F582" s="5">
        <v>1031163</v>
      </c>
      <c r="G582" s="5">
        <v>-0.57074800000000003</v>
      </c>
      <c r="H582" s="5">
        <v>1967260</v>
      </c>
      <c r="I582" s="5">
        <v>0</v>
      </c>
      <c r="J582" s="5">
        <v>0</v>
      </c>
      <c r="L582">
        <f t="shared" si="57"/>
        <v>580</v>
      </c>
      <c r="M582">
        <f>Analysis!$B$3+B582/1000000</f>
        <v>11.647339999995893</v>
      </c>
      <c r="N582">
        <f t="shared" si="58"/>
        <v>7</v>
      </c>
      <c r="O582">
        <f>IF(ABS(D582)&gt;1,D582/1000000,D582)*Analysis!$B$4</f>
        <v>-0.21332826000000002</v>
      </c>
      <c r="P582">
        <f>IF(ABS(E582)&gt;1,E582/1000000,E582)*Analysis!$B$4</f>
        <v>-9.5461110000000002E-2</v>
      </c>
      <c r="Q582">
        <f>IF(ABS(F582)&gt;1,F582/1000000,F582)*Analysis!$B$4</f>
        <v>10.115709030000001</v>
      </c>
      <c r="R582">
        <f t="shared" si="59"/>
        <v>-0.57074800000000003</v>
      </c>
      <c r="S582">
        <f t="shared" si="60"/>
        <v>1.96726</v>
      </c>
      <c r="T582">
        <f t="shared" si="61"/>
        <v>0</v>
      </c>
      <c r="U582">
        <f t="shared" si="56"/>
        <v>0</v>
      </c>
    </row>
    <row r="583" spans="1:21" x14ac:dyDescent="0.3">
      <c r="A583" s="4">
        <v>581</v>
      </c>
      <c r="B583" s="4">
        <v>-96580327451</v>
      </c>
      <c r="C583" s="5">
        <v>7</v>
      </c>
      <c r="D583" s="5">
        <v>-2.5661E-2</v>
      </c>
      <c r="E583" s="5">
        <v>2.4702000000000002E-2</v>
      </c>
      <c r="F583" s="5">
        <v>0.95201800000000003</v>
      </c>
      <c r="G583" s="5">
        <v>-1371108</v>
      </c>
      <c r="H583" s="5">
        <v>3443378</v>
      </c>
      <c r="I583" s="5">
        <v>0</v>
      </c>
      <c r="J583" s="5">
        <v>0</v>
      </c>
      <c r="L583">
        <f t="shared" si="57"/>
        <v>581</v>
      </c>
      <c r="M583">
        <f>Analysis!$B$3+B583/1000000</f>
        <v>11.672548999995342</v>
      </c>
      <c r="N583">
        <f t="shared" si="58"/>
        <v>7</v>
      </c>
      <c r="O583">
        <f>IF(ABS(D583)&gt;1,D583/1000000,D583)*Analysis!$B$4</f>
        <v>-0.25173441000000002</v>
      </c>
      <c r="P583">
        <f>IF(ABS(E583)&gt;1,E583/1000000,E583)*Analysis!$B$4</f>
        <v>0.24232662000000002</v>
      </c>
      <c r="Q583">
        <f>IF(ABS(F583)&gt;1,F583/1000000,F583)*Analysis!$B$4</f>
        <v>9.339296580000001</v>
      </c>
      <c r="R583">
        <f t="shared" si="59"/>
        <v>-1.371108</v>
      </c>
      <c r="S583">
        <f t="shared" si="60"/>
        <v>3.443378</v>
      </c>
      <c r="T583">
        <f t="shared" si="61"/>
        <v>0</v>
      </c>
      <c r="U583">
        <f t="shared" si="56"/>
        <v>0</v>
      </c>
    </row>
    <row r="584" spans="1:21" x14ac:dyDescent="0.3">
      <c r="A584" s="4">
        <v>582</v>
      </c>
      <c r="B584" s="4">
        <v>-96580312170</v>
      </c>
      <c r="C584" s="5">
        <v>7</v>
      </c>
      <c r="D584" s="5">
        <v>2.2662999999999999E-2</v>
      </c>
      <c r="E584" s="5">
        <v>2.7344E-2</v>
      </c>
      <c r="F584" s="5">
        <v>1003768</v>
      </c>
      <c r="G584" s="5">
        <v>0.13348399999999999</v>
      </c>
      <c r="H584" s="5">
        <v>3673962</v>
      </c>
      <c r="I584" s="5">
        <v>0</v>
      </c>
      <c r="J584" s="5">
        <v>0</v>
      </c>
      <c r="L584">
        <f t="shared" si="57"/>
        <v>582</v>
      </c>
      <c r="M584">
        <f>Analysis!$B$3+B584/1000000</f>
        <v>11.687829999995301</v>
      </c>
      <c r="N584">
        <f t="shared" si="58"/>
        <v>7</v>
      </c>
      <c r="O584">
        <f>IF(ABS(D584)&gt;1,D584/1000000,D584)*Analysis!$B$4</f>
        <v>0.22232403000000001</v>
      </c>
      <c r="P584">
        <f>IF(ABS(E584)&gt;1,E584/1000000,E584)*Analysis!$B$4</f>
        <v>0.26824464000000003</v>
      </c>
      <c r="Q584">
        <f>IF(ABS(F584)&gt;1,F584/1000000,F584)*Analysis!$B$4</f>
        <v>9.8469640800000011</v>
      </c>
      <c r="R584">
        <f t="shared" si="59"/>
        <v>0.13348399999999999</v>
      </c>
      <c r="S584">
        <f t="shared" si="60"/>
        <v>3.673962</v>
      </c>
      <c r="T584">
        <f t="shared" si="61"/>
        <v>0</v>
      </c>
      <c r="U584">
        <f t="shared" si="56"/>
        <v>0</v>
      </c>
    </row>
    <row r="585" spans="1:21" x14ac:dyDescent="0.3">
      <c r="A585" s="4">
        <v>583</v>
      </c>
      <c r="B585" s="4">
        <v>-96580290393</v>
      </c>
      <c r="C585" s="5">
        <v>7</v>
      </c>
      <c r="D585" s="5">
        <v>5.5449999999999996E-3</v>
      </c>
      <c r="E585" s="5">
        <v>-7.0179999999999999E-3</v>
      </c>
      <c r="F585" s="5">
        <v>1037138</v>
      </c>
      <c r="G585" s="5">
        <v>1307612</v>
      </c>
      <c r="H585" s="5">
        <v>2632320</v>
      </c>
      <c r="I585" s="5">
        <v>0</v>
      </c>
      <c r="J585" s="5">
        <v>0</v>
      </c>
      <c r="L585">
        <f t="shared" si="57"/>
        <v>583</v>
      </c>
      <c r="M585">
        <f>Analysis!$B$3+B585/1000000</f>
        <v>11.70960699999705</v>
      </c>
      <c r="N585">
        <f t="shared" si="58"/>
        <v>7</v>
      </c>
      <c r="O585">
        <f>IF(ABS(D585)&gt;1,D585/1000000,D585)*Analysis!$B$4</f>
        <v>5.4396449999999999E-2</v>
      </c>
      <c r="P585">
        <f>IF(ABS(E585)&gt;1,E585/1000000,E585)*Analysis!$B$4</f>
        <v>-6.8846580000000004E-2</v>
      </c>
      <c r="Q585">
        <f>IF(ABS(F585)&gt;1,F585/1000000,F585)*Analysis!$B$4</f>
        <v>10.17432378</v>
      </c>
      <c r="R585">
        <f t="shared" si="59"/>
        <v>1.307612</v>
      </c>
      <c r="S585">
        <f t="shared" si="60"/>
        <v>2.63232</v>
      </c>
      <c r="T585">
        <f t="shared" si="61"/>
        <v>0</v>
      </c>
      <c r="U585">
        <f t="shared" si="56"/>
        <v>0</v>
      </c>
    </row>
    <row r="586" spans="1:21" x14ac:dyDescent="0.3">
      <c r="A586" s="4">
        <v>584</v>
      </c>
      <c r="B586" s="4">
        <v>-96580266659</v>
      </c>
      <c r="C586" s="5">
        <v>7</v>
      </c>
      <c r="D586" s="5">
        <v>-1.8398000000000001E-2</v>
      </c>
      <c r="E586" s="5">
        <v>1.2097999999999999E-2</v>
      </c>
      <c r="F586" s="5">
        <v>0.98601799999999995</v>
      </c>
      <c r="G586" s="5">
        <v>-7.6361999999999999E-2</v>
      </c>
      <c r="H586" s="5">
        <v>1608957</v>
      </c>
      <c r="I586" s="5">
        <v>0</v>
      </c>
      <c r="J586" s="5">
        <v>0</v>
      </c>
      <c r="L586">
        <f t="shared" si="57"/>
        <v>584</v>
      </c>
      <c r="M586">
        <f>Analysis!$B$3+B586/1000000</f>
        <v>11.7333409999992</v>
      </c>
      <c r="N586">
        <f t="shared" si="58"/>
        <v>7</v>
      </c>
      <c r="O586">
        <f>IF(ABS(D586)&gt;1,D586/1000000,D586)*Analysis!$B$4</f>
        <v>-0.18048438000000003</v>
      </c>
      <c r="P586">
        <f>IF(ABS(E586)&gt;1,E586/1000000,E586)*Analysis!$B$4</f>
        <v>0.11868138</v>
      </c>
      <c r="Q586">
        <f>IF(ABS(F586)&gt;1,F586/1000000,F586)*Analysis!$B$4</f>
        <v>9.6728365800000002</v>
      </c>
      <c r="R586">
        <f t="shared" si="59"/>
        <v>-7.6361999999999999E-2</v>
      </c>
      <c r="S586">
        <f t="shared" si="60"/>
        <v>1.608957</v>
      </c>
      <c r="T586">
        <f t="shared" si="61"/>
        <v>0</v>
      </c>
      <c r="U586">
        <f t="shared" si="56"/>
        <v>0</v>
      </c>
    </row>
    <row r="587" spans="1:21" x14ac:dyDescent="0.3">
      <c r="A587" s="4">
        <v>585</v>
      </c>
      <c r="B587" s="4">
        <v>-96580251735</v>
      </c>
      <c r="C587" s="5">
        <v>7</v>
      </c>
      <c r="D587" s="5">
        <v>-1.0371E-2</v>
      </c>
      <c r="E587" s="5">
        <v>-1.6299999999999999E-3</v>
      </c>
      <c r="F587" s="5">
        <v>1019271</v>
      </c>
      <c r="G587" s="5">
        <v>-0.94702600000000003</v>
      </c>
      <c r="H587" s="5">
        <v>0.84191800000000006</v>
      </c>
      <c r="I587" s="5">
        <v>0</v>
      </c>
      <c r="J587" s="5">
        <v>0</v>
      </c>
      <c r="L587">
        <f t="shared" si="57"/>
        <v>585</v>
      </c>
      <c r="M587">
        <f>Analysis!$B$3+B587/1000000</f>
        <v>11.748265000001993</v>
      </c>
      <c r="N587">
        <f t="shared" si="58"/>
        <v>7</v>
      </c>
      <c r="O587">
        <f>IF(ABS(D587)&gt;1,D587/1000000,D587)*Analysis!$B$4</f>
        <v>-0.10173951000000001</v>
      </c>
      <c r="P587">
        <f>IF(ABS(E587)&gt;1,E587/1000000,E587)*Analysis!$B$4</f>
        <v>-1.5990299999999999E-2</v>
      </c>
      <c r="Q587">
        <f>IF(ABS(F587)&gt;1,F587/1000000,F587)*Analysis!$B$4</f>
        <v>9.9990485100000015</v>
      </c>
      <c r="R587">
        <f t="shared" si="59"/>
        <v>-0.94702600000000003</v>
      </c>
      <c r="S587">
        <f t="shared" si="60"/>
        <v>0.84191800000000006</v>
      </c>
      <c r="T587">
        <f t="shared" si="61"/>
        <v>0</v>
      </c>
      <c r="U587">
        <f t="shared" ref="U587:U650" si="62">J587/1000</f>
        <v>0</v>
      </c>
    </row>
    <row r="588" spans="1:21" x14ac:dyDescent="0.3">
      <c r="A588" s="4">
        <v>586</v>
      </c>
      <c r="B588" s="4">
        <v>-96580227559</v>
      </c>
      <c r="C588" s="5">
        <v>7</v>
      </c>
      <c r="D588" s="5">
        <v>-1.4288E-2</v>
      </c>
      <c r="E588" s="5">
        <v>1.5938000000000001E-2</v>
      </c>
      <c r="F588" s="5">
        <v>1004322</v>
      </c>
      <c r="G588" s="5">
        <v>-0.73538099999999995</v>
      </c>
      <c r="H588" s="5">
        <v>1056225</v>
      </c>
      <c r="I588" s="5">
        <v>0</v>
      </c>
      <c r="J588" s="5">
        <v>0</v>
      </c>
      <c r="L588">
        <f t="shared" si="57"/>
        <v>586</v>
      </c>
      <c r="M588">
        <f>Analysis!$B$3+B588/1000000</f>
        <v>11.772440999993705</v>
      </c>
      <c r="N588">
        <f t="shared" si="58"/>
        <v>7</v>
      </c>
      <c r="O588">
        <f>IF(ABS(D588)&gt;1,D588/1000000,D588)*Analysis!$B$4</f>
        <v>-0.14016528</v>
      </c>
      <c r="P588">
        <f>IF(ABS(E588)&gt;1,E588/1000000,E588)*Analysis!$B$4</f>
        <v>0.15635178000000002</v>
      </c>
      <c r="Q588">
        <f>IF(ABS(F588)&gt;1,F588/1000000,F588)*Analysis!$B$4</f>
        <v>9.8523988199999994</v>
      </c>
      <c r="R588">
        <f t="shared" si="59"/>
        <v>-0.73538099999999995</v>
      </c>
      <c r="S588">
        <f t="shared" si="60"/>
        <v>1.056225</v>
      </c>
      <c r="T588">
        <f t="shared" si="61"/>
        <v>0</v>
      </c>
      <c r="U588">
        <f t="shared" si="62"/>
        <v>0</v>
      </c>
    </row>
    <row r="589" spans="1:21" x14ac:dyDescent="0.3">
      <c r="A589" s="4">
        <v>587</v>
      </c>
      <c r="B589" s="4">
        <v>-96580206935</v>
      </c>
      <c r="C589" s="5">
        <v>7</v>
      </c>
      <c r="D589" s="5">
        <v>-1.5128000000000001E-2</v>
      </c>
      <c r="E589" s="5">
        <v>1.2279999999999999E-2</v>
      </c>
      <c r="F589" s="5">
        <v>0.981653</v>
      </c>
      <c r="G589" s="5">
        <v>-0.98027200000000003</v>
      </c>
      <c r="H589" s="5">
        <v>1157566</v>
      </c>
      <c r="I589" s="5">
        <v>0</v>
      </c>
      <c r="J589" s="5">
        <v>0</v>
      </c>
      <c r="L589">
        <f t="shared" si="57"/>
        <v>587</v>
      </c>
      <c r="M589">
        <f>Analysis!$B$3+B589/1000000</f>
        <v>11.793065000005299</v>
      </c>
      <c r="N589">
        <f t="shared" si="58"/>
        <v>7</v>
      </c>
      <c r="O589">
        <f>IF(ABS(D589)&gt;1,D589/1000000,D589)*Analysis!$B$4</f>
        <v>-0.14840568000000001</v>
      </c>
      <c r="P589">
        <f>IF(ABS(E589)&gt;1,E589/1000000,E589)*Analysis!$B$4</f>
        <v>0.1204668</v>
      </c>
      <c r="Q589">
        <f>IF(ABS(F589)&gt;1,F589/1000000,F589)*Analysis!$B$4</f>
        <v>9.6300159300000008</v>
      </c>
      <c r="R589">
        <f t="shared" si="59"/>
        <v>-0.98027200000000003</v>
      </c>
      <c r="S589">
        <f t="shared" si="60"/>
        <v>1.1575660000000001</v>
      </c>
      <c r="T589">
        <f t="shared" si="61"/>
        <v>0</v>
      </c>
      <c r="U589">
        <f t="shared" si="62"/>
        <v>0</v>
      </c>
    </row>
    <row r="590" spans="1:21" x14ac:dyDescent="0.3">
      <c r="A590" s="4">
        <v>588</v>
      </c>
      <c r="B590" s="4">
        <v>-96580191830</v>
      </c>
      <c r="C590" s="5">
        <v>7</v>
      </c>
      <c r="D590" s="5">
        <v>1.57E-3</v>
      </c>
      <c r="E590" s="5">
        <v>9.2720000000000007E-3</v>
      </c>
      <c r="F590" s="5">
        <v>1018977</v>
      </c>
      <c r="G590" s="5">
        <v>-0.704592</v>
      </c>
      <c r="H590" s="5">
        <v>1283704</v>
      </c>
      <c r="I590" s="5">
        <v>0</v>
      </c>
      <c r="J590" s="5">
        <v>0</v>
      </c>
      <c r="L590">
        <f t="shared" si="57"/>
        <v>588</v>
      </c>
      <c r="M590">
        <f>Analysis!$B$3+B590/1000000</f>
        <v>11.808170000003884</v>
      </c>
      <c r="N590">
        <f t="shared" si="58"/>
        <v>7</v>
      </c>
      <c r="O590">
        <f>IF(ABS(D590)&gt;1,D590/1000000,D590)*Analysis!$B$4</f>
        <v>1.5401700000000001E-2</v>
      </c>
      <c r="P590">
        <f>IF(ABS(E590)&gt;1,E590/1000000,E590)*Analysis!$B$4</f>
        <v>9.0958320000000009E-2</v>
      </c>
      <c r="Q590">
        <f>IF(ABS(F590)&gt;1,F590/1000000,F590)*Analysis!$B$4</f>
        <v>9.9961643700000007</v>
      </c>
      <c r="R590">
        <f t="shared" si="59"/>
        <v>-0.704592</v>
      </c>
      <c r="S590">
        <f t="shared" si="60"/>
        <v>1.283704</v>
      </c>
      <c r="T590">
        <f t="shared" si="61"/>
        <v>0</v>
      </c>
      <c r="U590">
        <f t="shared" si="62"/>
        <v>0</v>
      </c>
    </row>
    <row r="591" spans="1:21" x14ac:dyDescent="0.3">
      <c r="A591" s="4">
        <v>589</v>
      </c>
      <c r="B591" s="4">
        <v>-96580171197</v>
      </c>
      <c r="C591" s="5">
        <v>7</v>
      </c>
      <c r="D591" s="5">
        <v>-2.9420000000000002E-2</v>
      </c>
      <c r="E591" s="5">
        <v>1.0803E-2</v>
      </c>
      <c r="F591" s="5">
        <v>1045106</v>
      </c>
      <c r="G591" s="5">
        <v>-1561450</v>
      </c>
      <c r="H591" s="5">
        <v>1306648</v>
      </c>
      <c r="I591" s="5">
        <v>0</v>
      </c>
      <c r="J591" s="5">
        <v>0</v>
      </c>
      <c r="L591">
        <f t="shared" si="57"/>
        <v>589</v>
      </c>
      <c r="M591">
        <f>Analysis!$B$3+B591/1000000</f>
        <v>11.828802999996697</v>
      </c>
      <c r="N591">
        <f t="shared" si="58"/>
        <v>7</v>
      </c>
      <c r="O591">
        <f>IF(ABS(D591)&gt;1,D591/1000000,D591)*Analysis!$B$4</f>
        <v>-0.28861020000000004</v>
      </c>
      <c r="P591">
        <f>IF(ABS(E591)&gt;1,E591/1000000,E591)*Analysis!$B$4</f>
        <v>0.10597743000000001</v>
      </c>
      <c r="Q591">
        <f>IF(ABS(F591)&gt;1,F591/1000000,F591)*Analysis!$B$4</f>
        <v>10.252489860000001</v>
      </c>
      <c r="R591">
        <f t="shared" si="59"/>
        <v>-1.56145</v>
      </c>
      <c r="S591">
        <f t="shared" si="60"/>
        <v>1.306648</v>
      </c>
      <c r="T591">
        <f t="shared" si="61"/>
        <v>0</v>
      </c>
      <c r="U591">
        <f t="shared" si="62"/>
        <v>0</v>
      </c>
    </row>
    <row r="592" spans="1:21" x14ac:dyDescent="0.3">
      <c r="A592" s="4">
        <v>590</v>
      </c>
      <c r="B592" s="4">
        <v>-96580150146</v>
      </c>
      <c r="C592" s="5">
        <v>7</v>
      </c>
      <c r="D592" s="5">
        <v>-1.7905999999999998E-2</v>
      </c>
      <c r="E592" s="5">
        <v>8.8739999999999999E-3</v>
      </c>
      <c r="F592" s="5">
        <v>1018548</v>
      </c>
      <c r="G592" s="5">
        <v>-2342564</v>
      </c>
      <c r="H592" s="5">
        <v>1229861</v>
      </c>
      <c r="I592" s="5">
        <v>0</v>
      </c>
      <c r="J592" s="5">
        <v>0</v>
      </c>
      <c r="L592">
        <f t="shared" si="57"/>
        <v>590</v>
      </c>
      <c r="M592">
        <f>Analysis!$B$3+B592/1000000</f>
        <v>11.84985400000005</v>
      </c>
      <c r="N592">
        <f t="shared" si="58"/>
        <v>7</v>
      </c>
      <c r="O592">
        <f>IF(ABS(D592)&gt;1,D592/1000000,D592)*Analysis!$B$4</f>
        <v>-0.17565786</v>
      </c>
      <c r="P592">
        <f>IF(ABS(E592)&gt;1,E592/1000000,E592)*Analysis!$B$4</f>
        <v>8.705394000000001E-2</v>
      </c>
      <c r="Q592">
        <f>IF(ABS(F592)&gt;1,F592/1000000,F592)*Analysis!$B$4</f>
        <v>9.9919558800000008</v>
      </c>
      <c r="R592">
        <f t="shared" si="59"/>
        <v>-2.3425639999999999</v>
      </c>
      <c r="S592">
        <f t="shared" si="60"/>
        <v>1.2298610000000001</v>
      </c>
      <c r="T592">
        <f t="shared" si="61"/>
        <v>0</v>
      </c>
      <c r="U592">
        <f t="shared" si="62"/>
        <v>0</v>
      </c>
    </row>
    <row r="593" spans="1:21" x14ac:dyDescent="0.3">
      <c r="A593" s="4">
        <v>591</v>
      </c>
      <c r="B593" s="4">
        <v>-96580131626</v>
      </c>
      <c r="C593" s="5">
        <v>7</v>
      </c>
      <c r="D593" s="5">
        <v>1.124E-3</v>
      </c>
      <c r="E593" s="5">
        <v>-5.2400000000000005E-4</v>
      </c>
      <c r="F593" s="5">
        <v>1001824</v>
      </c>
      <c r="G593" s="5">
        <v>-0.68539000000000005</v>
      </c>
      <c r="H593" s="5">
        <v>1258823</v>
      </c>
      <c r="I593" s="5">
        <v>0</v>
      </c>
      <c r="J593" s="5">
        <v>0</v>
      </c>
      <c r="L593">
        <f t="shared" si="57"/>
        <v>591</v>
      </c>
      <c r="M593">
        <f>Analysis!$B$3+B593/1000000</f>
        <v>11.868373999997857</v>
      </c>
      <c r="N593">
        <f t="shared" si="58"/>
        <v>7</v>
      </c>
      <c r="O593">
        <f>IF(ABS(D593)&gt;1,D593/1000000,D593)*Analysis!$B$4</f>
        <v>1.102644E-2</v>
      </c>
      <c r="P593">
        <f>IF(ABS(E593)&gt;1,E593/1000000,E593)*Analysis!$B$4</f>
        <v>-5.1404400000000005E-3</v>
      </c>
      <c r="Q593">
        <f>IF(ABS(F593)&gt;1,F593/1000000,F593)*Analysis!$B$4</f>
        <v>9.8278934400000004</v>
      </c>
      <c r="R593">
        <f t="shared" si="59"/>
        <v>-0.68539000000000005</v>
      </c>
      <c r="S593">
        <f t="shared" si="60"/>
        <v>1.258823</v>
      </c>
      <c r="T593">
        <f t="shared" si="61"/>
        <v>0</v>
      </c>
      <c r="U593">
        <f t="shared" si="62"/>
        <v>0</v>
      </c>
    </row>
    <row r="594" spans="1:21" x14ac:dyDescent="0.3">
      <c r="A594" s="4">
        <v>592</v>
      </c>
      <c r="B594" s="4">
        <v>-96580111431</v>
      </c>
      <c r="C594" s="5">
        <v>7</v>
      </c>
      <c r="D594" s="5">
        <v>-2.5343999999999998E-2</v>
      </c>
      <c r="E594" s="5">
        <v>1.5727000000000001E-2</v>
      </c>
      <c r="F594" s="5">
        <v>0.98508300000000004</v>
      </c>
      <c r="G594" s="5">
        <v>-0.31691399999999997</v>
      </c>
      <c r="H594" s="5">
        <v>0.99543300000000001</v>
      </c>
      <c r="I594" s="5">
        <v>0</v>
      </c>
      <c r="J594" s="5">
        <v>0</v>
      </c>
      <c r="L594">
        <f t="shared" si="57"/>
        <v>592</v>
      </c>
      <c r="M594">
        <f>Analysis!$B$3+B594/1000000</f>
        <v>11.888569000002462</v>
      </c>
      <c r="N594">
        <f t="shared" si="58"/>
        <v>7</v>
      </c>
      <c r="O594">
        <f>IF(ABS(D594)&gt;1,D594/1000000,D594)*Analysis!$B$4</f>
        <v>-0.24862464000000001</v>
      </c>
      <c r="P594">
        <f>IF(ABS(E594)&gt;1,E594/1000000,E594)*Analysis!$B$4</f>
        <v>0.15428187000000002</v>
      </c>
      <c r="Q594">
        <f>IF(ABS(F594)&gt;1,F594/1000000,F594)*Analysis!$B$4</f>
        <v>9.6636642300000002</v>
      </c>
      <c r="R594">
        <f t="shared" si="59"/>
        <v>-0.31691399999999997</v>
      </c>
      <c r="S594">
        <f t="shared" si="60"/>
        <v>0.99543300000000001</v>
      </c>
      <c r="T594">
        <f t="shared" si="61"/>
        <v>0</v>
      </c>
      <c r="U594">
        <f t="shared" si="62"/>
        <v>0</v>
      </c>
    </row>
    <row r="595" spans="1:21" x14ac:dyDescent="0.3">
      <c r="A595" s="4">
        <v>593</v>
      </c>
      <c r="B595" s="4">
        <v>-96580089284</v>
      </c>
      <c r="C595" s="5">
        <v>7</v>
      </c>
      <c r="D595" s="5">
        <v>2.8240000000000001E-3</v>
      </c>
      <c r="E595" s="5">
        <v>-9.8759999999999994E-3</v>
      </c>
      <c r="F595" s="5">
        <v>1038452</v>
      </c>
      <c r="G595" s="5">
        <v>0.40892000000000001</v>
      </c>
      <c r="H595" s="5">
        <v>-0.66550200000000004</v>
      </c>
      <c r="I595" s="5">
        <v>0</v>
      </c>
      <c r="J595" s="5">
        <v>0</v>
      </c>
      <c r="L595">
        <f t="shared" si="57"/>
        <v>593</v>
      </c>
      <c r="M595">
        <f>Analysis!$B$3+B595/1000000</f>
        <v>11.910715999998502</v>
      </c>
      <c r="N595">
        <f t="shared" si="58"/>
        <v>7</v>
      </c>
      <c r="O595">
        <f>IF(ABS(D595)&gt;1,D595/1000000,D595)*Analysis!$B$4</f>
        <v>2.7703440000000003E-2</v>
      </c>
      <c r="P595">
        <f>IF(ABS(E595)&gt;1,E595/1000000,E595)*Analysis!$B$4</f>
        <v>-9.6883559999999994E-2</v>
      </c>
      <c r="Q595">
        <f>IF(ABS(F595)&gt;1,F595/1000000,F595)*Analysis!$B$4</f>
        <v>10.18721412</v>
      </c>
      <c r="R595">
        <f t="shared" si="59"/>
        <v>0.40892000000000001</v>
      </c>
      <c r="S595">
        <f t="shared" si="60"/>
        <v>-0.66550200000000004</v>
      </c>
      <c r="T595">
        <f t="shared" si="61"/>
        <v>0</v>
      </c>
      <c r="U595">
        <f t="shared" si="62"/>
        <v>0</v>
      </c>
    </row>
    <row r="596" spans="1:21" x14ac:dyDescent="0.3">
      <c r="A596" s="4">
        <v>594</v>
      </c>
      <c r="B596" s="4">
        <v>-96580070886</v>
      </c>
      <c r="C596" s="5">
        <v>7</v>
      </c>
      <c r="D596" s="5">
        <v>-1.4107E-2</v>
      </c>
      <c r="E596" s="5">
        <v>-4.7330000000000002E-3</v>
      </c>
      <c r="F596" s="5">
        <v>1027963</v>
      </c>
      <c r="G596" s="5">
        <v>1190732</v>
      </c>
      <c r="H596" s="5">
        <v>-1312039</v>
      </c>
      <c r="I596" s="5">
        <v>0</v>
      </c>
      <c r="J596" s="5">
        <v>0</v>
      </c>
      <c r="L596">
        <f t="shared" si="57"/>
        <v>594</v>
      </c>
      <c r="M596">
        <f>Analysis!$B$3+B596/1000000</f>
        <v>11.929113999998663</v>
      </c>
      <c r="N596">
        <f t="shared" si="58"/>
        <v>7</v>
      </c>
      <c r="O596">
        <f>IF(ABS(D596)&gt;1,D596/1000000,D596)*Analysis!$B$4</f>
        <v>-0.13838966999999999</v>
      </c>
      <c r="P596">
        <f>IF(ABS(E596)&gt;1,E596/1000000,E596)*Analysis!$B$4</f>
        <v>-4.6430730000000003E-2</v>
      </c>
      <c r="Q596">
        <f>IF(ABS(F596)&gt;1,F596/1000000,F596)*Analysis!$B$4</f>
        <v>10.084317029999999</v>
      </c>
      <c r="R596">
        <f t="shared" si="59"/>
        <v>1.1907319999999999</v>
      </c>
      <c r="S596">
        <f t="shared" si="60"/>
        <v>-1.312039</v>
      </c>
      <c r="T596">
        <f t="shared" si="61"/>
        <v>0</v>
      </c>
      <c r="U596">
        <f t="shared" si="62"/>
        <v>0</v>
      </c>
    </row>
    <row r="597" spans="1:21" x14ac:dyDescent="0.3">
      <c r="A597" s="4">
        <v>595</v>
      </c>
      <c r="B597" s="4">
        <v>-96580049570</v>
      </c>
      <c r="C597" s="5">
        <v>7</v>
      </c>
      <c r="D597" s="5">
        <v>-5.8895999999999997E-2</v>
      </c>
      <c r="E597" s="5">
        <v>4.4229999999999998E-3</v>
      </c>
      <c r="F597" s="5">
        <v>0.97070999999999996</v>
      </c>
      <c r="G597" s="5">
        <v>-0.141149</v>
      </c>
      <c r="H597" s="5">
        <v>-1003795</v>
      </c>
      <c r="I597" s="5">
        <v>0</v>
      </c>
      <c r="J597" s="5">
        <v>0</v>
      </c>
      <c r="L597">
        <f t="shared" si="57"/>
        <v>595</v>
      </c>
      <c r="M597">
        <f>Analysis!$B$3+B597/1000000</f>
        <v>11.950429999997141</v>
      </c>
      <c r="N597">
        <f t="shared" si="58"/>
        <v>7</v>
      </c>
      <c r="O597">
        <f>IF(ABS(D597)&gt;1,D597/1000000,D597)*Analysis!$B$4</f>
        <v>-0.57776976000000002</v>
      </c>
      <c r="P597">
        <f>IF(ABS(E597)&gt;1,E597/1000000,E597)*Analysis!$B$4</f>
        <v>4.3389629999999998E-2</v>
      </c>
      <c r="Q597">
        <f>IF(ABS(F597)&gt;1,F597/1000000,F597)*Analysis!$B$4</f>
        <v>9.5226650999999993</v>
      </c>
      <c r="R597">
        <f t="shared" si="59"/>
        <v>-0.141149</v>
      </c>
      <c r="S597">
        <f t="shared" si="60"/>
        <v>-1.003795</v>
      </c>
      <c r="T597">
        <f t="shared" si="61"/>
        <v>0</v>
      </c>
      <c r="U597">
        <f t="shared" si="62"/>
        <v>0</v>
      </c>
    </row>
    <row r="598" spans="1:21" x14ac:dyDescent="0.3">
      <c r="A598" s="4">
        <v>596</v>
      </c>
      <c r="B598" s="4">
        <v>-96580030186</v>
      </c>
      <c r="C598" s="5">
        <v>7</v>
      </c>
      <c r="D598" s="5">
        <v>-6.6969999999999998E-3</v>
      </c>
      <c r="E598" s="5">
        <v>-6.2100000000000002E-4</v>
      </c>
      <c r="F598" s="5">
        <v>1058795</v>
      </c>
      <c r="G598" s="5">
        <v>0.39383699999999999</v>
      </c>
      <c r="H598" s="5">
        <v>-0.72556600000000004</v>
      </c>
      <c r="I598" s="5">
        <v>0</v>
      </c>
      <c r="J598" s="5">
        <v>0</v>
      </c>
      <c r="L598">
        <f t="shared" si="57"/>
        <v>596</v>
      </c>
      <c r="M598">
        <f>Analysis!$B$3+B598/1000000</f>
        <v>11.969813999996404</v>
      </c>
      <c r="N598">
        <f t="shared" si="58"/>
        <v>7</v>
      </c>
      <c r="O598">
        <f>IF(ABS(D598)&gt;1,D598/1000000,D598)*Analysis!$B$4</f>
        <v>-6.5697569999999997E-2</v>
      </c>
      <c r="P598">
        <f>IF(ABS(E598)&gt;1,E598/1000000,E598)*Analysis!$B$4</f>
        <v>-6.0920100000000001E-3</v>
      </c>
      <c r="Q598">
        <f>IF(ABS(F598)&gt;1,F598/1000000,F598)*Analysis!$B$4</f>
        <v>10.38677895</v>
      </c>
      <c r="R598">
        <f t="shared" si="59"/>
        <v>0.39383699999999999</v>
      </c>
      <c r="S598">
        <f t="shared" si="60"/>
        <v>-0.72556600000000004</v>
      </c>
      <c r="T598">
        <f t="shared" si="61"/>
        <v>0</v>
      </c>
      <c r="U598">
        <f t="shared" si="62"/>
        <v>0</v>
      </c>
    </row>
    <row r="599" spans="1:21" x14ac:dyDescent="0.3">
      <c r="A599" s="4">
        <v>597</v>
      </c>
      <c r="B599" s="4">
        <v>-96580011250</v>
      </c>
      <c r="C599" s="5">
        <v>7</v>
      </c>
      <c r="D599" s="5">
        <v>-4.4179000000000003E-2</v>
      </c>
      <c r="E599" s="5">
        <v>-7.0130000000000001E-3</v>
      </c>
      <c r="F599" s="5">
        <v>1034887</v>
      </c>
      <c r="G599" s="5">
        <v>0.438114</v>
      </c>
      <c r="H599" s="5">
        <v>-1112261</v>
      </c>
      <c r="I599" s="5">
        <v>0</v>
      </c>
      <c r="J599" s="5">
        <v>0</v>
      </c>
      <c r="L599">
        <f t="shared" si="57"/>
        <v>597</v>
      </c>
      <c r="M599">
        <f>Analysis!$B$3+B599/1000000</f>
        <v>11.988750000004075</v>
      </c>
      <c r="N599">
        <f t="shared" si="58"/>
        <v>7</v>
      </c>
      <c r="O599">
        <f>IF(ABS(D599)&gt;1,D599/1000000,D599)*Analysis!$B$4</f>
        <v>-0.43339599000000006</v>
      </c>
      <c r="P599">
        <f>IF(ABS(E599)&gt;1,E599/1000000,E599)*Analysis!$B$4</f>
        <v>-6.879753000000001E-2</v>
      </c>
      <c r="Q599">
        <f>IF(ABS(F599)&gt;1,F599/1000000,F599)*Analysis!$B$4</f>
        <v>10.15224147</v>
      </c>
      <c r="R599">
        <f t="shared" si="59"/>
        <v>0.438114</v>
      </c>
      <c r="S599">
        <f t="shared" si="60"/>
        <v>-1.1122609999999999</v>
      </c>
      <c r="T599">
        <f t="shared" si="61"/>
        <v>0</v>
      </c>
      <c r="U599">
        <f t="shared" si="62"/>
        <v>0</v>
      </c>
    </row>
    <row r="600" spans="1:21" x14ac:dyDescent="0.3">
      <c r="A600" s="4">
        <v>598</v>
      </c>
      <c r="B600" s="4">
        <v>-96579990570</v>
      </c>
      <c r="C600" s="5">
        <v>7</v>
      </c>
      <c r="D600" s="5">
        <v>-5.5081999999999999E-2</v>
      </c>
      <c r="E600" s="5">
        <v>-9.1780000000000004E-3</v>
      </c>
      <c r="F600" s="5">
        <v>1068374</v>
      </c>
      <c r="G600" s="5">
        <v>9.9672999999999998E-2</v>
      </c>
      <c r="H600" s="5">
        <v>-1925891</v>
      </c>
      <c r="I600" s="5">
        <v>0</v>
      </c>
      <c r="J600" s="5">
        <v>0</v>
      </c>
      <c r="L600">
        <f t="shared" si="57"/>
        <v>598</v>
      </c>
      <c r="M600">
        <f>Analysis!$B$3+B600/1000000</f>
        <v>12.009430000005523</v>
      </c>
      <c r="N600">
        <f t="shared" si="58"/>
        <v>7</v>
      </c>
      <c r="O600">
        <f>IF(ABS(D600)&gt;1,D600/1000000,D600)*Analysis!$B$4</f>
        <v>-0.54035442</v>
      </c>
      <c r="P600">
        <f>IF(ABS(E600)&gt;1,E600/1000000,E600)*Analysis!$B$4</f>
        <v>-9.0036180000000007E-2</v>
      </c>
      <c r="Q600">
        <f>IF(ABS(F600)&gt;1,F600/1000000,F600)*Analysis!$B$4</f>
        <v>10.48074894</v>
      </c>
      <c r="R600">
        <f t="shared" si="59"/>
        <v>9.9672999999999998E-2</v>
      </c>
      <c r="S600">
        <f t="shared" si="60"/>
        <v>-1.925891</v>
      </c>
      <c r="T600">
        <f t="shared" si="61"/>
        <v>0</v>
      </c>
      <c r="U600">
        <f t="shared" si="62"/>
        <v>0</v>
      </c>
    </row>
    <row r="601" spans="1:21" x14ac:dyDescent="0.3">
      <c r="A601" s="4">
        <v>599</v>
      </c>
      <c r="B601" s="4">
        <v>-96579970818</v>
      </c>
      <c r="C601" s="5">
        <v>7</v>
      </c>
      <c r="D601" s="5">
        <v>-4.9207000000000001E-2</v>
      </c>
      <c r="E601" s="5">
        <v>-1.4499999999999999E-3</v>
      </c>
      <c r="F601" s="5">
        <v>1091253</v>
      </c>
      <c r="G601" s="5">
        <v>-9.1545000000000001E-2</v>
      </c>
      <c r="H601" s="5">
        <v>-1802288</v>
      </c>
      <c r="I601" s="5">
        <v>0</v>
      </c>
      <c r="J601" s="5">
        <v>0</v>
      </c>
      <c r="L601">
        <f t="shared" si="57"/>
        <v>599</v>
      </c>
      <c r="M601">
        <f>Analysis!$B$3+B601/1000000</f>
        <v>12.0291819999984</v>
      </c>
      <c r="N601">
        <f t="shared" si="58"/>
        <v>7</v>
      </c>
      <c r="O601">
        <f>IF(ABS(D601)&gt;1,D601/1000000,D601)*Analysis!$B$4</f>
        <v>-0.48272067000000002</v>
      </c>
      <c r="P601">
        <f>IF(ABS(E601)&gt;1,E601/1000000,E601)*Analysis!$B$4</f>
        <v>-1.4224499999999999E-2</v>
      </c>
      <c r="Q601">
        <f>IF(ABS(F601)&gt;1,F601/1000000,F601)*Analysis!$B$4</f>
        <v>10.705191930000002</v>
      </c>
      <c r="R601">
        <f t="shared" si="59"/>
        <v>-9.1545000000000001E-2</v>
      </c>
      <c r="S601">
        <f t="shared" si="60"/>
        <v>-1.8022879999999999</v>
      </c>
      <c r="T601">
        <f t="shared" si="61"/>
        <v>0</v>
      </c>
      <c r="U601">
        <f t="shared" si="62"/>
        <v>0</v>
      </c>
    </row>
    <row r="602" spans="1:21" x14ac:dyDescent="0.3">
      <c r="A602" s="4">
        <v>600</v>
      </c>
      <c r="B602" s="4">
        <v>-96579952044</v>
      </c>
      <c r="C602" s="5">
        <v>7</v>
      </c>
      <c r="D602" s="5">
        <v>-4.3607E-2</v>
      </c>
      <c r="E602" s="5">
        <v>9.9159999999999995E-3</v>
      </c>
      <c r="F602" s="5">
        <v>1084376</v>
      </c>
      <c r="G602" s="5">
        <v>0.66151700000000002</v>
      </c>
      <c r="H602" s="5">
        <v>-1276359</v>
      </c>
      <c r="I602" s="5">
        <v>0</v>
      </c>
      <c r="J602" s="5">
        <v>0</v>
      </c>
      <c r="L602">
        <f t="shared" si="57"/>
        <v>600</v>
      </c>
      <c r="M602">
        <f>Analysis!$B$3+B602/1000000</f>
        <v>12.047955999994883</v>
      </c>
      <c r="N602">
        <f t="shared" si="58"/>
        <v>7</v>
      </c>
      <c r="O602">
        <f>IF(ABS(D602)&gt;1,D602/1000000,D602)*Analysis!$B$4</f>
        <v>-0.42778467000000003</v>
      </c>
      <c r="P602">
        <f>IF(ABS(E602)&gt;1,E602/1000000,E602)*Analysis!$B$4</f>
        <v>9.7275959999999995E-2</v>
      </c>
      <c r="Q602">
        <f>IF(ABS(F602)&gt;1,F602/1000000,F602)*Analysis!$B$4</f>
        <v>10.637728560000001</v>
      </c>
      <c r="R602">
        <f t="shared" si="59"/>
        <v>0.66151700000000002</v>
      </c>
      <c r="S602">
        <f t="shared" si="60"/>
        <v>-1.276359</v>
      </c>
      <c r="T602">
        <f t="shared" si="61"/>
        <v>0</v>
      </c>
      <c r="U602">
        <f t="shared" si="62"/>
        <v>0</v>
      </c>
    </row>
    <row r="603" spans="1:21" x14ac:dyDescent="0.3">
      <c r="A603" s="4">
        <v>601</v>
      </c>
      <c r="B603" s="4">
        <v>-96579930344</v>
      </c>
      <c r="C603" s="5">
        <v>7</v>
      </c>
      <c r="D603" s="5">
        <v>-4.3836E-2</v>
      </c>
      <c r="E603" s="5">
        <v>1.4541999999999999E-2</v>
      </c>
      <c r="F603" s="5">
        <v>1094896</v>
      </c>
      <c r="G603" s="5">
        <v>2702491</v>
      </c>
      <c r="H603" s="5">
        <v>-1427807</v>
      </c>
      <c r="I603" s="5">
        <v>0</v>
      </c>
      <c r="J603" s="5">
        <v>0</v>
      </c>
      <c r="L603">
        <f t="shared" si="57"/>
        <v>601</v>
      </c>
      <c r="M603">
        <f>Analysis!$B$3+B603/1000000</f>
        <v>12.069656000006944</v>
      </c>
      <c r="N603">
        <f t="shared" si="58"/>
        <v>7</v>
      </c>
      <c r="O603">
        <f>IF(ABS(D603)&gt;1,D603/1000000,D603)*Analysis!$B$4</f>
        <v>-0.43003116000000002</v>
      </c>
      <c r="P603">
        <f>IF(ABS(E603)&gt;1,E603/1000000,E603)*Analysis!$B$4</f>
        <v>0.14265702</v>
      </c>
      <c r="Q603">
        <f>IF(ABS(F603)&gt;1,F603/1000000,F603)*Analysis!$B$4</f>
        <v>10.740929760000002</v>
      </c>
      <c r="R603">
        <f t="shared" si="59"/>
        <v>2.7024910000000002</v>
      </c>
      <c r="S603">
        <f t="shared" si="60"/>
        <v>-1.427807</v>
      </c>
      <c r="T603">
        <f t="shared" si="61"/>
        <v>0</v>
      </c>
      <c r="U603">
        <f t="shared" si="62"/>
        <v>0</v>
      </c>
    </row>
    <row r="604" spans="1:21" x14ac:dyDescent="0.3">
      <c r="A604" s="4">
        <v>602</v>
      </c>
      <c r="B604" s="4">
        <v>-96579908533</v>
      </c>
      <c r="C604" s="5">
        <v>7</v>
      </c>
      <c r="D604" s="5">
        <v>-5.0653999999999998E-2</v>
      </c>
      <c r="E604" s="5">
        <v>-2.0861999999999999E-2</v>
      </c>
      <c r="F604" s="5">
        <v>1097675</v>
      </c>
      <c r="G604" s="5">
        <v>4854916</v>
      </c>
      <c r="H604" s="5">
        <v>-4252278</v>
      </c>
      <c r="I604" s="5">
        <v>0</v>
      </c>
      <c r="J604" s="5">
        <v>0</v>
      </c>
      <c r="L604">
        <f t="shared" si="57"/>
        <v>602</v>
      </c>
      <c r="M604">
        <f>Analysis!$B$3+B604/1000000</f>
        <v>12.09146700000565</v>
      </c>
      <c r="N604">
        <f t="shared" si="58"/>
        <v>7</v>
      </c>
      <c r="O604">
        <f>IF(ABS(D604)&gt;1,D604/1000000,D604)*Analysis!$B$4</f>
        <v>-0.49691573999999999</v>
      </c>
      <c r="P604">
        <f>IF(ABS(E604)&gt;1,E604/1000000,E604)*Analysis!$B$4</f>
        <v>-0.20465622</v>
      </c>
      <c r="Q604">
        <f>IF(ABS(F604)&gt;1,F604/1000000,F604)*Analysis!$B$4</f>
        <v>10.76819175</v>
      </c>
      <c r="R604">
        <f t="shared" si="59"/>
        <v>4.8549160000000002</v>
      </c>
      <c r="S604">
        <f t="shared" si="60"/>
        <v>-4.2522779999999996</v>
      </c>
      <c r="T604">
        <f t="shared" si="61"/>
        <v>0</v>
      </c>
      <c r="U604">
        <f t="shared" si="62"/>
        <v>0</v>
      </c>
    </row>
    <row r="605" spans="1:21" x14ac:dyDescent="0.3">
      <c r="A605" s="4">
        <v>603</v>
      </c>
      <c r="B605" s="4">
        <v>-96579893758</v>
      </c>
      <c r="C605" s="5">
        <v>7</v>
      </c>
      <c r="D605" s="5">
        <v>-4.6432000000000001E-2</v>
      </c>
      <c r="E605" s="5">
        <v>-8.5959999999999995E-3</v>
      </c>
      <c r="F605" s="5">
        <v>1127269</v>
      </c>
      <c r="G605" s="5">
        <v>6625026</v>
      </c>
      <c r="H605" s="5">
        <v>-6412915</v>
      </c>
      <c r="I605" s="5">
        <v>0</v>
      </c>
      <c r="J605" s="5">
        <v>0</v>
      </c>
      <c r="L605">
        <f t="shared" si="57"/>
        <v>603</v>
      </c>
      <c r="M605">
        <f>Analysis!$B$3+B605/1000000</f>
        <v>12.106241999994381</v>
      </c>
      <c r="N605">
        <f t="shared" si="58"/>
        <v>7</v>
      </c>
      <c r="O605">
        <f>IF(ABS(D605)&gt;1,D605/1000000,D605)*Analysis!$B$4</f>
        <v>-0.45549792000000006</v>
      </c>
      <c r="P605">
        <f>IF(ABS(E605)&gt;1,E605/1000000,E605)*Analysis!$B$4</f>
        <v>-8.4326760000000001E-2</v>
      </c>
      <c r="Q605">
        <f>IF(ABS(F605)&gt;1,F605/1000000,F605)*Analysis!$B$4</f>
        <v>11.058508890000001</v>
      </c>
      <c r="R605">
        <f t="shared" si="59"/>
        <v>6.6250260000000001</v>
      </c>
      <c r="S605">
        <f t="shared" si="60"/>
        <v>-6.4129149999999999</v>
      </c>
      <c r="T605">
        <f t="shared" si="61"/>
        <v>0</v>
      </c>
      <c r="U605">
        <f t="shared" si="62"/>
        <v>0</v>
      </c>
    </row>
    <row r="606" spans="1:21" x14ac:dyDescent="0.3">
      <c r="A606" s="4">
        <v>604</v>
      </c>
      <c r="B606" s="4">
        <v>-96579870010</v>
      </c>
      <c r="C606" s="5">
        <v>7</v>
      </c>
      <c r="D606" s="5">
        <v>-6.0109000000000003E-2</v>
      </c>
      <c r="E606" s="5">
        <v>-7.5890000000000003E-3</v>
      </c>
      <c r="F606" s="5">
        <v>1140245</v>
      </c>
      <c r="G606" s="5">
        <v>9636412</v>
      </c>
      <c r="H606" s="5">
        <v>-8862646</v>
      </c>
      <c r="I606" s="5">
        <v>0</v>
      </c>
      <c r="J606" s="5">
        <v>0</v>
      </c>
      <c r="L606">
        <f t="shared" si="57"/>
        <v>604</v>
      </c>
      <c r="M606">
        <f>Analysis!$B$3+B606/1000000</f>
        <v>12.129990000001271</v>
      </c>
      <c r="N606">
        <f t="shared" si="58"/>
        <v>7</v>
      </c>
      <c r="O606">
        <f>IF(ABS(D606)&gt;1,D606/1000000,D606)*Analysis!$B$4</f>
        <v>-0.58966929000000001</v>
      </c>
      <c r="P606">
        <f>IF(ABS(E606)&gt;1,E606/1000000,E606)*Analysis!$B$4</f>
        <v>-7.4448090000000008E-2</v>
      </c>
      <c r="Q606">
        <f>IF(ABS(F606)&gt;1,F606/1000000,F606)*Analysis!$B$4</f>
        <v>11.18580345</v>
      </c>
      <c r="R606">
        <f t="shared" si="59"/>
        <v>9.636412</v>
      </c>
      <c r="S606">
        <f t="shared" si="60"/>
        <v>-8.8626459999999998</v>
      </c>
      <c r="T606">
        <f t="shared" si="61"/>
        <v>0</v>
      </c>
      <c r="U606">
        <f t="shared" si="62"/>
        <v>0</v>
      </c>
    </row>
    <row r="607" spans="1:21" x14ac:dyDescent="0.3">
      <c r="A607" s="4">
        <v>605</v>
      </c>
      <c r="B607" s="4">
        <v>-96579847613</v>
      </c>
      <c r="C607" s="5">
        <v>7</v>
      </c>
      <c r="D607" s="5">
        <v>-7.4658000000000002E-2</v>
      </c>
      <c r="E607" s="5">
        <v>-1.4649999999999999E-3</v>
      </c>
      <c r="F607" s="5">
        <v>1144422</v>
      </c>
      <c r="G607" s="5">
        <v>11319544</v>
      </c>
      <c r="H607" s="5">
        <v>-9863202</v>
      </c>
      <c r="I607" s="5">
        <v>0</v>
      </c>
      <c r="J607" s="5">
        <v>0</v>
      </c>
      <c r="L607">
        <f t="shared" si="57"/>
        <v>605</v>
      </c>
      <c r="M607">
        <f>Analysis!$B$3+B607/1000000</f>
        <v>12.152386999994633</v>
      </c>
      <c r="N607">
        <f t="shared" si="58"/>
        <v>7</v>
      </c>
      <c r="O607">
        <f>IF(ABS(D607)&gt;1,D607/1000000,D607)*Analysis!$B$4</f>
        <v>-0.73239498000000003</v>
      </c>
      <c r="P607">
        <f>IF(ABS(E607)&gt;1,E607/1000000,E607)*Analysis!$B$4</f>
        <v>-1.437165E-2</v>
      </c>
      <c r="Q607">
        <f>IF(ABS(F607)&gt;1,F607/1000000,F607)*Analysis!$B$4</f>
        <v>11.226779820000001</v>
      </c>
      <c r="R607">
        <f t="shared" si="59"/>
        <v>11.319544</v>
      </c>
      <c r="S607">
        <f t="shared" si="60"/>
        <v>-9.8632019999999994</v>
      </c>
      <c r="T607">
        <f t="shared" si="61"/>
        <v>0</v>
      </c>
      <c r="U607">
        <f t="shared" si="62"/>
        <v>0</v>
      </c>
    </row>
    <row r="608" spans="1:21" x14ac:dyDescent="0.3">
      <c r="A608" s="4">
        <v>606</v>
      </c>
      <c r="B608" s="4">
        <v>-96579824998</v>
      </c>
      <c r="C608" s="5">
        <v>7</v>
      </c>
      <c r="D608" s="5">
        <v>-7.1166999999999994E-2</v>
      </c>
      <c r="E608" s="5">
        <v>3.3119999999999998E-3</v>
      </c>
      <c r="F608" s="5">
        <v>1136370</v>
      </c>
      <c r="G608" s="5">
        <v>14335101</v>
      </c>
      <c r="H608" s="5">
        <v>-9916224</v>
      </c>
      <c r="I608" s="5">
        <v>0</v>
      </c>
      <c r="J608" s="5">
        <v>0</v>
      </c>
      <c r="L608">
        <f t="shared" si="57"/>
        <v>606</v>
      </c>
      <c r="M608">
        <f>Analysis!$B$3+B608/1000000</f>
        <v>12.175002000003587</v>
      </c>
      <c r="N608">
        <f t="shared" si="58"/>
        <v>7</v>
      </c>
      <c r="O608">
        <f>IF(ABS(D608)&gt;1,D608/1000000,D608)*Analysis!$B$4</f>
        <v>-0.69814827000000002</v>
      </c>
      <c r="P608">
        <f>IF(ABS(E608)&gt;1,E608/1000000,E608)*Analysis!$B$4</f>
        <v>3.2490720000000001E-2</v>
      </c>
      <c r="Q608">
        <f>IF(ABS(F608)&gt;1,F608/1000000,F608)*Analysis!$B$4</f>
        <v>11.147789700000002</v>
      </c>
      <c r="R608">
        <f t="shared" si="59"/>
        <v>14.335101</v>
      </c>
      <c r="S608">
        <f t="shared" si="60"/>
        <v>-9.9162239999999997</v>
      </c>
      <c r="T608">
        <f t="shared" si="61"/>
        <v>0</v>
      </c>
      <c r="U608">
        <f t="shared" si="62"/>
        <v>0</v>
      </c>
    </row>
    <row r="609" spans="1:21" x14ac:dyDescent="0.3">
      <c r="A609" s="4">
        <v>607</v>
      </c>
      <c r="B609" s="4">
        <v>-96579812921</v>
      </c>
      <c r="C609" s="5">
        <v>7</v>
      </c>
      <c r="D609" s="5">
        <v>-5.7457000000000001E-2</v>
      </c>
      <c r="E609" s="5">
        <v>1.2805E-2</v>
      </c>
      <c r="F609" s="5">
        <v>1126537</v>
      </c>
      <c r="G609" s="5">
        <v>16238665</v>
      </c>
      <c r="H609" s="5">
        <v>-9905953</v>
      </c>
      <c r="I609" s="5">
        <v>0</v>
      </c>
      <c r="J609" s="5">
        <v>0</v>
      </c>
      <c r="L609">
        <f t="shared" si="57"/>
        <v>607</v>
      </c>
      <c r="M609">
        <f>Analysis!$B$3+B609/1000000</f>
        <v>12.18707899999572</v>
      </c>
      <c r="N609">
        <f t="shared" si="58"/>
        <v>7</v>
      </c>
      <c r="O609">
        <f>IF(ABS(D609)&gt;1,D609/1000000,D609)*Analysis!$B$4</f>
        <v>-0.56365317000000004</v>
      </c>
      <c r="P609">
        <f>IF(ABS(E609)&gt;1,E609/1000000,E609)*Analysis!$B$4</f>
        <v>0.12561705000000001</v>
      </c>
      <c r="Q609">
        <f>IF(ABS(F609)&gt;1,F609/1000000,F609)*Analysis!$B$4</f>
        <v>11.051327969999999</v>
      </c>
      <c r="R609">
        <f t="shared" si="59"/>
        <v>16.238665000000001</v>
      </c>
      <c r="S609">
        <f t="shared" si="60"/>
        <v>-9.9059530000000002</v>
      </c>
      <c r="T609">
        <f t="shared" si="61"/>
        <v>0</v>
      </c>
      <c r="U609">
        <f t="shared" si="62"/>
        <v>0</v>
      </c>
    </row>
    <row r="610" spans="1:21" x14ac:dyDescent="0.3">
      <c r="A610" s="4">
        <v>608</v>
      </c>
      <c r="B610" s="4">
        <v>-96579788864</v>
      </c>
      <c r="C610" s="5">
        <v>7</v>
      </c>
      <c r="D610" s="5">
        <v>-4.2909000000000003E-2</v>
      </c>
      <c r="E610" s="5">
        <v>2.5776E-2</v>
      </c>
      <c r="F610" s="5">
        <v>1127946</v>
      </c>
      <c r="G610" s="5">
        <v>20623869</v>
      </c>
      <c r="H610" s="5">
        <v>-9032866</v>
      </c>
      <c r="I610" s="5">
        <v>0</v>
      </c>
      <c r="J610" s="5">
        <v>0</v>
      </c>
      <c r="L610">
        <f t="shared" si="57"/>
        <v>608</v>
      </c>
      <c r="M610">
        <f>Analysis!$B$3+B610/1000000</f>
        <v>12.211135999998078</v>
      </c>
      <c r="N610">
        <f t="shared" si="58"/>
        <v>7</v>
      </c>
      <c r="O610">
        <f>IF(ABS(D610)&gt;1,D610/1000000,D610)*Analysis!$B$4</f>
        <v>-0.42093729000000008</v>
      </c>
      <c r="P610">
        <f>IF(ABS(E610)&gt;1,E610/1000000,E610)*Analysis!$B$4</f>
        <v>0.25286256000000001</v>
      </c>
      <c r="Q610">
        <f>IF(ABS(F610)&gt;1,F610/1000000,F610)*Analysis!$B$4</f>
        <v>11.065150259999999</v>
      </c>
      <c r="R610">
        <f t="shared" si="59"/>
        <v>20.623868999999999</v>
      </c>
      <c r="S610">
        <f t="shared" si="60"/>
        <v>-9.0328660000000003</v>
      </c>
      <c r="T610">
        <f t="shared" si="61"/>
        <v>0</v>
      </c>
      <c r="U610">
        <f t="shared" si="62"/>
        <v>0</v>
      </c>
    </row>
    <row r="611" spans="1:21" x14ac:dyDescent="0.3">
      <c r="A611" s="4">
        <v>609</v>
      </c>
      <c r="B611" s="4">
        <v>-96579769323</v>
      </c>
      <c r="C611" s="5">
        <v>7</v>
      </c>
      <c r="D611" s="5">
        <v>-2.2054000000000001E-2</v>
      </c>
      <c r="E611" s="5">
        <v>1.0788000000000001E-2</v>
      </c>
      <c r="F611" s="5">
        <v>1126508</v>
      </c>
      <c r="G611" s="5">
        <v>27406324</v>
      </c>
      <c r="H611" s="5">
        <v>-8852044</v>
      </c>
      <c r="I611" s="5">
        <v>0</v>
      </c>
      <c r="J611" s="5">
        <v>0</v>
      </c>
      <c r="L611">
        <f t="shared" si="57"/>
        <v>609</v>
      </c>
      <c r="M611">
        <f>Analysis!$B$3+B611/1000000</f>
        <v>12.230676999999559</v>
      </c>
      <c r="N611">
        <f t="shared" si="58"/>
        <v>7</v>
      </c>
      <c r="O611">
        <f>IF(ABS(D611)&gt;1,D611/1000000,D611)*Analysis!$B$4</f>
        <v>-0.21634974000000001</v>
      </c>
      <c r="P611">
        <f>IF(ABS(E611)&gt;1,E611/1000000,E611)*Analysis!$B$4</f>
        <v>0.10583028000000001</v>
      </c>
      <c r="Q611">
        <f>IF(ABS(F611)&gt;1,F611/1000000,F611)*Analysis!$B$4</f>
        <v>11.051043480000001</v>
      </c>
      <c r="R611">
        <f t="shared" si="59"/>
        <v>27.406324000000001</v>
      </c>
      <c r="S611">
        <f t="shared" si="60"/>
        <v>-8.8520439999999994</v>
      </c>
      <c r="T611">
        <f t="shared" si="61"/>
        <v>0</v>
      </c>
      <c r="U611">
        <f t="shared" si="62"/>
        <v>0</v>
      </c>
    </row>
    <row r="612" spans="1:21" x14ac:dyDescent="0.3">
      <c r="A612" s="4">
        <v>610</v>
      </c>
      <c r="B612" s="4">
        <v>-96579748955</v>
      </c>
      <c r="C612" s="5">
        <v>7</v>
      </c>
      <c r="D612" s="5">
        <v>-2.6570000000000001E-3</v>
      </c>
      <c r="E612" s="5">
        <v>7.7169999999999999E-3</v>
      </c>
      <c r="F612" s="5">
        <v>1117419</v>
      </c>
      <c r="G612" s="5">
        <v>33379238</v>
      </c>
      <c r="H612" s="5">
        <v>-9549729</v>
      </c>
      <c r="I612" s="5">
        <v>0</v>
      </c>
      <c r="J612" s="5">
        <v>0</v>
      </c>
      <c r="L612">
        <f t="shared" si="57"/>
        <v>610</v>
      </c>
      <c r="M612">
        <f>Analysis!$B$3+B612/1000000</f>
        <v>12.251044999997248</v>
      </c>
      <c r="N612">
        <f t="shared" si="58"/>
        <v>7</v>
      </c>
      <c r="O612">
        <f>IF(ABS(D612)&gt;1,D612/1000000,D612)*Analysis!$B$4</f>
        <v>-2.6065170000000002E-2</v>
      </c>
      <c r="P612">
        <f>IF(ABS(E612)&gt;1,E612/1000000,E612)*Analysis!$B$4</f>
        <v>7.5703770000000004E-2</v>
      </c>
      <c r="Q612">
        <f>IF(ABS(F612)&gt;1,F612/1000000,F612)*Analysis!$B$4</f>
        <v>10.961880389999999</v>
      </c>
      <c r="R612">
        <f t="shared" si="59"/>
        <v>33.379238000000001</v>
      </c>
      <c r="S612">
        <f t="shared" si="60"/>
        <v>-9.5497289999999992</v>
      </c>
      <c r="T612">
        <f t="shared" si="61"/>
        <v>0</v>
      </c>
      <c r="U612">
        <f t="shared" si="62"/>
        <v>0</v>
      </c>
    </row>
    <row r="613" spans="1:21" x14ac:dyDescent="0.3">
      <c r="A613" s="4">
        <v>611</v>
      </c>
      <c r="B613" s="4">
        <v>-96579729058</v>
      </c>
      <c r="C613" s="5">
        <v>7</v>
      </c>
      <c r="D613" s="5">
        <v>-5.04E-4</v>
      </c>
      <c r="E613" s="5">
        <v>1.3266E-2</v>
      </c>
      <c r="F613" s="5">
        <v>1154672</v>
      </c>
      <c r="G613" s="5">
        <v>37822540</v>
      </c>
      <c r="H613" s="5">
        <v>-10316187</v>
      </c>
      <c r="I613" s="5">
        <v>0</v>
      </c>
      <c r="J613" s="5">
        <v>0</v>
      </c>
      <c r="L613">
        <f t="shared" si="57"/>
        <v>611</v>
      </c>
      <c r="M613">
        <f>Analysis!$B$3+B613/1000000</f>
        <v>12.270942000002833</v>
      </c>
      <c r="N613">
        <f t="shared" si="58"/>
        <v>7</v>
      </c>
      <c r="O613">
        <f>IF(ABS(D613)&gt;1,D613/1000000,D613)*Analysis!$B$4</f>
        <v>-4.9442399999999999E-3</v>
      </c>
      <c r="P613">
        <f>IF(ABS(E613)&gt;1,E613/1000000,E613)*Analysis!$B$4</f>
        <v>0.13013946000000001</v>
      </c>
      <c r="Q613">
        <f>IF(ABS(F613)&gt;1,F613/1000000,F613)*Analysis!$B$4</f>
        <v>11.32733232</v>
      </c>
      <c r="R613">
        <f t="shared" si="59"/>
        <v>37.822539999999996</v>
      </c>
      <c r="S613">
        <f t="shared" si="60"/>
        <v>-10.316186999999999</v>
      </c>
      <c r="T613">
        <f t="shared" si="61"/>
        <v>0</v>
      </c>
      <c r="U613">
        <f t="shared" si="62"/>
        <v>0</v>
      </c>
    </row>
    <row r="614" spans="1:21" x14ac:dyDescent="0.3">
      <c r="A614" s="4">
        <v>612</v>
      </c>
      <c r="B614" s="4">
        <v>-96579707923</v>
      </c>
      <c r="C614" s="5">
        <v>7</v>
      </c>
      <c r="D614" s="5">
        <v>-4.0099999999999999E-4</v>
      </c>
      <c r="E614" s="5">
        <v>3.2052999999999998E-2</v>
      </c>
      <c r="F614" s="5">
        <v>1163114</v>
      </c>
      <c r="G614" s="5">
        <v>40975079</v>
      </c>
      <c r="H614" s="5">
        <v>-9268445</v>
      </c>
      <c r="I614" s="5">
        <v>0</v>
      </c>
      <c r="J614" s="5">
        <v>0</v>
      </c>
      <c r="L614">
        <f t="shared" si="57"/>
        <v>612</v>
      </c>
      <c r="M614">
        <f>Analysis!$B$3+B614/1000000</f>
        <v>12.29207700000552</v>
      </c>
      <c r="N614">
        <f t="shared" si="58"/>
        <v>7</v>
      </c>
      <c r="O614">
        <f>IF(ABS(D614)&gt;1,D614/1000000,D614)*Analysis!$B$4</f>
        <v>-3.9338100000000003E-3</v>
      </c>
      <c r="P614">
        <f>IF(ABS(E614)&gt;1,E614/1000000,E614)*Analysis!$B$4</f>
        <v>0.31443992999999998</v>
      </c>
      <c r="Q614">
        <f>IF(ABS(F614)&gt;1,F614/1000000,F614)*Analysis!$B$4</f>
        <v>11.410148340000001</v>
      </c>
      <c r="R614">
        <f t="shared" si="59"/>
        <v>40.975079000000001</v>
      </c>
      <c r="S614">
        <f t="shared" si="60"/>
        <v>-9.2684449999999998</v>
      </c>
      <c r="T614">
        <f t="shared" si="61"/>
        <v>0</v>
      </c>
      <c r="U614">
        <f t="shared" si="62"/>
        <v>0</v>
      </c>
    </row>
    <row r="615" spans="1:21" x14ac:dyDescent="0.3">
      <c r="A615" s="4">
        <v>613</v>
      </c>
      <c r="B615" s="4">
        <v>-96579694028</v>
      </c>
      <c r="C615" s="5">
        <v>7</v>
      </c>
      <c r="D615" s="5">
        <v>-4.81E-3</v>
      </c>
      <c r="E615" s="5">
        <v>4.2931999999999998E-2</v>
      </c>
      <c r="F615" s="5">
        <v>1145980</v>
      </c>
      <c r="G615" s="5">
        <v>42183685</v>
      </c>
      <c r="H615" s="5">
        <v>-7916175</v>
      </c>
      <c r="I615" s="5">
        <v>0</v>
      </c>
      <c r="J615" s="5">
        <v>0</v>
      </c>
      <c r="L615">
        <f t="shared" si="57"/>
        <v>613</v>
      </c>
      <c r="M615">
        <f>Analysis!$B$3+B615/1000000</f>
        <v>12.30597200000193</v>
      </c>
      <c r="N615">
        <f t="shared" si="58"/>
        <v>7</v>
      </c>
      <c r="O615">
        <f>IF(ABS(D615)&gt;1,D615/1000000,D615)*Analysis!$B$4</f>
        <v>-4.7186100000000002E-2</v>
      </c>
      <c r="P615">
        <f>IF(ABS(E615)&gt;1,E615/1000000,E615)*Analysis!$B$4</f>
        <v>0.42116292</v>
      </c>
      <c r="Q615">
        <f>IF(ABS(F615)&gt;1,F615/1000000,F615)*Analysis!$B$4</f>
        <v>11.2420638</v>
      </c>
      <c r="R615">
        <f t="shared" si="59"/>
        <v>42.183684999999997</v>
      </c>
      <c r="S615">
        <f t="shared" si="60"/>
        <v>-7.916175</v>
      </c>
      <c r="T615">
        <f t="shared" si="61"/>
        <v>0</v>
      </c>
      <c r="U615">
        <f t="shared" si="62"/>
        <v>0</v>
      </c>
    </row>
    <row r="616" spans="1:21" x14ac:dyDescent="0.3">
      <c r="A616" s="4">
        <v>614</v>
      </c>
      <c r="B616" s="4">
        <v>-96579669978</v>
      </c>
      <c r="C616" s="5">
        <v>7</v>
      </c>
      <c r="D616" s="5">
        <v>-4.4120000000000001E-3</v>
      </c>
      <c r="E616" s="5">
        <v>2.7729E-2</v>
      </c>
      <c r="F616" s="5">
        <v>1131945</v>
      </c>
      <c r="G616" s="5">
        <v>42453766</v>
      </c>
      <c r="H616" s="5">
        <v>-6893060</v>
      </c>
      <c r="I616" s="5">
        <v>0</v>
      </c>
      <c r="J616" s="5">
        <v>0</v>
      </c>
      <c r="L616">
        <f t="shared" si="57"/>
        <v>614</v>
      </c>
      <c r="M616">
        <f>Analysis!$B$3+B616/1000000</f>
        <v>12.330021999994642</v>
      </c>
      <c r="N616">
        <f t="shared" si="58"/>
        <v>7</v>
      </c>
      <c r="O616">
        <f>IF(ABS(D616)&gt;1,D616/1000000,D616)*Analysis!$B$4</f>
        <v>-4.3281720000000003E-2</v>
      </c>
      <c r="P616">
        <f>IF(ABS(E616)&gt;1,E616/1000000,E616)*Analysis!$B$4</f>
        <v>0.27202149000000003</v>
      </c>
      <c r="Q616">
        <f>IF(ABS(F616)&gt;1,F616/1000000,F616)*Analysis!$B$4</f>
        <v>11.104380450000001</v>
      </c>
      <c r="R616">
        <f t="shared" si="59"/>
        <v>42.453766000000002</v>
      </c>
      <c r="S616">
        <f t="shared" si="60"/>
        <v>-6.8930600000000002</v>
      </c>
      <c r="T616">
        <f t="shared" si="61"/>
        <v>0</v>
      </c>
      <c r="U616">
        <f t="shared" si="62"/>
        <v>0</v>
      </c>
    </row>
    <row r="617" spans="1:21" x14ac:dyDescent="0.3">
      <c r="A617" s="4">
        <v>615</v>
      </c>
      <c r="B617" s="4">
        <v>-96579660535</v>
      </c>
      <c r="C617" s="5">
        <v>7</v>
      </c>
      <c r="D617" s="5">
        <v>-6.0980000000000001E-3</v>
      </c>
      <c r="E617" s="5">
        <v>2.9391E-2</v>
      </c>
      <c r="F617" s="5">
        <v>1132579</v>
      </c>
      <c r="G617" s="5">
        <v>42882755</v>
      </c>
      <c r="H617" s="5">
        <v>-6680788</v>
      </c>
      <c r="I617" s="5">
        <v>0</v>
      </c>
      <c r="J617" s="5">
        <v>0</v>
      </c>
      <c r="L617">
        <f t="shared" si="57"/>
        <v>615</v>
      </c>
      <c r="M617">
        <f>Analysis!$B$3+B617/1000000</f>
        <v>12.33946499999729</v>
      </c>
      <c r="N617">
        <f t="shared" si="58"/>
        <v>7</v>
      </c>
      <c r="O617">
        <f>IF(ABS(D617)&gt;1,D617/1000000,D617)*Analysis!$B$4</f>
        <v>-5.9821380000000007E-2</v>
      </c>
      <c r="P617">
        <f>IF(ABS(E617)&gt;1,E617/1000000,E617)*Analysis!$B$4</f>
        <v>0.28832571000000001</v>
      </c>
      <c r="Q617">
        <f>IF(ABS(F617)&gt;1,F617/1000000,F617)*Analysis!$B$4</f>
        <v>11.110599990000001</v>
      </c>
      <c r="R617">
        <f t="shared" si="59"/>
        <v>42.882755000000003</v>
      </c>
      <c r="S617">
        <f t="shared" si="60"/>
        <v>-6.6807879999999997</v>
      </c>
      <c r="T617">
        <f t="shared" si="61"/>
        <v>0</v>
      </c>
      <c r="U617">
        <f t="shared" si="62"/>
        <v>0</v>
      </c>
    </row>
    <row r="618" spans="1:21" x14ac:dyDescent="0.3">
      <c r="A618" s="4">
        <v>616</v>
      </c>
      <c r="B618" s="4">
        <v>-96578648210</v>
      </c>
      <c r="C618" s="5">
        <v>3</v>
      </c>
      <c r="D618" s="5">
        <v>-1.0474000000000001E-2</v>
      </c>
      <c r="E618" s="5">
        <v>3.5157000000000001E-2</v>
      </c>
      <c r="F618" s="5">
        <v>0.92213100000000003</v>
      </c>
      <c r="G618" s="5">
        <v>291616882</v>
      </c>
      <c r="H618" s="5">
        <v>-115314064</v>
      </c>
      <c r="I618" s="5">
        <v>0</v>
      </c>
      <c r="J618" s="5">
        <v>421</v>
      </c>
      <c r="L618">
        <f t="shared" si="57"/>
        <v>616</v>
      </c>
      <c r="M618">
        <f>Analysis!$B$3+B618/1000000</f>
        <v>13.351790000000619</v>
      </c>
      <c r="N618">
        <f t="shared" si="58"/>
        <v>3</v>
      </c>
      <c r="O618">
        <f>IF(ABS(D618)&gt;1,D618/1000000,D618)*Analysis!$B$4</f>
        <v>-0.10274994000000001</v>
      </c>
      <c r="P618">
        <f>IF(ABS(E618)&gt;1,E618/1000000,E618)*Analysis!$B$4</f>
        <v>0.34489017000000005</v>
      </c>
      <c r="Q618">
        <f>IF(ABS(F618)&gt;1,F618/1000000,F618)*Analysis!$B$4</f>
        <v>9.0461051100000009</v>
      </c>
      <c r="R618">
        <f t="shared" si="59"/>
        <v>291.61688199999998</v>
      </c>
      <c r="S618">
        <f t="shared" si="60"/>
        <v>-115.314064</v>
      </c>
      <c r="T618">
        <f t="shared" si="61"/>
        <v>0</v>
      </c>
      <c r="U618">
        <f t="shared" si="62"/>
        <v>0.42099999999999999</v>
      </c>
    </row>
    <row r="619" spans="1:21" x14ac:dyDescent="0.3">
      <c r="A619" s="4">
        <v>617</v>
      </c>
      <c r="B619" s="4">
        <v>-96578628140</v>
      </c>
      <c r="C619" s="5">
        <v>3</v>
      </c>
      <c r="D619" s="5">
        <v>9.3000000000000005E-4</v>
      </c>
      <c r="E619" s="5">
        <v>1.6431999999999999E-2</v>
      </c>
      <c r="F619" s="5">
        <v>0.91820999999999997</v>
      </c>
      <c r="G619" s="5">
        <v>299116974</v>
      </c>
      <c r="H619" s="5">
        <v>-114051529</v>
      </c>
      <c r="I619" s="5">
        <v>0</v>
      </c>
      <c r="J619" s="5">
        <v>418</v>
      </c>
      <c r="L619">
        <f t="shared" si="57"/>
        <v>617</v>
      </c>
      <c r="M619">
        <f>Analysis!$B$3+B619/1000000</f>
        <v>13.371859999999288</v>
      </c>
      <c r="N619">
        <f t="shared" si="58"/>
        <v>3</v>
      </c>
      <c r="O619">
        <f>IF(ABS(D619)&gt;1,D619/1000000,D619)*Analysis!$B$4</f>
        <v>9.1233000000000009E-3</v>
      </c>
      <c r="P619">
        <f>IF(ABS(E619)&gt;1,E619/1000000,E619)*Analysis!$B$4</f>
        <v>0.16119791999999999</v>
      </c>
      <c r="Q619">
        <f>IF(ABS(F619)&gt;1,F619/1000000,F619)*Analysis!$B$4</f>
        <v>9.0076400999999997</v>
      </c>
      <c r="R619">
        <f t="shared" si="59"/>
        <v>299.11697400000003</v>
      </c>
      <c r="S619">
        <f t="shared" si="60"/>
        <v>-114.051529</v>
      </c>
      <c r="T619">
        <f t="shared" si="61"/>
        <v>0</v>
      </c>
      <c r="U619">
        <f t="shared" si="62"/>
        <v>0.41799999999999998</v>
      </c>
    </row>
    <row r="620" spans="1:21" x14ac:dyDescent="0.3">
      <c r="A620" s="4">
        <v>618</v>
      </c>
      <c r="B620" s="4">
        <v>-96578611136</v>
      </c>
      <c r="C620" s="5">
        <v>3</v>
      </c>
      <c r="D620" s="5">
        <v>-9.3620000000000005E-3</v>
      </c>
      <c r="E620" s="5">
        <v>1.3521999999999999E-2</v>
      </c>
      <c r="F620" s="5">
        <v>0.93265600000000004</v>
      </c>
      <c r="G620" s="5">
        <v>304668030</v>
      </c>
      <c r="H620" s="5">
        <v>-121379555</v>
      </c>
      <c r="I620" s="5">
        <v>0</v>
      </c>
      <c r="J620" s="5">
        <v>414</v>
      </c>
      <c r="L620">
        <f t="shared" si="57"/>
        <v>618</v>
      </c>
      <c r="M620">
        <f>Analysis!$B$3+B620/1000000</f>
        <v>13.388863999993191</v>
      </c>
      <c r="N620">
        <f t="shared" si="58"/>
        <v>3</v>
      </c>
      <c r="O620">
        <f>IF(ABS(D620)&gt;1,D620/1000000,D620)*Analysis!$B$4</f>
        <v>-9.1841220000000015E-2</v>
      </c>
      <c r="P620">
        <f>IF(ABS(E620)&gt;1,E620/1000000,E620)*Analysis!$B$4</f>
        <v>0.13265082</v>
      </c>
      <c r="Q620">
        <f>IF(ABS(F620)&gt;1,F620/1000000,F620)*Analysis!$B$4</f>
        <v>9.1493553600000013</v>
      </c>
      <c r="R620">
        <f t="shared" si="59"/>
        <v>304.66802999999999</v>
      </c>
      <c r="S620">
        <f t="shared" si="60"/>
        <v>-121.379555</v>
      </c>
      <c r="T620">
        <f t="shared" si="61"/>
        <v>0</v>
      </c>
      <c r="U620">
        <f t="shared" si="62"/>
        <v>0.41399999999999998</v>
      </c>
    </row>
    <row r="621" spans="1:21" x14ac:dyDescent="0.3">
      <c r="A621" s="4">
        <v>619</v>
      </c>
      <c r="B621" s="4">
        <v>-96578592605</v>
      </c>
      <c r="C621" s="5">
        <v>3</v>
      </c>
      <c r="D621" s="5">
        <v>-2.9204000000000001E-2</v>
      </c>
      <c r="E621" s="5">
        <v>2.9080999999999999E-2</v>
      </c>
      <c r="F621" s="5">
        <v>0.94398800000000005</v>
      </c>
      <c r="G621" s="5">
        <v>310518127</v>
      </c>
      <c r="H621" s="5">
        <v>-134922897</v>
      </c>
      <c r="I621" s="5">
        <v>0</v>
      </c>
      <c r="J621" s="5">
        <v>408</v>
      </c>
      <c r="L621">
        <f t="shared" si="57"/>
        <v>619</v>
      </c>
      <c r="M621">
        <f>Analysis!$B$3+B621/1000000</f>
        <v>13.407395000001998</v>
      </c>
      <c r="N621">
        <f t="shared" si="58"/>
        <v>3</v>
      </c>
      <c r="O621">
        <f>IF(ABS(D621)&gt;1,D621/1000000,D621)*Analysis!$B$4</f>
        <v>-0.28649124000000004</v>
      </c>
      <c r="P621">
        <f>IF(ABS(E621)&gt;1,E621/1000000,E621)*Analysis!$B$4</f>
        <v>0.28528460999999999</v>
      </c>
      <c r="Q621">
        <f>IF(ABS(F621)&gt;1,F621/1000000,F621)*Analysis!$B$4</f>
        <v>9.2605222800000018</v>
      </c>
      <c r="R621">
        <f t="shared" si="59"/>
        <v>310.51812699999999</v>
      </c>
      <c r="S621">
        <f t="shared" si="60"/>
        <v>-134.92289700000001</v>
      </c>
      <c r="T621">
        <f t="shared" si="61"/>
        <v>0</v>
      </c>
      <c r="U621">
        <f t="shared" si="62"/>
        <v>0.40799999999999997</v>
      </c>
    </row>
    <row r="622" spans="1:21" x14ac:dyDescent="0.3">
      <c r="A622" s="4">
        <v>620</v>
      </c>
      <c r="B622" s="4">
        <v>-96578570125</v>
      </c>
      <c r="C622" s="5">
        <v>3</v>
      </c>
      <c r="D622" s="5">
        <v>-1.5424999999999999E-2</v>
      </c>
      <c r="E622" s="5">
        <v>2.9165E-2</v>
      </c>
      <c r="F622" s="5">
        <v>0.93878099999999998</v>
      </c>
      <c r="G622" s="5">
        <v>302003143</v>
      </c>
      <c r="H622" s="5">
        <v>-131617325</v>
      </c>
      <c r="I622" s="5">
        <v>0</v>
      </c>
      <c r="J622" s="5">
        <v>404</v>
      </c>
      <c r="L622">
        <f t="shared" si="57"/>
        <v>620</v>
      </c>
      <c r="M622">
        <f>Analysis!$B$3+B622/1000000</f>
        <v>13.42987500000163</v>
      </c>
      <c r="N622">
        <f t="shared" si="58"/>
        <v>3</v>
      </c>
      <c r="O622">
        <f>IF(ABS(D622)&gt;1,D622/1000000,D622)*Analysis!$B$4</f>
        <v>-0.15131925000000002</v>
      </c>
      <c r="P622">
        <f>IF(ABS(E622)&gt;1,E622/1000000,E622)*Analysis!$B$4</f>
        <v>0.28610865000000002</v>
      </c>
      <c r="Q622">
        <f>IF(ABS(F622)&gt;1,F622/1000000,F622)*Analysis!$B$4</f>
        <v>9.2094416100000007</v>
      </c>
      <c r="R622">
        <f t="shared" si="59"/>
        <v>302.00314300000002</v>
      </c>
      <c r="S622">
        <f t="shared" si="60"/>
        <v>-131.61732499999999</v>
      </c>
      <c r="T622">
        <f t="shared" si="61"/>
        <v>0</v>
      </c>
      <c r="U622">
        <f t="shared" si="62"/>
        <v>0.40400000000000003</v>
      </c>
    </row>
    <row r="623" spans="1:21" x14ac:dyDescent="0.3">
      <c r="A623" s="4">
        <v>621</v>
      </c>
      <c r="B623" s="4">
        <v>-96578549125</v>
      </c>
      <c r="C623" s="5">
        <v>3</v>
      </c>
      <c r="D623" s="5">
        <v>-1.2854000000000001E-2</v>
      </c>
      <c r="E623" s="5">
        <v>1.1349999999999999E-3</v>
      </c>
      <c r="F623" s="5">
        <v>0.94509699999999996</v>
      </c>
      <c r="G623" s="5">
        <v>296260132</v>
      </c>
      <c r="H623" s="5">
        <v>-92352753</v>
      </c>
      <c r="I623" s="5">
        <v>0</v>
      </c>
      <c r="J623" s="5">
        <v>399</v>
      </c>
      <c r="L623">
        <f t="shared" si="57"/>
        <v>621</v>
      </c>
      <c r="M623">
        <f>Analysis!$B$3+B623/1000000</f>
        <v>13.450874999994994</v>
      </c>
      <c r="N623">
        <f t="shared" si="58"/>
        <v>3</v>
      </c>
      <c r="O623">
        <f>IF(ABS(D623)&gt;1,D623/1000000,D623)*Analysis!$B$4</f>
        <v>-0.12609774000000001</v>
      </c>
      <c r="P623">
        <f>IF(ABS(E623)&gt;1,E623/1000000,E623)*Analysis!$B$4</f>
        <v>1.1134349999999999E-2</v>
      </c>
      <c r="Q623">
        <f>IF(ABS(F623)&gt;1,F623/1000000,F623)*Analysis!$B$4</f>
        <v>9.2714015700000001</v>
      </c>
      <c r="R623">
        <f t="shared" si="59"/>
        <v>296.260132</v>
      </c>
      <c r="S623">
        <f t="shared" si="60"/>
        <v>-92.352753000000007</v>
      </c>
      <c r="T623">
        <f t="shared" si="61"/>
        <v>0</v>
      </c>
      <c r="U623">
        <f t="shared" si="62"/>
        <v>0.39900000000000002</v>
      </c>
    </row>
    <row r="624" spans="1:21" x14ac:dyDescent="0.3">
      <c r="A624" s="4">
        <v>622</v>
      </c>
      <c r="B624" s="4">
        <v>-96578532380</v>
      </c>
      <c r="C624" s="5">
        <v>3</v>
      </c>
      <c r="D624" s="5">
        <v>-2.5505E-2</v>
      </c>
      <c r="E624" s="5">
        <v>1.5904999999999999E-2</v>
      </c>
      <c r="F624" s="5">
        <v>0.96102299999999996</v>
      </c>
      <c r="G624" s="5">
        <v>297648407</v>
      </c>
      <c r="H624" s="5">
        <v>-90317848</v>
      </c>
      <c r="I624" s="5">
        <v>0</v>
      </c>
      <c r="J624" s="5">
        <v>394</v>
      </c>
      <c r="L624">
        <f t="shared" si="57"/>
        <v>622</v>
      </c>
      <c r="M624">
        <f>Analysis!$B$3+B624/1000000</f>
        <v>13.467619999995804</v>
      </c>
      <c r="N624">
        <f t="shared" si="58"/>
        <v>3</v>
      </c>
      <c r="O624">
        <f>IF(ABS(D624)&gt;1,D624/1000000,D624)*Analysis!$B$4</f>
        <v>-0.25020405000000001</v>
      </c>
      <c r="P624">
        <f>IF(ABS(E624)&gt;1,E624/1000000,E624)*Analysis!$B$4</f>
        <v>0.15602805</v>
      </c>
      <c r="Q624">
        <f>IF(ABS(F624)&gt;1,F624/1000000,F624)*Analysis!$B$4</f>
        <v>9.4276356299999993</v>
      </c>
      <c r="R624">
        <f t="shared" si="59"/>
        <v>297.64840700000002</v>
      </c>
      <c r="S624">
        <f t="shared" si="60"/>
        <v>-90.317847999999998</v>
      </c>
      <c r="T624">
        <f t="shared" si="61"/>
        <v>0</v>
      </c>
      <c r="U624">
        <f t="shared" si="62"/>
        <v>0.39400000000000002</v>
      </c>
    </row>
    <row r="625" spans="1:21" x14ac:dyDescent="0.3">
      <c r="A625" s="4">
        <v>623</v>
      </c>
      <c r="B625" s="4">
        <v>-96578511221</v>
      </c>
      <c r="C625" s="5">
        <v>3</v>
      </c>
      <c r="D625" s="5">
        <v>-1.7403999999999999E-2</v>
      </c>
      <c r="E625" s="5">
        <v>3.2469999999999999E-2</v>
      </c>
      <c r="F625" s="5">
        <v>0.95189100000000004</v>
      </c>
      <c r="G625" s="5">
        <v>296125000</v>
      </c>
      <c r="H625" s="5">
        <v>-81342911</v>
      </c>
      <c r="I625" s="5">
        <v>0</v>
      </c>
      <c r="J625" s="5">
        <v>389</v>
      </c>
      <c r="L625">
        <f t="shared" si="57"/>
        <v>623</v>
      </c>
      <c r="M625">
        <f>Analysis!$B$3+B625/1000000</f>
        <v>13.488779000006616</v>
      </c>
      <c r="N625">
        <f t="shared" si="58"/>
        <v>3</v>
      </c>
      <c r="O625">
        <f>IF(ABS(D625)&gt;1,D625/1000000,D625)*Analysis!$B$4</f>
        <v>-0.17073324000000001</v>
      </c>
      <c r="P625">
        <f>IF(ABS(E625)&gt;1,E625/1000000,E625)*Analysis!$B$4</f>
        <v>0.3185307</v>
      </c>
      <c r="Q625">
        <f>IF(ABS(F625)&gt;1,F625/1000000,F625)*Analysis!$B$4</f>
        <v>9.338050710000001</v>
      </c>
      <c r="R625">
        <f t="shared" si="59"/>
        <v>296.125</v>
      </c>
      <c r="S625">
        <f t="shared" si="60"/>
        <v>-81.342911000000001</v>
      </c>
      <c r="T625">
        <f t="shared" si="61"/>
        <v>0</v>
      </c>
      <c r="U625">
        <f t="shared" si="62"/>
        <v>0.38900000000000001</v>
      </c>
    </row>
    <row r="626" spans="1:21" x14ac:dyDescent="0.3">
      <c r="A626" s="4">
        <v>624</v>
      </c>
      <c r="B626" s="4">
        <v>-96578492236</v>
      </c>
      <c r="C626" s="5">
        <v>3</v>
      </c>
      <c r="D626" s="5">
        <v>-1.92E-3</v>
      </c>
      <c r="E626" s="5">
        <v>2.5912999999999999E-2</v>
      </c>
      <c r="F626" s="5">
        <v>0.95683300000000004</v>
      </c>
      <c r="G626" s="5">
        <v>298783569</v>
      </c>
      <c r="H626" s="5">
        <v>-114591492</v>
      </c>
      <c r="I626" s="5">
        <v>0</v>
      </c>
      <c r="J626" s="5">
        <v>382</v>
      </c>
      <c r="L626">
        <f t="shared" si="57"/>
        <v>624</v>
      </c>
      <c r="M626">
        <f>Analysis!$B$3+B626/1000000</f>
        <v>13.507763999994495</v>
      </c>
      <c r="N626">
        <f t="shared" si="58"/>
        <v>3</v>
      </c>
      <c r="O626">
        <f>IF(ABS(D626)&gt;1,D626/1000000,D626)*Analysis!$B$4</f>
        <v>-1.88352E-2</v>
      </c>
      <c r="P626">
        <f>IF(ABS(E626)&gt;1,E626/1000000,E626)*Analysis!$B$4</f>
        <v>0.25420652999999999</v>
      </c>
      <c r="Q626">
        <f>IF(ABS(F626)&gt;1,F626/1000000,F626)*Analysis!$B$4</f>
        <v>9.3865317300000015</v>
      </c>
      <c r="R626">
        <f t="shared" si="59"/>
        <v>298.783569</v>
      </c>
      <c r="S626">
        <f t="shared" si="60"/>
        <v>-114.591492</v>
      </c>
      <c r="T626">
        <f t="shared" si="61"/>
        <v>0</v>
      </c>
      <c r="U626">
        <f t="shared" si="62"/>
        <v>0.38200000000000001</v>
      </c>
    </row>
    <row r="627" spans="1:21" x14ac:dyDescent="0.3">
      <c r="A627" s="4">
        <v>625</v>
      </c>
      <c r="B627" s="4">
        <v>-96578471160</v>
      </c>
      <c r="C627" s="5">
        <v>3</v>
      </c>
      <c r="D627" s="5">
        <v>-7.6559999999999996E-3</v>
      </c>
      <c r="E627" s="5">
        <v>1.112E-2</v>
      </c>
      <c r="F627" s="5">
        <v>0.96966300000000005</v>
      </c>
      <c r="G627" s="5">
        <v>296891022</v>
      </c>
      <c r="H627" s="5">
        <v>-104894890</v>
      </c>
      <c r="I627" s="5">
        <v>0</v>
      </c>
      <c r="J627" s="5">
        <v>377</v>
      </c>
      <c r="L627">
        <f t="shared" si="57"/>
        <v>625</v>
      </c>
      <c r="M627">
        <f>Analysis!$B$3+B627/1000000</f>
        <v>13.528839999999036</v>
      </c>
      <c r="N627">
        <f t="shared" si="58"/>
        <v>3</v>
      </c>
      <c r="O627">
        <f>IF(ABS(D627)&gt;1,D627/1000000,D627)*Analysis!$B$4</f>
        <v>-7.5105359999999996E-2</v>
      </c>
      <c r="P627">
        <f>IF(ABS(E627)&gt;1,E627/1000000,E627)*Analysis!$B$4</f>
        <v>0.10908720000000001</v>
      </c>
      <c r="Q627">
        <f>IF(ABS(F627)&gt;1,F627/1000000,F627)*Analysis!$B$4</f>
        <v>9.5123940300000012</v>
      </c>
      <c r="R627">
        <f t="shared" si="59"/>
        <v>296.89102200000002</v>
      </c>
      <c r="S627">
        <f t="shared" si="60"/>
        <v>-104.89489</v>
      </c>
      <c r="T627">
        <f t="shared" si="61"/>
        <v>0</v>
      </c>
      <c r="U627">
        <f t="shared" si="62"/>
        <v>0.377</v>
      </c>
    </row>
    <row r="628" spans="1:21" x14ac:dyDescent="0.3">
      <c r="A628" s="4">
        <v>626</v>
      </c>
      <c r="B628" s="4">
        <v>-96578450112</v>
      </c>
      <c r="C628" s="5">
        <v>3</v>
      </c>
      <c r="D628" s="5">
        <v>-2.1294E-2</v>
      </c>
      <c r="E628" s="5">
        <v>1.9338000000000001E-2</v>
      </c>
      <c r="F628" s="5">
        <v>0.97491099999999997</v>
      </c>
      <c r="G628" s="5">
        <v>288661804</v>
      </c>
      <c r="H628" s="5">
        <v>-100083000</v>
      </c>
      <c r="I628" s="5">
        <v>0</v>
      </c>
      <c r="J628" s="5">
        <v>370</v>
      </c>
      <c r="L628">
        <f t="shared" si="57"/>
        <v>626</v>
      </c>
      <c r="M628">
        <f>Analysis!$B$3+B628/1000000</f>
        <v>13.549887999994098</v>
      </c>
      <c r="N628">
        <f t="shared" si="58"/>
        <v>3</v>
      </c>
      <c r="O628">
        <f>IF(ABS(D628)&gt;1,D628/1000000,D628)*Analysis!$B$4</f>
        <v>-0.20889414000000001</v>
      </c>
      <c r="P628">
        <f>IF(ABS(E628)&gt;1,E628/1000000,E628)*Analysis!$B$4</f>
        <v>0.18970578000000002</v>
      </c>
      <c r="Q628">
        <f>IF(ABS(F628)&gt;1,F628/1000000,F628)*Analysis!$B$4</f>
        <v>9.5638769099999994</v>
      </c>
      <c r="R628">
        <f t="shared" si="59"/>
        <v>288.66180400000002</v>
      </c>
      <c r="S628">
        <f t="shared" si="60"/>
        <v>-100.083</v>
      </c>
      <c r="T628">
        <f t="shared" si="61"/>
        <v>0</v>
      </c>
      <c r="U628">
        <f t="shared" si="62"/>
        <v>0.37</v>
      </c>
    </row>
    <row r="629" spans="1:21" x14ac:dyDescent="0.3">
      <c r="A629" s="4">
        <v>627</v>
      </c>
      <c r="B629" s="4">
        <v>-96578431725</v>
      </c>
      <c r="C629" s="5">
        <v>3</v>
      </c>
      <c r="D629" s="5">
        <v>-3.7680000000000001E-3</v>
      </c>
      <c r="E629" s="5">
        <v>2.8646000000000001E-2</v>
      </c>
      <c r="F629" s="5">
        <v>0.98464700000000005</v>
      </c>
      <c r="G629" s="5">
        <v>282134338</v>
      </c>
      <c r="H629" s="5">
        <v>-96988213</v>
      </c>
      <c r="I629" s="5">
        <v>0</v>
      </c>
      <c r="J629" s="5">
        <v>365</v>
      </c>
      <c r="L629">
        <f t="shared" si="57"/>
        <v>627</v>
      </c>
      <c r="M629">
        <f>Analysis!$B$3+B629/1000000</f>
        <v>13.568274999997811</v>
      </c>
      <c r="N629">
        <f t="shared" si="58"/>
        <v>3</v>
      </c>
      <c r="O629">
        <f>IF(ABS(D629)&gt;1,D629/1000000,D629)*Analysis!$B$4</f>
        <v>-3.6964080000000003E-2</v>
      </c>
      <c r="P629">
        <f>IF(ABS(E629)&gt;1,E629/1000000,E629)*Analysis!$B$4</f>
        <v>0.28101726000000005</v>
      </c>
      <c r="Q629">
        <f>IF(ABS(F629)&gt;1,F629/1000000,F629)*Analysis!$B$4</f>
        <v>9.6593870700000011</v>
      </c>
      <c r="R629">
        <f t="shared" si="59"/>
        <v>282.13433800000001</v>
      </c>
      <c r="S629">
        <f t="shared" si="60"/>
        <v>-96.988213000000002</v>
      </c>
      <c r="T629">
        <f t="shared" si="61"/>
        <v>0</v>
      </c>
      <c r="U629">
        <f t="shared" si="62"/>
        <v>0.36499999999999999</v>
      </c>
    </row>
    <row r="630" spans="1:21" x14ac:dyDescent="0.3">
      <c r="A630" s="4">
        <v>628</v>
      </c>
      <c r="B630" s="4">
        <v>-96578415049</v>
      </c>
      <c r="C630" s="5">
        <v>3</v>
      </c>
      <c r="D630" s="5">
        <v>-6.3299999999999999E-4</v>
      </c>
      <c r="E630" s="5">
        <v>1.3767E-2</v>
      </c>
      <c r="F630" s="5">
        <v>0.97634699999999996</v>
      </c>
      <c r="G630" s="5">
        <v>280563354</v>
      </c>
      <c r="H630" s="5">
        <v>-96094017</v>
      </c>
      <c r="I630" s="5">
        <v>0</v>
      </c>
      <c r="J630" s="5">
        <v>359</v>
      </c>
      <c r="L630">
        <f t="shared" si="57"/>
        <v>628</v>
      </c>
      <c r="M630">
        <f>Analysis!$B$3+B630/1000000</f>
        <v>13.584950999997091</v>
      </c>
      <c r="N630">
        <f t="shared" si="58"/>
        <v>3</v>
      </c>
      <c r="O630">
        <f>IF(ABS(D630)&gt;1,D630/1000000,D630)*Analysis!$B$4</f>
        <v>-6.2097300000000001E-3</v>
      </c>
      <c r="P630">
        <f>IF(ABS(E630)&gt;1,E630/1000000,E630)*Analysis!$B$4</f>
        <v>0.13505427</v>
      </c>
      <c r="Q630">
        <f>IF(ABS(F630)&gt;1,F630/1000000,F630)*Analysis!$B$4</f>
        <v>9.5779640700000002</v>
      </c>
      <c r="R630">
        <f t="shared" si="59"/>
        <v>280.563354</v>
      </c>
      <c r="S630">
        <f t="shared" si="60"/>
        <v>-96.094016999999994</v>
      </c>
      <c r="T630">
        <f t="shared" si="61"/>
        <v>0</v>
      </c>
      <c r="U630">
        <f t="shared" si="62"/>
        <v>0.35899999999999999</v>
      </c>
    </row>
    <row r="631" spans="1:21" x14ac:dyDescent="0.3">
      <c r="A631" s="4">
        <v>629</v>
      </c>
      <c r="B631" s="4">
        <v>-96578391308</v>
      </c>
      <c r="C631" s="5">
        <v>3</v>
      </c>
      <c r="D631" s="5">
        <v>-1.1853000000000001E-2</v>
      </c>
      <c r="E631" s="5">
        <v>1.3723000000000001E-2</v>
      </c>
      <c r="F631" s="5">
        <v>1003767</v>
      </c>
      <c r="G631" s="5">
        <v>280165314</v>
      </c>
      <c r="H631" s="5">
        <v>-82955765</v>
      </c>
      <c r="I631" s="5">
        <v>0</v>
      </c>
      <c r="J631" s="5">
        <v>352</v>
      </c>
      <c r="L631">
        <f t="shared" si="57"/>
        <v>629</v>
      </c>
      <c r="M631">
        <f>Analysis!$B$3+B631/1000000</f>
        <v>13.608691999994335</v>
      </c>
      <c r="N631">
        <f t="shared" si="58"/>
        <v>3</v>
      </c>
      <c r="O631">
        <f>IF(ABS(D631)&gt;1,D631/1000000,D631)*Analysis!$B$4</f>
        <v>-0.11627793000000002</v>
      </c>
      <c r="P631">
        <f>IF(ABS(E631)&gt;1,E631/1000000,E631)*Analysis!$B$4</f>
        <v>0.13462263000000002</v>
      </c>
      <c r="Q631">
        <f>IF(ABS(F631)&gt;1,F631/1000000,F631)*Analysis!$B$4</f>
        <v>9.8469542700000012</v>
      </c>
      <c r="R631">
        <f t="shared" si="59"/>
        <v>280.16531400000002</v>
      </c>
      <c r="S631">
        <f t="shared" si="60"/>
        <v>-82.955765</v>
      </c>
      <c r="T631">
        <f t="shared" si="61"/>
        <v>0</v>
      </c>
      <c r="U631">
        <f t="shared" si="62"/>
        <v>0.35199999999999998</v>
      </c>
    </row>
    <row r="632" spans="1:21" x14ac:dyDescent="0.3">
      <c r="A632" s="4">
        <v>630</v>
      </c>
      <c r="B632" s="4">
        <v>-96578368114</v>
      </c>
      <c r="C632" s="5">
        <v>3</v>
      </c>
      <c r="D632" s="5">
        <v>-2.8729000000000001E-2</v>
      </c>
      <c r="E632" s="5">
        <v>2.2630999999999998E-2</v>
      </c>
      <c r="F632" s="5">
        <v>0.99754699999999996</v>
      </c>
      <c r="G632" s="5">
        <v>285785187</v>
      </c>
      <c r="H632" s="5">
        <v>-78666840</v>
      </c>
      <c r="I632" s="5">
        <v>0</v>
      </c>
      <c r="J632" s="5">
        <v>345</v>
      </c>
      <c r="L632">
        <f t="shared" si="57"/>
        <v>630</v>
      </c>
      <c r="M632">
        <f>Analysis!$B$3+B632/1000000</f>
        <v>13.631886000002851</v>
      </c>
      <c r="N632">
        <f t="shared" si="58"/>
        <v>3</v>
      </c>
      <c r="O632">
        <f>IF(ABS(D632)&gt;1,D632/1000000,D632)*Analysis!$B$4</f>
        <v>-0.28183149000000002</v>
      </c>
      <c r="P632">
        <f>IF(ABS(E632)&gt;1,E632/1000000,E632)*Analysis!$B$4</f>
        <v>0.22201010999999998</v>
      </c>
      <c r="Q632">
        <f>IF(ABS(F632)&gt;1,F632/1000000,F632)*Analysis!$B$4</f>
        <v>9.78593607</v>
      </c>
      <c r="R632">
        <f t="shared" si="59"/>
        <v>285.78518700000001</v>
      </c>
      <c r="S632">
        <f t="shared" si="60"/>
        <v>-78.666839999999993</v>
      </c>
      <c r="T632">
        <f t="shared" si="61"/>
        <v>0</v>
      </c>
      <c r="U632">
        <f t="shared" si="62"/>
        <v>0.34499999999999997</v>
      </c>
    </row>
    <row r="633" spans="1:21" x14ac:dyDescent="0.3">
      <c r="A633" s="4">
        <v>631</v>
      </c>
      <c r="B633" s="4">
        <v>-96578348743</v>
      </c>
      <c r="C633" s="5">
        <v>3</v>
      </c>
      <c r="D633" s="5">
        <v>-4.9769999999999997E-3</v>
      </c>
      <c r="E633" s="5">
        <v>3.5230999999999998E-2</v>
      </c>
      <c r="F633" s="5">
        <v>1004435</v>
      </c>
      <c r="G633" s="5">
        <v>291204834</v>
      </c>
      <c r="H633" s="5">
        <v>-81165344</v>
      </c>
      <c r="I633" s="5">
        <v>0</v>
      </c>
      <c r="J633" s="5">
        <v>339</v>
      </c>
      <c r="L633">
        <f t="shared" si="57"/>
        <v>631</v>
      </c>
      <c r="M633">
        <f>Analysis!$B$3+B633/1000000</f>
        <v>13.651257000004989</v>
      </c>
      <c r="N633">
        <f t="shared" si="58"/>
        <v>3</v>
      </c>
      <c r="O633">
        <f>IF(ABS(D633)&gt;1,D633/1000000,D633)*Analysis!$B$4</f>
        <v>-4.8824369999999999E-2</v>
      </c>
      <c r="P633">
        <f>IF(ABS(E633)&gt;1,E633/1000000,E633)*Analysis!$B$4</f>
        <v>0.34561610999999998</v>
      </c>
      <c r="Q633">
        <f>IF(ABS(F633)&gt;1,F633/1000000,F633)*Analysis!$B$4</f>
        <v>9.853507350000001</v>
      </c>
      <c r="R633">
        <f t="shared" si="59"/>
        <v>291.20483400000001</v>
      </c>
      <c r="S633">
        <f t="shared" si="60"/>
        <v>-81.165344000000005</v>
      </c>
      <c r="T633">
        <f t="shared" si="61"/>
        <v>0</v>
      </c>
      <c r="U633">
        <f t="shared" si="62"/>
        <v>0.33900000000000002</v>
      </c>
    </row>
    <row r="634" spans="1:21" x14ac:dyDescent="0.3">
      <c r="A634" s="4">
        <v>632</v>
      </c>
      <c r="B634" s="4">
        <v>-96578329335</v>
      </c>
      <c r="C634" s="5">
        <v>3</v>
      </c>
      <c r="D634" s="5">
        <v>3.7499999999999999E-3</v>
      </c>
      <c r="E634" s="5">
        <v>2.5582000000000001E-2</v>
      </c>
      <c r="F634" s="5">
        <v>1026276</v>
      </c>
      <c r="G634" s="5">
        <v>312832916</v>
      </c>
      <c r="H634" s="5">
        <v>-82926239</v>
      </c>
      <c r="I634" s="5">
        <v>0</v>
      </c>
      <c r="J634" s="5">
        <v>331</v>
      </c>
      <c r="L634">
        <f t="shared" si="57"/>
        <v>632</v>
      </c>
      <c r="M634">
        <f>Analysis!$B$3+B634/1000000</f>
        <v>13.670664999997825</v>
      </c>
      <c r="N634">
        <f t="shared" si="58"/>
        <v>3</v>
      </c>
      <c r="O634">
        <f>IF(ABS(D634)&gt;1,D634/1000000,D634)*Analysis!$B$4</f>
        <v>3.6787500000000001E-2</v>
      </c>
      <c r="P634">
        <f>IF(ABS(E634)&gt;1,E634/1000000,E634)*Analysis!$B$4</f>
        <v>0.25095942000000004</v>
      </c>
      <c r="Q634">
        <f>IF(ABS(F634)&gt;1,F634/1000000,F634)*Analysis!$B$4</f>
        <v>10.06776756</v>
      </c>
      <c r="R634">
        <f t="shared" si="59"/>
        <v>312.83291600000001</v>
      </c>
      <c r="S634">
        <f t="shared" si="60"/>
        <v>-82.926238999999995</v>
      </c>
      <c r="T634">
        <f t="shared" si="61"/>
        <v>0</v>
      </c>
      <c r="U634">
        <f t="shared" si="62"/>
        <v>0.33100000000000002</v>
      </c>
    </row>
    <row r="635" spans="1:21" x14ac:dyDescent="0.3">
      <c r="A635" s="4">
        <v>633</v>
      </c>
      <c r="B635" s="4">
        <v>-96578309772</v>
      </c>
      <c r="C635" s="5">
        <v>3</v>
      </c>
      <c r="D635" s="5">
        <v>-5.6519999999999999E-3</v>
      </c>
      <c r="E635" s="5">
        <v>2.0906000000000001E-2</v>
      </c>
      <c r="F635" s="5">
        <v>1025306</v>
      </c>
      <c r="G635" s="5">
        <v>320378967</v>
      </c>
      <c r="H635" s="5">
        <v>-74497688</v>
      </c>
      <c r="I635" s="5">
        <v>0</v>
      </c>
      <c r="J635" s="5">
        <v>325</v>
      </c>
      <c r="L635">
        <f t="shared" si="57"/>
        <v>633</v>
      </c>
      <c r="M635">
        <f>Analysis!$B$3+B635/1000000</f>
        <v>13.690228000006755</v>
      </c>
      <c r="N635">
        <f t="shared" si="58"/>
        <v>3</v>
      </c>
      <c r="O635">
        <f>IF(ABS(D635)&gt;1,D635/1000000,D635)*Analysis!$B$4</f>
        <v>-5.5446120000000002E-2</v>
      </c>
      <c r="P635">
        <f>IF(ABS(E635)&gt;1,E635/1000000,E635)*Analysis!$B$4</f>
        <v>0.20508786000000001</v>
      </c>
      <c r="Q635">
        <f>IF(ABS(F635)&gt;1,F635/1000000,F635)*Analysis!$B$4</f>
        <v>10.05825186</v>
      </c>
      <c r="R635">
        <f t="shared" si="59"/>
        <v>320.37896699999999</v>
      </c>
      <c r="S635">
        <f t="shared" si="60"/>
        <v>-74.497687999999997</v>
      </c>
      <c r="T635">
        <f t="shared" si="61"/>
        <v>0</v>
      </c>
      <c r="U635">
        <f t="shared" si="62"/>
        <v>0.32500000000000001</v>
      </c>
    </row>
    <row r="636" spans="1:21" x14ac:dyDescent="0.3">
      <c r="A636" s="4">
        <v>634</v>
      </c>
      <c r="B636" s="4">
        <v>-96578292595</v>
      </c>
      <c r="C636" s="5">
        <v>3</v>
      </c>
      <c r="D636" s="5">
        <v>-2.0419E-2</v>
      </c>
      <c r="E636" s="5">
        <v>2.359E-2</v>
      </c>
      <c r="F636" s="5">
        <v>1023742</v>
      </c>
      <c r="G636" s="5">
        <v>325388794</v>
      </c>
      <c r="H636" s="5">
        <v>-66219246</v>
      </c>
      <c r="I636" s="5">
        <v>0</v>
      </c>
      <c r="J636" s="5">
        <v>319</v>
      </c>
      <c r="L636">
        <f t="shared" si="57"/>
        <v>634</v>
      </c>
      <c r="M636">
        <f>Analysis!$B$3+B636/1000000</f>
        <v>13.707404999993742</v>
      </c>
      <c r="N636">
        <f t="shared" si="58"/>
        <v>3</v>
      </c>
      <c r="O636">
        <f>IF(ABS(D636)&gt;1,D636/1000000,D636)*Analysis!$B$4</f>
        <v>-0.20031039</v>
      </c>
      <c r="P636">
        <f>IF(ABS(E636)&gt;1,E636/1000000,E636)*Analysis!$B$4</f>
        <v>0.23141790000000001</v>
      </c>
      <c r="Q636">
        <f>IF(ABS(F636)&gt;1,F636/1000000,F636)*Analysis!$B$4</f>
        <v>10.04290902</v>
      </c>
      <c r="R636">
        <f t="shared" si="59"/>
        <v>325.38879400000002</v>
      </c>
      <c r="S636">
        <f t="shared" si="60"/>
        <v>-66.219245999999998</v>
      </c>
      <c r="T636">
        <f t="shared" si="61"/>
        <v>0</v>
      </c>
      <c r="U636">
        <f t="shared" si="62"/>
        <v>0.31900000000000001</v>
      </c>
    </row>
    <row r="637" spans="1:21" x14ac:dyDescent="0.3">
      <c r="A637" s="4">
        <v>635</v>
      </c>
      <c r="B637" s="4">
        <v>-96578270215</v>
      </c>
      <c r="C637" s="5">
        <v>3</v>
      </c>
      <c r="D637" s="5">
        <v>3.7209999999999999E-3</v>
      </c>
      <c r="E637" s="5">
        <v>2.4622999999999999E-2</v>
      </c>
      <c r="F637" s="5">
        <v>1017965</v>
      </c>
      <c r="G637" s="5">
        <v>335154816</v>
      </c>
      <c r="H637" s="5">
        <v>-61036945</v>
      </c>
      <c r="I637" s="5">
        <v>0</v>
      </c>
      <c r="J637" s="5">
        <v>311</v>
      </c>
      <c r="L637">
        <f t="shared" si="57"/>
        <v>635</v>
      </c>
      <c r="M637">
        <f>Analysis!$B$3+B637/1000000</f>
        <v>13.729785000003176</v>
      </c>
      <c r="N637">
        <f t="shared" si="58"/>
        <v>3</v>
      </c>
      <c r="O637">
        <f>IF(ABS(D637)&gt;1,D637/1000000,D637)*Analysis!$B$4</f>
        <v>3.6503010000000002E-2</v>
      </c>
      <c r="P637">
        <f>IF(ABS(E637)&gt;1,E637/1000000,E637)*Analysis!$B$4</f>
        <v>0.24155162999999999</v>
      </c>
      <c r="Q637">
        <f>IF(ABS(F637)&gt;1,F637/1000000,F637)*Analysis!$B$4</f>
        <v>9.9862366500000004</v>
      </c>
      <c r="R637">
        <f t="shared" si="59"/>
        <v>335.15481599999998</v>
      </c>
      <c r="S637">
        <f t="shared" si="60"/>
        <v>-61.036945000000003</v>
      </c>
      <c r="T637">
        <f t="shared" si="61"/>
        <v>0</v>
      </c>
      <c r="U637">
        <f t="shared" si="62"/>
        <v>0.311</v>
      </c>
    </row>
    <row r="638" spans="1:21" x14ac:dyDescent="0.3">
      <c r="A638" s="4">
        <v>636</v>
      </c>
      <c r="B638" s="4">
        <v>-96578249501</v>
      </c>
      <c r="C638" s="5">
        <v>3</v>
      </c>
      <c r="D638" s="5">
        <v>-2.3699999999999999E-4</v>
      </c>
      <c r="E638" s="5">
        <v>7.6689999999999996E-3</v>
      </c>
      <c r="F638" s="5">
        <v>1026013</v>
      </c>
      <c r="G638" s="5">
        <v>354071106</v>
      </c>
      <c r="H638" s="5">
        <v>-69731430</v>
      </c>
      <c r="I638" s="5">
        <v>0</v>
      </c>
      <c r="J638" s="5">
        <v>304</v>
      </c>
      <c r="L638">
        <f t="shared" si="57"/>
        <v>636</v>
      </c>
      <c r="M638">
        <f>Analysis!$B$3+B638/1000000</f>
        <v>13.750499000001582</v>
      </c>
      <c r="N638">
        <f t="shared" si="58"/>
        <v>3</v>
      </c>
      <c r="O638">
        <f>IF(ABS(D638)&gt;1,D638/1000000,D638)*Analysis!$B$4</f>
        <v>-2.32497E-3</v>
      </c>
      <c r="P638">
        <f>IF(ABS(E638)&gt;1,E638/1000000,E638)*Analysis!$B$4</f>
        <v>7.5232889999999997E-2</v>
      </c>
      <c r="Q638">
        <f>IF(ABS(F638)&gt;1,F638/1000000,F638)*Analysis!$B$4</f>
        <v>10.065187530000001</v>
      </c>
      <c r="R638">
        <f t="shared" si="59"/>
        <v>354.07110599999999</v>
      </c>
      <c r="S638">
        <f t="shared" si="60"/>
        <v>-69.731430000000003</v>
      </c>
      <c r="T638">
        <f t="shared" si="61"/>
        <v>0</v>
      </c>
      <c r="U638">
        <f t="shared" si="62"/>
        <v>0.30399999999999999</v>
      </c>
    </row>
    <row r="639" spans="1:21" x14ac:dyDescent="0.3">
      <c r="A639" s="4">
        <v>637</v>
      </c>
      <c r="B639" s="4">
        <v>-96578230988</v>
      </c>
      <c r="C639" s="5">
        <v>3</v>
      </c>
      <c r="D639" s="5">
        <v>-1.6678999999999999E-2</v>
      </c>
      <c r="E639" s="5">
        <v>9.8230000000000001E-3</v>
      </c>
      <c r="F639" s="5">
        <v>1038483</v>
      </c>
      <c r="G639" s="5">
        <v>368119934</v>
      </c>
      <c r="H639" s="5">
        <v>-58784218</v>
      </c>
      <c r="I639" s="5">
        <v>0</v>
      </c>
      <c r="J639" s="5">
        <v>299</v>
      </c>
      <c r="L639">
        <f t="shared" si="57"/>
        <v>637</v>
      </c>
      <c r="M639">
        <f>Analysis!$B$3+B639/1000000</f>
        <v>13.769012000004295</v>
      </c>
      <c r="N639">
        <f t="shared" si="58"/>
        <v>3</v>
      </c>
      <c r="O639">
        <f>IF(ABS(D639)&gt;1,D639/1000000,D639)*Analysis!$B$4</f>
        <v>-0.16362098999999999</v>
      </c>
      <c r="P639">
        <f>IF(ABS(E639)&gt;1,E639/1000000,E639)*Analysis!$B$4</f>
        <v>9.6363630000000006E-2</v>
      </c>
      <c r="Q639">
        <f>IF(ABS(F639)&gt;1,F639/1000000,F639)*Analysis!$B$4</f>
        <v>10.18751823</v>
      </c>
      <c r="R639">
        <f t="shared" si="59"/>
        <v>368.119934</v>
      </c>
      <c r="S639">
        <f t="shared" si="60"/>
        <v>-58.784218000000003</v>
      </c>
      <c r="T639">
        <f t="shared" si="61"/>
        <v>0</v>
      </c>
      <c r="U639">
        <f t="shared" si="62"/>
        <v>0.29899999999999999</v>
      </c>
    </row>
    <row r="640" spans="1:21" x14ac:dyDescent="0.3">
      <c r="A640" s="4">
        <v>638</v>
      </c>
      <c r="B640" s="4">
        <v>-96578206029</v>
      </c>
      <c r="C640" s="5">
        <v>3</v>
      </c>
      <c r="D640" s="5">
        <v>1.2005E-2</v>
      </c>
      <c r="E640" s="5">
        <v>1.7693E-2</v>
      </c>
      <c r="F640" s="5">
        <v>1033649</v>
      </c>
      <c r="G640" s="5">
        <v>394583923</v>
      </c>
      <c r="H640" s="5">
        <v>-121861931</v>
      </c>
      <c r="I640" s="5">
        <v>0</v>
      </c>
      <c r="J640" s="5">
        <v>291</v>
      </c>
      <c r="L640">
        <f t="shared" si="57"/>
        <v>638</v>
      </c>
      <c r="M640">
        <f>Analysis!$B$3+B640/1000000</f>
        <v>13.793971000006422</v>
      </c>
      <c r="N640">
        <f t="shared" si="58"/>
        <v>3</v>
      </c>
      <c r="O640">
        <f>IF(ABS(D640)&gt;1,D640/1000000,D640)*Analysis!$B$4</f>
        <v>0.11776905</v>
      </c>
      <c r="P640">
        <f>IF(ABS(E640)&gt;1,E640/1000000,E640)*Analysis!$B$4</f>
        <v>0.17356833000000002</v>
      </c>
      <c r="Q640">
        <f>IF(ABS(F640)&gt;1,F640/1000000,F640)*Analysis!$B$4</f>
        <v>10.14009669</v>
      </c>
      <c r="R640">
        <f t="shared" si="59"/>
        <v>394.58392300000003</v>
      </c>
      <c r="S640">
        <f t="shared" si="60"/>
        <v>-121.861931</v>
      </c>
      <c r="T640">
        <f t="shared" si="61"/>
        <v>0</v>
      </c>
      <c r="U640">
        <f t="shared" si="62"/>
        <v>0.29099999999999998</v>
      </c>
    </row>
    <row r="641" spans="1:21" x14ac:dyDescent="0.3">
      <c r="A641" s="4">
        <v>639</v>
      </c>
      <c r="B641" s="4">
        <v>-96578190436</v>
      </c>
      <c r="C641" s="5">
        <v>3</v>
      </c>
      <c r="D641" s="5">
        <v>-9.672E-3</v>
      </c>
      <c r="E641" s="5">
        <v>-2.2650000000000001E-3</v>
      </c>
      <c r="F641" s="5">
        <v>1042065</v>
      </c>
      <c r="G641" s="5">
        <v>400609863</v>
      </c>
      <c r="H641" s="5">
        <v>-90944153</v>
      </c>
      <c r="I641" s="5">
        <v>0</v>
      </c>
      <c r="J641" s="5">
        <v>287</v>
      </c>
      <c r="L641">
        <f t="shared" si="57"/>
        <v>639</v>
      </c>
      <c r="M641">
        <f>Analysis!$B$3+B641/1000000</f>
        <v>13.809563999995589</v>
      </c>
      <c r="N641">
        <f t="shared" si="58"/>
        <v>3</v>
      </c>
      <c r="O641">
        <f>IF(ABS(D641)&gt;1,D641/1000000,D641)*Analysis!$B$4</f>
        <v>-9.4882320000000006E-2</v>
      </c>
      <c r="P641">
        <f>IF(ABS(E641)&gt;1,E641/1000000,E641)*Analysis!$B$4</f>
        <v>-2.2219650000000001E-2</v>
      </c>
      <c r="Q641">
        <f>IF(ABS(F641)&gt;1,F641/1000000,F641)*Analysis!$B$4</f>
        <v>10.22265765</v>
      </c>
      <c r="R641">
        <f t="shared" si="59"/>
        <v>400.60986300000002</v>
      </c>
      <c r="S641">
        <f t="shared" si="60"/>
        <v>-90.944153</v>
      </c>
      <c r="T641">
        <f t="shared" si="61"/>
        <v>0</v>
      </c>
      <c r="U641">
        <f t="shared" si="62"/>
        <v>0.28699999999999998</v>
      </c>
    </row>
    <row r="642" spans="1:21" x14ac:dyDescent="0.3">
      <c r="A642" s="4">
        <v>640</v>
      </c>
      <c r="B642" s="4">
        <v>-96578168285</v>
      </c>
      <c r="C642" s="5">
        <v>3</v>
      </c>
      <c r="D642" s="5">
        <v>-2.0965999999999999E-2</v>
      </c>
      <c r="E642" s="5">
        <v>8.9479999999999994E-3</v>
      </c>
      <c r="F642" s="5">
        <v>1052363</v>
      </c>
      <c r="G642" s="5">
        <v>402577667</v>
      </c>
      <c r="H642" s="5">
        <v>-57551796</v>
      </c>
      <c r="I642" s="5">
        <v>0</v>
      </c>
      <c r="J642" s="5">
        <v>281</v>
      </c>
      <c r="L642">
        <f t="shared" si="57"/>
        <v>640</v>
      </c>
      <c r="M642">
        <f>Analysis!$B$3+B642/1000000</f>
        <v>13.831714999992982</v>
      </c>
      <c r="N642">
        <f t="shared" si="58"/>
        <v>3</v>
      </c>
      <c r="O642">
        <f>IF(ABS(D642)&gt;1,D642/1000000,D642)*Analysis!$B$4</f>
        <v>-0.20567646000000001</v>
      </c>
      <c r="P642">
        <f>IF(ABS(E642)&gt;1,E642/1000000,E642)*Analysis!$B$4</f>
        <v>8.7779880000000005E-2</v>
      </c>
      <c r="Q642">
        <f>IF(ABS(F642)&gt;1,F642/1000000,F642)*Analysis!$B$4</f>
        <v>10.323681029999999</v>
      </c>
      <c r="R642">
        <f t="shared" si="59"/>
        <v>402.57766700000002</v>
      </c>
      <c r="S642">
        <f t="shared" si="60"/>
        <v>-57.551796000000003</v>
      </c>
      <c r="T642">
        <f t="shared" si="61"/>
        <v>0</v>
      </c>
      <c r="U642">
        <f t="shared" si="62"/>
        <v>0.28100000000000003</v>
      </c>
    </row>
    <row r="643" spans="1:21" x14ac:dyDescent="0.3">
      <c r="A643" s="4">
        <v>641</v>
      </c>
      <c r="B643" s="4">
        <v>-96578149622</v>
      </c>
      <c r="C643" s="5">
        <v>3</v>
      </c>
      <c r="D643" s="5">
        <v>-7.0569999999999999E-3</v>
      </c>
      <c r="E643" s="5">
        <v>3.1876000000000002E-2</v>
      </c>
      <c r="F643" s="5">
        <v>1040991</v>
      </c>
      <c r="G643" s="5">
        <v>409259155</v>
      </c>
      <c r="H643" s="5">
        <v>-22220613</v>
      </c>
      <c r="I643" s="5">
        <v>0</v>
      </c>
      <c r="J643" s="5">
        <v>277</v>
      </c>
      <c r="L643">
        <f t="shared" ref="L643:L706" si="63">A643</f>
        <v>641</v>
      </c>
      <c r="M643">
        <f>Analysis!$B$3+B643/1000000</f>
        <v>13.85037800000282</v>
      </c>
      <c r="N643">
        <f t="shared" ref="N643:N706" si="64">C643</f>
        <v>3</v>
      </c>
      <c r="O643">
        <f>IF(ABS(D643)&gt;1,D643/1000000,D643)*Analysis!$B$4</f>
        <v>-6.9229170000000007E-2</v>
      </c>
      <c r="P643">
        <f>IF(ABS(E643)&gt;1,E643/1000000,E643)*Analysis!$B$4</f>
        <v>0.31270356000000005</v>
      </c>
      <c r="Q643">
        <f>IF(ABS(F643)&gt;1,F643/1000000,F643)*Analysis!$B$4</f>
        <v>10.21212171</v>
      </c>
      <c r="R643">
        <f t="shared" ref="R643:R706" si="65">IF(ABS(G643)&gt;1,G643/1000000,G643)</f>
        <v>409.25915500000002</v>
      </c>
      <c r="S643">
        <f t="shared" ref="S643:S706" si="66">IF(ABS(H643)&gt;1,H643/1000000,H643)</f>
        <v>-22.220613</v>
      </c>
      <c r="T643">
        <f t="shared" ref="T643:T706" si="67">IF(ABS(I643)&gt;1,I643/1000000,I643)</f>
        <v>0</v>
      </c>
      <c r="U643">
        <f t="shared" si="62"/>
        <v>0.27700000000000002</v>
      </c>
    </row>
    <row r="644" spans="1:21" x14ac:dyDescent="0.3">
      <c r="A644" s="4">
        <v>642</v>
      </c>
      <c r="B644" s="4">
        <v>-96578129248</v>
      </c>
      <c r="C644" s="5">
        <v>3</v>
      </c>
      <c r="D644" s="5">
        <v>-1.0302E-2</v>
      </c>
      <c r="E644" s="5">
        <v>8.2550000000000002E-3</v>
      </c>
      <c r="F644" s="5">
        <v>1049098</v>
      </c>
      <c r="G644" s="5">
        <v>414918030</v>
      </c>
      <c r="H644" s="5">
        <v>2471282</v>
      </c>
      <c r="I644" s="5">
        <v>0</v>
      </c>
      <c r="J644" s="5">
        <v>271</v>
      </c>
      <c r="L644">
        <f t="shared" si="63"/>
        <v>642</v>
      </c>
      <c r="M644">
        <f>Analysis!$B$3+B644/1000000</f>
        <v>13.87075200000254</v>
      </c>
      <c r="N644">
        <f t="shared" si="64"/>
        <v>3</v>
      </c>
      <c r="O644">
        <f>IF(ABS(D644)&gt;1,D644/1000000,D644)*Analysis!$B$4</f>
        <v>-0.10106262000000001</v>
      </c>
      <c r="P644">
        <f>IF(ABS(E644)&gt;1,E644/1000000,E644)*Analysis!$B$4</f>
        <v>8.0981549999999999E-2</v>
      </c>
      <c r="Q644">
        <f>IF(ABS(F644)&gt;1,F644/1000000,F644)*Analysis!$B$4</f>
        <v>10.291651380000001</v>
      </c>
      <c r="R644">
        <f t="shared" si="65"/>
        <v>414.91802999999999</v>
      </c>
      <c r="S644">
        <f t="shared" si="66"/>
        <v>2.471282</v>
      </c>
      <c r="T644">
        <f t="shared" si="67"/>
        <v>0</v>
      </c>
      <c r="U644">
        <f t="shared" si="62"/>
        <v>0.27100000000000002</v>
      </c>
    </row>
    <row r="645" spans="1:21" x14ac:dyDescent="0.3">
      <c r="A645" s="4">
        <v>643</v>
      </c>
      <c r="B645" s="4">
        <v>-96578110192</v>
      </c>
      <c r="C645" s="5">
        <v>3</v>
      </c>
      <c r="D645" s="5">
        <v>-1.8107999999999999E-2</v>
      </c>
      <c r="E645" s="5">
        <v>6.8830000000000002E-3</v>
      </c>
      <c r="F645" s="5">
        <v>1055998</v>
      </c>
      <c r="G645" s="5">
        <v>417542694</v>
      </c>
      <c r="H645" s="5">
        <v>24952841</v>
      </c>
      <c r="I645" s="5">
        <v>0</v>
      </c>
      <c r="J645" s="5">
        <v>266</v>
      </c>
      <c r="L645">
        <f t="shared" si="63"/>
        <v>643</v>
      </c>
      <c r="M645">
        <f>Analysis!$B$3+B645/1000000</f>
        <v>13.889808000007179</v>
      </c>
      <c r="N645">
        <f t="shared" si="64"/>
        <v>3</v>
      </c>
      <c r="O645">
        <f>IF(ABS(D645)&gt;1,D645/1000000,D645)*Analysis!$B$4</f>
        <v>-0.17763947999999999</v>
      </c>
      <c r="P645">
        <f>IF(ABS(E645)&gt;1,E645/1000000,E645)*Analysis!$B$4</f>
        <v>6.7522230000000003E-2</v>
      </c>
      <c r="Q645">
        <f>IF(ABS(F645)&gt;1,F645/1000000,F645)*Analysis!$B$4</f>
        <v>10.359340380000001</v>
      </c>
      <c r="R645">
        <f t="shared" si="65"/>
        <v>417.54269399999998</v>
      </c>
      <c r="S645">
        <f t="shared" si="66"/>
        <v>24.952840999999999</v>
      </c>
      <c r="T645">
        <f t="shared" si="67"/>
        <v>0</v>
      </c>
      <c r="U645">
        <f t="shared" si="62"/>
        <v>0.26600000000000001</v>
      </c>
    </row>
    <row r="646" spans="1:21" x14ac:dyDescent="0.3">
      <c r="A646" s="4">
        <v>644</v>
      </c>
      <c r="B646" s="4">
        <v>-96578090186</v>
      </c>
      <c r="C646" s="5">
        <v>3</v>
      </c>
      <c r="D646" s="5">
        <v>2.0830000000000002E-3</v>
      </c>
      <c r="E646" s="5">
        <v>2.6189E-2</v>
      </c>
      <c r="F646" s="5">
        <v>1056632</v>
      </c>
      <c r="G646" s="5">
        <v>407776886</v>
      </c>
      <c r="H646" s="5">
        <v>29288475</v>
      </c>
      <c r="I646" s="5">
        <v>0</v>
      </c>
      <c r="J646" s="5">
        <v>262</v>
      </c>
      <c r="L646">
        <f t="shared" si="63"/>
        <v>644</v>
      </c>
      <c r="M646">
        <f>Analysis!$B$3+B646/1000000</f>
        <v>13.909813999998732</v>
      </c>
      <c r="N646">
        <f t="shared" si="64"/>
        <v>3</v>
      </c>
      <c r="O646">
        <f>IF(ABS(D646)&gt;1,D646/1000000,D646)*Analysis!$B$4</f>
        <v>2.0434230000000005E-2</v>
      </c>
      <c r="P646">
        <f>IF(ABS(E646)&gt;1,E646/1000000,E646)*Analysis!$B$4</f>
        <v>0.25691409000000004</v>
      </c>
      <c r="Q646">
        <f>IF(ABS(F646)&gt;1,F646/1000000,F646)*Analysis!$B$4</f>
        <v>10.365559920000001</v>
      </c>
      <c r="R646">
        <f t="shared" si="65"/>
        <v>407.77688599999999</v>
      </c>
      <c r="S646">
        <f t="shared" si="66"/>
        <v>29.288474999999998</v>
      </c>
      <c r="T646">
        <f t="shared" si="67"/>
        <v>0</v>
      </c>
      <c r="U646">
        <f t="shared" si="62"/>
        <v>0.26200000000000001</v>
      </c>
    </row>
    <row r="647" spans="1:21" x14ac:dyDescent="0.3">
      <c r="A647" s="4">
        <v>645</v>
      </c>
      <c r="B647" s="4">
        <v>-96578067373</v>
      </c>
      <c r="C647" s="5">
        <v>3</v>
      </c>
      <c r="D647" s="5">
        <v>1.304E-2</v>
      </c>
      <c r="E647" s="5">
        <v>2.2703000000000001E-2</v>
      </c>
      <c r="F647" s="5">
        <v>1064546</v>
      </c>
      <c r="G647" s="5">
        <v>388465485</v>
      </c>
      <c r="H647" s="5">
        <v>52677616</v>
      </c>
      <c r="I647" s="5">
        <v>0</v>
      </c>
      <c r="J647" s="5">
        <v>258</v>
      </c>
      <c r="L647">
        <f t="shared" si="63"/>
        <v>645</v>
      </c>
      <c r="M647">
        <f>Analysis!$B$3+B647/1000000</f>
        <v>13.932627000001958</v>
      </c>
      <c r="N647">
        <f t="shared" si="64"/>
        <v>3</v>
      </c>
      <c r="O647">
        <f>IF(ABS(D647)&gt;1,D647/1000000,D647)*Analysis!$B$4</f>
        <v>0.12792239999999999</v>
      </c>
      <c r="P647">
        <f>IF(ABS(E647)&gt;1,E647/1000000,E647)*Analysis!$B$4</f>
        <v>0.22271643000000002</v>
      </c>
      <c r="Q647">
        <f>IF(ABS(F647)&gt;1,F647/1000000,F647)*Analysis!$B$4</f>
        <v>10.443196260000001</v>
      </c>
      <c r="R647">
        <f t="shared" si="65"/>
        <v>388.465485</v>
      </c>
      <c r="S647">
        <f t="shared" si="66"/>
        <v>52.677616</v>
      </c>
      <c r="T647">
        <f t="shared" si="67"/>
        <v>0</v>
      </c>
      <c r="U647">
        <f t="shared" si="62"/>
        <v>0.25800000000000001</v>
      </c>
    </row>
    <row r="648" spans="1:21" x14ac:dyDescent="0.3">
      <c r="A648" s="4">
        <v>646</v>
      </c>
      <c r="B648" s="4">
        <v>-96578049893</v>
      </c>
      <c r="C648" s="5">
        <v>3</v>
      </c>
      <c r="D648" s="5">
        <v>2.1659999999999999E-2</v>
      </c>
      <c r="E648" s="5">
        <v>9.2280000000000001E-3</v>
      </c>
      <c r="F648" s="5">
        <v>1069041</v>
      </c>
      <c r="G648" s="5">
        <v>385374573</v>
      </c>
      <c r="H648" s="5">
        <v>71758934</v>
      </c>
      <c r="I648" s="5">
        <v>0</v>
      </c>
      <c r="J648" s="5">
        <v>256</v>
      </c>
      <c r="L648">
        <f t="shared" si="63"/>
        <v>646</v>
      </c>
      <c r="M648">
        <f>Analysis!$B$3+B648/1000000</f>
        <v>13.950106999996933</v>
      </c>
      <c r="N648">
        <f t="shared" si="64"/>
        <v>3</v>
      </c>
      <c r="O648">
        <f>IF(ABS(D648)&gt;1,D648/1000000,D648)*Analysis!$B$4</f>
        <v>0.2124846</v>
      </c>
      <c r="P648">
        <f>IF(ABS(E648)&gt;1,E648/1000000,E648)*Analysis!$B$4</f>
        <v>9.0526680000000012E-2</v>
      </c>
      <c r="Q648">
        <f>IF(ABS(F648)&gt;1,F648/1000000,F648)*Analysis!$B$4</f>
        <v>10.48729221</v>
      </c>
      <c r="R648">
        <f t="shared" si="65"/>
        <v>385.374573</v>
      </c>
      <c r="S648">
        <f t="shared" si="66"/>
        <v>71.758933999999996</v>
      </c>
      <c r="T648">
        <f t="shared" si="67"/>
        <v>0</v>
      </c>
      <c r="U648">
        <f t="shared" si="62"/>
        <v>0.25600000000000001</v>
      </c>
    </row>
    <row r="649" spans="1:21" x14ac:dyDescent="0.3">
      <c r="A649" s="4">
        <v>647</v>
      </c>
      <c r="B649" s="4">
        <v>-96578029682</v>
      </c>
      <c r="C649" s="5">
        <v>3</v>
      </c>
      <c r="D649" s="5">
        <v>5.9059999999999998E-3</v>
      </c>
      <c r="E649" s="5">
        <v>9.1920000000000005E-3</v>
      </c>
      <c r="F649" s="5">
        <v>1085933</v>
      </c>
      <c r="G649" s="5">
        <v>388047394</v>
      </c>
      <c r="H649" s="5">
        <v>73817795</v>
      </c>
      <c r="I649" s="5">
        <v>0</v>
      </c>
      <c r="J649" s="5">
        <v>251</v>
      </c>
      <c r="L649">
        <f t="shared" si="63"/>
        <v>647</v>
      </c>
      <c r="M649">
        <f>Analysis!$B$3+B649/1000000</f>
        <v>13.970318000006955</v>
      </c>
      <c r="N649">
        <f t="shared" si="64"/>
        <v>3</v>
      </c>
      <c r="O649">
        <f>IF(ABS(D649)&gt;1,D649/1000000,D649)*Analysis!$B$4</f>
        <v>5.7937860000000001E-2</v>
      </c>
      <c r="P649">
        <f>IF(ABS(E649)&gt;1,E649/1000000,E649)*Analysis!$B$4</f>
        <v>9.0173520000000007E-2</v>
      </c>
      <c r="Q649">
        <f>IF(ABS(F649)&gt;1,F649/1000000,F649)*Analysis!$B$4</f>
        <v>10.653002730000001</v>
      </c>
      <c r="R649">
        <f t="shared" si="65"/>
        <v>388.047394</v>
      </c>
      <c r="S649">
        <f t="shared" si="66"/>
        <v>73.817795000000004</v>
      </c>
      <c r="T649">
        <f t="shared" si="67"/>
        <v>0</v>
      </c>
      <c r="U649">
        <f t="shared" si="62"/>
        <v>0.251</v>
      </c>
    </row>
    <row r="650" spans="1:21" x14ac:dyDescent="0.3">
      <c r="A650" s="4">
        <v>648</v>
      </c>
      <c r="B650" s="4">
        <v>-96578007340</v>
      </c>
      <c r="C650" s="5">
        <v>3</v>
      </c>
      <c r="D650" s="5">
        <v>-4.1200000000000004E-3</v>
      </c>
      <c r="E650" s="5">
        <v>2.3715E-2</v>
      </c>
      <c r="F650" s="5">
        <v>1086350</v>
      </c>
      <c r="G650" s="5">
        <v>381469421</v>
      </c>
      <c r="H650" s="5">
        <v>73198730</v>
      </c>
      <c r="I650" s="5">
        <v>0</v>
      </c>
      <c r="J650" s="5">
        <v>249</v>
      </c>
      <c r="L650">
        <f t="shared" si="63"/>
        <v>648</v>
      </c>
      <c r="M650">
        <f>Analysis!$B$3+B650/1000000</f>
        <v>13.992660000003525</v>
      </c>
      <c r="N650">
        <f t="shared" si="64"/>
        <v>3</v>
      </c>
      <c r="O650">
        <f>IF(ABS(D650)&gt;1,D650/1000000,D650)*Analysis!$B$4</f>
        <v>-4.0417200000000007E-2</v>
      </c>
      <c r="P650">
        <f>IF(ABS(E650)&gt;1,E650/1000000,E650)*Analysis!$B$4</f>
        <v>0.23264415000000002</v>
      </c>
      <c r="Q650">
        <f>IF(ABS(F650)&gt;1,F650/1000000,F650)*Analysis!$B$4</f>
        <v>10.6570935</v>
      </c>
      <c r="R650">
        <f t="shared" si="65"/>
        <v>381.46942100000001</v>
      </c>
      <c r="S650">
        <f t="shared" si="66"/>
        <v>73.198729999999998</v>
      </c>
      <c r="T650">
        <f t="shared" si="67"/>
        <v>0</v>
      </c>
      <c r="U650">
        <f t="shared" si="62"/>
        <v>0.249</v>
      </c>
    </row>
    <row r="651" spans="1:21" x14ac:dyDescent="0.3">
      <c r="A651" s="4">
        <v>649</v>
      </c>
      <c r="B651" s="4">
        <v>-96577985406</v>
      </c>
      <c r="C651" s="5">
        <v>3</v>
      </c>
      <c r="D651" s="5">
        <v>6.587E-3</v>
      </c>
      <c r="E651" s="5">
        <v>1.2839E-2</v>
      </c>
      <c r="F651" s="5">
        <v>1100828</v>
      </c>
      <c r="G651" s="5">
        <v>387658264</v>
      </c>
      <c r="H651" s="5">
        <v>33350639</v>
      </c>
      <c r="I651" s="5">
        <v>0</v>
      </c>
      <c r="J651" s="5">
        <v>244</v>
      </c>
      <c r="L651">
        <f t="shared" si="63"/>
        <v>649</v>
      </c>
      <c r="M651">
        <f>Analysis!$B$3+B651/1000000</f>
        <v>14.01459399999294</v>
      </c>
      <c r="N651">
        <f t="shared" si="64"/>
        <v>3</v>
      </c>
      <c r="O651">
        <f>IF(ABS(D651)&gt;1,D651/1000000,D651)*Analysis!$B$4</f>
        <v>6.4618469999999997E-2</v>
      </c>
      <c r="P651">
        <f>IF(ABS(E651)&gt;1,E651/1000000,E651)*Analysis!$B$4</f>
        <v>0.12595059</v>
      </c>
      <c r="Q651">
        <f>IF(ABS(F651)&gt;1,F651/1000000,F651)*Analysis!$B$4</f>
        <v>10.79912268</v>
      </c>
      <c r="R651">
        <f t="shared" si="65"/>
        <v>387.65826399999997</v>
      </c>
      <c r="S651">
        <f t="shared" si="66"/>
        <v>33.350639000000001</v>
      </c>
      <c r="T651">
        <f t="shared" si="67"/>
        <v>0</v>
      </c>
      <c r="U651">
        <f t="shared" ref="U651:U714" si="68">J651/1000</f>
        <v>0.24399999999999999</v>
      </c>
    </row>
    <row r="652" spans="1:21" x14ac:dyDescent="0.3">
      <c r="A652" s="4">
        <v>650</v>
      </c>
      <c r="B652" s="4">
        <v>-96577974357</v>
      </c>
      <c r="C652" s="5">
        <v>3</v>
      </c>
      <c r="D652" s="5">
        <v>-1.516E-3</v>
      </c>
      <c r="E652" s="5">
        <v>2.761E-3</v>
      </c>
      <c r="F652" s="5">
        <v>1106740</v>
      </c>
      <c r="G652" s="5">
        <v>395728577</v>
      </c>
      <c r="H652" s="5">
        <v>31714296</v>
      </c>
      <c r="I652" s="5">
        <v>0</v>
      </c>
      <c r="J652" s="5">
        <v>244</v>
      </c>
      <c r="L652">
        <f t="shared" si="63"/>
        <v>650</v>
      </c>
      <c r="M652">
        <f>Analysis!$B$3+B652/1000000</f>
        <v>14.025643000000855</v>
      </c>
      <c r="N652">
        <f t="shared" si="64"/>
        <v>3</v>
      </c>
      <c r="O652">
        <f>IF(ABS(D652)&gt;1,D652/1000000,D652)*Analysis!$B$4</f>
        <v>-1.487196E-2</v>
      </c>
      <c r="P652">
        <f>IF(ABS(E652)&gt;1,E652/1000000,E652)*Analysis!$B$4</f>
        <v>2.7085410000000001E-2</v>
      </c>
      <c r="Q652">
        <f>IF(ABS(F652)&gt;1,F652/1000000,F652)*Analysis!$B$4</f>
        <v>10.857119400000002</v>
      </c>
      <c r="R652">
        <f t="shared" si="65"/>
        <v>395.72857699999997</v>
      </c>
      <c r="S652">
        <f t="shared" si="66"/>
        <v>31.714296000000001</v>
      </c>
      <c r="T652">
        <f t="shared" si="67"/>
        <v>0</v>
      </c>
      <c r="U652">
        <f t="shared" si="68"/>
        <v>0.24399999999999999</v>
      </c>
    </row>
    <row r="653" spans="1:21" x14ac:dyDescent="0.3">
      <c r="A653" s="4">
        <v>651</v>
      </c>
      <c r="B653" s="4">
        <v>-96577948510</v>
      </c>
      <c r="C653" s="5">
        <v>3</v>
      </c>
      <c r="D653" s="5">
        <v>2.8170000000000001E-3</v>
      </c>
      <c r="E653" s="5">
        <v>1.4893E-2</v>
      </c>
      <c r="F653" s="5">
        <v>1085290</v>
      </c>
      <c r="G653" s="5">
        <v>403997986</v>
      </c>
      <c r="H653" s="5">
        <v>42524303</v>
      </c>
      <c r="I653" s="5">
        <v>0</v>
      </c>
      <c r="J653" s="5">
        <v>239</v>
      </c>
      <c r="L653">
        <f t="shared" si="63"/>
        <v>651</v>
      </c>
      <c r="M653">
        <f>Analysis!$B$3+B653/1000000</f>
        <v>14.051489999998012</v>
      </c>
      <c r="N653">
        <f t="shared" si="64"/>
        <v>3</v>
      </c>
      <c r="O653">
        <f>IF(ABS(D653)&gt;1,D653/1000000,D653)*Analysis!$B$4</f>
        <v>2.7634770000000003E-2</v>
      </c>
      <c r="P653">
        <f>IF(ABS(E653)&gt;1,E653/1000000,E653)*Analysis!$B$4</f>
        <v>0.14610033</v>
      </c>
      <c r="Q653">
        <f>IF(ABS(F653)&gt;1,F653/1000000,F653)*Analysis!$B$4</f>
        <v>10.646694900000002</v>
      </c>
      <c r="R653">
        <f t="shared" si="65"/>
        <v>403.99798600000003</v>
      </c>
      <c r="S653">
        <f t="shared" si="66"/>
        <v>42.524303000000003</v>
      </c>
      <c r="T653">
        <f t="shared" si="67"/>
        <v>0</v>
      </c>
      <c r="U653">
        <f t="shared" si="68"/>
        <v>0.23899999999999999</v>
      </c>
    </row>
    <row r="654" spans="1:21" x14ac:dyDescent="0.3">
      <c r="A654" s="4">
        <v>652</v>
      </c>
      <c r="B654" s="4">
        <v>-96577927106</v>
      </c>
      <c r="C654" s="5">
        <v>3</v>
      </c>
      <c r="D654" s="5">
        <v>-1.9668000000000001E-2</v>
      </c>
      <c r="E654" s="5">
        <v>9.2429999999999995E-3</v>
      </c>
      <c r="F654" s="5">
        <v>1082314</v>
      </c>
      <c r="G654" s="5">
        <v>430041077</v>
      </c>
      <c r="H654" s="5">
        <v>71139511</v>
      </c>
      <c r="I654" s="5">
        <v>0</v>
      </c>
      <c r="J654" s="5">
        <v>239</v>
      </c>
      <c r="L654">
        <f t="shared" si="63"/>
        <v>652</v>
      </c>
      <c r="M654">
        <f>Analysis!$B$3+B654/1000000</f>
        <v>14.072893999997177</v>
      </c>
      <c r="N654">
        <f t="shared" si="64"/>
        <v>3</v>
      </c>
      <c r="O654">
        <f>IF(ABS(D654)&gt;1,D654/1000000,D654)*Analysis!$B$4</f>
        <v>-0.19294308000000002</v>
      </c>
      <c r="P654">
        <f>IF(ABS(E654)&gt;1,E654/1000000,E654)*Analysis!$B$4</f>
        <v>9.0673829999999997E-2</v>
      </c>
      <c r="Q654">
        <f>IF(ABS(F654)&gt;1,F654/1000000,F654)*Analysis!$B$4</f>
        <v>10.617500340000001</v>
      </c>
      <c r="R654">
        <f t="shared" si="65"/>
        <v>430.04107699999997</v>
      </c>
      <c r="S654">
        <f t="shared" si="66"/>
        <v>71.139510999999999</v>
      </c>
      <c r="T654">
        <f t="shared" si="67"/>
        <v>0</v>
      </c>
      <c r="U654">
        <f t="shared" si="68"/>
        <v>0.23899999999999999</v>
      </c>
    </row>
    <row r="655" spans="1:21" x14ac:dyDescent="0.3">
      <c r="A655" s="4">
        <v>653</v>
      </c>
      <c r="B655" s="4">
        <v>-96577908238</v>
      </c>
      <c r="C655" s="5">
        <v>3</v>
      </c>
      <c r="D655" s="5">
        <v>-1.9269999999999999E-2</v>
      </c>
      <c r="E655" s="5">
        <v>1.8547999999999999E-2</v>
      </c>
      <c r="F655" s="5">
        <v>1103782</v>
      </c>
      <c r="G655" s="5">
        <v>455020111</v>
      </c>
      <c r="H655" s="5">
        <v>42646553</v>
      </c>
      <c r="I655" s="5">
        <v>0</v>
      </c>
      <c r="J655" s="5">
        <v>236</v>
      </c>
      <c r="L655">
        <f t="shared" si="63"/>
        <v>653</v>
      </c>
      <c r="M655">
        <f>Analysis!$B$3+B655/1000000</f>
        <v>14.091761999996379</v>
      </c>
      <c r="N655">
        <f t="shared" si="64"/>
        <v>3</v>
      </c>
      <c r="O655">
        <f>IF(ABS(D655)&gt;1,D655/1000000,D655)*Analysis!$B$4</f>
        <v>-0.1890387</v>
      </c>
      <c r="P655">
        <f>IF(ABS(E655)&gt;1,E655/1000000,E655)*Analysis!$B$4</f>
        <v>0.18195587999999999</v>
      </c>
      <c r="Q655">
        <f>IF(ABS(F655)&gt;1,F655/1000000,F655)*Analysis!$B$4</f>
        <v>10.828101420000001</v>
      </c>
      <c r="R655">
        <f t="shared" si="65"/>
        <v>455.02011099999999</v>
      </c>
      <c r="S655">
        <f t="shared" si="66"/>
        <v>42.646552999999997</v>
      </c>
      <c r="T655">
        <f t="shared" si="67"/>
        <v>0</v>
      </c>
      <c r="U655">
        <f t="shared" si="68"/>
        <v>0.23599999999999999</v>
      </c>
    </row>
    <row r="656" spans="1:21" x14ac:dyDescent="0.3">
      <c r="A656" s="4">
        <v>654</v>
      </c>
      <c r="B656" s="4">
        <v>-96577888642</v>
      </c>
      <c r="C656" s="5">
        <v>3</v>
      </c>
      <c r="D656" s="5">
        <v>4.0039999999999997E-3</v>
      </c>
      <c r="E656" s="5">
        <v>3.5611999999999998E-2</v>
      </c>
      <c r="F656" s="5">
        <v>1105442</v>
      </c>
      <c r="G656" s="5">
        <v>492278992</v>
      </c>
      <c r="H656" s="5">
        <v>35670609</v>
      </c>
      <c r="I656" s="5">
        <v>0</v>
      </c>
      <c r="J656" s="5">
        <v>235</v>
      </c>
      <c r="L656">
        <f t="shared" si="63"/>
        <v>654</v>
      </c>
      <c r="M656">
        <f>Analysis!$B$3+B656/1000000</f>
        <v>14.111357999994652</v>
      </c>
      <c r="N656">
        <f t="shared" si="64"/>
        <v>3</v>
      </c>
      <c r="O656">
        <f>IF(ABS(D656)&gt;1,D656/1000000,D656)*Analysis!$B$4</f>
        <v>3.927924E-2</v>
      </c>
      <c r="P656">
        <f>IF(ABS(E656)&gt;1,E656/1000000,E656)*Analysis!$B$4</f>
        <v>0.34935371999999998</v>
      </c>
      <c r="Q656">
        <f>IF(ABS(F656)&gt;1,F656/1000000,F656)*Analysis!$B$4</f>
        <v>10.844386020000002</v>
      </c>
      <c r="R656">
        <f t="shared" si="65"/>
        <v>492.27899200000002</v>
      </c>
      <c r="S656">
        <f t="shared" si="66"/>
        <v>35.670608999999999</v>
      </c>
      <c r="T656">
        <f t="shared" si="67"/>
        <v>0</v>
      </c>
      <c r="U656">
        <f t="shared" si="68"/>
        <v>0.23499999999999999</v>
      </c>
    </row>
    <row r="657" spans="1:21" x14ac:dyDescent="0.3">
      <c r="A657" s="4">
        <v>655</v>
      </c>
      <c r="B657" s="4">
        <v>-96577872098</v>
      </c>
      <c r="C657" s="5">
        <v>3</v>
      </c>
      <c r="D657" s="5">
        <v>8.4060000000000003E-3</v>
      </c>
      <c r="E657" s="5">
        <v>1.6683E-2</v>
      </c>
      <c r="F657" s="5">
        <v>1090053</v>
      </c>
      <c r="G657" s="5">
        <v>511068848</v>
      </c>
      <c r="H657" s="5">
        <v>36148224</v>
      </c>
      <c r="I657" s="5">
        <v>0</v>
      </c>
      <c r="J657" s="5">
        <v>234</v>
      </c>
      <c r="L657">
        <f t="shared" si="63"/>
        <v>655</v>
      </c>
      <c r="M657">
        <f>Analysis!$B$3+B657/1000000</f>
        <v>14.127901999992901</v>
      </c>
      <c r="N657">
        <f t="shared" si="64"/>
        <v>3</v>
      </c>
      <c r="O657">
        <f>IF(ABS(D657)&gt;1,D657/1000000,D657)*Analysis!$B$4</f>
        <v>8.2462860000000013E-2</v>
      </c>
      <c r="P657">
        <f>IF(ABS(E657)&gt;1,E657/1000000,E657)*Analysis!$B$4</f>
        <v>0.16366023000000002</v>
      </c>
      <c r="Q657">
        <f>IF(ABS(F657)&gt;1,F657/1000000,F657)*Analysis!$B$4</f>
        <v>10.693419929999999</v>
      </c>
      <c r="R657">
        <f t="shared" si="65"/>
        <v>511.068848</v>
      </c>
      <c r="S657">
        <f t="shared" si="66"/>
        <v>36.148223999999999</v>
      </c>
      <c r="T657">
        <f t="shared" si="67"/>
        <v>0</v>
      </c>
      <c r="U657">
        <f t="shared" si="68"/>
        <v>0.23400000000000001</v>
      </c>
    </row>
    <row r="658" spans="1:21" x14ac:dyDescent="0.3">
      <c r="A658" s="4">
        <v>656</v>
      </c>
      <c r="B658" s="4">
        <v>-96577853802</v>
      </c>
      <c r="C658" s="5">
        <v>3</v>
      </c>
      <c r="D658" s="5">
        <v>-2.3240000000000001E-3</v>
      </c>
      <c r="E658" s="5">
        <v>5.62E-4</v>
      </c>
      <c r="F658" s="5">
        <v>1099422</v>
      </c>
      <c r="G658" s="5">
        <v>539510559</v>
      </c>
      <c r="H658" s="5">
        <v>38104687</v>
      </c>
      <c r="I658" s="5">
        <v>0</v>
      </c>
      <c r="J658" s="5">
        <v>234</v>
      </c>
      <c r="L658">
        <f t="shared" si="63"/>
        <v>656</v>
      </c>
      <c r="M658">
        <f>Analysis!$B$3+B658/1000000</f>
        <v>14.146198000002187</v>
      </c>
      <c r="N658">
        <f t="shared" si="64"/>
        <v>3</v>
      </c>
      <c r="O658">
        <f>IF(ABS(D658)&gt;1,D658/1000000,D658)*Analysis!$B$4</f>
        <v>-2.2798440000000003E-2</v>
      </c>
      <c r="P658">
        <f>IF(ABS(E658)&gt;1,E658/1000000,E658)*Analysis!$B$4</f>
        <v>5.5132200000000001E-3</v>
      </c>
      <c r="Q658">
        <f>IF(ABS(F658)&gt;1,F658/1000000,F658)*Analysis!$B$4</f>
        <v>10.785329819999999</v>
      </c>
      <c r="R658">
        <f t="shared" si="65"/>
        <v>539.51055899999994</v>
      </c>
      <c r="S658">
        <f t="shared" si="66"/>
        <v>38.104686999999998</v>
      </c>
      <c r="T658">
        <f t="shared" si="67"/>
        <v>0</v>
      </c>
      <c r="U658">
        <f t="shared" si="68"/>
        <v>0.23400000000000001</v>
      </c>
    </row>
    <row r="659" spans="1:21" x14ac:dyDescent="0.3">
      <c r="A659" s="4">
        <v>657</v>
      </c>
      <c r="B659" s="4">
        <v>-96577833494</v>
      </c>
      <c r="C659" s="5">
        <v>3</v>
      </c>
      <c r="D659" s="5">
        <v>-1.1285999999999999E-2</v>
      </c>
      <c r="E659" s="5">
        <v>-7.293E-3</v>
      </c>
      <c r="F659" s="5">
        <v>1109396</v>
      </c>
      <c r="G659" s="5">
        <v>580228088</v>
      </c>
      <c r="H659" s="5">
        <v>45295376</v>
      </c>
      <c r="I659" s="5">
        <v>0</v>
      </c>
      <c r="J659" s="5">
        <v>231</v>
      </c>
      <c r="L659">
        <f t="shared" si="63"/>
        <v>657</v>
      </c>
      <c r="M659">
        <f>Analysis!$B$3+B659/1000000</f>
        <v>14.166505999994115</v>
      </c>
      <c r="N659">
        <f t="shared" si="64"/>
        <v>3</v>
      </c>
      <c r="O659">
        <f>IF(ABS(D659)&gt;1,D659/1000000,D659)*Analysis!$B$4</f>
        <v>-0.11071565999999999</v>
      </c>
      <c r="P659">
        <f>IF(ABS(E659)&gt;1,E659/1000000,E659)*Analysis!$B$4</f>
        <v>-7.1544330000000003E-2</v>
      </c>
      <c r="Q659">
        <f>IF(ABS(F659)&gt;1,F659/1000000,F659)*Analysis!$B$4</f>
        <v>10.883174760000001</v>
      </c>
      <c r="R659">
        <f t="shared" si="65"/>
        <v>580.22808799999996</v>
      </c>
      <c r="S659">
        <f t="shared" si="66"/>
        <v>45.295375999999997</v>
      </c>
      <c r="T659">
        <f t="shared" si="67"/>
        <v>0</v>
      </c>
      <c r="U659">
        <f t="shared" si="68"/>
        <v>0.23100000000000001</v>
      </c>
    </row>
    <row r="660" spans="1:21" x14ac:dyDescent="0.3">
      <c r="A660" s="4">
        <v>658</v>
      </c>
      <c r="B660" s="4">
        <v>-96577808268</v>
      </c>
      <c r="C660" s="5">
        <v>3</v>
      </c>
      <c r="D660" s="5">
        <v>-5.13E-4</v>
      </c>
      <c r="E660" s="5">
        <v>2.1742999999999998E-2</v>
      </c>
      <c r="F660" s="5">
        <v>1099638</v>
      </c>
      <c r="G660" s="5">
        <v>608643433</v>
      </c>
      <c r="H660" s="5">
        <v>55234421</v>
      </c>
      <c r="I660" s="5">
        <v>0</v>
      </c>
      <c r="J660" s="5">
        <v>229</v>
      </c>
      <c r="L660">
        <f t="shared" si="63"/>
        <v>658</v>
      </c>
      <c r="M660">
        <f>Analysis!$B$3+B660/1000000</f>
        <v>14.191732000006596</v>
      </c>
      <c r="N660">
        <f t="shared" si="64"/>
        <v>3</v>
      </c>
      <c r="O660">
        <f>IF(ABS(D660)&gt;1,D660/1000000,D660)*Analysis!$B$4</f>
        <v>-5.0325300000000003E-3</v>
      </c>
      <c r="P660">
        <f>IF(ABS(E660)&gt;1,E660/1000000,E660)*Analysis!$B$4</f>
        <v>0.21329882999999999</v>
      </c>
      <c r="Q660">
        <f>IF(ABS(F660)&gt;1,F660/1000000,F660)*Analysis!$B$4</f>
        <v>10.78744878</v>
      </c>
      <c r="R660">
        <f t="shared" si="65"/>
        <v>608.64343299999996</v>
      </c>
      <c r="S660">
        <f t="shared" si="66"/>
        <v>55.234420999999998</v>
      </c>
      <c r="T660">
        <f t="shared" si="67"/>
        <v>0</v>
      </c>
      <c r="U660">
        <f t="shared" si="68"/>
        <v>0.22900000000000001</v>
      </c>
    </row>
    <row r="661" spans="1:21" x14ac:dyDescent="0.3">
      <c r="A661" s="4">
        <v>659</v>
      </c>
      <c r="B661" s="4">
        <v>-96577788016</v>
      </c>
      <c r="C661" s="5">
        <v>3</v>
      </c>
      <c r="D661" s="5">
        <v>-9.1400000000000006E-3</v>
      </c>
      <c r="E661" s="5">
        <v>-3.1050000000000001E-3</v>
      </c>
      <c r="F661" s="5">
        <v>1118111</v>
      </c>
      <c r="G661" s="5">
        <v>629288574</v>
      </c>
      <c r="H661" s="5">
        <v>34172005</v>
      </c>
      <c r="I661" s="5">
        <v>0</v>
      </c>
      <c r="J661" s="5">
        <v>227</v>
      </c>
      <c r="L661">
        <f t="shared" si="63"/>
        <v>659</v>
      </c>
      <c r="M661">
        <f>Analysis!$B$3+B661/1000000</f>
        <v>14.211983999994118</v>
      </c>
      <c r="N661">
        <f t="shared" si="64"/>
        <v>3</v>
      </c>
      <c r="O661">
        <f>IF(ABS(D661)&gt;1,D661/1000000,D661)*Analysis!$B$4</f>
        <v>-8.9663400000000004E-2</v>
      </c>
      <c r="P661">
        <f>IF(ABS(E661)&gt;1,E661/1000000,E661)*Analysis!$B$4</f>
        <v>-3.0460050000000002E-2</v>
      </c>
      <c r="Q661">
        <f>IF(ABS(F661)&gt;1,F661/1000000,F661)*Analysis!$B$4</f>
        <v>10.968668910000002</v>
      </c>
      <c r="R661">
        <f t="shared" si="65"/>
        <v>629.28857400000004</v>
      </c>
      <c r="S661">
        <f t="shared" si="66"/>
        <v>34.172004999999999</v>
      </c>
      <c r="T661">
        <f t="shared" si="67"/>
        <v>0</v>
      </c>
      <c r="U661">
        <f t="shared" si="68"/>
        <v>0.22700000000000001</v>
      </c>
    </row>
    <row r="662" spans="1:21" x14ac:dyDescent="0.3">
      <c r="A662" s="4">
        <v>660</v>
      </c>
      <c r="B662" s="4">
        <v>-96577771449</v>
      </c>
      <c r="C662" s="5">
        <v>3</v>
      </c>
      <c r="D662" s="5">
        <v>-4.6398000000000002E-2</v>
      </c>
      <c r="E662" s="5">
        <v>1.6591000000000002E-2</v>
      </c>
      <c r="F662" s="5">
        <v>1120367</v>
      </c>
      <c r="G662" s="5">
        <v>620688232</v>
      </c>
      <c r="H662" s="5">
        <v>31590799</v>
      </c>
      <c r="I662" s="5">
        <v>0</v>
      </c>
      <c r="J662" s="5">
        <v>229</v>
      </c>
      <c r="L662">
        <f t="shared" si="63"/>
        <v>660</v>
      </c>
      <c r="M662">
        <f>Analysis!$B$3+B662/1000000</f>
        <v>14.228550999992876</v>
      </c>
      <c r="N662">
        <f t="shared" si="64"/>
        <v>3</v>
      </c>
      <c r="O662">
        <f>IF(ABS(D662)&gt;1,D662/1000000,D662)*Analysis!$B$4</f>
        <v>-0.45516438000000004</v>
      </c>
      <c r="P662">
        <f>IF(ABS(E662)&gt;1,E662/1000000,E662)*Analysis!$B$4</f>
        <v>0.16275771000000003</v>
      </c>
      <c r="Q662">
        <f>IF(ABS(F662)&gt;1,F662/1000000,F662)*Analysis!$B$4</f>
        <v>10.990800269999999</v>
      </c>
      <c r="R662">
        <f t="shared" si="65"/>
        <v>620.68823199999997</v>
      </c>
      <c r="S662">
        <f t="shared" si="66"/>
        <v>31.590799000000001</v>
      </c>
      <c r="T662">
        <f t="shared" si="67"/>
        <v>0</v>
      </c>
      <c r="U662">
        <f t="shared" si="68"/>
        <v>0.22900000000000001</v>
      </c>
    </row>
    <row r="663" spans="1:21" x14ac:dyDescent="0.3">
      <c r="A663" s="4">
        <v>661</v>
      </c>
      <c r="B663" s="4">
        <v>-96577752711</v>
      </c>
      <c r="C663" s="5">
        <v>3</v>
      </c>
      <c r="D663" s="5">
        <v>-0.56014699999999995</v>
      </c>
      <c r="E663" s="5">
        <v>-2.5690000000000001E-3</v>
      </c>
      <c r="F663" s="5">
        <v>1067202</v>
      </c>
      <c r="G663" s="5">
        <v>606516541</v>
      </c>
      <c r="H663" s="5">
        <v>37683926</v>
      </c>
      <c r="I663" s="5">
        <v>0</v>
      </c>
      <c r="J663" s="5">
        <v>227</v>
      </c>
      <c r="L663">
        <f t="shared" si="63"/>
        <v>661</v>
      </c>
      <c r="M663">
        <f>Analysis!$B$3+B663/1000000</f>
        <v>14.247289000006276</v>
      </c>
      <c r="N663">
        <f t="shared" si="64"/>
        <v>3</v>
      </c>
      <c r="O663">
        <f>IF(ABS(D663)&gt;1,D663/1000000,D663)*Analysis!$B$4</f>
        <v>-5.4950420700000002</v>
      </c>
      <c r="P663">
        <f>IF(ABS(E663)&gt;1,E663/1000000,E663)*Analysis!$B$4</f>
        <v>-2.5201890000000001E-2</v>
      </c>
      <c r="Q663">
        <f>IF(ABS(F663)&gt;1,F663/1000000,F663)*Analysis!$B$4</f>
        <v>10.46925162</v>
      </c>
      <c r="R663">
        <f t="shared" si="65"/>
        <v>606.51654099999996</v>
      </c>
      <c r="S663">
        <f t="shared" si="66"/>
        <v>37.683926</v>
      </c>
      <c r="T663">
        <f t="shared" si="67"/>
        <v>0</v>
      </c>
      <c r="U663">
        <f t="shared" si="68"/>
        <v>0.22700000000000001</v>
      </c>
    </row>
    <row r="664" spans="1:21" x14ac:dyDescent="0.3">
      <c r="A664" s="4">
        <v>662</v>
      </c>
      <c r="B664" s="4">
        <v>-96577729497</v>
      </c>
      <c r="C664" s="5">
        <v>3</v>
      </c>
      <c r="D664" s="5">
        <v>-1175141</v>
      </c>
      <c r="E664" s="5">
        <v>-0.183558</v>
      </c>
      <c r="F664" s="5">
        <v>1007107</v>
      </c>
      <c r="G664" s="5">
        <v>494269043</v>
      </c>
      <c r="H664" s="5">
        <v>47865696</v>
      </c>
      <c r="I664" s="5">
        <v>0</v>
      </c>
      <c r="J664" s="5">
        <v>226</v>
      </c>
      <c r="L664">
        <f t="shared" si="63"/>
        <v>662</v>
      </c>
      <c r="M664">
        <f>Analysis!$B$3+B664/1000000</f>
        <v>14.270503000007011</v>
      </c>
      <c r="N664">
        <f t="shared" si="64"/>
        <v>3</v>
      </c>
      <c r="O664">
        <f>IF(ABS(D664)&gt;1,D664/1000000,D664)*Analysis!$B$4</f>
        <v>-11.52813321</v>
      </c>
      <c r="P664">
        <f>IF(ABS(E664)&gt;1,E664/1000000,E664)*Analysis!$B$4</f>
        <v>-1.80070398</v>
      </c>
      <c r="Q664">
        <f>IF(ABS(F664)&gt;1,F664/1000000,F664)*Analysis!$B$4</f>
        <v>9.8797196700000001</v>
      </c>
      <c r="R664">
        <f t="shared" si="65"/>
        <v>494.26904300000001</v>
      </c>
      <c r="S664">
        <f t="shared" si="66"/>
        <v>47.865696</v>
      </c>
      <c r="T664">
        <f t="shared" si="67"/>
        <v>0</v>
      </c>
      <c r="U664">
        <f t="shared" si="68"/>
        <v>0.22600000000000001</v>
      </c>
    </row>
    <row r="665" spans="1:21" x14ac:dyDescent="0.3">
      <c r="A665" s="4">
        <v>663</v>
      </c>
      <c r="B665" s="4">
        <v>-96577708927</v>
      </c>
      <c r="C665" s="5">
        <v>3</v>
      </c>
      <c r="D665" s="5">
        <v>-1099270</v>
      </c>
      <c r="E665" s="5">
        <v>-0.22980200000000001</v>
      </c>
      <c r="F665" s="5">
        <v>1021658</v>
      </c>
      <c r="G665" s="5">
        <v>365375153</v>
      </c>
      <c r="H665" s="5">
        <v>21144272</v>
      </c>
      <c r="I665" s="5">
        <v>0</v>
      </c>
      <c r="J665" s="5">
        <v>224</v>
      </c>
      <c r="L665">
        <f t="shared" si="63"/>
        <v>663</v>
      </c>
      <c r="M665">
        <f>Analysis!$B$3+B665/1000000</f>
        <v>14.291073000000324</v>
      </c>
      <c r="N665">
        <f t="shared" si="64"/>
        <v>3</v>
      </c>
      <c r="O665">
        <f>IF(ABS(D665)&gt;1,D665/1000000,D665)*Analysis!$B$4</f>
        <v>-10.7838387</v>
      </c>
      <c r="P665">
        <f>IF(ABS(E665)&gt;1,E665/1000000,E665)*Analysis!$B$4</f>
        <v>-2.2543576200000004</v>
      </c>
      <c r="Q665">
        <f>IF(ABS(F665)&gt;1,F665/1000000,F665)*Analysis!$B$4</f>
        <v>10.022464980000001</v>
      </c>
      <c r="R665">
        <f t="shared" si="65"/>
        <v>365.37515300000001</v>
      </c>
      <c r="S665">
        <f t="shared" si="66"/>
        <v>21.144272000000001</v>
      </c>
      <c r="T665">
        <f t="shared" si="67"/>
        <v>0</v>
      </c>
      <c r="U665">
        <f t="shared" si="68"/>
        <v>0.224</v>
      </c>
    </row>
    <row r="666" spans="1:21" x14ac:dyDescent="0.3">
      <c r="A666" s="4">
        <v>664</v>
      </c>
      <c r="B666" s="4">
        <v>-96577688291</v>
      </c>
      <c r="C666" s="5">
        <v>3</v>
      </c>
      <c r="D666" s="5">
        <v>-0.53555299999999995</v>
      </c>
      <c r="E666" s="5">
        <v>-5.6047E-2</v>
      </c>
      <c r="F666" s="5">
        <v>1011482</v>
      </c>
      <c r="G666" s="5">
        <v>294118317</v>
      </c>
      <c r="H666" s="5">
        <v>-7680930</v>
      </c>
      <c r="I666" s="5">
        <v>0</v>
      </c>
      <c r="J666" s="5">
        <v>223</v>
      </c>
      <c r="L666">
        <f t="shared" si="63"/>
        <v>664</v>
      </c>
      <c r="M666">
        <f>Analysis!$B$3+B666/1000000</f>
        <v>14.311709000001429</v>
      </c>
      <c r="N666">
        <f t="shared" si="64"/>
        <v>3</v>
      </c>
      <c r="O666">
        <f>IF(ABS(D666)&gt;1,D666/1000000,D666)*Analysis!$B$4</f>
        <v>-5.2537749299999996</v>
      </c>
      <c r="P666">
        <f>IF(ABS(E666)&gt;1,E666/1000000,E666)*Analysis!$B$4</f>
        <v>-0.54982107000000002</v>
      </c>
      <c r="Q666">
        <f>IF(ABS(F666)&gt;1,F666/1000000,F666)*Analysis!$B$4</f>
        <v>9.9226384200000002</v>
      </c>
      <c r="R666">
        <f t="shared" si="65"/>
        <v>294.11831699999999</v>
      </c>
      <c r="S666">
        <f t="shared" si="66"/>
        <v>-7.68093</v>
      </c>
      <c r="T666">
        <f t="shared" si="67"/>
        <v>0</v>
      </c>
      <c r="U666">
        <f t="shared" si="68"/>
        <v>0.223</v>
      </c>
    </row>
    <row r="667" spans="1:21" x14ac:dyDescent="0.3">
      <c r="A667" s="4">
        <v>665</v>
      </c>
      <c r="B667" s="4">
        <v>-96577669588</v>
      </c>
      <c r="C667" s="5">
        <v>3</v>
      </c>
      <c r="D667" s="5">
        <v>-0.38812400000000002</v>
      </c>
      <c r="E667" s="5">
        <v>0.11885999999999999</v>
      </c>
      <c r="F667" s="5">
        <v>0.96106899999999995</v>
      </c>
      <c r="G667" s="5">
        <v>255109848</v>
      </c>
      <c r="H667" s="5">
        <v>-9643256</v>
      </c>
      <c r="I667" s="5">
        <v>0</v>
      </c>
      <c r="J667" s="5">
        <v>221</v>
      </c>
      <c r="L667">
        <f t="shared" si="63"/>
        <v>665</v>
      </c>
      <c r="M667">
        <f>Analysis!$B$3+B667/1000000</f>
        <v>14.330411999995704</v>
      </c>
      <c r="N667">
        <f t="shared" si="64"/>
        <v>3</v>
      </c>
      <c r="O667">
        <f>IF(ABS(D667)&gt;1,D667/1000000,D667)*Analysis!$B$4</f>
        <v>-3.8074964400000004</v>
      </c>
      <c r="P667">
        <f>IF(ABS(E667)&gt;1,E667/1000000,E667)*Analysis!$B$4</f>
        <v>1.1660166000000001</v>
      </c>
      <c r="Q667">
        <f>IF(ABS(F667)&gt;1,F667/1000000,F667)*Analysis!$B$4</f>
        <v>9.4280868899999994</v>
      </c>
      <c r="R667">
        <f t="shared" si="65"/>
        <v>255.109848</v>
      </c>
      <c r="S667">
        <f t="shared" si="66"/>
        <v>-9.6432559999999992</v>
      </c>
      <c r="T667">
        <f t="shared" si="67"/>
        <v>0</v>
      </c>
      <c r="U667">
        <f t="shared" si="68"/>
        <v>0.221</v>
      </c>
    </row>
    <row r="668" spans="1:21" x14ac:dyDescent="0.3">
      <c r="A668" s="4">
        <v>666</v>
      </c>
      <c r="B668" s="4">
        <v>-96577652150</v>
      </c>
      <c r="C668" s="5">
        <v>3</v>
      </c>
      <c r="D668" s="5">
        <v>-0.37118000000000001</v>
      </c>
      <c r="E668" s="5">
        <v>0.11923599999999999</v>
      </c>
      <c r="F668" s="5">
        <v>0.98707599999999995</v>
      </c>
      <c r="G668" s="5">
        <v>218403961</v>
      </c>
      <c r="H668" s="5">
        <v>-1856749</v>
      </c>
      <c r="I668" s="5">
        <v>0</v>
      </c>
      <c r="J668" s="5">
        <v>226</v>
      </c>
      <c r="L668">
        <f t="shared" si="63"/>
        <v>666</v>
      </c>
      <c r="M668">
        <f>Analysis!$B$3+B668/1000000</f>
        <v>14.347850000005565</v>
      </c>
      <c r="N668">
        <f t="shared" si="64"/>
        <v>3</v>
      </c>
      <c r="O668">
        <f>IF(ABS(D668)&gt;1,D668/1000000,D668)*Analysis!$B$4</f>
        <v>-3.6412758000000003</v>
      </c>
      <c r="P668">
        <f>IF(ABS(E668)&gt;1,E668/1000000,E668)*Analysis!$B$4</f>
        <v>1.1697051599999999</v>
      </c>
      <c r="Q668">
        <f>IF(ABS(F668)&gt;1,F668/1000000,F668)*Analysis!$B$4</f>
        <v>9.6832155600000007</v>
      </c>
      <c r="R668">
        <f t="shared" si="65"/>
        <v>218.40396100000001</v>
      </c>
      <c r="S668">
        <f t="shared" si="66"/>
        <v>-1.856749</v>
      </c>
      <c r="T668">
        <f t="shared" si="67"/>
        <v>0</v>
      </c>
      <c r="U668">
        <f t="shared" si="68"/>
        <v>0.22600000000000001</v>
      </c>
    </row>
    <row r="669" spans="1:21" x14ac:dyDescent="0.3">
      <c r="A669" s="4">
        <v>667</v>
      </c>
      <c r="B669" s="4">
        <v>-96577630269</v>
      </c>
      <c r="C669" s="5">
        <v>3</v>
      </c>
      <c r="D669" s="5">
        <v>-0.102102</v>
      </c>
      <c r="E669" s="5">
        <v>2.7212E-2</v>
      </c>
      <c r="F669" s="5">
        <v>1024923</v>
      </c>
      <c r="G669" s="5">
        <v>201389069</v>
      </c>
      <c r="H669" s="5">
        <v>1673456</v>
      </c>
      <c r="I669" s="5">
        <v>0</v>
      </c>
      <c r="J669" s="5">
        <v>225</v>
      </c>
      <c r="L669">
        <f t="shared" si="63"/>
        <v>667</v>
      </c>
      <c r="M669">
        <f>Analysis!$B$3+B669/1000000</f>
        <v>14.369730999998865</v>
      </c>
      <c r="N669">
        <f t="shared" si="64"/>
        <v>3</v>
      </c>
      <c r="O669">
        <f>IF(ABS(D669)&gt;1,D669/1000000,D669)*Analysis!$B$4</f>
        <v>-1.00162062</v>
      </c>
      <c r="P669">
        <f>IF(ABS(E669)&gt;1,E669/1000000,E669)*Analysis!$B$4</f>
        <v>0.26694972</v>
      </c>
      <c r="Q669">
        <f>IF(ABS(F669)&gt;1,F669/1000000,F669)*Analysis!$B$4</f>
        <v>10.054494630000001</v>
      </c>
      <c r="R669">
        <f t="shared" si="65"/>
        <v>201.38906900000001</v>
      </c>
      <c r="S669">
        <f t="shared" si="66"/>
        <v>1.6734560000000001</v>
      </c>
      <c r="T669">
        <f t="shared" si="67"/>
        <v>0</v>
      </c>
      <c r="U669">
        <f t="shared" si="68"/>
        <v>0.22500000000000001</v>
      </c>
    </row>
    <row r="670" spans="1:21" x14ac:dyDescent="0.3">
      <c r="A670" s="4">
        <v>668</v>
      </c>
      <c r="B670" s="4">
        <v>-96577610189</v>
      </c>
      <c r="C670" s="5">
        <v>3</v>
      </c>
      <c r="D670" s="5">
        <v>3.6784999999999998E-2</v>
      </c>
      <c r="E670" s="5">
        <v>-1.4899000000000001E-2</v>
      </c>
      <c r="F670" s="5">
        <v>1003069</v>
      </c>
      <c r="G670" s="5">
        <v>204237885</v>
      </c>
      <c r="H670" s="5">
        <v>0.702627</v>
      </c>
      <c r="I670" s="5">
        <v>0</v>
      </c>
      <c r="J670" s="5">
        <v>224</v>
      </c>
      <c r="L670">
        <f t="shared" si="63"/>
        <v>668</v>
      </c>
      <c r="M670">
        <f>Analysis!$B$3+B670/1000000</f>
        <v>14.389811000000918</v>
      </c>
      <c r="N670">
        <f t="shared" si="64"/>
        <v>3</v>
      </c>
      <c r="O670">
        <f>IF(ABS(D670)&gt;1,D670/1000000,D670)*Analysis!$B$4</f>
        <v>0.36086085000000001</v>
      </c>
      <c r="P670">
        <f>IF(ABS(E670)&gt;1,E670/1000000,E670)*Analysis!$B$4</f>
        <v>-0.14615919000000002</v>
      </c>
      <c r="Q670">
        <f>IF(ABS(F670)&gt;1,F670/1000000,F670)*Analysis!$B$4</f>
        <v>9.8401068900000013</v>
      </c>
      <c r="R670">
        <f t="shared" si="65"/>
        <v>204.23788500000001</v>
      </c>
      <c r="S670">
        <f t="shared" si="66"/>
        <v>0.702627</v>
      </c>
      <c r="T670">
        <f t="shared" si="67"/>
        <v>0</v>
      </c>
      <c r="U670">
        <f t="shared" si="68"/>
        <v>0.224</v>
      </c>
    </row>
    <row r="671" spans="1:21" x14ac:dyDescent="0.3">
      <c r="A671" s="4">
        <v>669</v>
      </c>
      <c r="B671" s="4">
        <v>-96577606951</v>
      </c>
      <c r="C671" s="5">
        <v>3</v>
      </c>
      <c r="D671" s="5">
        <v>2.3782999999999999E-2</v>
      </c>
      <c r="E671" s="5">
        <v>-1.797E-3</v>
      </c>
      <c r="F671" s="5">
        <v>0.99915600000000004</v>
      </c>
      <c r="G671" s="5">
        <v>155196777</v>
      </c>
      <c r="H671" s="5">
        <v>2725485</v>
      </c>
      <c r="I671" s="5">
        <v>0</v>
      </c>
      <c r="J671" s="5">
        <v>223</v>
      </c>
      <c r="L671">
        <f t="shared" si="63"/>
        <v>669</v>
      </c>
      <c r="M671">
        <f>Analysis!$B$3+B671/1000000</f>
        <v>14.393049000005703</v>
      </c>
      <c r="N671">
        <f t="shared" si="64"/>
        <v>3</v>
      </c>
      <c r="O671">
        <f>IF(ABS(D671)&gt;1,D671/1000000,D671)*Analysis!$B$4</f>
        <v>0.23331123000000001</v>
      </c>
      <c r="P671">
        <f>IF(ABS(E671)&gt;1,E671/1000000,E671)*Analysis!$B$4</f>
        <v>-1.762857E-2</v>
      </c>
      <c r="Q671">
        <f>IF(ABS(F671)&gt;1,F671/1000000,F671)*Analysis!$B$4</f>
        <v>9.8017203600000009</v>
      </c>
      <c r="R671">
        <f t="shared" si="65"/>
        <v>155.196777</v>
      </c>
      <c r="S671">
        <f t="shared" si="66"/>
        <v>2.7254849999999999</v>
      </c>
      <c r="T671">
        <f t="shared" si="67"/>
        <v>0</v>
      </c>
      <c r="U671">
        <f t="shared" si="68"/>
        <v>0.223</v>
      </c>
    </row>
    <row r="672" spans="1:21" x14ac:dyDescent="0.3">
      <c r="A672" s="4">
        <v>670</v>
      </c>
      <c r="B672" s="4">
        <v>-96577579297</v>
      </c>
      <c r="C672" s="5">
        <v>3</v>
      </c>
      <c r="D672" s="5">
        <v>1.5661999999999999E-2</v>
      </c>
      <c r="E672" s="5">
        <v>-5.5510000000000004E-3</v>
      </c>
      <c r="F672" s="5">
        <v>0.99783299999999997</v>
      </c>
      <c r="G672" s="5">
        <v>110910568</v>
      </c>
      <c r="H672" s="5">
        <v>4656344</v>
      </c>
      <c r="I672" s="5">
        <v>0</v>
      </c>
      <c r="J672" s="5">
        <v>223</v>
      </c>
      <c r="L672">
        <f t="shared" si="63"/>
        <v>670</v>
      </c>
      <c r="M672">
        <f>Analysis!$B$3+B672/1000000</f>
        <v>14.420702999996138</v>
      </c>
      <c r="N672">
        <f t="shared" si="64"/>
        <v>3</v>
      </c>
      <c r="O672">
        <f>IF(ABS(D672)&gt;1,D672/1000000,D672)*Analysis!$B$4</f>
        <v>0.15364422</v>
      </c>
      <c r="P672">
        <f>IF(ABS(E672)&gt;1,E672/1000000,E672)*Analysis!$B$4</f>
        <v>-5.4455310000000007E-2</v>
      </c>
      <c r="Q672">
        <f>IF(ABS(F672)&gt;1,F672/1000000,F672)*Analysis!$B$4</f>
        <v>9.7887417299999999</v>
      </c>
      <c r="R672">
        <f t="shared" si="65"/>
        <v>110.910568</v>
      </c>
      <c r="S672">
        <f t="shared" si="66"/>
        <v>4.6563439999999998</v>
      </c>
      <c r="T672">
        <f t="shared" si="67"/>
        <v>0</v>
      </c>
      <c r="U672">
        <f t="shared" si="68"/>
        <v>0.223</v>
      </c>
    </row>
    <row r="673" spans="1:21" x14ac:dyDescent="0.3">
      <c r="A673" s="4">
        <v>671</v>
      </c>
      <c r="B673" s="4">
        <v>-96577551632</v>
      </c>
      <c r="C673" s="5">
        <v>3</v>
      </c>
      <c r="D673" s="5">
        <v>4.3215000000000003E-2</v>
      </c>
      <c r="E673" s="5">
        <v>-1.9220999999999999E-2</v>
      </c>
      <c r="F673" s="5">
        <v>0.98177199999999998</v>
      </c>
      <c r="G673" s="5">
        <v>-159091690</v>
      </c>
      <c r="H673" s="5">
        <v>44632755</v>
      </c>
      <c r="I673" s="5">
        <v>0</v>
      </c>
      <c r="J673" s="5">
        <v>226</v>
      </c>
      <c r="L673">
        <f t="shared" si="63"/>
        <v>671</v>
      </c>
      <c r="M673">
        <f>Analysis!$B$3+B673/1000000</f>
        <v>14.448367999997572</v>
      </c>
      <c r="N673">
        <f t="shared" si="64"/>
        <v>3</v>
      </c>
      <c r="O673">
        <f>IF(ABS(D673)&gt;1,D673/1000000,D673)*Analysis!$B$4</f>
        <v>0.42393915000000004</v>
      </c>
      <c r="P673">
        <f>IF(ABS(E673)&gt;1,E673/1000000,E673)*Analysis!$B$4</f>
        <v>-0.18855801</v>
      </c>
      <c r="Q673">
        <f>IF(ABS(F673)&gt;1,F673/1000000,F673)*Analysis!$B$4</f>
        <v>9.6311833199999999</v>
      </c>
      <c r="R673">
        <f t="shared" si="65"/>
        <v>-159.09169</v>
      </c>
      <c r="S673">
        <f t="shared" si="66"/>
        <v>44.632755000000003</v>
      </c>
      <c r="T673">
        <f t="shared" si="67"/>
        <v>0</v>
      </c>
      <c r="U673">
        <f t="shared" si="68"/>
        <v>0.22600000000000001</v>
      </c>
    </row>
    <row r="674" spans="1:21" x14ac:dyDescent="0.3">
      <c r="A674" s="4">
        <v>672</v>
      </c>
      <c r="B674" s="4">
        <v>-96577531614</v>
      </c>
      <c r="C674" s="5">
        <v>3</v>
      </c>
      <c r="D674" s="5">
        <v>3.4187000000000002E-2</v>
      </c>
      <c r="E674" s="5">
        <v>-6.0800000000000003E-3</v>
      </c>
      <c r="F674" s="5">
        <v>0.98451299999999997</v>
      </c>
      <c r="G674" s="5">
        <v>-209048813</v>
      </c>
      <c r="H674" s="5">
        <v>32414288</v>
      </c>
      <c r="I674" s="5">
        <v>0</v>
      </c>
      <c r="J674" s="5">
        <v>226</v>
      </c>
      <c r="L674">
        <f t="shared" si="63"/>
        <v>672</v>
      </c>
      <c r="M674">
        <f>Analysis!$B$3+B674/1000000</f>
        <v>14.468385999993188</v>
      </c>
      <c r="N674">
        <f t="shared" si="64"/>
        <v>3</v>
      </c>
      <c r="O674">
        <f>IF(ABS(D674)&gt;1,D674/1000000,D674)*Analysis!$B$4</f>
        <v>0.33537447000000004</v>
      </c>
      <c r="P674">
        <f>IF(ABS(E674)&gt;1,E674/1000000,E674)*Analysis!$B$4</f>
        <v>-5.9644800000000005E-2</v>
      </c>
      <c r="Q674">
        <f>IF(ABS(F674)&gt;1,F674/1000000,F674)*Analysis!$B$4</f>
        <v>9.6580725300000001</v>
      </c>
      <c r="R674">
        <f t="shared" si="65"/>
        <v>-209.048813</v>
      </c>
      <c r="S674">
        <f t="shared" si="66"/>
        <v>32.414287999999999</v>
      </c>
      <c r="T674">
        <f t="shared" si="67"/>
        <v>0</v>
      </c>
      <c r="U674">
        <f t="shared" si="68"/>
        <v>0.22600000000000001</v>
      </c>
    </row>
    <row r="675" spans="1:21" x14ac:dyDescent="0.3">
      <c r="A675" s="4">
        <v>673</v>
      </c>
      <c r="B675" s="4">
        <v>-96577509672</v>
      </c>
      <c r="C675" s="5">
        <v>3</v>
      </c>
      <c r="D675" s="5">
        <v>4.3735000000000003E-2</v>
      </c>
      <c r="E675" s="5">
        <v>7.7619999999999998E-3</v>
      </c>
      <c r="F675" s="5">
        <v>1018855</v>
      </c>
      <c r="G675" s="5">
        <v>-239280304</v>
      </c>
      <c r="H675" s="5">
        <v>22125214</v>
      </c>
      <c r="I675" s="5">
        <v>0</v>
      </c>
      <c r="J675" s="5">
        <v>225</v>
      </c>
      <c r="L675">
        <f t="shared" si="63"/>
        <v>673</v>
      </c>
      <c r="M675">
        <f>Analysis!$B$3+B675/1000000</f>
        <v>14.490327999999863</v>
      </c>
      <c r="N675">
        <f t="shared" si="64"/>
        <v>3</v>
      </c>
      <c r="O675">
        <f>IF(ABS(D675)&gt;1,D675/1000000,D675)*Analysis!$B$4</f>
        <v>0.42904035000000007</v>
      </c>
      <c r="P675">
        <f>IF(ABS(E675)&gt;1,E675/1000000,E675)*Analysis!$B$4</f>
        <v>7.614522E-2</v>
      </c>
      <c r="Q675">
        <f>IF(ABS(F675)&gt;1,F675/1000000,F675)*Analysis!$B$4</f>
        <v>9.9949675500000019</v>
      </c>
      <c r="R675">
        <f t="shared" si="65"/>
        <v>-239.280304</v>
      </c>
      <c r="S675">
        <f t="shared" si="66"/>
        <v>22.125214</v>
      </c>
      <c r="T675">
        <f t="shared" si="67"/>
        <v>0</v>
      </c>
      <c r="U675">
        <f t="shared" si="68"/>
        <v>0.22500000000000001</v>
      </c>
    </row>
    <row r="676" spans="1:21" x14ac:dyDescent="0.3">
      <c r="A676" s="4">
        <v>674</v>
      </c>
      <c r="B676" s="4">
        <v>-96577494028</v>
      </c>
      <c r="C676" s="5">
        <v>3</v>
      </c>
      <c r="D676" s="5">
        <v>4.1993000000000003E-2</v>
      </c>
      <c r="E676" s="5">
        <v>2.1694000000000001E-2</v>
      </c>
      <c r="F676" s="5">
        <v>1043273</v>
      </c>
      <c r="G676" s="5">
        <v>-253795044</v>
      </c>
      <c r="H676" s="5">
        <v>35749271</v>
      </c>
      <c r="I676" s="5">
        <v>0</v>
      </c>
      <c r="J676" s="5">
        <v>224</v>
      </c>
      <c r="L676">
        <f t="shared" si="63"/>
        <v>674</v>
      </c>
      <c r="M676">
        <f>Analysis!$B$3+B676/1000000</f>
        <v>14.505971999999019</v>
      </c>
      <c r="N676">
        <f t="shared" si="64"/>
        <v>3</v>
      </c>
      <c r="O676">
        <f>IF(ABS(D676)&gt;1,D676/1000000,D676)*Analysis!$B$4</f>
        <v>0.41195133000000006</v>
      </c>
      <c r="P676">
        <f>IF(ABS(E676)&gt;1,E676/1000000,E676)*Analysis!$B$4</f>
        <v>0.21281814000000002</v>
      </c>
      <c r="Q676">
        <f>IF(ABS(F676)&gt;1,F676/1000000,F676)*Analysis!$B$4</f>
        <v>10.23450813</v>
      </c>
      <c r="R676">
        <f t="shared" si="65"/>
        <v>-253.79504399999999</v>
      </c>
      <c r="S676">
        <f t="shared" si="66"/>
        <v>35.749271</v>
      </c>
      <c r="T676">
        <f t="shared" si="67"/>
        <v>0</v>
      </c>
      <c r="U676">
        <f t="shared" si="68"/>
        <v>0.224</v>
      </c>
    </row>
    <row r="677" spans="1:21" x14ac:dyDescent="0.3">
      <c r="A677" s="4">
        <v>675</v>
      </c>
      <c r="B677" s="4">
        <v>-96577469423</v>
      </c>
      <c r="C677" s="5">
        <v>3</v>
      </c>
      <c r="D677" s="5">
        <v>4.0254999999999999E-2</v>
      </c>
      <c r="E677" s="5">
        <v>1.9488999999999999E-2</v>
      </c>
      <c r="F677" s="5">
        <v>1059957</v>
      </c>
      <c r="G677" s="5">
        <v>-263581116</v>
      </c>
      <c r="H677" s="5">
        <v>48749359</v>
      </c>
      <c r="I677" s="5">
        <v>0</v>
      </c>
      <c r="J677" s="5">
        <v>223</v>
      </c>
      <c r="L677">
        <f t="shared" si="63"/>
        <v>675</v>
      </c>
      <c r="M677">
        <f>Analysis!$B$3+B677/1000000</f>
        <v>14.53057699999772</v>
      </c>
      <c r="N677">
        <f t="shared" si="64"/>
        <v>3</v>
      </c>
      <c r="O677">
        <f>IF(ABS(D677)&gt;1,D677/1000000,D677)*Analysis!$B$4</f>
        <v>0.39490154999999999</v>
      </c>
      <c r="P677">
        <f>IF(ABS(E677)&gt;1,E677/1000000,E677)*Analysis!$B$4</f>
        <v>0.19118709</v>
      </c>
      <c r="Q677">
        <f>IF(ABS(F677)&gt;1,F677/1000000,F677)*Analysis!$B$4</f>
        <v>10.398178170000001</v>
      </c>
      <c r="R677">
        <f t="shared" si="65"/>
        <v>-263.58111600000001</v>
      </c>
      <c r="S677">
        <f t="shared" si="66"/>
        <v>48.749358999999998</v>
      </c>
      <c r="T677">
        <f t="shared" si="67"/>
        <v>0</v>
      </c>
      <c r="U677">
        <f t="shared" si="68"/>
        <v>0.223</v>
      </c>
    </row>
    <row r="678" spans="1:21" x14ac:dyDescent="0.3">
      <c r="A678" s="4">
        <v>676</v>
      </c>
      <c r="B678" s="4">
        <v>-96577449820</v>
      </c>
      <c r="C678" s="5">
        <v>3</v>
      </c>
      <c r="D678" s="5">
        <v>3.6372000000000002E-2</v>
      </c>
      <c r="E678" s="5">
        <v>1.9538E-2</v>
      </c>
      <c r="F678" s="5">
        <v>1045601</v>
      </c>
      <c r="G678" s="5">
        <v>-264658356</v>
      </c>
      <c r="H678" s="5">
        <v>48693169</v>
      </c>
      <c r="I678" s="5">
        <v>0</v>
      </c>
      <c r="J678" s="5">
        <v>222</v>
      </c>
      <c r="L678">
        <f t="shared" si="63"/>
        <v>676</v>
      </c>
      <c r="M678">
        <f>Analysis!$B$3+B678/1000000</f>
        <v>14.550180000005639</v>
      </c>
      <c r="N678">
        <f t="shared" si="64"/>
        <v>3</v>
      </c>
      <c r="O678">
        <f>IF(ABS(D678)&gt;1,D678/1000000,D678)*Analysis!$B$4</f>
        <v>0.35680932000000004</v>
      </c>
      <c r="P678">
        <f>IF(ABS(E678)&gt;1,E678/1000000,E678)*Analysis!$B$4</f>
        <v>0.19166778000000001</v>
      </c>
      <c r="Q678">
        <f>IF(ABS(F678)&gt;1,F678/1000000,F678)*Analysis!$B$4</f>
        <v>10.25734581</v>
      </c>
      <c r="R678">
        <f t="shared" si="65"/>
        <v>-264.65835600000003</v>
      </c>
      <c r="S678">
        <f t="shared" si="66"/>
        <v>48.693168999999997</v>
      </c>
      <c r="T678">
        <f t="shared" si="67"/>
        <v>0</v>
      </c>
      <c r="U678">
        <f t="shared" si="68"/>
        <v>0.222</v>
      </c>
    </row>
    <row r="679" spans="1:21" x14ac:dyDescent="0.3">
      <c r="A679" s="4">
        <v>677</v>
      </c>
      <c r="B679" s="4">
        <v>-96577425757</v>
      </c>
      <c r="C679" s="5">
        <v>3</v>
      </c>
      <c r="D679" s="5">
        <v>3.2747999999999999E-2</v>
      </c>
      <c r="E679" s="5">
        <v>1.0888E-2</v>
      </c>
      <c r="F679" s="5">
        <v>1042198</v>
      </c>
      <c r="G679" s="5">
        <v>-235392029</v>
      </c>
      <c r="H679" s="5">
        <v>58786156</v>
      </c>
      <c r="I679" s="5">
        <v>0</v>
      </c>
      <c r="J679" s="5">
        <v>222</v>
      </c>
      <c r="L679">
        <f t="shared" si="63"/>
        <v>677</v>
      </c>
      <c r="M679">
        <f>Analysis!$B$3+B679/1000000</f>
        <v>14.574242999995477</v>
      </c>
      <c r="N679">
        <f t="shared" si="64"/>
        <v>3</v>
      </c>
      <c r="O679">
        <f>IF(ABS(D679)&gt;1,D679/1000000,D679)*Analysis!$B$4</f>
        <v>0.32125788</v>
      </c>
      <c r="P679">
        <f>IF(ABS(E679)&gt;1,E679/1000000,E679)*Analysis!$B$4</f>
        <v>0.10681128000000001</v>
      </c>
      <c r="Q679">
        <f>IF(ABS(F679)&gt;1,F679/1000000,F679)*Analysis!$B$4</f>
        <v>10.22396238</v>
      </c>
      <c r="R679">
        <f t="shared" si="65"/>
        <v>-235.39202900000001</v>
      </c>
      <c r="S679">
        <f t="shared" si="66"/>
        <v>58.786155999999998</v>
      </c>
      <c r="T679">
        <f t="shared" si="67"/>
        <v>0</v>
      </c>
      <c r="U679">
        <f t="shared" si="68"/>
        <v>0.222</v>
      </c>
    </row>
    <row r="680" spans="1:21" x14ac:dyDescent="0.3">
      <c r="A680" s="4">
        <v>678</v>
      </c>
      <c r="B680" s="4">
        <v>-96577410351</v>
      </c>
      <c r="C680" s="5">
        <v>3</v>
      </c>
      <c r="D680" s="5">
        <v>4.0882000000000002E-2</v>
      </c>
      <c r="E680" s="5">
        <v>1.0735E-2</v>
      </c>
      <c r="F680" s="5">
        <v>1041947</v>
      </c>
      <c r="G680" s="5">
        <v>-225181961</v>
      </c>
      <c r="H680" s="5">
        <v>70689285</v>
      </c>
      <c r="I680" s="5">
        <v>0</v>
      </c>
      <c r="J680" s="5">
        <v>228</v>
      </c>
      <c r="L680">
        <f t="shared" si="63"/>
        <v>678</v>
      </c>
      <c r="M680">
        <f>Analysis!$B$3+B680/1000000</f>
        <v>14.589649000001373</v>
      </c>
      <c r="N680">
        <f t="shared" si="64"/>
        <v>3</v>
      </c>
      <c r="O680">
        <f>IF(ABS(D680)&gt;1,D680/1000000,D680)*Analysis!$B$4</f>
        <v>0.40105242000000002</v>
      </c>
      <c r="P680">
        <f>IF(ABS(E680)&gt;1,E680/1000000,E680)*Analysis!$B$4</f>
        <v>0.10531035</v>
      </c>
      <c r="Q680">
        <f>IF(ABS(F680)&gt;1,F680/1000000,F680)*Analysis!$B$4</f>
        <v>10.221500069999999</v>
      </c>
      <c r="R680">
        <f t="shared" si="65"/>
        <v>-225.181961</v>
      </c>
      <c r="S680">
        <f t="shared" si="66"/>
        <v>70.689284999999998</v>
      </c>
      <c r="T680">
        <f t="shared" si="67"/>
        <v>0</v>
      </c>
      <c r="U680">
        <f t="shared" si="68"/>
        <v>0.22800000000000001</v>
      </c>
    </row>
    <row r="681" spans="1:21" x14ac:dyDescent="0.3">
      <c r="A681" s="4">
        <v>679</v>
      </c>
      <c r="B681" s="4">
        <v>-96577388698</v>
      </c>
      <c r="C681" s="5">
        <v>3</v>
      </c>
      <c r="D681" s="5">
        <v>4.0245000000000003E-2</v>
      </c>
      <c r="E681" s="5">
        <v>1.8901000000000001E-2</v>
      </c>
      <c r="F681" s="5">
        <v>1056672</v>
      </c>
      <c r="G681" s="5">
        <v>-214866470</v>
      </c>
      <c r="H681" s="5">
        <v>71576942</v>
      </c>
      <c r="I681" s="5">
        <v>0</v>
      </c>
      <c r="J681" s="5">
        <v>227</v>
      </c>
      <c r="L681">
        <f t="shared" si="63"/>
        <v>679</v>
      </c>
      <c r="M681">
        <f>Analysis!$B$3+B681/1000000</f>
        <v>14.611302000004798</v>
      </c>
      <c r="N681">
        <f t="shared" si="64"/>
        <v>3</v>
      </c>
      <c r="O681">
        <f>IF(ABS(D681)&gt;1,D681/1000000,D681)*Analysis!$B$4</f>
        <v>0.39480345000000006</v>
      </c>
      <c r="P681">
        <f>IF(ABS(E681)&gt;1,E681/1000000,E681)*Analysis!$B$4</f>
        <v>0.18541881000000002</v>
      </c>
      <c r="Q681">
        <f>IF(ABS(F681)&gt;1,F681/1000000,F681)*Analysis!$B$4</f>
        <v>10.365952320000002</v>
      </c>
      <c r="R681">
        <f t="shared" si="65"/>
        <v>-214.86646999999999</v>
      </c>
      <c r="S681">
        <f t="shared" si="66"/>
        <v>71.576942000000003</v>
      </c>
      <c r="T681">
        <f t="shared" si="67"/>
        <v>0</v>
      </c>
      <c r="U681">
        <f t="shared" si="68"/>
        <v>0.22700000000000001</v>
      </c>
    </row>
    <row r="682" spans="1:21" x14ac:dyDescent="0.3">
      <c r="A682" s="4">
        <v>680</v>
      </c>
      <c r="B682" s="4">
        <v>-96577370712</v>
      </c>
      <c r="C682" s="5">
        <v>3</v>
      </c>
      <c r="D682" s="5">
        <v>3.6832999999999998E-2</v>
      </c>
      <c r="E682" s="5">
        <v>2.7950000000000002E-3</v>
      </c>
      <c r="F682" s="5">
        <v>1050315</v>
      </c>
      <c r="G682" s="5">
        <v>-206478104</v>
      </c>
      <c r="H682" s="5">
        <v>65717140</v>
      </c>
      <c r="I682" s="5">
        <v>0</v>
      </c>
      <c r="J682" s="5">
        <v>227</v>
      </c>
      <c r="L682">
        <f t="shared" si="63"/>
        <v>680</v>
      </c>
      <c r="M682">
        <f>Analysis!$B$3+B682/1000000</f>
        <v>14.62928799999645</v>
      </c>
      <c r="N682">
        <f t="shared" si="64"/>
        <v>3</v>
      </c>
      <c r="O682">
        <f>IF(ABS(D682)&gt;1,D682/1000000,D682)*Analysis!$B$4</f>
        <v>0.36133173000000002</v>
      </c>
      <c r="P682">
        <f>IF(ABS(E682)&gt;1,E682/1000000,E682)*Analysis!$B$4</f>
        <v>2.7418950000000004E-2</v>
      </c>
      <c r="Q682">
        <f>IF(ABS(F682)&gt;1,F682/1000000,F682)*Analysis!$B$4</f>
        <v>10.303590150000002</v>
      </c>
      <c r="R682">
        <f t="shared" si="65"/>
        <v>-206.478104</v>
      </c>
      <c r="S682">
        <f t="shared" si="66"/>
        <v>65.717140000000001</v>
      </c>
      <c r="T682">
        <f t="shared" si="67"/>
        <v>0</v>
      </c>
      <c r="U682">
        <f t="shared" si="68"/>
        <v>0.22700000000000001</v>
      </c>
    </row>
    <row r="683" spans="1:21" x14ac:dyDescent="0.3">
      <c r="A683" s="4">
        <v>681</v>
      </c>
      <c r="B683" s="4">
        <v>-96577350751</v>
      </c>
      <c r="C683" s="5">
        <v>3</v>
      </c>
      <c r="D683" s="5">
        <v>3.1061999999999999E-2</v>
      </c>
      <c r="E683" s="5">
        <v>-2.0599999999999999E-4</v>
      </c>
      <c r="F683" s="5">
        <v>1033584</v>
      </c>
      <c r="G683" s="5">
        <v>-190616043</v>
      </c>
      <c r="H683" s="5">
        <v>51757961</v>
      </c>
      <c r="I683" s="5">
        <v>0</v>
      </c>
      <c r="J683" s="5">
        <v>226</v>
      </c>
      <c r="L683">
        <f t="shared" si="63"/>
        <v>681</v>
      </c>
      <c r="M683">
        <f>Analysis!$B$3+B683/1000000</f>
        <v>14.649248999994597</v>
      </c>
      <c r="N683">
        <f t="shared" si="64"/>
        <v>3</v>
      </c>
      <c r="O683">
        <f>IF(ABS(D683)&gt;1,D683/1000000,D683)*Analysis!$B$4</f>
        <v>0.30471821999999998</v>
      </c>
      <c r="P683">
        <f>IF(ABS(E683)&gt;1,E683/1000000,E683)*Analysis!$B$4</f>
        <v>-2.0208600000000002E-3</v>
      </c>
      <c r="Q683">
        <f>IF(ABS(F683)&gt;1,F683/1000000,F683)*Analysis!$B$4</f>
        <v>10.13945904</v>
      </c>
      <c r="R683">
        <f t="shared" si="65"/>
        <v>-190.61604299999999</v>
      </c>
      <c r="S683">
        <f t="shared" si="66"/>
        <v>51.757961000000002</v>
      </c>
      <c r="T683">
        <f t="shared" si="67"/>
        <v>0</v>
      </c>
      <c r="U683">
        <f t="shared" si="68"/>
        <v>0.22600000000000001</v>
      </c>
    </row>
    <row r="684" spans="1:21" x14ac:dyDescent="0.3">
      <c r="A684" s="4">
        <v>682</v>
      </c>
      <c r="B684" s="4">
        <v>-96577330373</v>
      </c>
      <c r="C684" s="5">
        <v>3</v>
      </c>
      <c r="D684" s="5">
        <v>1.6063000000000001E-2</v>
      </c>
      <c r="E684" s="5">
        <v>2.3324999999999999E-2</v>
      </c>
      <c r="F684" s="5">
        <v>1016343</v>
      </c>
      <c r="G684" s="5">
        <v>-174497086</v>
      </c>
      <c r="H684" s="5">
        <v>41377563</v>
      </c>
      <c r="I684" s="5">
        <v>0</v>
      </c>
      <c r="J684" s="5">
        <v>230</v>
      </c>
      <c r="L684">
        <f t="shared" si="63"/>
        <v>682</v>
      </c>
      <c r="M684">
        <f>Analysis!$B$3+B684/1000000</f>
        <v>14.669626999995671</v>
      </c>
      <c r="N684">
        <f t="shared" si="64"/>
        <v>3</v>
      </c>
      <c r="O684">
        <f>IF(ABS(D684)&gt;1,D684/1000000,D684)*Analysis!$B$4</f>
        <v>0.15757803000000001</v>
      </c>
      <c r="P684">
        <f>IF(ABS(E684)&gt;1,E684/1000000,E684)*Analysis!$B$4</f>
        <v>0.22881825</v>
      </c>
      <c r="Q684">
        <f>IF(ABS(F684)&gt;1,F684/1000000,F684)*Analysis!$B$4</f>
        <v>9.9703248300000009</v>
      </c>
      <c r="R684">
        <f t="shared" si="65"/>
        <v>-174.497086</v>
      </c>
      <c r="S684">
        <f t="shared" si="66"/>
        <v>41.377563000000002</v>
      </c>
      <c r="T684">
        <f t="shared" si="67"/>
        <v>0</v>
      </c>
      <c r="U684">
        <f t="shared" si="68"/>
        <v>0.23</v>
      </c>
    </row>
    <row r="685" spans="1:21" x14ac:dyDescent="0.3">
      <c r="A685" s="4">
        <v>683</v>
      </c>
      <c r="B685" s="4">
        <v>-96577309810</v>
      </c>
      <c r="C685" s="5">
        <v>3</v>
      </c>
      <c r="D685" s="5">
        <v>3.0200999999999999E-2</v>
      </c>
      <c r="E685" s="5">
        <v>2.5113E-2</v>
      </c>
      <c r="F685" s="5">
        <v>1005980</v>
      </c>
      <c r="G685" s="5">
        <v>-163876236</v>
      </c>
      <c r="H685" s="5">
        <v>30708401</v>
      </c>
      <c r="I685" s="5">
        <v>0</v>
      </c>
      <c r="J685" s="5">
        <v>230</v>
      </c>
      <c r="L685">
        <f t="shared" si="63"/>
        <v>683</v>
      </c>
      <c r="M685">
        <f>Analysis!$B$3+B685/1000000</f>
        <v>14.690189999993891</v>
      </c>
      <c r="N685">
        <f t="shared" si="64"/>
        <v>3</v>
      </c>
      <c r="O685">
        <f>IF(ABS(D685)&gt;1,D685/1000000,D685)*Analysis!$B$4</f>
        <v>0.29627181000000002</v>
      </c>
      <c r="P685">
        <f>IF(ABS(E685)&gt;1,E685/1000000,E685)*Analysis!$B$4</f>
        <v>0.24635853000000002</v>
      </c>
      <c r="Q685">
        <f>IF(ABS(F685)&gt;1,F685/1000000,F685)*Analysis!$B$4</f>
        <v>9.868663800000002</v>
      </c>
      <c r="R685">
        <f t="shared" si="65"/>
        <v>-163.87623600000001</v>
      </c>
      <c r="S685">
        <f t="shared" si="66"/>
        <v>30.708400999999999</v>
      </c>
      <c r="T685">
        <f t="shared" si="67"/>
        <v>0</v>
      </c>
      <c r="U685">
        <f t="shared" si="68"/>
        <v>0.23</v>
      </c>
    </row>
    <row r="686" spans="1:21" x14ac:dyDescent="0.3">
      <c r="A686" s="4">
        <v>684</v>
      </c>
      <c r="B686" s="4">
        <v>-96577290195</v>
      </c>
      <c r="C686" s="5">
        <v>3</v>
      </c>
      <c r="D686" s="5">
        <v>1.9864E-2</v>
      </c>
      <c r="E686" s="5">
        <v>5.7499999999999999E-4</v>
      </c>
      <c r="F686" s="5">
        <v>1012305</v>
      </c>
      <c r="G686" s="5">
        <v>-151050812</v>
      </c>
      <c r="H686" s="5">
        <v>22310520</v>
      </c>
      <c r="I686" s="5">
        <v>0</v>
      </c>
      <c r="J686" s="5">
        <v>232</v>
      </c>
      <c r="L686">
        <f t="shared" si="63"/>
        <v>684</v>
      </c>
      <c r="M686">
        <f>Analysis!$B$3+B686/1000000</f>
        <v>14.709805000005872</v>
      </c>
      <c r="N686">
        <f t="shared" si="64"/>
        <v>3</v>
      </c>
      <c r="O686">
        <f>IF(ABS(D686)&gt;1,D686/1000000,D686)*Analysis!$B$4</f>
        <v>0.19486584000000001</v>
      </c>
      <c r="P686">
        <f>IF(ABS(E686)&gt;1,E686/1000000,E686)*Analysis!$B$4</f>
        <v>5.6407499999999999E-3</v>
      </c>
      <c r="Q686">
        <f>IF(ABS(F686)&gt;1,F686/1000000,F686)*Analysis!$B$4</f>
        <v>9.9307120500000003</v>
      </c>
      <c r="R686">
        <f t="shared" si="65"/>
        <v>-151.05081200000001</v>
      </c>
      <c r="S686">
        <f t="shared" si="66"/>
        <v>22.31052</v>
      </c>
      <c r="T686">
        <f t="shared" si="67"/>
        <v>0</v>
      </c>
      <c r="U686">
        <f t="shared" si="68"/>
        <v>0.23200000000000001</v>
      </c>
    </row>
    <row r="687" spans="1:21" x14ac:dyDescent="0.3">
      <c r="A687" s="4">
        <v>685</v>
      </c>
      <c r="B687" s="4">
        <v>-96577268983</v>
      </c>
      <c r="C687" s="5">
        <v>3</v>
      </c>
      <c r="D687" s="5">
        <v>2.3503E-2</v>
      </c>
      <c r="E687" s="5">
        <v>2.9863000000000001E-2</v>
      </c>
      <c r="F687" s="5">
        <v>1005570</v>
      </c>
      <c r="G687" s="5">
        <v>-137819519</v>
      </c>
      <c r="H687" s="5">
        <v>-6763387</v>
      </c>
      <c r="I687" s="5">
        <v>0</v>
      </c>
      <c r="J687" s="5">
        <v>232</v>
      </c>
      <c r="L687">
        <f t="shared" si="63"/>
        <v>685</v>
      </c>
      <c r="M687">
        <f>Analysis!$B$3+B687/1000000</f>
        <v>14.731016999998246</v>
      </c>
      <c r="N687">
        <f t="shared" si="64"/>
        <v>3</v>
      </c>
      <c r="O687">
        <f>IF(ABS(D687)&gt;1,D687/1000000,D687)*Analysis!$B$4</f>
        <v>0.23056443000000001</v>
      </c>
      <c r="P687">
        <f>IF(ABS(E687)&gt;1,E687/1000000,E687)*Analysis!$B$4</f>
        <v>0.29295603000000003</v>
      </c>
      <c r="Q687">
        <f>IF(ABS(F687)&gt;1,F687/1000000,F687)*Analysis!$B$4</f>
        <v>9.8646417000000017</v>
      </c>
      <c r="R687">
        <f t="shared" si="65"/>
        <v>-137.81951900000001</v>
      </c>
      <c r="S687">
        <f t="shared" si="66"/>
        <v>-6.7633869999999998</v>
      </c>
      <c r="T687">
        <f t="shared" si="67"/>
        <v>0</v>
      </c>
      <c r="U687">
        <f t="shared" si="68"/>
        <v>0.23200000000000001</v>
      </c>
    </row>
    <row r="688" spans="1:21" x14ac:dyDescent="0.3">
      <c r="A688" s="4">
        <v>686</v>
      </c>
      <c r="B688" s="4">
        <v>-96577253190</v>
      </c>
      <c r="C688" s="5">
        <v>3</v>
      </c>
      <c r="D688" s="5">
        <v>4.5081999999999997E-2</v>
      </c>
      <c r="E688" s="5">
        <v>2.7612000000000001E-2</v>
      </c>
      <c r="F688" s="5">
        <v>0.99139999999999995</v>
      </c>
      <c r="G688" s="5">
        <v>-123393517</v>
      </c>
      <c r="H688" s="5">
        <v>-22772850</v>
      </c>
      <c r="I688" s="5">
        <v>0</v>
      </c>
      <c r="J688" s="5">
        <v>233</v>
      </c>
      <c r="L688">
        <f t="shared" si="63"/>
        <v>686</v>
      </c>
      <c r="M688">
        <f>Analysis!$B$3+B688/1000000</f>
        <v>14.746809999996913</v>
      </c>
      <c r="N688">
        <f t="shared" si="64"/>
        <v>3</v>
      </c>
      <c r="O688">
        <f>IF(ABS(D688)&gt;1,D688/1000000,D688)*Analysis!$B$4</f>
        <v>0.44225441999999998</v>
      </c>
      <c r="P688">
        <f>IF(ABS(E688)&gt;1,E688/1000000,E688)*Analysis!$B$4</f>
        <v>0.27087372000000004</v>
      </c>
      <c r="Q688">
        <f>IF(ABS(F688)&gt;1,F688/1000000,F688)*Analysis!$B$4</f>
        <v>9.7256339999999994</v>
      </c>
      <c r="R688">
        <f t="shared" si="65"/>
        <v>-123.393517</v>
      </c>
      <c r="S688">
        <f t="shared" si="66"/>
        <v>-22.772849999999998</v>
      </c>
      <c r="T688">
        <f t="shared" si="67"/>
        <v>0</v>
      </c>
      <c r="U688">
        <f t="shared" si="68"/>
        <v>0.23300000000000001</v>
      </c>
    </row>
    <row r="689" spans="1:21" x14ac:dyDescent="0.3">
      <c r="A689" s="4">
        <v>687</v>
      </c>
      <c r="B689" s="4">
        <v>-96577229848</v>
      </c>
      <c r="C689" s="5">
        <v>3</v>
      </c>
      <c r="D689" s="5">
        <v>3.2495999999999997E-2</v>
      </c>
      <c r="E689" s="5">
        <v>6.6509999999999998E-3</v>
      </c>
      <c r="F689" s="5">
        <v>1002438</v>
      </c>
      <c r="G689" s="5">
        <v>-100448845</v>
      </c>
      <c r="H689" s="5">
        <v>-23597574</v>
      </c>
      <c r="I689" s="5">
        <v>0</v>
      </c>
      <c r="J689" s="5">
        <v>233</v>
      </c>
      <c r="L689">
        <f t="shared" si="63"/>
        <v>687</v>
      </c>
      <c r="M689">
        <f>Analysis!$B$3+B689/1000000</f>
        <v>14.770151999997324</v>
      </c>
      <c r="N689">
        <f t="shared" si="64"/>
        <v>3</v>
      </c>
      <c r="O689">
        <f>IF(ABS(D689)&gt;1,D689/1000000,D689)*Analysis!$B$4</f>
        <v>0.31878575999999997</v>
      </c>
      <c r="P689">
        <f>IF(ABS(E689)&gt;1,E689/1000000,E689)*Analysis!$B$4</f>
        <v>6.5246310000000002E-2</v>
      </c>
      <c r="Q689">
        <f>IF(ABS(F689)&gt;1,F689/1000000,F689)*Analysis!$B$4</f>
        <v>9.8339167799999991</v>
      </c>
      <c r="R689">
        <f t="shared" si="65"/>
        <v>-100.44884500000001</v>
      </c>
      <c r="S689">
        <f t="shared" si="66"/>
        <v>-23.597574000000002</v>
      </c>
      <c r="T689">
        <f t="shared" si="67"/>
        <v>0</v>
      </c>
      <c r="U689">
        <f t="shared" si="68"/>
        <v>0.23300000000000001</v>
      </c>
    </row>
    <row r="690" spans="1:21" x14ac:dyDescent="0.3">
      <c r="A690" s="4">
        <v>688</v>
      </c>
      <c r="B690" s="4">
        <v>-96577209356</v>
      </c>
      <c r="C690" s="5">
        <v>3</v>
      </c>
      <c r="D690" s="5">
        <v>-2.6150000000000001E-3</v>
      </c>
      <c r="E690" s="5">
        <v>2.2023999999999998E-2</v>
      </c>
      <c r="F690" s="5">
        <v>0.98817100000000002</v>
      </c>
      <c r="G690" s="5">
        <v>-83813560</v>
      </c>
      <c r="H690" s="5">
        <v>-29837877</v>
      </c>
      <c r="I690" s="5">
        <v>0</v>
      </c>
      <c r="J690" s="5">
        <v>232</v>
      </c>
      <c r="L690">
        <f t="shared" si="63"/>
        <v>688</v>
      </c>
      <c r="M690">
        <f>Analysis!$B$3+B690/1000000</f>
        <v>14.790643999993335</v>
      </c>
      <c r="N690">
        <f t="shared" si="64"/>
        <v>3</v>
      </c>
      <c r="O690">
        <f>IF(ABS(D690)&gt;1,D690/1000000,D690)*Analysis!$B$4</f>
        <v>-2.5653150000000003E-2</v>
      </c>
      <c r="P690">
        <f>IF(ABS(E690)&gt;1,E690/1000000,E690)*Analysis!$B$4</f>
        <v>0.21605543999999999</v>
      </c>
      <c r="Q690">
        <f>IF(ABS(F690)&gt;1,F690/1000000,F690)*Analysis!$B$4</f>
        <v>9.6939575100000006</v>
      </c>
      <c r="R690">
        <f t="shared" si="65"/>
        <v>-83.813559999999995</v>
      </c>
      <c r="S690">
        <f t="shared" si="66"/>
        <v>-29.837876999999999</v>
      </c>
      <c r="T690">
        <f t="shared" si="67"/>
        <v>0</v>
      </c>
      <c r="U690">
        <f t="shared" si="68"/>
        <v>0.23200000000000001</v>
      </c>
    </row>
    <row r="691" spans="1:21" x14ac:dyDescent="0.3">
      <c r="A691" s="4">
        <v>689</v>
      </c>
      <c r="B691" s="4">
        <v>-96577189431</v>
      </c>
      <c r="C691" s="5">
        <v>3</v>
      </c>
      <c r="D691" s="5">
        <v>2.7556000000000001E-2</v>
      </c>
      <c r="E691" s="5">
        <v>2.7924999999999998E-2</v>
      </c>
      <c r="F691" s="5">
        <v>0.98425499999999999</v>
      </c>
      <c r="G691" s="5">
        <v>-68128914</v>
      </c>
      <c r="H691" s="5">
        <v>-4246759</v>
      </c>
      <c r="I691" s="5">
        <v>0</v>
      </c>
      <c r="J691" s="5">
        <v>232</v>
      </c>
      <c r="L691">
        <f t="shared" si="63"/>
        <v>689</v>
      </c>
      <c r="M691">
        <f>Analysis!$B$3+B691/1000000</f>
        <v>14.810568999993848</v>
      </c>
      <c r="N691">
        <f t="shared" si="64"/>
        <v>3</v>
      </c>
      <c r="O691">
        <f>IF(ABS(D691)&gt;1,D691/1000000,D691)*Analysis!$B$4</f>
        <v>0.27032436000000004</v>
      </c>
      <c r="P691">
        <f>IF(ABS(E691)&gt;1,E691/1000000,E691)*Analysis!$B$4</f>
        <v>0.27394425</v>
      </c>
      <c r="Q691">
        <f>IF(ABS(F691)&gt;1,F691/1000000,F691)*Analysis!$B$4</f>
        <v>9.6555415500000006</v>
      </c>
      <c r="R691">
        <f t="shared" si="65"/>
        <v>-68.128913999999995</v>
      </c>
      <c r="S691">
        <f t="shared" si="66"/>
        <v>-4.246759</v>
      </c>
      <c r="T691">
        <f t="shared" si="67"/>
        <v>0</v>
      </c>
      <c r="U691">
        <f t="shared" si="68"/>
        <v>0.23200000000000001</v>
      </c>
    </row>
    <row r="692" spans="1:21" x14ac:dyDescent="0.3">
      <c r="A692" s="4">
        <v>690</v>
      </c>
      <c r="B692" s="4">
        <v>-96577167601</v>
      </c>
      <c r="C692" s="5">
        <v>3</v>
      </c>
      <c r="D692" s="5">
        <v>2.2098E-2</v>
      </c>
      <c r="E692" s="5">
        <v>-1.0169999999999999E-3</v>
      </c>
      <c r="F692" s="5">
        <v>0.99531700000000001</v>
      </c>
      <c r="G692" s="5">
        <v>-49821766</v>
      </c>
      <c r="H692" s="5">
        <v>0.679234</v>
      </c>
      <c r="I692" s="5">
        <v>0</v>
      </c>
      <c r="J692" s="5">
        <v>234</v>
      </c>
      <c r="L692">
        <f t="shared" si="63"/>
        <v>690</v>
      </c>
      <c r="M692">
        <f>Analysis!$B$3+B692/1000000</f>
        <v>14.832399000006262</v>
      </c>
      <c r="N692">
        <f t="shared" si="64"/>
        <v>3</v>
      </c>
      <c r="O692">
        <f>IF(ABS(D692)&gt;1,D692/1000000,D692)*Analysis!$B$4</f>
        <v>0.21678138</v>
      </c>
      <c r="P692">
        <f>IF(ABS(E692)&gt;1,E692/1000000,E692)*Analysis!$B$4</f>
        <v>-9.9767699999999994E-3</v>
      </c>
      <c r="Q692">
        <f>IF(ABS(F692)&gt;1,F692/1000000,F692)*Analysis!$B$4</f>
        <v>9.7640597700000011</v>
      </c>
      <c r="R692">
        <f t="shared" si="65"/>
        <v>-49.821765999999997</v>
      </c>
      <c r="S692">
        <f t="shared" si="66"/>
        <v>0.679234</v>
      </c>
      <c r="T692">
        <f t="shared" si="67"/>
        <v>0</v>
      </c>
      <c r="U692">
        <f t="shared" si="68"/>
        <v>0.23400000000000001</v>
      </c>
    </row>
    <row r="693" spans="1:21" x14ac:dyDescent="0.3">
      <c r="A693" s="4">
        <v>691</v>
      </c>
      <c r="B693" s="4">
        <v>-96577146738</v>
      </c>
      <c r="C693" s="5">
        <v>3</v>
      </c>
      <c r="D693" s="5">
        <v>1.6777E-2</v>
      </c>
      <c r="E693" s="5">
        <v>-7.097E-3</v>
      </c>
      <c r="F693" s="5">
        <v>0.99107000000000001</v>
      </c>
      <c r="G693" s="5">
        <v>-31217854</v>
      </c>
      <c r="H693" s="5">
        <v>-8678508</v>
      </c>
      <c r="I693" s="5">
        <v>0</v>
      </c>
      <c r="J693" s="5">
        <v>234</v>
      </c>
      <c r="L693">
        <f t="shared" si="63"/>
        <v>691</v>
      </c>
      <c r="M693">
        <f>Analysis!$B$3+B693/1000000</f>
        <v>14.853262000004179</v>
      </c>
      <c r="N693">
        <f t="shared" si="64"/>
        <v>3</v>
      </c>
      <c r="O693">
        <f>IF(ABS(D693)&gt;1,D693/1000000,D693)*Analysis!$B$4</f>
        <v>0.16458237000000001</v>
      </c>
      <c r="P693">
        <f>IF(ABS(E693)&gt;1,E693/1000000,E693)*Analysis!$B$4</f>
        <v>-6.9621570000000008E-2</v>
      </c>
      <c r="Q693">
        <f>IF(ABS(F693)&gt;1,F693/1000000,F693)*Analysis!$B$4</f>
        <v>9.7223967000000009</v>
      </c>
      <c r="R693">
        <f t="shared" si="65"/>
        <v>-31.217853999999999</v>
      </c>
      <c r="S693">
        <f t="shared" si="66"/>
        <v>-8.6785080000000008</v>
      </c>
      <c r="T693">
        <f t="shared" si="67"/>
        <v>0</v>
      </c>
      <c r="U693">
        <f t="shared" si="68"/>
        <v>0.23400000000000001</v>
      </c>
    </row>
    <row r="694" spans="1:21" x14ac:dyDescent="0.3">
      <c r="A694" s="4">
        <v>692</v>
      </c>
      <c r="B694" s="4">
        <v>-96577129472</v>
      </c>
      <c r="C694" s="5">
        <v>3</v>
      </c>
      <c r="D694" s="5">
        <v>2.3125E-2</v>
      </c>
      <c r="E694" s="5">
        <v>-6.986E-3</v>
      </c>
      <c r="F694" s="5">
        <v>0.99783699999999997</v>
      </c>
      <c r="G694" s="5">
        <v>-14708376</v>
      </c>
      <c r="H694" s="5">
        <v>-10282964</v>
      </c>
      <c r="I694" s="5">
        <v>0</v>
      </c>
      <c r="J694" s="5">
        <v>235</v>
      </c>
      <c r="L694">
        <f t="shared" si="63"/>
        <v>692</v>
      </c>
      <c r="M694">
        <f>Analysis!$B$3+B694/1000000</f>
        <v>14.870527999999467</v>
      </c>
      <c r="N694">
        <f t="shared" si="64"/>
        <v>3</v>
      </c>
      <c r="O694">
        <f>IF(ABS(D694)&gt;1,D694/1000000,D694)*Analysis!$B$4</f>
        <v>0.22685625000000001</v>
      </c>
      <c r="P694">
        <f>IF(ABS(E694)&gt;1,E694/1000000,E694)*Analysis!$B$4</f>
        <v>-6.8532660000000009E-2</v>
      </c>
      <c r="Q694">
        <f>IF(ABS(F694)&gt;1,F694/1000000,F694)*Analysis!$B$4</f>
        <v>9.7887809699999995</v>
      </c>
      <c r="R694">
        <f t="shared" si="65"/>
        <v>-14.708375999999999</v>
      </c>
      <c r="S694">
        <f t="shared" si="66"/>
        <v>-10.282964</v>
      </c>
      <c r="T694">
        <f t="shared" si="67"/>
        <v>0</v>
      </c>
      <c r="U694">
        <f t="shared" si="68"/>
        <v>0.23499999999999999</v>
      </c>
    </row>
    <row r="695" spans="1:21" x14ac:dyDescent="0.3">
      <c r="A695" s="4">
        <v>693</v>
      </c>
      <c r="B695" s="4">
        <v>-96577107739</v>
      </c>
      <c r="C695" s="5">
        <v>3</v>
      </c>
      <c r="D695" s="5">
        <v>2.2484000000000001E-2</v>
      </c>
      <c r="E695" s="5">
        <v>1.472E-3</v>
      </c>
      <c r="F695" s="5">
        <v>1006676</v>
      </c>
      <c r="G695" s="5">
        <v>-7600632</v>
      </c>
      <c r="H695" s="5">
        <v>-25045986</v>
      </c>
      <c r="I695" s="5">
        <v>0</v>
      </c>
      <c r="J695" s="5">
        <v>234</v>
      </c>
      <c r="L695">
        <f t="shared" si="63"/>
        <v>693</v>
      </c>
      <c r="M695">
        <f>Analysis!$B$3+B695/1000000</f>
        <v>14.892261000000872</v>
      </c>
      <c r="N695">
        <f t="shared" si="64"/>
        <v>3</v>
      </c>
      <c r="O695">
        <f>IF(ABS(D695)&gt;1,D695/1000000,D695)*Analysis!$B$4</f>
        <v>0.22056804000000002</v>
      </c>
      <c r="P695">
        <f>IF(ABS(E695)&gt;1,E695/1000000,E695)*Analysis!$B$4</f>
        <v>1.4440320000000001E-2</v>
      </c>
      <c r="Q695">
        <f>IF(ABS(F695)&gt;1,F695/1000000,F695)*Analysis!$B$4</f>
        <v>9.8754915600000004</v>
      </c>
      <c r="R695">
        <f t="shared" si="65"/>
        <v>-7.6006320000000001</v>
      </c>
      <c r="S695">
        <f t="shared" si="66"/>
        <v>-25.045985999999999</v>
      </c>
      <c r="T695">
        <f t="shared" si="67"/>
        <v>0</v>
      </c>
      <c r="U695">
        <f t="shared" si="68"/>
        <v>0.23400000000000001</v>
      </c>
    </row>
    <row r="696" spans="1:21" x14ac:dyDescent="0.3">
      <c r="A696" s="4">
        <v>694</v>
      </c>
      <c r="B696" s="4">
        <v>-96577087018</v>
      </c>
      <c r="C696" s="5">
        <v>3</v>
      </c>
      <c r="D696" s="5">
        <v>1.8683000000000002E-2</v>
      </c>
      <c r="E696" s="5">
        <v>4.3309999999999998E-3</v>
      </c>
      <c r="F696" s="5">
        <v>1020259</v>
      </c>
      <c r="G696" s="5">
        <v>7065637</v>
      </c>
      <c r="H696" s="5">
        <v>32957668</v>
      </c>
      <c r="I696" s="5">
        <v>0</v>
      </c>
      <c r="J696" s="5">
        <v>235</v>
      </c>
      <c r="L696">
        <f t="shared" si="63"/>
        <v>694</v>
      </c>
      <c r="M696">
        <f>Analysis!$B$3+B696/1000000</f>
        <v>14.912981999994372</v>
      </c>
      <c r="N696">
        <f t="shared" si="64"/>
        <v>3</v>
      </c>
      <c r="O696">
        <f>IF(ABS(D696)&gt;1,D696/1000000,D696)*Analysis!$B$4</f>
        <v>0.18328023000000002</v>
      </c>
      <c r="P696">
        <f>IF(ABS(E696)&gt;1,E696/1000000,E696)*Analysis!$B$4</f>
        <v>4.2487110000000002E-2</v>
      </c>
      <c r="Q696">
        <f>IF(ABS(F696)&gt;1,F696/1000000,F696)*Analysis!$B$4</f>
        <v>10.008740790000001</v>
      </c>
      <c r="R696">
        <f t="shared" si="65"/>
        <v>7.0656369999999997</v>
      </c>
      <c r="S696">
        <f t="shared" si="66"/>
        <v>32.957667999999998</v>
      </c>
      <c r="T696">
        <f t="shared" si="67"/>
        <v>0</v>
      </c>
      <c r="U696">
        <f t="shared" si="68"/>
        <v>0.23499999999999999</v>
      </c>
    </row>
    <row r="697" spans="1:21" x14ac:dyDescent="0.3">
      <c r="A697" s="4">
        <v>695</v>
      </c>
      <c r="B697" s="4">
        <v>-96577068856</v>
      </c>
      <c r="C697" s="5">
        <v>3</v>
      </c>
      <c r="D697" s="5">
        <v>1.9924000000000001E-2</v>
      </c>
      <c r="E697" s="5">
        <v>8.8140000000000007E-3</v>
      </c>
      <c r="F697" s="5">
        <v>1005150</v>
      </c>
      <c r="G697" s="5">
        <v>27437782</v>
      </c>
      <c r="H697" s="5">
        <v>65936066</v>
      </c>
      <c r="I697" s="5">
        <v>0</v>
      </c>
      <c r="J697" s="5">
        <v>235</v>
      </c>
      <c r="L697">
        <f t="shared" si="63"/>
        <v>695</v>
      </c>
      <c r="M697">
        <f>Analysis!$B$3+B697/1000000</f>
        <v>14.93114400000195</v>
      </c>
      <c r="N697">
        <f t="shared" si="64"/>
        <v>3</v>
      </c>
      <c r="O697">
        <f>IF(ABS(D697)&gt;1,D697/1000000,D697)*Analysis!$B$4</f>
        <v>0.19545444000000001</v>
      </c>
      <c r="P697">
        <f>IF(ABS(E697)&gt;1,E697/1000000,E697)*Analysis!$B$4</f>
        <v>8.6465340000000016E-2</v>
      </c>
      <c r="Q697">
        <f>IF(ABS(F697)&gt;1,F697/1000000,F697)*Analysis!$B$4</f>
        <v>9.8605215000000008</v>
      </c>
      <c r="R697">
        <f t="shared" si="65"/>
        <v>27.437781999999999</v>
      </c>
      <c r="S697">
        <f t="shared" si="66"/>
        <v>65.936065999999997</v>
      </c>
      <c r="T697">
        <f t="shared" si="67"/>
        <v>0</v>
      </c>
      <c r="U697">
        <f t="shared" si="68"/>
        <v>0.23499999999999999</v>
      </c>
    </row>
    <row r="698" spans="1:21" x14ac:dyDescent="0.3">
      <c r="A698" s="4">
        <v>696</v>
      </c>
      <c r="B698" s="4">
        <v>-96577047703</v>
      </c>
      <c r="C698" s="5">
        <v>3</v>
      </c>
      <c r="D698" s="5">
        <v>2.0607E-2</v>
      </c>
      <c r="E698" s="5">
        <v>-1.1235999999999999E-2</v>
      </c>
      <c r="F698" s="5">
        <v>0.99998299999999996</v>
      </c>
      <c r="G698" s="5">
        <v>31630476</v>
      </c>
      <c r="H698" s="5">
        <v>129666748</v>
      </c>
      <c r="I698" s="5">
        <v>0</v>
      </c>
      <c r="J698" s="5">
        <v>236</v>
      </c>
      <c r="L698">
        <f t="shared" si="63"/>
        <v>696</v>
      </c>
      <c r="M698">
        <f>Analysis!$B$3+B698/1000000</f>
        <v>14.952296999996179</v>
      </c>
      <c r="N698">
        <f t="shared" si="64"/>
        <v>3</v>
      </c>
      <c r="O698">
        <f>IF(ABS(D698)&gt;1,D698/1000000,D698)*Analysis!$B$4</f>
        <v>0.20215467000000001</v>
      </c>
      <c r="P698">
        <f>IF(ABS(E698)&gt;1,E698/1000000,E698)*Analysis!$B$4</f>
        <v>-0.11022516</v>
      </c>
      <c r="Q698">
        <f>IF(ABS(F698)&gt;1,F698/1000000,F698)*Analysis!$B$4</f>
        <v>9.8098332300000006</v>
      </c>
      <c r="R698">
        <f t="shared" si="65"/>
        <v>31.630476000000002</v>
      </c>
      <c r="S698">
        <f t="shared" si="66"/>
        <v>129.66674800000001</v>
      </c>
      <c r="T698">
        <f t="shared" si="67"/>
        <v>0</v>
      </c>
      <c r="U698">
        <f t="shared" si="68"/>
        <v>0.23599999999999999</v>
      </c>
    </row>
    <row r="699" spans="1:21" x14ac:dyDescent="0.3">
      <c r="A699" s="4">
        <v>697</v>
      </c>
      <c r="B699" s="4">
        <v>-96577041867</v>
      </c>
      <c r="C699" s="5">
        <v>3</v>
      </c>
      <c r="D699" s="5">
        <v>1.7101000000000002E-2</v>
      </c>
      <c r="E699" s="5">
        <v>-1.8575999999999999E-2</v>
      </c>
      <c r="F699" s="5">
        <v>1002513</v>
      </c>
      <c r="G699" s="5">
        <v>33351093</v>
      </c>
      <c r="H699" s="5">
        <v>128970444</v>
      </c>
      <c r="I699" s="5">
        <v>0</v>
      </c>
      <c r="J699" s="5">
        <v>236</v>
      </c>
      <c r="L699">
        <f t="shared" si="63"/>
        <v>697</v>
      </c>
      <c r="M699">
        <f>Analysis!$B$3+B699/1000000</f>
        <v>14.958132999992813</v>
      </c>
      <c r="N699">
        <f t="shared" si="64"/>
        <v>3</v>
      </c>
      <c r="O699">
        <f>IF(ABS(D699)&gt;1,D699/1000000,D699)*Analysis!$B$4</f>
        <v>0.16776081000000004</v>
      </c>
      <c r="P699">
        <f>IF(ABS(E699)&gt;1,E699/1000000,E699)*Analysis!$B$4</f>
        <v>-0.18223055999999999</v>
      </c>
      <c r="Q699">
        <f>IF(ABS(F699)&gt;1,F699/1000000,F699)*Analysis!$B$4</f>
        <v>9.8346525299999996</v>
      </c>
      <c r="R699">
        <f t="shared" si="65"/>
        <v>33.351092999999999</v>
      </c>
      <c r="S699">
        <f t="shared" si="66"/>
        <v>128.97044399999999</v>
      </c>
      <c r="T699">
        <f t="shared" si="67"/>
        <v>0</v>
      </c>
      <c r="U699">
        <f t="shared" si="68"/>
        <v>0.23599999999999999</v>
      </c>
    </row>
    <row r="700" spans="1:21" x14ac:dyDescent="0.3">
      <c r="A700" s="4">
        <v>698</v>
      </c>
      <c r="B700" s="4">
        <v>-96577009319</v>
      </c>
      <c r="C700" s="5">
        <v>3</v>
      </c>
      <c r="D700" s="5">
        <v>1.6025000000000001E-2</v>
      </c>
      <c r="E700" s="5">
        <v>-8.8540000000000008E-3</v>
      </c>
      <c r="F700" s="5">
        <v>1007656</v>
      </c>
      <c r="G700" s="5">
        <v>51812439</v>
      </c>
      <c r="H700" s="5">
        <v>163905014</v>
      </c>
      <c r="I700" s="5">
        <v>0</v>
      </c>
      <c r="J700" s="5">
        <v>236</v>
      </c>
      <c r="L700">
        <f t="shared" si="63"/>
        <v>698</v>
      </c>
      <c r="M700">
        <f>Analysis!$B$3+B700/1000000</f>
        <v>14.990680999995675</v>
      </c>
      <c r="N700">
        <f t="shared" si="64"/>
        <v>3</v>
      </c>
      <c r="O700">
        <f>IF(ABS(D700)&gt;1,D700/1000000,D700)*Analysis!$B$4</f>
        <v>0.15720525000000002</v>
      </c>
      <c r="P700">
        <f>IF(ABS(E700)&gt;1,E700/1000000,E700)*Analysis!$B$4</f>
        <v>-8.6857740000000017E-2</v>
      </c>
      <c r="Q700">
        <f>IF(ABS(F700)&gt;1,F700/1000000,F700)*Analysis!$B$4</f>
        <v>9.8851053600000007</v>
      </c>
      <c r="R700">
        <f t="shared" si="65"/>
        <v>51.812438999999998</v>
      </c>
      <c r="S700">
        <f t="shared" si="66"/>
        <v>163.90501399999999</v>
      </c>
      <c r="T700">
        <f t="shared" si="67"/>
        <v>0</v>
      </c>
      <c r="U700">
        <f t="shared" si="68"/>
        <v>0.23599999999999999</v>
      </c>
    </row>
    <row r="701" spans="1:21" x14ac:dyDescent="0.3">
      <c r="A701" s="4">
        <v>699</v>
      </c>
      <c r="B701" s="4">
        <v>-96576988853</v>
      </c>
      <c r="C701" s="5">
        <v>3</v>
      </c>
      <c r="D701" s="5">
        <v>8.8039999999999993E-3</v>
      </c>
      <c r="E701" s="5">
        <v>-9.953E-3</v>
      </c>
      <c r="F701" s="5">
        <v>1031408</v>
      </c>
      <c r="G701" s="5">
        <v>75998734</v>
      </c>
      <c r="H701" s="5">
        <v>179243164</v>
      </c>
      <c r="I701" s="5">
        <v>0</v>
      </c>
      <c r="J701" s="5">
        <v>235</v>
      </c>
      <c r="L701">
        <f t="shared" si="63"/>
        <v>699</v>
      </c>
      <c r="M701">
        <f>Analysis!$B$3+B701/1000000</f>
        <v>15.011146999997436</v>
      </c>
      <c r="N701">
        <f t="shared" si="64"/>
        <v>3</v>
      </c>
      <c r="O701">
        <f>IF(ABS(D701)&gt;1,D701/1000000,D701)*Analysis!$B$4</f>
        <v>8.6367239999999998E-2</v>
      </c>
      <c r="P701">
        <f>IF(ABS(E701)&gt;1,E701/1000000,E701)*Analysis!$B$4</f>
        <v>-9.7638929999999999E-2</v>
      </c>
      <c r="Q701">
        <f>IF(ABS(F701)&gt;1,F701/1000000,F701)*Analysis!$B$4</f>
        <v>10.118112480000001</v>
      </c>
      <c r="R701">
        <f t="shared" si="65"/>
        <v>75.998733999999999</v>
      </c>
      <c r="S701">
        <f t="shared" si="66"/>
        <v>179.24316400000001</v>
      </c>
      <c r="T701">
        <f t="shared" si="67"/>
        <v>0</v>
      </c>
      <c r="U701">
        <f t="shared" si="68"/>
        <v>0.23499999999999999</v>
      </c>
    </row>
    <row r="702" spans="1:21" x14ac:dyDescent="0.3">
      <c r="A702" s="4">
        <v>700</v>
      </c>
      <c r="B702" s="4">
        <v>-96576967472</v>
      </c>
      <c r="C702" s="5">
        <v>3</v>
      </c>
      <c r="D702" s="5">
        <v>1.0539E-2</v>
      </c>
      <c r="E702" s="5">
        <v>2.8400999999999999E-2</v>
      </c>
      <c r="F702" s="5">
        <v>1049821</v>
      </c>
      <c r="G702" s="5">
        <v>65814972</v>
      </c>
      <c r="H702" s="5">
        <v>200698410</v>
      </c>
      <c r="I702" s="5">
        <v>0</v>
      </c>
      <c r="J702" s="5">
        <v>235</v>
      </c>
      <c r="L702">
        <f t="shared" si="63"/>
        <v>700</v>
      </c>
      <c r="M702">
        <f>Analysis!$B$3+B702/1000000</f>
        <v>15.032527999996091</v>
      </c>
      <c r="N702">
        <f t="shared" si="64"/>
        <v>3</v>
      </c>
      <c r="O702">
        <f>IF(ABS(D702)&gt;1,D702/1000000,D702)*Analysis!$B$4</f>
        <v>0.10338759</v>
      </c>
      <c r="P702">
        <f>IF(ABS(E702)&gt;1,E702/1000000,E702)*Analysis!$B$4</f>
        <v>0.27861381000000002</v>
      </c>
      <c r="Q702">
        <f>IF(ABS(F702)&gt;1,F702/1000000,F702)*Analysis!$B$4</f>
        <v>10.29874401</v>
      </c>
      <c r="R702">
        <f t="shared" si="65"/>
        <v>65.814971999999997</v>
      </c>
      <c r="S702">
        <f t="shared" si="66"/>
        <v>200.69841</v>
      </c>
      <c r="T702">
        <f t="shared" si="67"/>
        <v>0</v>
      </c>
      <c r="U702">
        <f t="shared" si="68"/>
        <v>0.23499999999999999</v>
      </c>
    </row>
    <row r="703" spans="1:21" x14ac:dyDescent="0.3">
      <c r="A703" s="4">
        <v>701</v>
      </c>
      <c r="B703" s="4">
        <v>-96576951860</v>
      </c>
      <c r="C703" s="5">
        <v>3</v>
      </c>
      <c r="D703" s="5">
        <v>2.0962000000000001E-2</v>
      </c>
      <c r="E703" s="5">
        <v>2.8709999999999999E-2</v>
      </c>
      <c r="F703" s="5">
        <v>1028928</v>
      </c>
      <c r="G703" s="5">
        <v>57807201</v>
      </c>
      <c r="H703" s="5">
        <v>271101501</v>
      </c>
      <c r="I703" s="5">
        <v>0</v>
      </c>
      <c r="J703" s="5">
        <v>235</v>
      </c>
      <c r="L703">
        <f t="shared" si="63"/>
        <v>701</v>
      </c>
      <c r="M703">
        <f>Analysis!$B$3+B703/1000000</f>
        <v>15.048139999998966</v>
      </c>
      <c r="N703">
        <f t="shared" si="64"/>
        <v>3</v>
      </c>
      <c r="O703">
        <f>IF(ABS(D703)&gt;1,D703/1000000,D703)*Analysis!$B$4</f>
        <v>0.20563722000000004</v>
      </c>
      <c r="P703">
        <f>IF(ABS(E703)&gt;1,E703/1000000,E703)*Analysis!$B$4</f>
        <v>0.28164509999999998</v>
      </c>
      <c r="Q703">
        <f>IF(ABS(F703)&gt;1,F703/1000000,F703)*Analysis!$B$4</f>
        <v>10.093783680000001</v>
      </c>
      <c r="R703">
        <f t="shared" si="65"/>
        <v>57.807200999999999</v>
      </c>
      <c r="S703">
        <f t="shared" si="66"/>
        <v>271.10150099999998</v>
      </c>
      <c r="T703">
        <f t="shared" si="67"/>
        <v>0</v>
      </c>
      <c r="U703">
        <f t="shared" si="68"/>
        <v>0.23499999999999999</v>
      </c>
    </row>
    <row r="704" spans="1:21" x14ac:dyDescent="0.3">
      <c r="A704" s="4">
        <v>702</v>
      </c>
      <c r="B704" s="4">
        <v>-96576933346</v>
      </c>
      <c r="C704" s="5">
        <v>3</v>
      </c>
      <c r="D704" s="5">
        <v>1.7309000000000001E-2</v>
      </c>
      <c r="E704" s="5">
        <v>7.6509999999999998E-3</v>
      </c>
      <c r="F704" s="5">
        <v>1015282</v>
      </c>
      <c r="G704" s="5">
        <v>52396557</v>
      </c>
      <c r="H704" s="5">
        <v>302883728</v>
      </c>
      <c r="I704" s="5">
        <v>0</v>
      </c>
      <c r="J704" s="5">
        <v>235</v>
      </c>
      <c r="L704">
        <f t="shared" si="63"/>
        <v>702</v>
      </c>
      <c r="M704">
        <f>Analysis!$B$3+B704/1000000</f>
        <v>15.066653999994742</v>
      </c>
      <c r="N704">
        <f t="shared" si="64"/>
        <v>3</v>
      </c>
      <c r="O704">
        <f>IF(ABS(D704)&gt;1,D704/1000000,D704)*Analysis!$B$4</f>
        <v>0.16980129000000002</v>
      </c>
      <c r="P704">
        <f>IF(ABS(E704)&gt;1,E704/1000000,E704)*Analysis!$B$4</f>
        <v>7.5056310000000001E-2</v>
      </c>
      <c r="Q704">
        <f>IF(ABS(F704)&gt;1,F704/1000000,F704)*Analysis!$B$4</f>
        <v>9.9599164200000008</v>
      </c>
      <c r="R704">
        <f t="shared" si="65"/>
        <v>52.396557000000001</v>
      </c>
      <c r="S704">
        <f t="shared" si="66"/>
        <v>302.88372800000002</v>
      </c>
      <c r="T704">
        <f t="shared" si="67"/>
        <v>0</v>
      </c>
      <c r="U704">
        <f t="shared" si="68"/>
        <v>0.23499999999999999</v>
      </c>
    </row>
    <row r="705" spans="1:21" x14ac:dyDescent="0.3">
      <c r="A705" s="4">
        <v>703</v>
      </c>
      <c r="B705" s="4">
        <v>-96576921722</v>
      </c>
      <c r="C705" s="5">
        <v>3</v>
      </c>
      <c r="D705" s="5">
        <v>1.8918999999999998E-2</v>
      </c>
      <c r="E705" s="5">
        <v>-7.62E-3</v>
      </c>
      <c r="F705" s="5">
        <v>1012109</v>
      </c>
      <c r="G705" s="5">
        <v>63915676</v>
      </c>
      <c r="H705" s="5">
        <v>255438141</v>
      </c>
      <c r="I705" s="5">
        <v>0</v>
      </c>
      <c r="J705" s="5">
        <v>235</v>
      </c>
      <c r="L705">
        <f t="shared" si="63"/>
        <v>703</v>
      </c>
      <c r="M705">
        <f>Analysis!$B$3+B705/1000000</f>
        <v>15.078278000000864</v>
      </c>
      <c r="N705">
        <f t="shared" si="64"/>
        <v>3</v>
      </c>
      <c r="O705">
        <f>IF(ABS(D705)&gt;1,D705/1000000,D705)*Analysis!$B$4</f>
        <v>0.18559539</v>
      </c>
      <c r="P705">
        <f>IF(ABS(E705)&gt;1,E705/1000000,E705)*Analysis!$B$4</f>
        <v>-7.4752200000000005E-2</v>
      </c>
      <c r="Q705">
        <f>IF(ABS(F705)&gt;1,F705/1000000,F705)*Analysis!$B$4</f>
        <v>9.9287892899999992</v>
      </c>
      <c r="R705">
        <f t="shared" si="65"/>
        <v>63.915675999999998</v>
      </c>
      <c r="S705">
        <f t="shared" si="66"/>
        <v>255.438141</v>
      </c>
      <c r="T705">
        <f t="shared" si="67"/>
        <v>0</v>
      </c>
      <c r="U705">
        <f t="shared" si="68"/>
        <v>0.23499999999999999</v>
      </c>
    </row>
    <row r="706" spans="1:21" x14ac:dyDescent="0.3">
      <c r="A706" s="4">
        <v>704</v>
      </c>
      <c r="B706" s="4">
        <v>-96576890475</v>
      </c>
      <c r="C706" s="5">
        <v>3</v>
      </c>
      <c r="D706" s="5">
        <v>3.0043E-2</v>
      </c>
      <c r="E706" s="5">
        <v>-1.9109999999999999E-3</v>
      </c>
      <c r="F706" s="5">
        <v>1019884</v>
      </c>
      <c r="G706" s="5">
        <v>89629959</v>
      </c>
      <c r="H706" s="5">
        <v>163210739</v>
      </c>
      <c r="I706" s="5">
        <v>0</v>
      </c>
      <c r="J706" s="5">
        <v>235</v>
      </c>
      <c r="L706">
        <f t="shared" si="63"/>
        <v>704</v>
      </c>
      <c r="M706">
        <f>Analysis!$B$3+B706/1000000</f>
        <v>15.109525000007125</v>
      </c>
      <c r="N706">
        <f t="shared" si="64"/>
        <v>3</v>
      </c>
      <c r="O706">
        <f>IF(ABS(D706)&gt;1,D706/1000000,D706)*Analysis!$B$4</f>
        <v>0.29472183000000002</v>
      </c>
      <c r="P706">
        <f>IF(ABS(E706)&gt;1,E706/1000000,E706)*Analysis!$B$4</f>
        <v>-1.8746910000000002E-2</v>
      </c>
      <c r="Q706">
        <f>IF(ABS(F706)&gt;1,F706/1000000,F706)*Analysis!$B$4</f>
        <v>10.00506204</v>
      </c>
      <c r="R706">
        <f t="shared" si="65"/>
        <v>89.629958999999999</v>
      </c>
      <c r="S706">
        <f t="shared" si="66"/>
        <v>163.21073899999999</v>
      </c>
      <c r="T706">
        <f t="shared" si="67"/>
        <v>0</v>
      </c>
      <c r="U706">
        <f t="shared" si="68"/>
        <v>0.23499999999999999</v>
      </c>
    </row>
    <row r="707" spans="1:21" x14ac:dyDescent="0.3">
      <c r="A707" s="4">
        <v>705</v>
      </c>
      <c r="B707" s="4">
        <v>-96576870562</v>
      </c>
      <c r="C707" s="5">
        <v>3</v>
      </c>
      <c r="D707" s="5">
        <v>9.8340000000000007E-3</v>
      </c>
      <c r="E707" s="5">
        <v>1.5027E-2</v>
      </c>
      <c r="F707" s="5">
        <v>1038041</v>
      </c>
      <c r="G707" s="5">
        <v>125904999</v>
      </c>
      <c r="H707" s="5">
        <v>107185295</v>
      </c>
      <c r="I707" s="5">
        <v>0</v>
      </c>
      <c r="J707" s="5">
        <v>235</v>
      </c>
      <c r="L707">
        <f t="shared" ref="L707:L770" si="69">A707</f>
        <v>705</v>
      </c>
      <c r="M707">
        <f>Analysis!$B$3+B707/1000000</f>
        <v>15.129438000003574</v>
      </c>
      <c r="N707">
        <f t="shared" ref="N707:N770" si="70">C707</f>
        <v>3</v>
      </c>
      <c r="O707">
        <f>IF(ABS(D707)&gt;1,D707/1000000,D707)*Analysis!$B$4</f>
        <v>9.6471540000000008E-2</v>
      </c>
      <c r="P707">
        <f>IF(ABS(E707)&gt;1,E707/1000000,E707)*Analysis!$B$4</f>
        <v>0.14741487</v>
      </c>
      <c r="Q707">
        <f>IF(ABS(F707)&gt;1,F707/1000000,F707)*Analysis!$B$4</f>
        <v>10.18318221</v>
      </c>
      <c r="R707">
        <f t="shared" ref="R707:R770" si="71">IF(ABS(G707)&gt;1,G707/1000000,G707)</f>
        <v>125.904999</v>
      </c>
      <c r="S707">
        <f t="shared" ref="S707:S770" si="72">IF(ABS(H707)&gt;1,H707/1000000,H707)</f>
        <v>107.185295</v>
      </c>
      <c r="T707">
        <f t="shared" ref="T707:T770" si="73">IF(ABS(I707)&gt;1,I707/1000000,I707)</f>
        <v>0</v>
      </c>
      <c r="U707">
        <f t="shared" si="68"/>
        <v>0.23499999999999999</v>
      </c>
    </row>
    <row r="708" spans="1:21" x14ac:dyDescent="0.3">
      <c r="A708" s="4">
        <v>706</v>
      </c>
      <c r="B708" s="4">
        <v>-96576850624</v>
      </c>
      <c r="C708" s="5">
        <v>3</v>
      </c>
      <c r="D708" s="5">
        <v>4.2906E-2</v>
      </c>
      <c r="E708" s="5">
        <v>2.2880999999999999E-2</v>
      </c>
      <c r="F708" s="5">
        <v>1040818</v>
      </c>
      <c r="G708" s="5">
        <v>146058655</v>
      </c>
      <c r="H708" s="5">
        <v>92556168</v>
      </c>
      <c r="I708" s="5">
        <v>0</v>
      </c>
      <c r="J708" s="5">
        <v>237</v>
      </c>
      <c r="L708">
        <f t="shared" si="69"/>
        <v>706</v>
      </c>
      <c r="M708">
        <f>Analysis!$B$3+B708/1000000</f>
        <v>15.149376000001212</v>
      </c>
      <c r="N708">
        <f t="shared" si="70"/>
        <v>3</v>
      </c>
      <c r="O708">
        <f>IF(ABS(D708)&gt;1,D708/1000000,D708)*Analysis!$B$4</f>
        <v>0.42090786000000002</v>
      </c>
      <c r="P708">
        <f>IF(ABS(E708)&gt;1,E708/1000000,E708)*Analysis!$B$4</f>
        <v>0.22446261000000001</v>
      </c>
      <c r="Q708">
        <f>IF(ABS(F708)&gt;1,F708/1000000,F708)*Analysis!$B$4</f>
        <v>10.210424580000002</v>
      </c>
      <c r="R708">
        <f t="shared" si="71"/>
        <v>146.05865499999999</v>
      </c>
      <c r="S708">
        <f t="shared" si="72"/>
        <v>92.556168</v>
      </c>
      <c r="T708">
        <f t="shared" si="73"/>
        <v>0</v>
      </c>
      <c r="U708">
        <f t="shared" si="68"/>
        <v>0.23699999999999999</v>
      </c>
    </row>
    <row r="709" spans="1:21" x14ac:dyDescent="0.3">
      <c r="A709" s="4">
        <v>707</v>
      </c>
      <c r="B709" s="4">
        <v>-96576828026</v>
      </c>
      <c r="C709" s="5">
        <v>3</v>
      </c>
      <c r="D709" s="5">
        <v>3.4596000000000002E-2</v>
      </c>
      <c r="E709" s="5">
        <v>-4.5250000000000004E-3</v>
      </c>
      <c r="F709" s="5">
        <v>1039100</v>
      </c>
      <c r="G709" s="5">
        <v>178755081</v>
      </c>
      <c r="H709" s="5">
        <v>85394363</v>
      </c>
      <c r="I709" s="5">
        <v>0</v>
      </c>
      <c r="J709" s="5">
        <v>237</v>
      </c>
      <c r="L709">
        <f t="shared" si="69"/>
        <v>707</v>
      </c>
      <c r="M709">
        <f>Analysis!$B$3+B709/1000000</f>
        <v>15.171973999997135</v>
      </c>
      <c r="N709">
        <f t="shared" si="70"/>
        <v>3</v>
      </c>
      <c r="O709">
        <f>IF(ABS(D709)&gt;1,D709/1000000,D709)*Analysis!$B$4</f>
        <v>0.33938676000000001</v>
      </c>
      <c r="P709">
        <f>IF(ABS(E709)&gt;1,E709/1000000,E709)*Analysis!$B$4</f>
        <v>-4.4390250000000006E-2</v>
      </c>
      <c r="Q709">
        <f>IF(ABS(F709)&gt;1,F709/1000000,F709)*Analysis!$B$4</f>
        <v>10.193571</v>
      </c>
      <c r="R709">
        <f t="shared" si="71"/>
        <v>178.75508099999999</v>
      </c>
      <c r="S709">
        <f t="shared" si="72"/>
        <v>85.394362999999998</v>
      </c>
      <c r="T709">
        <f t="shared" si="73"/>
        <v>0</v>
      </c>
      <c r="U709">
        <f t="shared" si="68"/>
        <v>0.23699999999999999</v>
      </c>
    </row>
    <row r="710" spans="1:21" x14ac:dyDescent="0.3">
      <c r="A710" s="4">
        <v>708</v>
      </c>
      <c r="B710" s="4">
        <v>-96576812339</v>
      </c>
      <c r="C710" s="5">
        <v>3</v>
      </c>
      <c r="D710" s="5">
        <v>1.4323000000000001E-2</v>
      </c>
      <c r="E710" s="5">
        <v>5.8170000000000001E-3</v>
      </c>
      <c r="F710" s="5">
        <v>1019520</v>
      </c>
      <c r="G710" s="5">
        <v>186964081</v>
      </c>
      <c r="H710" s="5">
        <v>57468208</v>
      </c>
      <c r="I710" s="5">
        <v>0</v>
      </c>
      <c r="J710" s="5">
        <v>238</v>
      </c>
      <c r="L710">
        <f t="shared" si="69"/>
        <v>708</v>
      </c>
      <c r="M710">
        <f>Analysis!$B$3+B710/1000000</f>
        <v>15.187661000003573</v>
      </c>
      <c r="N710">
        <f t="shared" si="70"/>
        <v>3</v>
      </c>
      <c r="O710">
        <f>IF(ABS(D710)&gt;1,D710/1000000,D710)*Analysis!$B$4</f>
        <v>0.14050863000000002</v>
      </c>
      <c r="P710">
        <f>IF(ABS(E710)&gt;1,E710/1000000,E710)*Analysis!$B$4</f>
        <v>5.7064770000000001E-2</v>
      </c>
      <c r="Q710">
        <f>IF(ABS(F710)&gt;1,F710/1000000,F710)*Analysis!$B$4</f>
        <v>10.0014912</v>
      </c>
      <c r="R710">
        <f t="shared" si="71"/>
        <v>186.96408099999999</v>
      </c>
      <c r="S710">
        <f t="shared" si="72"/>
        <v>57.468207999999997</v>
      </c>
      <c r="T710">
        <f t="shared" si="73"/>
        <v>0</v>
      </c>
      <c r="U710">
        <f t="shared" si="68"/>
        <v>0.23799999999999999</v>
      </c>
    </row>
    <row r="711" spans="1:21" x14ac:dyDescent="0.3">
      <c r="A711" s="4">
        <v>709</v>
      </c>
      <c r="B711" s="4">
        <v>-96576789402</v>
      </c>
      <c r="C711" s="5">
        <v>3</v>
      </c>
      <c r="D711" s="5">
        <v>1.2456999999999999E-2</v>
      </c>
      <c r="E711" s="5">
        <v>3.0474999999999999E-2</v>
      </c>
      <c r="F711" s="5">
        <v>1019384</v>
      </c>
      <c r="G711" s="5">
        <v>199505508</v>
      </c>
      <c r="H711" s="5">
        <v>65299202</v>
      </c>
      <c r="I711" s="5">
        <v>0</v>
      </c>
      <c r="J711" s="5">
        <v>238</v>
      </c>
      <c r="L711">
        <f t="shared" si="69"/>
        <v>709</v>
      </c>
      <c r="M711">
        <f>Analysis!$B$3+B711/1000000</f>
        <v>15.21059800000512</v>
      </c>
      <c r="N711">
        <f t="shared" si="70"/>
        <v>3</v>
      </c>
      <c r="O711">
        <f>IF(ABS(D711)&gt;1,D711/1000000,D711)*Analysis!$B$4</f>
        <v>0.12220317</v>
      </c>
      <c r="P711">
        <f>IF(ABS(E711)&gt;1,E711/1000000,E711)*Analysis!$B$4</f>
        <v>0.29895975000000002</v>
      </c>
      <c r="Q711">
        <f>IF(ABS(F711)&gt;1,F711/1000000,F711)*Analysis!$B$4</f>
        <v>10.000157040000001</v>
      </c>
      <c r="R711">
        <f t="shared" si="71"/>
        <v>199.50550799999999</v>
      </c>
      <c r="S711">
        <f t="shared" si="72"/>
        <v>65.299201999999994</v>
      </c>
      <c r="T711">
        <f t="shared" si="73"/>
        <v>0</v>
      </c>
      <c r="U711">
        <f t="shared" si="68"/>
        <v>0.23799999999999999</v>
      </c>
    </row>
    <row r="712" spans="1:21" x14ac:dyDescent="0.3">
      <c r="A712" s="4">
        <v>710</v>
      </c>
      <c r="B712" s="4">
        <v>-96576772241</v>
      </c>
      <c r="C712" s="5">
        <v>3</v>
      </c>
      <c r="D712" s="5">
        <v>3.2301000000000003E-2</v>
      </c>
      <c r="E712" s="5">
        <v>5.5789999999999998E-3</v>
      </c>
      <c r="F712" s="5">
        <v>1019796</v>
      </c>
      <c r="G712" s="5">
        <v>220776932</v>
      </c>
      <c r="H712" s="5">
        <v>36341812</v>
      </c>
      <c r="I712" s="5">
        <v>0</v>
      </c>
      <c r="J712" s="5">
        <v>238</v>
      </c>
      <c r="L712">
        <f t="shared" si="69"/>
        <v>710</v>
      </c>
      <c r="M712">
        <f>Analysis!$B$3+B712/1000000</f>
        <v>15.227759000001242</v>
      </c>
      <c r="N712">
        <f t="shared" si="70"/>
        <v>3</v>
      </c>
      <c r="O712">
        <f>IF(ABS(D712)&gt;1,D712/1000000,D712)*Analysis!$B$4</f>
        <v>0.31687281000000006</v>
      </c>
      <c r="P712">
        <f>IF(ABS(E712)&gt;1,E712/1000000,E712)*Analysis!$B$4</f>
        <v>5.4729989999999999E-2</v>
      </c>
      <c r="Q712">
        <f>IF(ABS(F712)&gt;1,F712/1000000,F712)*Analysis!$B$4</f>
        <v>10.00419876</v>
      </c>
      <c r="R712">
        <f t="shared" si="71"/>
        <v>220.77693199999999</v>
      </c>
      <c r="S712">
        <f t="shared" si="72"/>
        <v>36.341811999999997</v>
      </c>
      <c r="T712">
        <f t="shared" si="73"/>
        <v>0</v>
      </c>
      <c r="U712">
        <f t="shared" si="68"/>
        <v>0.23799999999999999</v>
      </c>
    </row>
    <row r="713" spans="1:21" x14ac:dyDescent="0.3">
      <c r="A713" s="4">
        <v>711</v>
      </c>
      <c r="B713" s="4">
        <v>-96576755867</v>
      </c>
      <c r="C713" s="5">
        <v>3</v>
      </c>
      <c r="D713" s="5">
        <v>1.2848999999999999E-2</v>
      </c>
      <c r="E713" s="5">
        <v>8.5999999999999998E-4</v>
      </c>
      <c r="F713" s="5">
        <v>1008111</v>
      </c>
      <c r="G713" s="5">
        <v>237093201</v>
      </c>
      <c r="H713" s="5">
        <v>34029888</v>
      </c>
      <c r="I713" s="5">
        <v>0</v>
      </c>
      <c r="J713" s="5">
        <v>239</v>
      </c>
      <c r="L713">
        <f t="shared" si="69"/>
        <v>711</v>
      </c>
      <c r="M713">
        <f>Analysis!$B$3+B713/1000000</f>
        <v>15.244133000000147</v>
      </c>
      <c r="N713">
        <f t="shared" si="70"/>
        <v>3</v>
      </c>
      <c r="O713">
        <f>IF(ABS(D713)&gt;1,D713/1000000,D713)*Analysis!$B$4</f>
        <v>0.12604868999999999</v>
      </c>
      <c r="P713">
        <f>IF(ABS(E713)&gt;1,E713/1000000,E713)*Analysis!$B$4</f>
        <v>8.4366000000000007E-3</v>
      </c>
      <c r="Q713">
        <f>IF(ABS(F713)&gt;1,F713/1000000,F713)*Analysis!$B$4</f>
        <v>9.8895689099999995</v>
      </c>
      <c r="R713">
        <f t="shared" si="71"/>
        <v>237.09320099999999</v>
      </c>
      <c r="S713">
        <f t="shared" si="72"/>
        <v>34.029888</v>
      </c>
      <c r="T713">
        <f t="shared" si="73"/>
        <v>0</v>
      </c>
      <c r="U713">
        <f t="shared" si="68"/>
        <v>0.23899999999999999</v>
      </c>
    </row>
    <row r="714" spans="1:21" x14ac:dyDescent="0.3">
      <c r="A714" s="4">
        <v>712</v>
      </c>
      <c r="B714" s="4">
        <v>-96576730479</v>
      </c>
      <c r="C714" s="5">
        <v>3</v>
      </c>
      <c r="D714" s="5">
        <v>1.3746E-2</v>
      </c>
      <c r="E714" s="5">
        <v>1.2761E-2</v>
      </c>
      <c r="F714" s="5">
        <v>1016765</v>
      </c>
      <c r="G714" s="5">
        <v>243181839</v>
      </c>
      <c r="H714" s="5">
        <v>39525764</v>
      </c>
      <c r="I714" s="5">
        <v>0</v>
      </c>
      <c r="J714" s="5">
        <v>239</v>
      </c>
      <c r="L714">
        <f t="shared" si="69"/>
        <v>712</v>
      </c>
      <c r="M714">
        <f>Analysis!$B$3+B714/1000000</f>
        <v>15.269520999994711</v>
      </c>
      <c r="N714">
        <f t="shared" si="70"/>
        <v>3</v>
      </c>
      <c r="O714">
        <f>IF(ABS(D714)&gt;1,D714/1000000,D714)*Analysis!$B$4</f>
        <v>0.13484826</v>
      </c>
      <c r="P714">
        <f>IF(ABS(E714)&gt;1,E714/1000000,E714)*Analysis!$B$4</f>
        <v>0.12518541</v>
      </c>
      <c r="Q714">
        <f>IF(ABS(F714)&gt;1,F714/1000000,F714)*Analysis!$B$4</f>
        <v>9.9744646499999998</v>
      </c>
      <c r="R714">
        <f t="shared" si="71"/>
        <v>243.181839</v>
      </c>
      <c r="S714">
        <f t="shared" si="72"/>
        <v>39.525764000000002</v>
      </c>
      <c r="T714">
        <f t="shared" si="73"/>
        <v>0</v>
      </c>
      <c r="U714">
        <f t="shared" si="68"/>
        <v>0.23899999999999999</v>
      </c>
    </row>
    <row r="715" spans="1:21" x14ac:dyDescent="0.3">
      <c r="A715" s="4">
        <v>713</v>
      </c>
      <c r="B715" s="4">
        <v>-96576719675</v>
      </c>
      <c r="C715" s="5">
        <v>3</v>
      </c>
      <c r="D715" s="5">
        <v>1.5599999999999999E-2</v>
      </c>
      <c r="E715" s="5">
        <v>1.4706E-2</v>
      </c>
      <c r="F715" s="5">
        <v>1016400</v>
      </c>
      <c r="G715" s="5">
        <v>246047897</v>
      </c>
      <c r="H715" s="5">
        <v>40288963</v>
      </c>
      <c r="I715" s="5">
        <v>0</v>
      </c>
      <c r="J715" s="5">
        <v>239</v>
      </c>
      <c r="L715">
        <f t="shared" si="69"/>
        <v>713</v>
      </c>
      <c r="M715">
        <f>Analysis!$B$3+B715/1000000</f>
        <v>15.280324999999721</v>
      </c>
      <c r="N715">
        <f t="shared" si="70"/>
        <v>3</v>
      </c>
      <c r="O715">
        <f>IF(ABS(D715)&gt;1,D715/1000000,D715)*Analysis!$B$4</f>
        <v>0.15303600000000001</v>
      </c>
      <c r="P715">
        <f>IF(ABS(E715)&gt;1,E715/1000000,E715)*Analysis!$B$4</f>
        <v>0.14426586000000002</v>
      </c>
      <c r="Q715">
        <f>IF(ABS(F715)&gt;1,F715/1000000,F715)*Analysis!$B$4</f>
        <v>9.9708839999999999</v>
      </c>
      <c r="R715">
        <f t="shared" si="71"/>
        <v>246.04789700000001</v>
      </c>
      <c r="S715">
        <f t="shared" si="72"/>
        <v>40.288963000000003</v>
      </c>
      <c r="T715">
        <f t="shared" si="73"/>
        <v>0</v>
      </c>
      <c r="U715">
        <f t="shared" ref="U715:U778" si="74">J715/1000</f>
        <v>0.23899999999999999</v>
      </c>
    </row>
    <row r="716" spans="1:21" x14ac:dyDescent="0.3">
      <c r="A716" s="4">
        <v>714</v>
      </c>
      <c r="B716" s="4">
        <v>-96576694449</v>
      </c>
      <c r="C716" s="5">
        <v>3</v>
      </c>
      <c r="D716" s="5">
        <v>2.1634E-2</v>
      </c>
      <c r="E716" s="5">
        <v>1.159E-2</v>
      </c>
      <c r="F716" s="5">
        <v>1034812</v>
      </c>
      <c r="G716" s="5">
        <v>277767639</v>
      </c>
      <c r="H716" s="5">
        <v>23121536</v>
      </c>
      <c r="I716" s="5">
        <v>0</v>
      </c>
      <c r="J716" s="5">
        <v>239</v>
      </c>
      <c r="L716">
        <f t="shared" si="69"/>
        <v>714</v>
      </c>
      <c r="M716">
        <f>Analysis!$B$3+B716/1000000</f>
        <v>15.305550999997649</v>
      </c>
      <c r="N716">
        <f t="shared" si="70"/>
        <v>3</v>
      </c>
      <c r="O716">
        <f>IF(ABS(D716)&gt;1,D716/1000000,D716)*Analysis!$B$4</f>
        <v>0.21222954000000002</v>
      </c>
      <c r="P716">
        <f>IF(ABS(E716)&gt;1,E716/1000000,E716)*Analysis!$B$4</f>
        <v>0.1136979</v>
      </c>
      <c r="Q716">
        <f>IF(ABS(F716)&gt;1,F716/1000000,F716)*Analysis!$B$4</f>
        <v>10.151505720000001</v>
      </c>
      <c r="R716">
        <f t="shared" si="71"/>
        <v>277.76763899999997</v>
      </c>
      <c r="S716">
        <f t="shared" si="72"/>
        <v>23.121535999999999</v>
      </c>
      <c r="T716">
        <f t="shared" si="73"/>
        <v>0</v>
      </c>
      <c r="U716">
        <f t="shared" si="74"/>
        <v>0.23899999999999999</v>
      </c>
    </row>
    <row r="717" spans="1:21" x14ac:dyDescent="0.3">
      <c r="A717" s="4">
        <v>715</v>
      </c>
      <c r="B717" s="4">
        <v>-96576668110</v>
      </c>
      <c r="C717" s="5">
        <v>3</v>
      </c>
      <c r="D717" s="5">
        <v>1.3049E-2</v>
      </c>
      <c r="E717" s="5">
        <v>2.428E-3</v>
      </c>
      <c r="F717" s="5">
        <v>1038219</v>
      </c>
      <c r="G717" s="5">
        <v>311526459</v>
      </c>
      <c r="H717" s="5">
        <v>18932890</v>
      </c>
      <c r="I717" s="5">
        <v>0</v>
      </c>
      <c r="J717" s="5">
        <v>240</v>
      </c>
      <c r="L717">
        <f t="shared" si="69"/>
        <v>715</v>
      </c>
      <c r="M717">
        <f>Analysis!$B$3+B717/1000000</f>
        <v>15.331890000001295</v>
      </c>
      <c r="N717">
        <f t="shared" si="70"/>
        <v>3</v>
      </c>
      <c r="O717">
        <f>IF(ABS(D717)&gt;1,D717/1000000,D717)*Analysis!$B$4</f>
        <v>0.12801069000000001</v>
      </c>
      <c r="P717">
        <f>IF(ABS(E717)&gt;1,E717/1000000,E717)*Analysis!$B$4</f>
        <v>2.3818680000000002E-2</v>
      </c>
      <c r="Q717">
        <f>IF(ABS(F717)&gt;1,F717/1000000,F717)*Analysis!$B$4</f>
        <v>10.184928390000001</v>
      </c>
      <c r="R717">
        <f t="shared" si="71"/>
        <v>311.52645899999999</v>
      </c>
      <c r="S717">
        <f t="shared" si="72"/>
        <v>18.93289</v>
      </c>
      <c r="T717">
        <f t="shared" si="73"/>
        <v>0</v>
      </c>
      <c r="U717">
        <f t="shared" si="74"/>
        <v>0.24</v>
      </c>
    </row>
    <row r="718" spans="1:21" x14ac:dyDescent="0.3">
      <c r="A718" s="4">
        <v>716</v>
      </c>
      <c r="B718" s="4">
        <v>-96576662439</v>
      </c>
      <c r="C718" s="5">
        <v>3</v>
      </c>
      <c r="D718" s="5">
        <v>1.8563E-2</v>
      </c>
      <c r="E718" s="5">
        <v>-1.2999999999999999E-5</v>
      </c>
      <c r="F718" s="5">
        <v>1046023</v>
      </c>
      <c r="G718" s="5">
        <v>316875549</v>
      </c>
      <c r="H718" s="5">
        <v>13231498</v>
      </c>
      <c r="I718" s="5">
        <v>0</v>
      </c>
      <c r="J718" s="5">
        <v>240</v>
      </c>
      <c r="L718">
        <f t="shared" si="69"/>
        <v>716</v>
      </c>
      <c r="M718">
        <f>Analysis!$B$3+B718/1000000</f>
        <v>15.337560999993002</v>
      </c>
      <c r="N718">
        <f t="shared" si="70"/>
        <v>3</v>
      </c>
      <c r="O718">
        <f>IF(ABS(D718)&gt;1,D718/1000000,D718)*Analysis!$B$4</f>
        <v>0.18210303</v>
      </c>
      <c r="P718">
        <f>IF(ABS(E718)&gt;1,E718/1000000,E718)*Analysis!$B$4</f>
        <v>-1.2752999999999999E-4</v>
      </c>
      <c r="Q718">
        <f>IF(ABS(F718)&gt;1,F718/1000000,F718)*Analysis!$B$4</f>
        <v>10.261485629999999</v>
      </c>
      <c r="R718">
        <f t="shared" si="71"/>
        <v>316.87554899999998</v>
      </c>
      <c r="S718">
        <f t="shared" si="72"/>
        <v>13.231498</v>
      </c>
      <c r="T718">
        <f t="shared" si="73"/>
        <v>0</v>
      </c>
      <c r="U718">
        <f t="shared" si="74"/>
        <v>0.24</v>
      </c>
    </row>
    <row r="719" spans="1:21" x14ac:dyDescent="0.3">
      <c r="A719" s="4">
        <v>717</v>
      </c>
      <c r="B719" s="4">
        <v>-96576631671</v>
      </c>
      <c r="C719" s="5">
        <v>3</v>
      </c>
      <c r="D719" s="5">
        <v>-2.715E-3</v>
      </c>
      <c r="E719" s="5">
        <v>-8.2299999999999995E-4</v>
      </c>
      <c r="F719" s="5">
        <v>1059426</v>
      </c>
      <c r="G719" s="5">
        <v>350107391</v>
      </c>
      <c r="H719" s="5">
        <v>0.906694</v>
      </c>
      <c r="I719" s="5">
        <v>0</v>
      </c>
      <c r="J719" s="5">
        <v>240</v>
      </c>
      <c r="L719">
        <f t="shared" si="69"/>
        <v>717</v>
      </c>
      <c r="M719">
        <f>Analysis!$B$3+B719/1000000</f>
        <v>15.368329000004451</v>
      </c>
      <c r="N719">
        <f t="shared" si="70"/>
        <v>3</v>
      </c>
      <c r="O719">
        <f>IF(ABS(D719)&gt;1,D719/1000000,D719)*Analysis!$B$4</f>
        <v>-2.6634150000000002E-2</v>
      </c>
      <c r="P719">
        <f>IF(ABS(E719)&gt;1,E719/1000000,E719)*Analysis!$B$4</f>
        <v>-8.07363E-3</v>
      </c>
      <c r="Q719">
        <f>IF(ABS(F719)&gt;1,F719/1000000,F719)*Analysis!$B$4</f>
        <v>10.39296906</v>
      </c>
      <c r="R719">
        <f t="shared" si="71"/>
        <v>350.10739100000001</v>
      </c>
      <c r="S719">
        <f t="shared" si="72"/>
        <v>0.906694</v>
      </c>
      <c r="T719">
        <f t="shared" si="73"/>
        <v>0</v>
      </c>
      <c r="U719">
        <f t="shared" si="74"/>
        <v>0.24</v>
      </c>
    </row>
    <row r="720" spans="1:21" x14ac:dyDescent="0.3">
      <c r="A720" s="4">
        <v>718</v>
      </c>
      <c r="B720" s="4">
        <v>-96576615909</v>
      </c>
      <c r="C720" s="5">
        <v>3</v>
      </c>
      <c r="D720" s="5">
        <v>6.5690000000000002E-3</v>
      </c>
      <c r="E720" s="5">
        <v>8.3260000000000001E-3</v>
      </c>
      <c r="F720" s="5">
        <v>1054430</v>
      </c>
      <c r="G720" s="5">
        <v>371057739</v>
      </c>
      <c r="H720" s="5">
        <v>11096477</v>
      </c>
      <c r="I720" s="5">
        <v>0</v>
      </c>
      <c r="J720" s="5">
        <v>240</v>
      </c>
      <c r="L720">
        <f t="shared" si="69"/>
        <v>718</v>
      </c>
      <c r="M720">
        <f>Analysis!$B$3+B720/1000000</f>
        <v>15.384090999999898</v>
      </c>
      <c r="N720">
        <f t="shared" si="70"/>
        <v>3</v>
      </c>
      <c r="O720">
        <f>IF(ABS(D720)&gt;1,D720/1000000,D720)*Analysis!$B$4</f>
        <v>6.4441890000000002E-2</v>
      </c>
      <c r="P720">
        <f>IF(ABS(E720)&gt;1,E720/1000000,E720)*Analysis!$B$4</f>
        <v>8.1678060000000011E-2</v>
      </c>
      <c r="Q720">
        <f>IF(ABS(F720)&gt;1,F720/1000000,F720)*Analysis!$B$4</f>
        <v>10.343958300000001</v>
      </c>
      <c r="R720">
        <f t="shared" si="71"/>
        <v>371.05773900000003</v>
      </c>
      <c r="S720">
        <f t="shared" si="72"/>
        <v>11.096477</v>
      </c>
      <c r="T720">
        <f t="shared" si="73"/>
        <v>0</v>
      </c>
      <c r="U720">
        <f t="shared" si="74"/>
        <v>0.24</v>
      </c>
    </row>
    <row r="721" spans="1:21" x14ac:dyDescent="0.3">
      <c r="A721" s="4">
        <v>719</v>
      </c>
      <c r="B721" s="4">
        <v>-96576590816</v>
      </c>
      <c r="C721" s="5">
        <v>3</v>
      </c>
      <c r="D721" s="5">
        <v>4.4580000000000002E-3</v>
      </c>
      <c r="E721" s="5">
        <v>-5.5430000000000002E-3</v>
      </c>
      <c r="F721" s="5">
        <v>1068596</v>
      </c>
      <c r="G721" s="5">
        <v>398312561</v>
      </c>
      <c r="H721" s="5">
        <v>-1741384</v>
      </c>
      <c r="I721" s="5">
        <v>0</v>
      </c>
      <c r="J721" s="5">
        <v>241</v>
      </c>
      <c r="L721">
        <f t="shared" si="69"/>
        <v>719</v>
      </c>
      <c r="M721">
        <f>Analysis!$B$3+B721/1000000</f>
        <v>15.409184000003734</v>
      </c>
      <c r="N721">
        <f t="shared" si="70"/>
        <v>3</v>
      </c>
      <c r="O721">
        <f>IF(ABS(D721)&gt;1,D721/1000000,D721)*Analysis!$B$4</f>
        <v>4.3732980000000005E-2</v>
      </c>
      <c r="P721">
        <f>IF(ABS(E721)&gt;1,E721/1000000,E721)*Analysis!$B$4</f>
        <v>-5.4376830000000008E-2</v>
      </c>
      <c r="Q721">
        <f>IF(ABS(F721)&gt;1,F721/1000000,F721)*Analysis!$B$4</f>
        <v>10.482926760000002</v>
      </c>
      <c r="R721">
        <f t="shared" si="71"/>
        <v>398.31256100000002</v>
      </c>
      <c r="S721">
        <f t="shared" si="72"/>
        <v>-1.741384</v>
      </c>
      <c r="T721">
        <f t="shared" si="73"/>
        <v>0</v>
      </c>
      <c r="U721">
        <f t="shared" si="74"/>
        <v>0.24099999999999999</v>
      </c>
    </row>
    <row r="722" spans="1:21" x14ac:dyDescent="0.3">
      <c r="A722" s="4">
        <v>720</v>
      </c>
      <c r="B722" s="4">
        <v>-96576569436</v>
      </c>
      <c r="C722" s="5">
        <v>3</v>
      </c>
      <c r="D722" s="5">
        <v>2.2557000000000001E-2</v>
      </c>
      <c r="E722" s="5">
        <v>1.7125999999999999E-2</v>
      </c>
      <c r="F722" s="5">
        <v>1058869</v>
      </c>
      <c r="G722" s="5">
        <v>432693939</v>
      </c>
      <c r="H722" s="5">
        <v>1023309</v>
      </c>
      <c r="I722" s="5">
        <v>0</v>
      </c>
      <c r="J722" s="5">
        <v>241</v>
      </c>
      <c r="L722">
        <f t="shared" si="69"/>
        <v>720</v>
      </c>
      <c r="M722">
        <f>Analysis!$B$3+B722/1000000</f>
        <v>15.430563999994774</v>
      </c>
      <c r="N722">
        <f t="shared" si="70"/>
        <v>3</v>
      </c>
      <c r="O722">
        <f>IF(ABS(D722)&gt;1,D722/1000000,D722)*Analysis!$B$4</f>
        <v>0.22128417000000003</v>
      </c>
      <c r="P722">
        <f>IF(ABS(E722)&gt;1,E722/1000000,E722)*Analysis!$B$4</f>
        <v>0.16800605999999998</v>
      </c>
      <c r="Q722">
        <f>IF(ABS(F722)&gt;1,F722/1000000,F722)*Analysis!$B$4</f>
        <v>10.387504890000001</v>
      </c>
      <c r="R722">
        <f t="shared" si="71"/>
        <v>432.693939</v>
      </c>
      <c r="S722">
        <f t="shared" si="72"/>
        <v>1.023309</v>
      </c>
      <c r="T722">
        <f t="shared" si="73"/>
        <v>0</v>
      </c>
      <c r="U722">
        <f t="shared" si="74"/>
        <v>0.24099999999999999</v>
      </c>
    </row>
    <row r="723" spans="1:21" x14ac:dyDescent="0.3">
      <c r="A723" s="4">
        <v>721</v>
      </c>
      <c r="B723" s="4">
        <v>-96576550060</v>
      </c>
      <c r="C723" s="5">
        <v>3</v>
      </c>
      <c r="D723" s="5">
        <v>2.8330999999999999E-2</v>
      </c>
      <c r="E723" s="5">
        <v>1.7448999999999999E-2</v>
      </c>
      <c r="F723" s="5">
        <v>1047068</v>
      </c>
      <c r="G723" s="5">
        <v>437860565</v>
      </c>
      <c r="H723" s="5">
        <v>2519747</v>
      </c>
      <c r="I723" s="5">
        <v>0</v>
      </c>
      <c r="J723" s="5">
        <v>242</v>
      </c>
      <c r="L723">
        <f t="shared" si="69"/>
        <v>721</v>
      </c>
      <c r="M723">
        <f>Analysis!$B$3+B723/1000000</f>
        <v>15.449940000005881</v>
      </c>
      <c r="N723">
        <f t="shared" si="70"/>
        <v>3</v>
      </c>
      <c r="O723">
        <f>IF(ABS(D723)&gt;1,D723/1000000,D723)*Analysis!$B$4</f>
        <v>0.27792710999999998</v>
      </c>
      <c r="P723">
        <f>IF(ABS(E723)&gt;1,E723/1000000,E723)*Analysis!$B$4</f>
        <v>0.17117468999999999</v>
      </c>
      <c r="Q723">
        <f>IF(ABS(F723)&gt;1,F723/1000000,F723)*Analysis!$B$4</f>
        <v>10.271737080000001</v>
      </c>
      <c r="R723">
        <f t="shared" si="71"/>
        <v>437.86056500000001</v>
      </c>
      <c r="S723">
        <f t="shared" si="72"/>
        <v>2.5197470000000002</v>
      </c>
      <c r="T723">
        <f t="shared" si="73"/>
        <v>0</v>
      </c>
      <c r="U723">
        <f t="shared" si="74"/>
        <v>0.24199999999999999</v>
      </c>
    </row>
    <row r="724" spans="1:21" x14ac:dyDescent="0.3">
      <c r="A724" s="4">
        <v>722</v>
      </c>
      <c r="B724" s="4">
        <v>-96576528468</v>
      </c>
      <c r="C724" s="5">
        <v>3</v>
      </c>
      <c r="D724" s="5">
        <v>4.5199999999999997E-3</v>
      </c>
      <c r="E724" s="5">
        <v>6.587E-3</v>
      </c>
      <c r="F724" s="5">
        <v>1045734</v>
      </c>
      <c r="G724" s="5">
        <v>439744751</v>
      </c>
      <c r="H724" s="5">
        <v>41844467</v>
      </c>
      <c r="I724" s="5">
        <v>0</v>
      </c>
      <c r="J724" s="5">
        <v>242</v>
      </c>
      <c r="L724">
        <f t="shared" si="69"/>
        <v>722</v>
      </c>
      <c r="M724">
        <f>Analysis!$B$3+B724/1000000</f>
        <v>15.471531999995932</v>
      </c>
      <c r="N724">
        <f t="shared" si="70"/>
        <v>3</v>
      </c>
      <c r="O724">
        <f>IF(ABS(D724)&gt;1,D724/1000000,D724)*Analysis!$B$4</f>
        <v>4.4341199999999997E-2</v>
      </c>
      <c r="P724">
        <f>IF(ABS(E724)&gt;1,E724/1000000,E724)*Analysis!$B$4</f>
        <v>6.4618469999999997E-2</v>
      </c>
      <c r="Q724">
        <f>IF(ABS(F724)&gt;1,F724/1000000,F724)*Analysis!$B$4</f>
        <v>10.25865054</v>
      </c>
      <c r="R724">
        <f t="shared" si="71"/>
        <v>439.74475100000001</v>
      </c>
      <c r="S724">
        <f t="shared" si="72"/>
        <v>41.844467000000002</v>
      </c>
      <c r="T724">
        <f t="shared" si="73"/>
        <v>0</v>
      </c>
      <c r="U724">
        <f t="shared" si="74"/>
        <v>0.24199999999999999</v>
      </c>
    </row>
    <row r="725" spans="1:21" x14ac:dyDescent="0.3">
      <c r="A725" s="4">
        <v>723</v>
      </c>
      <c r="B725" s="4">
        <v>-96576510934</v>
      </c>
      <c r="C725" s="5">
        <v>3</v>
      </c>
      <c r="D725" s="5">
        <v>3.7100000000000002E-4</v>
      </c>
      <c r="E725" s="5">
        <v>2.8413999999999998E-2</v>
      </c>
      <c r="F725" s="5">
        <v>1060307</v>
      </c>
      <c r="G725" s="5">
        <v>440503296</v>
      </c>
      <c r="H725" s="5">
        <v>44848438</v>
      </c>
      <c r="I725" s="5">
        <v>0</v>
      </c>
      <c r="J725" s="5">
        <v>242</v>
      </c>
      <c r="L725">
        <f t="shared" si="69"/>
        <v>723</v>
      </c>
      <c r="M725">
        <f>Analysis!$B$3+B725/1000000</f>
        <v>15.489065999994637</v>
      </c>
      <c r="N725">
        <f t="shared" si="70"/>
        <v>3</v>
      </c>
      <c r="O725">
        <f>IF(ABS(D725)&gt;1,D725/1000000,D725)*Analysis!$B$4</f>
        <v>3.6395100000000003E-3</v>
      </c>
      <c r="P725">
        <f>IF(ABS(E725)&gt;1,E725/1000000,E725)*Analysis!$B$4</f>
        <v>0.27874134</v>
      </c>
      <c r="Q725">
        <f>IF(ABS(F725)&gt;1,F725/1000000,F725)*Analysis!$B$4</f>
        <v>10.401611670000001</v>
      </c>
      <c r="R725">
        <f t="shared" si="71"/>
        <v>440.50329599999998</v>
      </c>
      <c r="S725">
        <f t="shared" si="72"/>
        <v>44.848438000000002</v>
      </c>
      <c r="T725">
        <f t="shared" si="73"/>
        <v>0</v>
      </c>
      <c r="U725">
        <f t="shared" si="74"/>
        <v>0.24199999999999999</v>
      </c>
    </row>
    <row r="726" spans="1:21" x14ac:dyDescent="0.3">
      <c r="A726" s="4">
        <v>724</v>
      </c>
      <c r="B726" s="4">
        <v>-96576489944</v>
      </c>
      <c r="C726" s="5">
        <v>3</v>
      </c>
      <c r="D726" s="5">
        <v>-0.127418</v>
      </c>
      <c r="E726" s="5">
        <v>4.9721000000000001E-2</v>
      </c>
      <c r="F726" s="5">
        <v>1077895</v>
      </c>
      <c r="G726" s="5">
        <v>425904999</v>
      </c>
      <c r="H726" s="5">
        <v>54425652</v>
      </c>
      <c r="I726" s="5">
        <v>0</v>
      </c>
      <c r="J726" s="5">
        <v>243</v>
      </c>
      <c r="L726">
        <f t="shared" si="69"/>
        <v>724</v>
      </c>
      <c r="M726">
        <f>Analysis!$B$3+B726/1000000</f>
        <v>15.510055999999167</v>
      </c>
      <c r="N726">
        <f t="shared" si="70"/>
        <v>3</v>
      </c>
      <c r="O726">
        <f>IF(ABS(D726)&gt;1,D726/1000000,D726)*Analysis!$B$4</f>
        <v>-1.2499705800000001</v>
      </c>
      <c r="P726">
        <f>IF(ABS(E726)&gt;1,E726/1000000,E726)*Analysis!$B$4</f>
        <v>0.48776301000000005</v>
      </c>
      <c r="Q726">
        <f>IF(ABS(F726)&gt;1,F726/1000000,F726)*Analysis!$B$4</f>
        <v>10.574149950000001</v>
      </c>
      <c r="R726">
        <f t="shared" si="71"/>
        <v>425.90499899999998</v>
      </c>
      <c r="S726">
        <f t="shared" si="72"/>
        <v>54.425651999999999</v>
      </c>
      <c r="T726">
        <f t="shared" si="73"/>
        <v>0</v>
      </c>
      <c r="U726">
        <f t="shared" si="74"/>
        <v>0.24299999999999999</v>
      </c>
    </row>
    <row r="727" spans="1:21" x14ac:dyDescent="0.3">
      <c r="A727" s="4">
        <v>725</v>
      </c>
      <c r="B727" s="4">
        <v>-96576467905</v>
      </c>
      <c r="C727" s="5">
        <v>3</v>
      </c>
      <c r="D727" s="5">
        <v>-0.17808399999999999</v>
      </c>
      <c r="E727" s="5">
        <v>0.10302</v>
      </c>
      <c r="F727" s="5">
        <v>1091336</v>
      </c>
      <c r="G727" s="5">
        <v>393746552</v>
      </c>
      <c r="H727" s="5">
        <v>79332123</v>
      </c>
      <c r="I727" s="5">
        <v>0</v>
      </c>
      <c r="J727" s="5">
        <v>244</v>
      </c>
      <c r="L727">
        <f t="shared" si="69"/>
        <v>725</v>
      </c>
      <c r="M727">
        <f>Analysis!$B$3+B727/1000000</f>
        <v>15.5320950000023</v>
      </c>
      <c r="N727">
        <f t="shared" si="70"/>
        <v>3</v>
      </c>
      <c r="O727">
        <f>IF(ABS(D727)&gt;1,D727/1000000,D727)*Analysis!$B$4</f>
        <v>-1.74700404</v>
      </c>
      <c r="P727">
        <f>IF(ABS(E727)&gt;1,E727/1000000,E727)*Analysis!$B$4</f>
        <v>1.0106262000000001</v>
      </c>
      <c r="Q727">
        <f>IF(ABS(F727)&gt;1,F727/1000000,F727)*Analysis!$B$4</f>
        <v>10.706006160000001</v>
      </c>
      <c r="R727">
        <f t="shared" si="71"/>
        <v>393.74655200000001</v>
      </c>
      <c r="S727">
        <f t="shared" si="72"/>
        <v>79.332122999999996</v>
      </c>
      <c r="T727">
        <f t="shared" si="73"/>
        <v>0</v>
      </c>
      <c r="U727">
        <f t="shared" si="74"/>
        <v>0.24399999999999999</v>
      </c>
    </row>
    <row r="728" spans="1:21" x14ac:dyDescent="0.3">
      <c r="A728" s="4">
        <v>726</v>
      </c>
      <c r="B728" s="4">
        <v>-96576450370</v>
      </c>
      <c r="C728" s="5">
        <v>3</v>
      </c>
      <c r="D728" s="5">
        <v>-0.221752</v>
      </c>
      <c r="E728" s="5">
        <v>0.13336200000000001</v>
      </c>
      <c r="F728" s="5">
        <v>1052548</v>
      </c>
      <c r="G728" s="5">
        <v>342041901</v>
      </c>
      <c r="H728" s="5">
        <v>99623016</v>
      </c>
      <c r="I728" s="5">
        <v>0</v>
      </c>
      <c r="J728" s="5">
        <v>244</v>
      </c>
      <c r="L728">
        <f t="shared" si="69"/>
        <v>726</v>
      </c>
      <c r="M728">
        <f>Analysis!$B$3+B728/1000000</f>
        <v>15.549629999994067</v>
      </c>
      <c r="N728">
        <f t="shared" si="70"/>
        <v>3</v>
      </c>
      <c r="O728">
        <f>IF(ABS(D728)&gt;1,D728/1000000,D728)*Analysis!$B$4</f>
        <v>-2.1753871200000003</v>
      </c>
      <c r="P728">
        <f>IF(ABS(E728)&gt;1,E728/1000000,E728)*Analysis!$B$4</f>
        <v>1.3082812200000002</v>
      </c>
      <c r="Q728">
        <f>IF(ABS(F728)&gt;1,F728/1000000,F728)*Analysis!$B$4</f>
        <v>10.32549588</v>
      </c>
      <c r="R728">
        <f t="shared" si="71"/>
        <v>342.041901</v>
      </c>
      <c r="S728">
        <f t="shared" si="72"/>
        <v>99.623016000000007</v>
      </c>
      <c r="T728">
        <f t="shared" si="73"/>
        <v>0</v>
      </c>
      <c r="U728">
        <f t="shared" si="74"/>
        <v>0.24399999999999999</v>
      </c>
    </row>
    <row r="729" spans="1:21" x14ac:dyDescent="0.3">
      <c r="A729" s="4">
        <v>727</v>
      </c>
      <c r="B729" s="4">
        <v>-96576430553</v>
      </c>
      <c r="C729" s="5">
        <v>3</v>
      </c>
      <c r="D729" s="5">
        <v>-0.19594900000000001</v>
      </c>
      <c r="E729" s="5">
        <v>9.8937999999999998E-2</v>
      </c>
      <c r="F729" s="5">
        <v>1017334</v>
      </c>
      <c r="G729" s="5">
        <v>281209808</v>
      </c>
      <c r="H729" s="5">
        <v>98958351</v>
      </c>
      <c r="I729" s="5">
        <v>0</v>
      </c>
      <c r="J729" s="5">
        <v>245</v>
      </c>
      <c r="L729">
        <f t="shared" si="69"/>
        <v>727</v>
      </c>
      <c r="M729">
        <f>Analysis!$B$3+B729/1000000</f>
        <v>15.569447000001674</v>
      </c>
      <c r="N729">
        <f t="shared" si="70"/>
        <v>3</v>
      </c>
      <c r="O729">
        <f>IF(ABS(D729)&gt;1,D729/1000000,D729)*Analysis!$B$4</f>
        <v>-1.9222596900000002</v>
      </c>
      <c r="P729">
        <f>IF(ABS(E729)&gt;1,E729/1000000,E729)*Analysis!$B$4</f>
        <v>0.97058178000000006</v>
      </c>
      <c r="Q729">
        <f>IF(ABS(F729)&gt;1,F729/1000000,F729)*Analysis!$B$4</f>
        <v>9.98004654</v>
      </c>
      <c r="R729">
        <f t="shared" si="71"/>
        <v>281.20980800000001</v>
      </c>
      <c r="S729">
        <f t="shared" si="72"/>
        <v>98.958350999999993</v>
      </c>
      <c r="T729">
        <f t="shared" si="73"/>
        <v>0</v>
      </c>
      <c r="U729">
        <f t="shared" si="74"/>
        <v>0.245</v>
      </c>
    </row>
    <row r="730" spans="1:21" x14ac:dyDescent="0.3">
      <c r="A730" s="4">
        <v>728</v>
      </c>
      <c r="B730" s="4">
        <v>-96576409365</v>
      </c>
      <c r="C730" s="5">
        <v>3</v>
      </c>
      <c r="D730" s="5">
        <v>-0.109442</v>
      </c>
      <c r="E730" s="5">
        <v>7.7317999999999998E-2</v>
      </c>
      <c r="F730" s="5">
        <v>1008343</v>
      </c>
      <c r="G730" s="5">
        <v>235646500</v>
      </c>
      <c r="H730" s="5">
        <v>97954178</v>
      </c>
      <c r="I730" s="5">
        <v>0</v>
      </c>
      <c r="J730" s="5">
        <v>243</v>
      </c>
      <c r="L730">
        <f t="shared" si="69"/>
        <v>728</v>
      </c>
      <c r="M730">
        <f>Analysis!$B$3+B730/1000000</f>
        <v>15.590635000000475</v>
      </c>
      <c r="N730">
        <f t="shared" si="70"/>
        <v>3</v>
      </c>
      <c r="O730">
        <f>IF(ABS(D730)&gt;1,D730/1000000,D730)*Analysis!$B$4</f>
        <v>-1.0736260200000001</v>
      </c>
      <c r="P730">
        <f>IF(ABS(E730)&gt;1,E730/1000000,E730)*Analysis!$B$4</f>
        <v>0.75848958</v>
      </c>
      <c r="Q730">
        <f>IF(ABS(F730)&gt;1,F730/1000000,F730)*Analysis!$B$4</f>
        <v>9.8918448300000001</v>
      </c>
      <c r="R730">
        <f t="shared" si="71"/>
        <v>235.6465</v>
      </c>
      <c r="S730">
        <f t="shared" si="72"/>
        <v>97.954177999999999</v>
      </c>
      <c r="T730">
        <f t="shared" si="73"/>
        <v>0</v>
      </c>
      <c r="U730">
        <f t="shared" si="74"/>
        <v>0.24299999999999999</v>
      </c>
    </row>
    <row r="731" spans="1:21" x14ac:dyDescent="0.3">
      <c r="A731" s="4">
        <v>729</v>
      </c>
      <c r="B731" s="4">
        <v>-96576393774</v>
      </c>
      <c r="C731" s="5">
        <v>3</v>
      </c>
      <c r="D731" s="5">
        <v>-0.42857800000000001</v>
      </c>
      <c r="E731" s="5">
        <v>0.31089899999999998</v>
      </c>
      <c r="F731" s="5">
        <v>0.93401699999999999</v>
      </c>
      <c r="G731" s="5">
        <v>197585022</v>
      </c>
      <c r="H731" s="5">
        <v>107410820</v>
      </c>
      <c r="I731" s="5">
        <v>0</v>
      </c>
      <c r="J731" s="5">
        <v>243</v>
      </c>
      <c r="L731">
        <f t="shared" si="69"/>
        <v>729</v>
      </c>
      <c r="M731">
        <f>Analysis!$B$3+B731/1000000</f>
        <v>15.606226000003517</v>
      </c>
      <c r="N731">
        <f t="shared" si="70"/>
        <v>3</v>
      </c>
      <c r="O731">
        <f>IF(ABS(D731)&gt;1,D731/1000000,D731)*Analysis!$B$4</f>
        <v>-4.2043501800000005</v>
      </c>
      <c r="P731">
        <f>IF(ABS(E731)&gt;1,E731/1000000,E731)*Analysis!$B$4</f>
        <v>3.0499191899999998</v>
      </c>
      <c r="Q731">
        <f>IF(ABS(F731)&gt;1,F731/1000000,F731)*Analysis!$B$4</f>
        <v>9.1627067699999998</v>
      </c>
      <c r="R731">
        <f t="shared" si="71"/>
        <v>197.58502200000001</v>
      </c>
      <c r="S731">
        <f t="shared" si="72"/>
        <v>107.41082</v>
      </c>
      <c r="T731">
        <f t="shared" si="73"/>
        <v>0</v>
      </c>
      <c r="U731">
        <f t="shared" si="74"/>
        <v>0.24299999999999999</v>
      </c>
    </row>
    <row r="732" spans="1:21" x14ac:dyDescent="0.3">
      <c r="A732" s="4">
        <v>730</v>
      </c>
      <c r="B732" s="4">
        <v>-96576367137</v>
      </c>
      <c r="C732" s="5">
        <v>3</v>
      </c>
      <c r="D732" s="5">
        <v>-0.99253800000000003</v>
      </c>
      <c r="E732" s="5">
        <v>0.60546500000000003</v>
      </c>
      <c r="F732" s="5">
        <v>0.88556500000000005</v>
      </c>
      <c r="G732" s="5">
        <v>49675816</v>
      </c>
      <c r="H732" s="5">
        <v>175041443</v>
      </c>
      <c r="I732" s="5">
        <v>0</v>
      </c>
      <c r="J732" s="5">
        <v>242</v>
      </c>
      <c r="L732">
        <f t="shared" si="69"/>
        <v>730</v>
      </c>
      <c r="M732">
        <f>Analysis!$B$3+B732/1000000</f>
        <v>15.632863000006182</v>
      </c>
      <c r="N732">
        <f t="shared" si="70"/>
        <v>3</v>
      </c>
      <c r="O732">
        <f>IF(ABS(D732)&gt;1,D732/1000000,D732)*Analysis!$B$4</f>
        <v>-9.7367977800000016</v>
      </c>
      <c r="P732">
        <f>IF(ABS(E732)&gt;1,E732/1000000,E732)*Analysis!$B$4</f>
        <v>5.9396116500000007</v>
      </c>
      <c r="Q732">
        <f>IF(ABS(F732)&gt;1,F732/1000000,F732)*Analysis!$B$4</f>
        <v>8.6873926500000014</v>
      </c>
      <c r="R732">
        <f t="shared" si="71"/>
        <v>49.675815999999998</v>
      </c>
      <c r="S732">
        <f t="shared" si="72"/>
        <v>175.04144299999999</v>
      </c>
      <c r="T732">
        <f t="shared" si="73"/>
        <v>0</v>
      </c>
      <c r="U732">
        <f t="shared" si="74"/>
        <v>0.24199999999999999</v>
      </c>
    </row>
    <row r="733" spans="1:21" x14ac:dyDescent="0.3">
      <c r="A733" s="4">
        <v>731</v>
      </c>
      <c r="B733" s="4">
        <v>-96576348232</v>
      </c>
      <c r="C733" s="5">
        <v>3</v>
      </c>
      <c r="D733" s="5">
        <v>-0.70933900000000005</v>
      </c>
      <c r="E733" s="5">
        <v>0.25484200000000001</v>
      </c>
      <c r="F733" s="5">
        <v>0.98357899999999998</v>
      </c>
      <c r="G733" s="5">
        <v>-20120863</v>
      </c>
      <c r="H733" s="5">
        <v>209707947</v>
      </c>
      <c r="I733" s="5">
        <v>0</v>
      </c>
      <c r="J733" s="5">
        <v>243</v>
      </c>
      <c r="L733">
        <f t="shared" si="69"/>
        <v>731</v>
      </c>
      <c r="M733">
        <f>Analysis!$B$3+B733/1000000</f>
        <v>15.651767999996082</v>
      </c>
      <c r="N733">
        <f t="shared" si="70"/>
        <v>3</v>
      </c>
      <c r="O733">
        <f>IF(ABS(D733)&gt;1,D733/1000000,D733)*Analysis!$B$4</f>
        <v>-6.9586155900000009</v>
      </c>
      <c r="P733">
        <f>IF(ABS(E733)&gt;1,E733/1000000,E733)*Analysis!$B$4</f>
        <v>2.5000000200000003</v>
      </c>
      <c r="Q733">
        <f>IF(ABS(F733)&gt;1,F733/1000000,F733)*Analysis!$B$4</f>
        <v>9.6489099899999999</v>
      </c>
      <c r="R733">
        <f t="shared" si="71"/>
        <v>-20.120863</v>
      </c>
      <c r="S733">
        <f t="shared" si="72"/>
        <v>209.70794699999999</v>
      </c>
      <c r="T733">
        <f t="shared" si="73"/>
        <v>0</v>
      </c>
      <c r="U733">
        <f t="shared" si="74"/>
        <v>0.24299999999999999</v>
      </c>
    </row>
    <row r="734" spans="1:21" x14ac:dyDescent="0.3">
      <c r="A734" s="4">
        <v>732</v>
      </c>
      <c r="B734" s="4">
        <v>-96576332742</v>
      </c>
      <c r="C734" s="5">
        <v>3</v>
      </c>
      <c r="D734" s="5">
        <v>-0.34314</v>
      </c>
      <c r="E734" s="5">
        <v>5.9104999999999998E-2</v>
      </c>
      <c r="F734" s="5">
        <v>1042411</v>
      </c>
      <c r="G734" s="5">
        <v>-41652382</v>
      </c>
      <c r="H734" s="5">
        <v>215773041</v>
      </c>
      <c r="I734" s="5">
        <v>0</v>
      </c>
      <c r="J734" s="5">
        <v>243</v>
      </c>
      <c r="L734">
        <f t="shared" si="69"/>
        <v>732</v>
      </c>
      <c r="M734">
        <f>Analysis!$B$3+B734/1000000</f>
        <v>15.667258000001311</v>
      </c>
      <c r="N734">
        <f t="shared" si="70"/>
        <v>3</v>
      </c>
      <c r="O734">
        <f>IF(ABS(D734)&gt;1,D734/1000000,D734)*Analysis!$B$4</f>
        <v>-3.3662034000000003</v>
      </c>
      <c r="P734">
        <f>IF(ABS(E734)&gt;1,E734/1000000,E734)*Analysis!$B$4</f>
        <v>0.57982005000000003</v>
      </c>
      <c r="Q734">
        <f>IF(ABS(F734)&gt;1,F734/1000000,F734)*Analysis!$B$4</f>
        <v>10.226051910000001</v>
      </c>
      <c r="R734">
        <f t="shared" si="71"/>
        <v>-41.652382000000003</v>
      </c>
      <c r="S734">
        <f t="shared" si="72"/>
        <v>215.77304100000001</v>
      </c>
      <c r="T734">
        <f t="shared" si="73"/>
        <v>0</v>
      </c>
      <c r="U734">
        <f t="shared" si="74"/>
        <v>0.24299999999999999</v>
      </c>
    </row>
    <row r="735" spans="1:21" x14ac:dyDescent="0.3">
      <c r="A735" s="4">
        <v>733</v>
      </c>
      <c r="B735" s="4">
        <v>-96576313869</v>
      </c>
      <c r="C735" s="5">
        <v>3</v>
      </c>
      <c r="D735" s="5">
        <v>-5.1542999999999999E-2</v>
      </c>
      <c r="E735" s="5">
        <v>3.7405000000000001E-2</v>
      </c>
      <c r="F735" s="5">
        <v>1020562</v>
      </c>
      <c r="G735" s="5">
        <v>-38922470</v>
      </c>
      <c r="H735" s="5">
        <v>212472519</v>
      </c>
      <c r="I735" s="5">
        <v>0</v>
      </c>
      <c r="J735" s="5">
        <v>243</v>
      </c>
      <c r="L735">
        <f t="shared" si="69"/>
        <v>733</v>
      </c>
      <c r="M735">
        <f>Analysis!$B$3+B735/1000000</f>
        <v>15.68613099999493</v>
      </c>
      <c r="N735">
        <f t="shared" si="70"/>
        <v>3</v>
      </c>
      <c r="O735">
        <f>IF(ABS(D735)&gt;1,D735/1000000,D735)*Analysis!$B$4</f>
        <v>-0.50563683000000004</v>
      </c>
      <c r="P735">
        <f>IF(ABS(E735)&gt;1,E735/1000000,E735)*Analysis!$B$4</f>
        <v>0.36694305000000005</v>
      </c>
      <c r="Q735">
        <f>IF(ABS(F735)&gt;1,F735/1000000,F735)*Analysis!$B$4</f>
        <v>10.011713220000001</v>
      </c>
      <c r="R735">
        <f t="shared" si="71"/>
        <v>-38.922469999999997</v>
      </c>
      <c r="S735">
        <f t="shared" si="72"/>
        <v>212.47251900000001</v>
      </c>
      <c r="T735">
        <f t="shared" si="73"/>
        <v>0</v>
      </c>
      <c r="U735">
        <f t="shared" si="74"/>
        <v>0.24299999999999999</v>
      </c>
    </row>
    <row r="736" spans="1:21" x14ac:dyDescent="0.3">
      <c r="A736" s="4">
        <v>734</v>
      </c>
      <c r="B736" s="4">
        <v>-96576287801</v>
      </c>
      <c r="C736" s="5">
        <v>3</v>
      </c>
      <c r="D736" s="5">
        <v>0.41027200000000003</v>
      </c>
      <c r="E736" s="5">
        <v>0.75392999999999999</v>
      </c>
      <c r="F736" s="5">
        <v>0.93434200000000001</v>
      </c>
      <c r="G736" s="5">
        <v>5943994</v>
      </c>
      <c r="H736" s="5">
        <v>248614426</v>
      </c>
      <c r="I736" s="5">
        <v>0</v>
      </c>
      <c r="J736" s="5">
        <v>243</v>
      </c>
      <c r="L736">
        <f t="shared" si="69"/>
        <v>734</v>
      </c>
      <c r="M736">
        <f>Analysis!$B$3+B736/1000000</f>
        <v>15.712199000001419</v>
      </c>
      <c r="N736">
        <f t="shared" si="70"/>
        <v>3</v>
      </c>
      <c r="O736">
        <f>IF(ABS(D736)&gt;1,D736/1000000,D736)*Analysis!$B$4</f>
        <v>4.0247683200000006</v>
      </c>
      <c r="P736">
        <f>IF(ABS(E736)&gt;1,E736/1000000,E736)*Analysis!$B$4</f>
        <v>7.3960533000000002</v>
      </c>
      <c r="Q736">
        <f>IF(ABS(F736)&gt;1,F736/1000000,F736)*Analysis!$B$4</f>
        <v>9.1658950200000007</v>
      </c>
      <c r="R736">
        <f t="shared" si="71"/>
        <v>5.943994</v>
      </c>
      <c r="S736">
        <f t="shared" si="72"/>
        <v>248.61442600000001</v>
      </c>
      <c r="T736">
        <f t="shared" si="73"/>
        <v>0</v>
      </c>
      <c r="U736">
        <f t="shared" si="74"/>
        <v>0.24299999999999999</v>
      </c>
    </row>
    <row r="737" spans="1:21" x14ac:dyDescent="0.3">
      <c r="A737" s="4">
        <v>735</v>
      </c>
      <c r="B737" s="4">
        <v>-96576268767</v>
      </c>
      <c r="C737" s="5">
        <v>3</v>
      </c>
      <c r="D737" s="5">
        <v>0.86711300000000002</v>
      </c>
      <c r="E737" s="5">
        <v>1404525</v>
      </c>
      <c r="F737" s="5">
        <v>0.85125200000000001</v>
      </c>
      <c r="G737" s="5">
        <v>91052147</v>
      </c>
      <c r="H737" s="5">
        <v>353344421</v>
      </c>
      <c r="I737" s="5">
        <v>0</v>
      </c>
      <c r="J737" s="5">
        <v>244</v>
      </c>
      <c r="L737">
        <f t="shared" si="69"/>
        <v>735</v>
      </c>
      <c r="M737">
        <f>Analysis!$B$3+B737/1000000</f>
        <v>15.73123299999861</v>
      </c>
      <c r="N737">
        <f t="shared" si="70"/>
        <v>3</v>
      </c>
      <c r="O737">
        <f>IF(ABS(D737)&gt;1,D737/1000000,D737)*Analysis!$B$4</f>
        <v>8.506378530000001</v>
      </c>
      <c r="P737">
        <f>IF(ABS(E737)&gt;1,E737/1000000,E737)*Analysis!$B$4</f>
        <v>13.778390250000001</v>
      </c>
      <c r="Q737">
        <f>IF(ABS(F737)&gt;1,F737/1000000,F737)*Analysis!$B$4</f>
        <v>8.3507821199999999</v>
      </c>
      <c r="R737">
        <f t="shared" si="71"/>
        <v>91.052147000000005</v>
      </c>
      <c r="S737">
        <f t="shared" si="72"/>
        <v>353.34442100000001</v>
      </c>
      <c r="T737">
        <f t="shared" si="73"/>
        <v>0</v>
      </c>
      <c r="U737">
        <f t="shared" si="74"/>
        <v>0.24399999999999999</v>
      </c>
    </row>
    <row r="738" spans="1:21" x14ac:dyDescent="0.3">
      <c r="A738" s="4">
        <v>736</v>
      </c>
      <c r="B738" s="4">
        <v>-96576252060</v>
      </c>
      <c r="C738" s="5">
        <v>3</v>
      </c>
      <c r="D738" s="5">
        <v>0.82328999999999997</v>
      </c>
      <c r="E738" s="5">
        <v>1292893</v>
      </c>
      <c r="F738" s="5">
        <v>0.83231699999999997</v>
      </c>
      <c r="G738" s="5">
        <v>164948151</v>
      </c>
      <c r="H738" s="5">
        <v>444842529</v>
      </c>
      <c r="I738" s="5">
        <v>0</v>
      </c>
      <c r="J738" s="5">
        <v>244</v>
      </c>
      <c r="L738">
        <f t="shared" si="69"/>
        <v>736</v>
      </c>
      <c r="M738">
        <f>Analysis!$B$3+B738/1000000</f>
        <v>15.747940000001108</v>
      </c>
      <c r="N738">
        <f t="shared" si="70"/>
        <v>3</v>
      </c>
      <c r="O738">
        <f>IF(ABS(D738)&gt;1,D738/1000000,D738)*Analysis!$B$4</f>
        <v>8.0764749000000009</v>
      </c>
      <c r="P738">
        <f>IF(ABS(E738)&gt;1,E738/1000000,E738)*Analysis!$B$4</f>
        <v>12.683280330000001</v>
      </c>
      <c r="Q738">
        <f>IF(ABS(F738)&gt;1,F738/1000000,F738)*Analysis!$B$4</f>
        <v>8.1650297700000003</v>
      </c>
      <c r="R738">
        <f t="shared" si="71"/>
        <v>164.948151</v>
      </c>
      <c r="S738">
        <f t="shared" si="72"/>
        <v>444.84252900000001</v>
      </c>
      <c r="T738">
        <f t="shared" si="73"/>
        <v>0</v>
      </c>
      <c r="U738">
        <f t="shared" si="74"/>
        <v>0.24399999999999999</v>
      </c>
    </row>
    <row r="739" spans="1:21" x14ac:dyDescent="0.3">
      <c r="A739" s="4">
        <v>737</v>
      </c>
      <c r="B739" s="4">
        <v>-96576228497</v>
      </c>
      <c r="C739" s="5">
        <v>3</v>
      </c>
      <c r="D739" s="5">
        <v>0.227155</v>
      </c>
      <c r="E739" s="5">
        <v>0.32100400000000001</v>
      </c>
      <c r="F739" s="5">
        <v>0.95025300000000001</v>
      </c>
      <c r="G739" s="5">
        <v>178868240</v>
      </c>
      <c r="H739" s="5">
        <v>460604767</v>
      </c>
      <c r="I739" s="5">
        <v>0</v>
      </c>
      <c r="J739" s="5">
        <v>245</v>
      </c>
      <c r="L739">
        <f t="shared" si="69"/>
        <v>737</v>
      </c>
      <c r="M739">
        <f>Analysis!$B$3+B739/1000000</f>
        <v>15.771502999996301</v>
      </c>
      <c r="N739">
        <f t="shared" si="70"/>
        <v>3</v>
      </c>
      <c r="O739">
        <f>IF(ABS(D739)&gt;1,D739/1000000,D739)*Analysis!$B$4</f>
        <v>2.2283905499999999</v>
      </c>
      <c r="P739">
        <f>IF(ABS(E739)&gt;1,E739/1000000,E739)*Analysis!$B$4</f>
        <v>3.1490492400000001</v>
      </c>
      <c r="Q739">
        <f>IF(ABS(F739)&gt;1,F739/1000000,F739)*Analysis!$B$4</f>
        <v>9.3219819299999997</v>
      </c>
      <c r="R739">
        <f t="shared" si="71"/>
        <v>178.86823999999999</v>
      </c>
      <c r="S739">
        <f t="shared" si="72"/>
        <v>460.60476699999998</v>
      </c>
      <c r="T739">
        <f t="shared" si="73"/>
        <v>0</v>
      </c>
      <c r="U739">
        <f t="shared" si="74"/>
        <v>0.245</v>
      </c>
    </row>
    <row r="740" spans="1:21" x14ac:dyDescent="0.3">
      <c r="A740" s="4">
        <v>738</v>
      </c>
      <c r="B740" s="4">
        <v>-96576208794</v>
      </c>
      <c r="C740" s="5">
        <v>3</v>
      </c>
      <c r="D740" s="5">
        <v>1.2879E-2</v>
      </c>
      <c r="E740" s="5">
        <v>-0.100386</v>
      </c>
      <c r="F740" s="5">
        <v>1037985</v>
      </c>
      <c r="G740" s="5">
        <v>114094170</v>
      </c>
      <c r="H740" s="5">
        <v>350322723</v>
      </c>
      <c r="I740" s="5">
        <v>0</v>
      </c>
      <c r="J740" s="5">
        <v>244</v>
      </c>
      <c r="L740">
        <f t="shared" si="69"/>
        <v>738</v>
      </c>
      <c r="M740">
        <f>Analysis!$B$3+B740/1000000</f>
        <v>15.791205999994418</v>
      </c>
      <c r="N740">
        <f t="shared" si="70"/>
        <v>3</v>
      </c>
      <c r="O740">
        <f>IF(ABS(D740)&gt;1,D740/1000000,D740)*Analysis!$B$4</f>
        <v>0.12634299000000002</v>
      </c>
      <c r="P740">
        <f>IF(ABS(E740)&gt;1,E740/1000000,E740)*Analysis!$B$4</f>
        <v>-0.98478666000000004</v>
      </c>
      <c r="Q740">
        <f>IF(ABS(F740)&gt;1,F740/1000000,F740)*Analysis!$B$4</f>
        <v>10.182632849999999</v>
      </c>
      <c r="R740">
        <f t="shared" si="71"/>
        <v>114.09417000000001</v>
      </c>
      <c r="S740">
        <f t="shared" si="72"/>
        <v>350.322723</v>
      </c>
      <c r="T740">
        <f t="shared" si="73"/>
        <v>0</v>
      </c>
      <c r="U740">
        <f t="shared" si="74"/>
        <v>0.24399999999999999</v>
      </c>
    </row>
    <row r="741" spans="1:21" x14ac:dyDescent="0.3">
      <c r="A741" s="4">
        <v>739</v>
      </c>
      <c r="B741" s="4">
        <v>-96576188986</v>
      </c>
      <c r="C741" s="5">
        <v>3</v>
      </c>
      <c r="D741" s="5">
        <v>2.0597000000000001E-2</v>
      </c>
      <c r="E741" s="5">
        <v>-5.2035999999999999E-2</v>
      </c>
      <c r="F741" s="5">
        <v>1014202</v>
      </c>
      <c r="G741" s="5">
        <v>85014114</v>
      </c>
      <c r="H741" s="5">
        <v>290687042</v>
      </c>
      <c r="I741" s="5">
        <v>0</v>
      </c>
      <c r="J741" s="5">
        <v>245</v>
      </c>
      <c r="L741">
        <f t="shared" si="69"/>
        <v>739</v>
      </c>
      <c r="M741">
        <f>Analysis!$B$3+B741/1000000</f>
        <v>15.811014000006253</v>
      </c>
      <c r="N741">
        <f t="shared" si="70"/>
        <v>3</v>
      </c>
      <c r="O741">
        <f>IF(ABS(D741)&gt;1,D741/1000000,D741)*Analysis!$B$4</f>
        <v>0.20205657000000002</v>
      </c>
      <c r="P741">
        <f>IF(ABS(E741)&gt;1,E741/1000000,E741)*Analysis!$B$4</f>
        <v>-0.51047315999999998</v>
      </c>
      <c r="Q741">
        <f>IF(ABS(F741)&gt;1,F741/1000000,F741)*Analysis!$B$4</f>
        <v>9.949321620000001</v>
      </c>
      <c r="R741">
        <f t="shared" si="71"/>
        <v>85.014114000000006</v>
      </c>
      <c r="S741">
        <f t="shared" si="72"/>
        <v>290.68704200000002</v>
      </c>
      <c r="T741">
        <f t="shared" si="73"/>
        <v>0</v>
      </c>
      <c r="U741">
        <f t="shared" si="74"/>
        <v>0.245</v>
      </c>
    </row>
    <row r="742" spans="1:21" x14ac:dyDescent="0.3">
      <c r="A742" s="4">
        <v>740</v>
      </c>
      <c r="B742" s="4">
        <v>-96576166936</v>
      </c>
      <c r="C742" s="5">
        <v>3</v>
      </c>
      <c r="D742" s="5">
        <v>9.0840000000000001E-3</v>
      </c>
      <c r="E742" s="5">
        <v>-7.5428999999999996E-2</v>
      </c>
      <c r="F742" s="5">
        <v>1015478</v>
      </c>
      <c r="G742" s="5">
        <v>76339920</v>
      </c>
      <c r="H742" s="5">
        <v>276298615</v>
      </c>
      <c r="I742" s="5">
        <v>0</v>
      </c>
      <c r="J742" s="5">
        <v>244</v>
      </c>
      <c r="L742">
        <f t="shared" si="69"/>
        <v>740</v>
      </c>
      <c r="M742">
        <f>Analysis!$B$3+B742/1000000</f>
        <v>15.833064000005834</v>
      </c>
      <c r="N742">
        <f t="shared" si="70"/>
        <v>3</v>
      </c>
      <c r="O742">
        <f>IF(ABS(D742)&gt;1,D742/1000000,D742)*Analysis!$B$4</f>
        <v>8.9114040000000005E-2</v>
      </c>
      <c r="P742">
        <f>IF(ABS(E742)&gt;1,E742/1000000,E742)*Analysis!$B$4</f>
        <v>-0.73995849000000002</v>
      </c>
      <c r="Q742">
        <f>IF(ABS(F742)&gt;1,F742/1000000,F742)*Analysis!$B$4</f>
        <v>9.9618391800000019</v>
      </c>
      <c r="R742">
        <f t="shared" si="71"/>
        <v>76.339920000000006</v>
      </c>
      <c r="S742">
        <f t="shared" si="72"/>
        <v>276.29861499999998</v>
      </c>
      <c r="T742">
        <f t="shared" si="73"/>
        <v>0</v>
      </c>
      <c r="U742">
        <f t="shared" si="74"/>
        <v>0.24399999999999999</v>
      </c>
    </row>
    <row r="743" spans="1:21" x14ac:dyDescent="0.3">
      <c r="A743" s="4">
        <v>741</v>
      </c>
      <c r="B743" s="4">
        <v>-96576148242</v>
      </c>
      <c r="C743" s="5">
        <v>3</v>
      </c>
      <c r="D743" s="5">
        <v>5.8849999999999996E-3</v>
      </c>
      <c r="E743" s="5">
        <v>-7.7468999999999996E-2</v>
      </c>
      <c r="F743" s="5">
        <v>1019696</v>
      </c>
      <c r="G743" s="5">
        <v>75073540</v>
      </c>
      <c r="H743" s="5">
        <v>269473114</v>
      </c>
      <c r="I743" s="5">
        <v>0</v>
      </c>
      <c r="J743" s="5">
        <v>245</v>
      </c>
      <c r="L743">
        <f t="shared" si="69"/>
        <v>741</v>
      </c>
      <c r="M743">
        <f>Analysis!$B$3+B743/1000000</f>
        <v>15.851758000004338</v>
      </c>
      <c r="N743">
        <f t="shared" si="70"/>
        <v>3</v>
      </c>
      <c r="O743">
        <f>IF(ABS(D743)&gt;1,D743/1000000,D743)*Analysis!$B$4</f>
        <v>5.7731850000000001E-2</v>
      </c>
      <c r="P743">
        <f>IF(ABS(E743)&gt;1,E743/1000000,E743)*Analysis!$B$4</f>
        <v>-0.75997088999999995</v>
      </c>
      <c r="Q743">
        <f>IF(ABS(F743)&gt;1,F743/1000000,F743)*Analysis!$B$4</f>
        <v>10.00321776</v>
      </c>
      <c r="R743">
        <f t="shared" si="71"/>
        <v>75.073539999999994</v>
      </c>
      <c r="S743">
        <f t="shared" si="72"/>
        <v>269.47311400000001</v>
      </c>
      <c r="T743">
        <f t="shared" si="73"/>
        <v>0</v>
      </c>
      <c r="U743">
        <f t="shared" si="74"/>
        <v>0.245</v>
      </c>
    </row>
    <row r="744" spans="1:21" x14ac:dyDescent="0.3">
      <c r="A744" s="4">
        <v>742</v>
      </c>
      <c r="B744" s="4">
        <v>-96576127880</v>
      </c>
      <c r="C744" s="5">
        <v>3</v>
      </c>
      <c r="D744" s="5">
        <v>1.7232999999999998E-2</v>
      </c>
      <c r="E744" s="5">
        <v>-5.8005000000000001E-2</v>
      </c>
      <c r="F744" s="5">
        <v>1050183</v>
      </c>
      <c r="G744" s="5">
        <v>90811882</v>
      </c>
      <c r="H744" s="5">
        <v>250928696</v>
      </c>
      <c r="I744" s="5">
        <v>0</v>
      </c>
      <c r="J744" s="5">
        <v>245</v>
      </c>
      <c r="L744">
        <f t="shared" si="69"/>
        <v>742</v>
      </c>
      <c r="M744">
        <f>Analysis!$B$3+B744/1000000</f>
        <v>15.872119999999995</v>
      </c>
      <c r="N744">
        <f t="shared" si="70"/>
        <v>3</v>
      </c>
      <c r="O744">
        <f>IF(ABS(D744)&gt;1,D744/1000000,D744)*Analysis!$B$4</f>
        <v>0.16905572999999999</v>
      </c>
      <c r="P744">
        <f>IF(ABS(E744)&gt;1,E744/1000000,E744)*Analysis!$B$4</f>
        <v>-0.56902905000000004</v>
      </c>
      <c r="Q744">
        <f>IF(ABS(F744)&gt;1,F744/1000000,F744)*Analysis!$B$4</f>
        <v>10.302295230000002</v>
      </c>
      <c r="R744">
        <f t="shared" si="71"/>
        <v>90.811881999999997</v>
      </c>
      <c r="S744">
        <f t="shared" si="72"/>
        <v>250.928696</v>
      </c>
      <c r="T744">
        <f t="shared" si="73"/>
        <v>0</v>
      </c>
      <c r="U744">
        <f t="shared" si="74"/>
        <v>0.245</v>
      </c>
    </row>
    <row r="745" spans="1:21" x14ac:dyDescent="0.3">
      <c r="A745" s="4">
        <v>743</v>
      </c>
      <c r="B745" s="4">
        <v>-96576113394</v>
      </c>
      <c r="C745" s="5">
        <v>3</v>
      </c>
      <c r="D745" s="5">
        <v>2.7899999999999999E-3</v>
      </c>
      <c r="E745" s="5">
        <v>-5.2602000000000003E-2</v>
      </c>
      <c r="F745" s="5">
        <v>1032966</v>
      </c>
      <c r="G745" s="5">
        <v>114968086</v>
      </c>
      <c r="H745" s="5">
        <v>219284225</v>
      </c>
      <c r="I745" s="5">
        <v>0</v>
      </c>
      <c r="J745" s="5">
        <v>245</v>
      </c>
      <c r="L745">
        <f t="shared" si="69"/>
        <v>743</v>
      </c>
      <c r="M745">
        <f>Analysis!$B$3+B745/1000000</f>
        <v>15.886606000000029</v>
      </c>
      <c r="N745">
        <f t="shared" si="70"/>
        <v>3</v>
      </c>
      <c r="O745">
        <f>IF(ABS(D745)&gt;1,D745/1000000,D745)*Analysis!$B$4</f>
        <v>2.7369900000000003E-2</v>
      </c>
      <c r="P745">
        <f>IF(ABS(E745)&gt;1,E745/1000000,E745)*Analysis!$B$4</f>
        <v>-0.51602562000000007</v>
      </c>
      <c r="Q745">
        <f>IF(ABS(F745)&gt;1,F745/1000000,F745)*Analysis!$B$4</f>
        <v>10.13339646</v>
      </c>
      <c r="R745">
        <f t="shared" si="71"/>
        <v>114.968086</v>
      </c>
      <c r="S745">
        <f t="shared" si="72"/>
        <v>219.28422499999999</v>
      </c>
      <c r="T745">
        <f t="shared" si="73"/>
        <v>0</v>
      </c>
      <c r="U745">
        <f t="shared" si="74"/>
        <v>0.245</v>
      </c>
    </row>
    <row r="746" spans="1:21" x14ac:dyDescent="0.3">
      <c r="A746" s="4">
        <v>744</v>
      </c>
      <c r="B746" s="4">
        <v>-96576087899</v>
      </c>
      <c r="C746" s="5">
        <v>3</v>
      </c>
      <c r="D746" s="5">
        <v>5.3210000000000002E-3</v>
      </c>
      <c r="E746" s="5">
        <v>-4.3952999999999999E-2</v>
      </c>
      <c r="F746" s="5">
        <v>1022862</v>
      </c>
      <c r="G746" s="5">
        <v>133720413</v>
      </c>
      <c r="H746" s="5">
        <v>234584991</v>
      </c>
      <c r="I746" s="5">
        <v>0</v>
      </c>
      <c r="J746" s="5">
        <v>246</v>
      </c>
      <c r="L746">
        <f t="shared" si="69"/>
        <v>744</v>
      </c>
      <c r="M746">
        <f>Analysis!$B$3+B746/1000000</f>
        <v>15.912100999994436</v>
      </c>
      <c r="N746">
        <f t="shared" si="70"/>
        <v>3</v>
      </c>
      <c r="O746">
        <f>IF(ABS(D746)&gt;1,D746/1000000,D746)*Analysis!$B$4</f>
        <v>5.2199010000000004E-2</v>
      </c>
      <c r="P746">
        <f>IF(ABS(E746)&gt;1,E746/1000000,E746)*Analysis!$B$4</f>
        <v>-0.43117893000000002</v>
      </c>
      <c r="Q746">
        <f>IF(ABS(F746)&gt;1,F746/1000000,F746)*Analysis!$B$4</f>
        <v>10.034276220000001</v>
      </c>
      <c r="R746">
        <f t="shared" si="71"/>
        <v>133.72041300000001</v>
      </c>
      <c r="S746">
        <f t="shared" si="72"/>
        <v>234.584991</v>
      </c>
      <c r="T746">
        <f t="shared" si="73"/>
        <v>0</v>
      </c>
      <c r="U746">
        <f t="shared" si="74"/>
        <v>0.246</v>
      </c>
    </row>
    <row r="747" spans="1:21" x14ac:dyDescent="0.3">
      <c r="A747" s="4">
        <v>745</v>
      </c>
      <c r="B747" s="4">
        <v>-96576068407</v>
      </c>
      <c r="C747" s="5">
        <v>3</v>
      </c>
      <c r="D747" s="5">
        <v>6.3839999999999999E-3</v>
      </c>
      <c r="E747" s="5">
        <v>-5.0333999999999997E-2</v>
      </c>
      <c r="F747" s="5">
        <v>1005718</v>
      </c>
      <c r="G747" s="5">
        <v>154136490</v>
      </c>
      <c r="H747" s="5">
        <v>227442368</v>
      </c>
      <c r="I747" s="5">
        <v>0</v>
      </c>
      <c r="J747" s="5">
        <v>245</v>
      </c>
      <c r="L747">
        <f t="shared" si="69"/>
        <v>745</v>
      </c>
      <c r="M747">
        <f>Analysis!$B$3+B747/1000000</f>
        <v>15.931593000001158</v>
      </c>
      <c r="N747">
        <f t="shared" si="70"/>
        <v>3</v>
      </c>
      <c r="O747">
        <f>IF(ABS(D747)&gt;1,D747/1000000,D747)*Analysis!$B$4</f>
        <v>6.2627040000000009E-2</v>
      </c>
      <c r="P747">
        <f>IF(ABS(E747)&gt;1,E747/1000000,E747)*Analysis!$B$4</f>
        <v>-0.49377653999999999</v>
      </c>
      <c r="Q747">
        <f>IF(ABS(F747)&gt;1,F747/1000000,F747)*Analysis!$B$4</f>
        <v>9.8660935799999994</v>
      </c>
      <c r="R747">
        <f t="shared" si="71"/>
        <v>154.13649000000001</v>
      </c>
      <c r="S747">
        <f t="shared" si="72"/>
        <v>227.44236799999999</v>
      </c>
      <c r="T747">
        <f t="shared" si="73"/>
        <v>0</v>
      </c>
      <c r="U747">
        <f t="shared" si="74"/>
        <v>0.245</v>
      </c>
    </row>
    <row r="748" spans="1:21" x14ac:dyDescent="0.3">
      <c r="A748" s="4">
        <v>746</v>
      </c>
      <c r="B748" s="4">
        <v>-96576053281</v>
      </c>
      <c r="C748" s="5">
        <v>3</v>
      </c>
      <c r="D748" s="5">
        <v>-2.15E-3</v>
      </c>
      <c r="E748" s="5">
        <v>-5.1640999999999999E-2</v>
      </c>
      <c r="F748" s="5">
        <v>1024129</v>
      </c>
      <c r="G748" s="5">
        <v>166609421</v>
      </c>
      <c r="H748" s="5">
        <v>224717087</v>
      </c>
      <c r="I748" s="5">
        <v>0</v>
      </c>
      <c r="J748" s="5">
        <v>246</v>
      </c>
      <c r="L748">
        <f t="shared" si="69"/>
        <v>746</v>
      </c>
      <c r="M748">
        <f>Analysis!$B$3+B748/1000000</f>
        <v>15.946718999999575</v>
      </c>
      <c r="N748">
        <f t="shared" si="70"/>
        <v>3</v>
      </c>
      <c r="O748">
        <f>IF(ABS(D748)&gt;1,D748/1000000,D748)*Analysis!$B$4</f>
        <v>-2.1091500000000003E-2</v>
      </c>
      <c r="P748">
        <f>IF(ABS(E748)&gt;1,E748/1000000,E748)*Analysis!$B$4</f>
        <v>-0.50659821000000005</v>
      </c>
      <c r="Q748">
        <f>IF(ABS(F748)&gt;1,F748/1000000,F748)*Analysis!$B$4</f>
        <v>10.046705490000001</v>
      </c>
      <c r="R748">
        <f t="shared" si="71"/>
        <v>166.609421</v>
      </c>
      <c r="S748">
        <f t="shared" si="72"/>
        <v>224.71708699999999</v>
      </c>
      <c r="T748">
        <f t="shared" si="73"/>
        <v>0</v>
      </c>
      <c r="U748">
        <f t="shared" si="74"/>
        <v>0.246</v>
      </c>
    </row>
    <row r="749" spans="1:21" x14ac:dyDescent="0.3">
      <c r="A749" s="4">
        <v>747</v>
      </c>
      <c r="B749" s="4">
        <v>-96576030239</v>
      </c>
      <c r="C749" s="5">
        <v>3</v>
      </c>
      <c r="D749" s="5">
        <v>-1.1100000000000001E-3</v>
      </c>
      <c r="E749" s="5">
        <v>-2.7099999999999999E-2</v>
      </c>
      <c r="F749" s="5">
        <v>1038876</v>
      </c>
      <c r="G749" s="5">
        <v>175821243</v>
      </c>
      <c r="H749" s="5">
        <v>196079330</v>
      </c>
      <c r="I749" s="5">
        <v>0</v>
      </c>
      <c r="J749" s="5">
        <v>247</v>
      </c>
      <c r="L749">
        <f t="shared" si="69"/>
        <v>747</v>
      </c>
      <c r="M749">
        <f>Analysis!$B$3+B749/1000000</f>
        <v>15.96976100000029</v>
      </c>
      <c r="N749">
        <f t="shared" si="70"/>
        <v>3</v>
      </c>
      <c r="O749">
        <f>IF(ABS(D749)&gt;1,D749/1000000,D749)*Analysis!$B$4</f>
        <v>-1.0889100000000002E-2</v>
      </c>
      <c r="P749">
        <f>IF(ABS(E749)&gt;1,E749/1000000,E749)*Analysis!$B$4</f>
        <v>-0.265851</v>
      </c>
      <c r="Q749">
        <f>IF(ABS(F749)&gt;1,F749/1000000,F749)*Analysis!$B$4</f>
        <v>10.191373559999999</v>
      </c>
      <c r="R749">
        <f t="shared" si="71"/>
        <v>175.82124300000001</v>
      </c>
      <c r="S749">
        <f t="shared" si="72"/>
        <v>196.07933</v>
      </c>
      <c r="T749">
        <f t="shared" si="73"/>
        <v>0</v>
      </c>
      <c r="U749">
        <f t="shared" si="74"/>
        <v>0.247</v>
      </c>
    </row>
    <row r="750" spans="1:21" x14ac:dyDescent="0.3">
      <c r="A750" s="4">
        <v>748</v>
      </c>
      <c r="B750" s="4">
        <v>-96576011660</v>
      </c>
      <c r="C750" s="5">
        <v>3</v>
      </c>
      <c r="D750" s="5">
        <v>8.1899999999999994E-3</v>
      </c>
      <c r="E750" s="5">
        <v>-2.6203000000000001E-2</v>
      </c>
      <c r="F750" s="5">
        <v>1053346</v>
      </c>
      <c r="G750" s="5">
        <v>184994583</v>
      </c>
      <c r="H750" s="5">
        <v>200510254</v>
      </c>
      <c r="I750" s="5">
        <v>0</v>
      </c>
      <c r="J750" s="5">
        <v>247</v>
      </c>
      <c r="L750">
        <f t="shared" si="69"/>
        <v>748</v>
      </c>
      <c r="M750">
        <f>Analysis!$B$3+B750/1000000</f>
        <v>15.988339999996242</v>
      </c>
      <c r="N750">
        <f t="shared" si="70"/>
        <v>3</v>
      </c>
      <c r="O750">
        <f>IF(ABS(D750)&gt;1,D750/1000000,D750)*Analysis!$B$4</f>
        <v>8.0343899999999996E-2</v>
      </c>
      <c r="P750">
        <f>IF(ABS(E750)&gt;1,E750/1000000,E750)*Analysis!$B$4</f>
        <v>-0.25705143000000003</v>
      </c>
      <c r="Q750">
        <f>IF(ABS(F750)&gt;1,F750/1000000,F750)*Analysis!$B$4</f>
        <v>10.333324259999999</v>
      </c>
      <c r="R750">
        <f t="shared" si="71"/>
        <v>184.99458300000001</v>
      </c>
      <c r="S750">
        <f t="shared" si="72"/>
        <v>200.510254</v>
      </c>
      <c r="T750">
        <f t="shared" si="73"/>
        <v>0</v>
      </c>
      <c r="U750">
        <f t="shared" si="74"/>
        <v>0.247</v>
      </c>
    </row>
    <row r="751" spans="1:21" x14ac:dyDescent="0.3">
      <c r="A751" s="4">
        <v>749</v>
      </c>
      <c r="B751" s="4">
        <v>-96575988112</v>
      </c>
      <c r="C751" s="5">
        <v>3</v>
      </c>
      <c r="D751" s="5">
        <v>-1.0742E-2</v>
      </c>
      <c r="E751" s="5">
        <v>-4.1639000000000002E-2</v>
      </c>
      <c r="F751" s="5">
        <v>1053349</v>
      </c>
      <c r="G751" s="5">
        <v>197279282</v>
      </c>
      <c r="H751" s="5">
        <v>173804276</v>
      </c>
      <c r="I751" s="5">
        <v>0</v>
      </c>
      <c r="J751" s="5">
        <v>248</v>
      </c>
      <c r="L751">
        <f t="shared" si="69"/>
        <v>749</v>
      </c>
      <c r="M751">
        <f>Analysis!$B$3+B751/1000000</f>
        <v>16.011887999993633</v>
      </c>
      <c r="N751">
        <f t="shared" si="70"/>
        <v>3</v>
      </c>
      <c r="O751">
        <f>IF(ABS(D751)&gt;1,D751/1000000,D751)*Analysis!$B$4</f>
        <v>-0.10537902</v>
      </c>
      <c r="P751">
        <f>IF(ABS(E751)&gt;1,E751/1000000,E751)*Analysis!$B$4</f>
        <v>-0.40847859000000003</v>
      </c>
      <c r="Q751">
        <f>IF(ABS(F751)&gt;1,F751/1000000,F751)*Analysis!$B$4</f>
        <v>10.333353690000001</v>
      </c>
      <c r="R751">
        <f t="shared" si="71"/>
        <v>197.27928199999999</v>
      </c>
      <c r="S751">
        <f t="shared" si="72"/>
        <v>173.80427599999999</v>
      </c>
      <c r="T751">
        <f t="shared" si="73"/>
        <v>0</v>
      </c>
      <c r="U751">
        <f t="shared" si="74"/>
        <v>0.248</v>
      </c>
    </row>
    <row r="752" spans="1:21" x14ac:dyDescent="0.3">
      <c r="A752" s="4">
        <v>750</v>
      </c>
      <c r="B752" s="4">
        <v>-96575967459</v>
      </c>
      <c r="C752" s="5">
        <v>3</v>
      </c>
      <c r="D752" s="5">
        <v>-5.398E-3</v>
      </c>
      <c r="E752" s="5">
        <v>-3.031E-2</v>
      </c>
      <c r="F752" s="5">
        <v>1044086</v>
      </c>
      <c r="G752" s="5">
        <v>205326981</v>
      </c>
      <c r="H752" s="5">
        <v>168600647</v>
      </c>
      <c r="I752" s="5">
        <v>0</v>
      </c>
      <c r="J752" s="5">
        <v>247</v>
      </c>
      <c r="L752">
        <f t="shared" si="69"/>
        <v>750</v>
      </c>
      <c r="M752">
        <f>Analysis!$B$3+B752/1000000</f>
        <v>16.032540999993216</v>
      </c>
      <c r="N752">
        <f t="shared" si="70"/>
        <v>3</v>
      </c>
      <c r="O752">
        <f>IF(ABS(D752)&gt;1,D752/1000000,D752)*Analysis!$B$4</f>
        <v>-5.2954380000000002E-2</v>
      </c>
      <c r="P752">
        <f>IF(ABS(E752)&gt;1,E752/1000000,E752)*Analysis!$B$4</f>
        <v>-0.29734110000000002</v>
      </c>
      <c r="Q752">
        <f>IF(ABS(F752)&gt;1,F752/1000000,F752)*Analysis!$B$4</f>
        <v>10.242483660000001</v>
      </c>
      <c r="R752">
        <f t="shared" si="71"/>
        <v>205.32698099999999</v>
      </c>
      <c r="S752">
        <f t="shared" si="72"/>
        <v>168.60064700000001</v>
      </c>
      <c r="T752">
        <f t="shared" si="73"/>
        <v>0</v>
      </c>
      <c r="U752">
        <f t="shared" si="74"/>
        <v>0.247</v>
      </c>
    </row>
    <row r="753" spans="1:21" x14ac:dyDescent="0.3">
      <c r="A753" s="4">
        <v>751</v>
      </c>
      <c r="B753" s="4">
        <v>-96575953166</v>
      </c>
      <c r="C753" s="5">
        <v>3</v>
      </c>
      <c r="D753" s="5">
        <v>-4.0889999999999998E-3</v>
      </c>
      <c r="E753" s="5">
        <v>-1.9689000000000002E-2</v>
      </c>
      <c r="F753" s="5">
        <v>1027692</v>
      </c>
      <c r="G753" s="5">
        <v>210785660</v>
      </c>
      <c r="H753" s="5">
        <v>149306107</v>
      </c>
      <c r="I753" s="5">
        <v>0</v>
      </c>
      <c r="J753" s="5">
        <v>248</v>
      </c>
      <c r="L753">
        <f t="shared" si="69"/>
        <v>751</v>
      </c>
      <c r="M753">
        <f>Analysis!$B$3+B753/1000000</f>
        <v>16.046833999993396</v>
      </c>
      <c r="N753">
        <f t="shared" si="70"/>
        <v>3</v>
      </c>
      <c r="O753">
        <f>IF(ABS(D753)&gt;1,D753/1000000,D753)*Analysis!$B$4</f>
        <v>-4.0113089999999997E-2</v>
      </c>
      <c r="P753">
        <f>IF(ABS(E753)&gt;1,E753/1000000,E753)*Analysis!$B$4</f>
        <v>-0.19314909000000002</v>
      </c>
      <c r="Q753">
        <f>IF(ABS(F753)&gt;1,F753/1000000,F753)*Analysis!$B$4</f>
        <v>10.081658520000001</v>
      </c>
      <c r="R753">
        <f t="shared" si="71"/>
        <v>210.78566000000001</v>
      </c>
      <c r="S753">
        <f t="shared" si="72"/>
        <v>149.306107</v>
      </c>
      <c r="T753">
        <f t="shared" si="73"/>
        <v>0</v>
      </c>
      <c r="U753">
        <f t="shared" si="74"/>
        <v>0.248</v>
      </c>
    </row>
    <row r="754" spans="1:21" x14ac:dyDescent="0.3">
      <c r="A754" s="4">
        <v>752</v>
      </c>
      <c r="B754" s="4">
        <v>-96575926069</v>
      </c>
      <c r="C754" s="5">
        <v>3</v>
      </c>
      <c r="D754" s="5">
        <v>1.2321E-2</v>
      </c>
      <c r="E754" s="5">
        <v>-3.2398999999999997E-2</v>
      </c>
      <c r="F754" s="5">
        <v>1023804</v>
      </c>
      <c r="G754" s="5">
        <v>209869431</v>
      </c>
      <c r="H754" s="5">
        <v>143017563</v>
      </c>
      <c r="I754" s="5">
        <v>0</v>
      </c>
      <c r="J754" s="5">
        <v>248</v>
      </c>
      <c r="L754">
        <f t="shared" si="69"/>
        <v>752</v>
      </c>
      <c r="M754">
        <f>Analysis!$B$3+B754/1000000</f>
        <v>16.073931000006269</v>
      </c>
      <c r="N754">
        <f t="shared" si="70"/>
        <v>3</v>
      </c>
      <c r="O754">
        <f>IF(ABS(D754)&gt;1,D754/1000000,D754)*Analysis!$B$4</f>
        <v>0.12086901000000001</v>
      </c>
      <c r="P754">
        <f>IF(ABS(E754)&gt;1,E754/1000000,E754)*Analysis!$B$4</f>
        <v>-0.31783419000000002</v>
      </c>
      <c r="Q754">
        <f>IF(ABS(F754)&gt;1,F754/1000000,F754)*Analysis!$B$4</f>
        <v>10.04351724</v>
      </c>
      <c r="R754">
        <f t="shared" si="71"/>
        <v>209.86943099999999</v>
      </c>
      <c r="S754">
        <f t="shared" si="72"/>
        <v>143.017563</v>
      </c>
      <c r="T754">
        <f t="shared" si="73"/>
        <v>0</v>
      </c>
      <c r="U754">
        <f t="shared" si="74"/>
        <v>0.248</v>
      </c>
    </row>
    <row r="755" spans="1:21" x14ac:dyDescent="0.3">
      <c r="A755" s="4">
        <v>753</v>
      </c>
      <c r="B755" s="4">
        <v>-96575910894</v>
      </c>
      <c r="C755" s="5">
        <v>3</v>
      </c>
      <c r="D755" s="5">
        <v>4.13E-3</v>
      </c>
      <c r="E755" s="5">
        <v>-4.5241999999999997E-2</v>
      </c>
      <c r="F755" s="5">
        <v>1037716</v>
      </c>
      <c r="G755" s="5">
        <v>216399979</v>
      </c>
      <c r="H755" s="5">
        <v>132509659</v>
      </c>
      <c r="I755" s="5">
        <v>0</v>
      </c>
      <c r="J755" s="5">
        <v>249</v>
      </c>
      <c r="L755">
        <f t="shared" si="69"/>
        <v>753</v>
      </c>
      <c r="M755">
        <f>Analysis!$B$3+B755/1000000</f>
        <v>16.089105999999447</v>
      </c>
      <c r="N755">
        <f t="shared" si="70"/>
        <v>3</v>
      </c>
      <c r="O755">
        <f>IF(ABS(D755)&gt;1,D755/1000000,D755)*Analysis!$B$4</f>
        <v>4.0515300000000004E-2</v>
      </c>
      <c r="P755">
        <f>IF(ABS(E755)&gt;1,E755/1000000,E755)*Analysis!$B$4</f>
        <v>-0.44382401999999999</v>
      </c>
      <c r="Q755">
        <f>IF(ABS(F755)&gt;1,F755/1000000,F755)*Analysis!$B$4</f>
        <v>10.179993960000001</v>
      </c>
      <c r="R755">
        <f t="shared" si="71"/>
        <v>216.399979</v>
      </c>
      <c r="S755">
        <f t="shared" si="72"/>
        <v>132.509659</v>
      </c>
      <c r="T755">
        <f t="shared" si="73"/>
        <v>0</v>
      </c>
      <c r="U755">
        <f t="shared" si="74"/>
        <v>0.249</v>
      </c>
    </row>
    <row r="756" spans="1:21" x14ac:dyDescent="0.3">
      <c r="A756" s="4">
        <v>754</v>
      </c>
      <c r="B756" s="4">
        <v>-96575891756</v>
      </c>
      <c r="C756" s="5">
        <v>3</v>
      </c>
      <c r="D756" s="5">
        <v>9.1E-4</v>
      </c>
      <c r="E756" s="5">
        <v>-5.4158999999999999E-2</v>
      </c>
      <c r="F756" s="5">
        <v>1045371</v>
      </c>
      <c r="G756" s="5">
        <v>230659546</v>
      </c>
      <c r="H756" s="5">
        <v>136090225</v>
      </c>
      <c r="I756" s="5">
        <v>0</v>
      </c>
      <c r="J756" s="5">
        <v>250</v>
      </c>
      <c r="L756">
        <f t="shared" si="69"/>
        <v>754</v>
      </c>
      <c r="M756">
        <f>Analysis!$B$3+B756/1000000</f>
        <v>16.108244000002742</v>
      </c>
      <c r="N756">
        <f t="shared" si="70"/>
        <v>3</v>
      </c>
      <c r="O756">
        <f>IF(ABS(D756)&gt;1,D756/1000000,D756)*Analysis!$B$4</f>
        <v>8.9271000000000003E-3</v>
      </c>
      <c r="P756">
        <f>IF(ABS(E756)&gt;1,E756/1000000,E756)*Analysis!$B$4</f>
        <v>-0.53129979000000005</v>
      </c>
      <c r="Q756">
        <f>IF(ABS(F756)&gt;1,F756/1000000,F756)*Analysis!$B$4</f>
        <v>10.255089510000001</v>
      </c>
      <c r="R756">
        <f t="shared" si="71"/>
        <v>230.65954600000001</v>
      </c>
      <c r="S756">
        <f t="shared" si="72"/>
        <v>136.090225</v>
      </c>
      <c r="T756">
        <f t="shared" si="73"/>
        <v>0</v>
      </c>
      <c r="U756">
        <f t="shared" si="74"/>
        <v>0.25</v>
      </c>
    </row>
    <row r="757" spans="1:21" x14ac:dyDescent="0.3">
      <c r="A757" s="4">
        <v>755</v>
      </c>
      <c r="B757" s="4">
        <v>-96575875878</v>
      </c>
      <c r="C757" s="5">
        <v>3</v>
      </c>
      <c r="D757" s="5">
        <v>-5.5489999999999998E-2</v>
      </c>
      <c r="E757" s="5">
        <v>-8.9797000000000002E-2</v>
      </c>
      <c r="F757" s="5">
        <v>1048614</v>
      </c>
      <c r="G757" s="5">
        <v>230686081</v>
      </c>
      <c r="H757" s="5">
        <v>137480072</v>
      </c>
      <c r="I757" s="5">
        <v>0</v>
      </c>
      <c r="J757" s="5">
        <v>250</v>
      </c>
      <c r="L757">
        <f t="shared" si="69"/>
        <v>755</v>
      </c>
      <c r="M757">
        <f>Analysis!$B$3+B757/1000000</f>
        <v>16.124121999993804</v>
      </c>
      <c r="N757">
        <f t="shared" si="70"/>
        <v>3</v>
      </c>
      <c r="O757">
        <f>IF(ABS(D757)&gt;1,D757/1000000,D757)*Analysis!$B$4</f>
        <v>-0.54435690000000003</v>
      </c>
      <c r="P757">
        <f>IF(ABS(E757)&gt;1,E757/1000000,E757)*Analysis!$B$4</f>
        <v>-0.88090857000000011</v>
      </c>
      <c r="Q757">
        <f>IF(ABS(F757)&gt;1,F757/1000000,F757)*Analysis!$B$4</f>
        <v>10.28690334</v>
      </c>
      <c r="R757">
        <f t="shared" si="71"/>
        <v>230.686081</v>
      </c>
      <c r="S757">
        <f t="shared" si="72"/>
        <v>137.48007200000001</v>
      </c>
      <c r="T757">
        <f t="shared" si="73"/>
        <v>0</v>
      </c>
      <c r="U757">
        <f t="shared" si="74"/>
        <v>0.25</v>
      </c>
    </row>
    <row r="758" spans="1:21" x14ac:dyDescent="0.3">
      <c r="A758" s="4">
        <v>756</v>
      </c>
      <c r="B758" s="4">
        <v>-96575849030</v>
      </c>
      <c r="C758" s="5">
        <v>3</v>
      </c>
      <c r="D758" s="5">
        <v>-0.46067200000000003</v>
      </c>
      <c r="E758" s="5">
        <v>-0.32104500000000002</v>
      </c>
      <c r="F758" s="5">
        <v>1007554</v>
      </c>
      <c r="G758" s="5">
        <v>189683701</v>
      </c>
      <c r="H758" s="5">
        <v>94707291</v>
      </c>
      <c r="I758" s="5">
        <v>0</v>
      </c>
      <c r="J758" s="5">
        <v>248</v>
      </c>
      <c r="L758">
        <f t="shared" si="69"/>
        <v>756</v>
      </c>
      <c r="M758">
        <f>Analysis!$B$3+B758/1000000</f>
        <v>16.150970000002417</v>
      </c>
      <c r="N758">
        <f t="shared" si="70"/>
        <v>3</v>
      </c>
      <c r="O758">
        <f>IF(ABS(D758)&gt;1,D758/1000000,D758)*Analysis!$B$4</f>
        <v>-4.5191923200000002</v>
      </c>
      <c r="P758">
        <f>IF(ABS(E758)&gt;1,E758/1000000,E758)*Analysis!$B$4</f>
        <v>-3.1494514500000004</v>
      </c>
      <c r="Q758">
        <f>IF(ABS(F758)&gt;1,F758/1000000,F758)*Analysis!$B$4</f>
        <v>9.8841047400000015</v>
      </c>
      <c r="R758">
        <f t="shared" si="71"/>
        <v>189.68370100000001</v>
      </c>
      <c r="S758">
        <f t="shared" si="72"/>
        <v>94.707290999999998</v>
      </c>
      <c r="T758">
        <f t="shared" si="73"/>
        <v>0</v>
      </c>
      <c r="U758">
        <f t="shared" si="74"/>
        <v>0.248</v>
      </c>
    </row>
    <row r="759" spans="1:21" x14ac:dyDescent="0.3">
      <c r="A759" s="4">
        <v>757</v>
      </c>
      <c r="B759" s="4">
        <v>-96575831308</v>
      </c>
      <c r="C759" s="5">
        <v>3</v>
      </c>
      <c r="D759" s="5">
        <v>-0.64217299999999999</v>
      </c>
      <c r="E759" s="5">
        <v>-0.27953800000000001</v>
      </c>
      <c r="F759" s="5">
        <v>1034601</v>
      </c>
      <c r="G759" s="5">
        <v>100599586</v>
      </c>
      <c r="H759" s="5">
        <v>48439533</v>
      </c>
      <c r="I759" s="5">
        <v>0</v>
      </c>
      <c r="J759" s="5">
        <v>248</v>
      </c>
      <c r="L759">
        <f t="shared" si="69"/>
        <v>757</v>
      </c>
      <c r="M759">
        <f>Analysis!$B$3+B759/1000000</f>
        <v>16.168692000006558</v>
      </c>
      <c r="N759">
        <f t="shared" si="70"/>
        <v>3</v>
      </c>
      <c r="O759">
        <f>IF(ABS(D759)&gt;1,D759/1000000,D759)*Analysis!$B$4</f>
        <v>-6.2997171300000003</v>
      </c>
      <c r="P759">
        <f>IF(ABS(E759)&gt;1,E759/1000000,E759)*Analysis!$B$4</f>
        <v>-2.7422677800000002</v>
      </c>
      <c r="Q759">
        <f>IF(ABS(F759)&gt;1,F759/1000000,F759)*Analysis!$B$4</f>
        <v>10.149435810000002</v>
      </c>
      <c r="R759">
        <f t="shared" si="71"/>
        <v>100.599586</v>
      </c>
      <c r="S759">
        <f t="shared" si="72"/>
        <v>48.439532999999997</v>
      </c>
      <c r="T759">
        <f t="shared" si="73"/>
        <v>0</v>
      </c>
      <c r="U759">
        <f t="shared" si="74"/>
        <v>0.248</v>
      </c>
    </row>
    <row r="760" spans="1:21" x14ac:dyDescent="0.3">
      <c r="A760" s="4">
        <v>758</v>
      </c>
      <c r="B760" s="4">
        <v>-96575811780</v>
      </c>
      <c r="C760" s="5">
        <v>3</v>
      </c>
      <c r="D760" s="5">
        <v>-0.34885699999999997</v>
      </c>
      <c r="E760" s="5">
        <v>-0.123097</v>
      </c>
      <c r="F760" s="5">
        <v>1080069</v>
      </c>
      <c r="G760" s="5">
        <v>-6036906</v>
      </c>
      <c r="H760" s="5">
        <v>24635248</v>
      </c>
      <c r="I760" s="5">
        <v>0</v>
      </c>
      <c r="J760" s="5">
        <v>249</v>
      </c>
      <c r="L760">
        <f t="shared" si="69"/>
        <v>758</v>
      </c>
      <c r="M760">
        <f>Analysis!$B$3+B760/1000000</f>
        <v>16.188219999996363</v>
      </c>
      <c r="N760">
        <f t="shared" si="70"/>
        <v>3</v>
      </c>
      <c r="O760">
        <f>IF(ABS(D760)&gt;1,D760/1000000,D760)*Analysis!$B$4</f>
        <v>-3.4222871699999997</v>
      </c>
      <c r="P760">
        <f>IF(ABS(E760)&gt;1,E760/1000000,E760)*Analysis!$B$4</f>
        <v>-1.2075815700000001</v>
      </c>
      <c r="Q760">
        <f>IF(ABS(F760)&gt;1,F760/1000000,F760)*Analysis!$B$4</f>
        <v>10.59547689</v>
      </c>
      <c r="R760">
        <f t="shared" si="71"/>
        <v>-6.0369060000000001</v>
      </c>
      <c r="S760">
        <f t="shared" si="72"/>
        <v>24.635248000000001</v>
      </c>
      <c r="T760">
        <f t="shared" si="73"/>
        <v>0</v>
      </c>
      <c r="U760">
        <f t="shared" si="74"/>
        <v>0.249</v>
      </c>
    </row>
    <row r="761" spans="1:21" x14ac:dyDescent="0.3">
      <c r="A761" s="4">
        <v>759</v>
      </c>
      <c r="B761" s="4">
        <v>-96575792022</v>
      </c>
      <c r="C761" s="5">
        <v>3</v>
      </c>
      <c r="D761" s="5">
        <v>-3.7430999999999999E-2</v>
      </c>
      <c r="E761" s="5">
        <v>-8.8850999999999999E-2</v>
      </c>
      <c r="F761" s="5">
        <v>1078885</v>
      </c>
      <c r="G761" s="5">
        <v>-70156105</v>
      </c>
      <c r="H761" s="5">
        <v>19818682</v>
      </c>
      <c r="I761" s="5">
        <v>0</v>
      </c>
      <c r="J761" s="5">
        <v>250</v>
      </c>
      <c r="L761">
        <f t="shared" si="69"/>
        <v>759</v>
      </c>
      <c r="M761">
        <f>Analysis!$B$3+B761/1000000</f>
        <v>16.207978000005824</v>
      </c>
      <c r="N761">
        <f t="shared" si="70"/>
        <v>3</v>
      </c>
      <c r="O761">
        <f>IF(ABS(D761)&gt;1,D761/1000000,D761)*Analysis!$B$4</f>
        <v>-0.36719811000000002</v>
      </c>
      <c r="P761">
        <f>IF(ABS(E761)&gt;1,E761/1000000,E761)*Analysis!$B$4</f>
        <v>-0.87162831000000007</v>
      </c>
      <c r="Q761">
        <f>IF(ABS(F761)&gt;1,F761/1000000,F761)*Analysis!$B$4</f>
        <v>10.583861850000002</v>
      </c>
      <c r="R761">
        <f t="shared" si="71"/>
        <v>-70.156104999999997</v>
      </c>
      <c r="S761">
        <f t="shared" si="72"/>
        <v>19.818681999999999</v>
      </c>
      <c r="T761">
        <f t="shared" si="73"/>
        <v>0</v>
      </c>
      <c r="U761">
        <f t="shared" si="74"/>
        <v>0.25</v>
      </c>
    </row>
    <row r="762" spans="1:21" x14ac:dyDescent="0.3">
      <c r="A762" s="4">
        <v>760</v>
      </c>
      <c r="B762" s="4">
        <v>-96575768834</v>
      </c>
      <c r="C762" s="5">
        <v>3</v>
      </c>
      <c r="D762" s="5">
        <v>4.3241000000000002E-2</v>
      </c>
      <c r="E762" s="5">
        <v>-6.0768000000000003E-2</v>
      </c>
      <c r="F762" s="5">
        <v>1063891</v>
      </c>
      <c r="G762" s="5">
        <v>-95855156</v>
      </c>
      <c r="H762" s="5">
        <v>20254663</v>
      </c>
      <c r="I762" s="5">
        <v>0</v>
      </c>
      <c r="J762" s="5">
        <v>248</v>
      </c>
      <c r="L762">
        <f t="shared" si="69"/>
        <v>760</v>
      </c>
      <c r="M762">
        <f>Analysis!$B$3+B762/1000000</f>
        <v>16.231165999997756</v>
      </c>
      <c r="N762">
        <f t="shared" si="70"/>
        <v>3</v>
      </c>
      <c r="O762">
        <f>IF(ABS(D762)&gt;1,D762/1000000,D762)*Analysis!$B$4</f>
        <v>0.42419421000000002</v>
      </c>
      <c r="P762">
        <f>IF(ABS(E762)&gt;1,E762/1000000,E762)*Analysis!$B$4</f>
        <v>-0.59613408000000001</v>
      </c>
      <c r="Q762">
        <f>IF(ABS(F762)&gt;1,F762/1000000,F762)*Analysis!$B$4</f>
        <v>10.436770709999999</v>
      </c>
      <c r="R762">
        <f t="shared" si="71"/>
        <v>-95.855155999999994</v>
      </c>
      <c r="S762">
        <f t="shared" si="72"/>
        <v>20.254663000000001</v>
      </c>
      <c r="T762">
        <f t="shared" si="73"/>
        <v>0</v>
      </c>
      <c r="U762">
        <f t="shared" si="74"/>
        <v>0.248</v>
      </c>
    </row>
    <row r="763" spans="1:21" x14ac:dyDescent="0.3">
      <c r="A763" s="4">
        <v>761</v>
      </c>
      <c r="B763" s="4">
        <v>-96575751148</v>
      </c>
      <c r="C763" s="5">
        <v>3</v>
      </c>
      <c r="D763" s="5">
        <v>3.9669999999999997E-2</v>
      </c>
      <c r="E763" s="5">
        <v>-7.5527999999999998E-2</v>
      </c>
      <c r="F763" s="5">
        <v>1063217</v>
      </c>
      <c r="G763" s="5">
        <v>-104771187</v>
      </c>
      <c r="H763" s="5">
        <v>14819654</v>
      </c>
      <c r="I763" s="5">
        <v>0</v>
      </c>
      <c r="J763" s="5">
        <v>248</v>
      </c>
      <c r="L763">
        <f t="shared" si="69"/>
        <v>761</v>
      </c>
      <c r="M763">
        <f>Analysis!$B$3+B763/1000000</f>
        <v>16.248852000004263</v>
      </c>
      <c r="N763">
        <f t="shared" si="70"/>
        <v>3</v>
      </c>
      <c r="O763">
        <f>IF(ABS(D763)&gt;1,D763/1000000,D763)*Analysis!$B$4</f>
        <v>0.38916269999999997</v>
      </c>
      <c r="P763">
        <f>IF(ABS(E763)&gt;1,E763/1000000,E763)*Analysis!$B$4</f>
        <v>-0.74092968000000003</v>
      </c>
      <c r="Q763">
        <f>IF(ABS(F763)&gt;1,F763/1000000,F763)*Analysis!$B$4</f>
        <v>10.430158770000002</v>
      </c>
      <c r="R763">
        <f t="shared" si="71"/>
        <v>-104.771187</v>
      </c>
      <c r="S763">
        <f t="shared" si="72"/>
        <v>14.819654</v>
      </c>
      <c r="T763">
        <f t="shared" si="73"/>
        <v>0</v>
      </c>
      <c r="U763">
        <f t="shared" si="74"/>
        <v>0.248</v>
      </c>
    </row>
    <row r="764" spans="1:21" x14ac:dyDescent="0.3">
      <c r="A764" s="4">
        <v>762</v>
      </c>
      <c r="B764" s="4">
        <v>-96575730938</v>
      </c>
      <c r="C764" s="5">
        <v>3</v>
      </c>
      <c r="D764" s="5">
        <v>3.5733000000000001E-2</v>
      </c>
      <c r="E764" s="5">
        <v>-5.0250000000000003E-2</v>
      </c>
      <c r="F764" s="5">
        <v>1085838</v>
      </c>
      <c r="G764" s="5">
        <v>-101818939</v>
      </c>
      <c r="H764" s="5">
        <v>0.61989499999999997</v>
      </c>
      <c r="I764" s="5">
        <v>0</v>
      </c>
      <c r="J764" s="5">
        <v>249</v>
      </c>
      <c r="L764">
        <f t="shared" si="69"/>
        <v>762</v>
      </c>
      <c r="M764">
        <f>Analysis!$B$3+B764/1000000</f>
        <v>16.26906200000667</v>
      </c>
      <c r="N764">
        <f t="shared" si="70"/>
        <v>3</v>
      </c>
      <c r="O764">
        <f>IF(ABS(D764)&gt;1,D764/1000000,D764)*Analysis!$B$4</f>
        <v>0.35054073000000002</v>
      </c>
      <c r="P764">
        <f>IF(ABS(E764)&gt;1,E764/1000000,E764)*Analysis!$B$4</f>
        <v>-0.49295250000000007</v>
      </c>
      <c r="Q764">
        <f>IF(ABS(F764)&gt;1,F764/1000000,F764)*Analysis!$B$4</f>
        <v>10.652070780000001</v>
      </c>
      <c r="R764">
        <f t="shared" si="71"/>
        <v>-101.818939</v>
      </c>
      <c r="S764">
        <f t="shared" si="72"/>
        <v>0.61989499999999997</v>
      </c>
      <c r="T764">
        <f t="shared" si="73"/>
        <v>0</v>
      </c>
      <c r="U764">
        <f t="shared" si="74"/>
        <v>0.249</v>
      </c>
    </row>
    <row r="765" spans="1:21" x14ac:dyDescent="0.3">
      <c r="A765" s="4">
        <v>763</v>
      </c>
      <c r="B765" s="4">
        <v>-96575711940</v>
      </c>
      <c r="C765" s="5">
        <v>3</v>
      </c>
      <c r="D765" s="5">
        <v>6.8019999999999999E-3</v>
      </c>
      <c r="E765" s="5">
        <v>-3.2571000000000003E-2</v>
      </c>
      <c r="F765" s="5">
        <v>1101380</v>
      </c>
      <c r="G765" s="5">
        <v>-89511948</v>
      </c>
      <c r="H765" s="5">
        <v>-0.62189700000000003</v>
      </c>
      <c r="I765" s="5">
        <v>0</v>
      </c>
      <c r="J765" s="5">
        <v>250</v>
      </c>
      <c r="L765">
        <f t="shared" si="69"/>
        <v>763</v>
      </c>
      <c r="M765">
        <f>Analysis!$B$3+B765/1000000</f>
        <v>16.288060000006226</v>
      </c>
      <c r="N765">
        <f t="shared" si="70"/>
        <v>3</v>
      </c>
      <c r="O765">
        <f>IF(ABS(D765)&gt;1,D765/1000000,D765)*Analysis!$B$4</f>
        <v>6.6727620000000001E-2</v>
      </c>
      <c r="P765">
        <f>IF(ABS(E765)&gt;1,E765/1000000,E765)*Analysis!$B$4</f>
        <v>-0.31952151000000006</v>
      </c>
      <c r="Q765">
        <f>IF(ABS(F765)&gt;1,F765/1000000,F765)*Analysis!$B$4</f>
        <v>10.8045378</v>
      </c>
      <c r="R765">
        <f t="shared" si="71"/>
        <v>-89.511948000000004</v>
      </c>
      <c r="S765">
        <f t="shared" si="72"/>
        <v>-0.62189700000000003</v>
      </c>
      <c r="T765">
        <f t="shared" si="73"/>
        <v>0</v>
      </c>
      <c r="U765">
        <f t="shared" si="74"/>
        <v>0.25</v>
      </c>
    </row>
    <row r="766" spans="1:21" x14ac:dyDescent="0.3">
      <c r="A766" s="4">
        <v>764</v>
      </c>
      <c r="B766" s="4">
        <v>-96575691217</v>
      </c>
      <c r="C766" s="5">
        <v>3</v>
      </c>
      <c r="D766" s="5">
        <v>1.9421999999999998E-2</v>
      </c>
      <c r="E766" s="5">
        <v>-1.4061000000000001E-2</v>
      </c>
      <c r="F766" s="5">
        <v>1086769</v>
      </c>
      <c r="G766" s="5">
        <v>-74899529</v>
      </c>
      <c r="H766" s="5">
        <v>-14296225</v>
      </c>
      <c r="I766" s="5">
        <v>0</v>
      </c>
      <c r="J766" s="5">
        <v>251</v>
      </c>
      <c r="L766">
        <f t="shared" si="69"/>
        <v>764</v>
      </c>
      <c r="M766">
        <f>Analysis!$B$3+B766/1000000</f>
        <v>16.308783000000403</v>
      </c>
      <c r="N766">
        <f t="shared" si="70"/>
        <v>3</v>
      </c>
      <c r="O766">
        <f>IF(ABS(D766)&gt;1,D766/1000000,D766)*Analysis!$B$4</f>
        <v>0.19052981999999999</v>
      </c>
      <c r="P766">
        <f>IF(ABS(E766)&gt;1,E766/1000000,E766)*Analysis!$B$4</f>
        <v>-0.13793841000000001</v>
      </c>
      <c r="Q766">
        <f>IF(ABS(F766)&gt;1,F766/1000000,F766)*Analysis!$B$4</f>
        <v>10.661203890000001</v>
      </c>
      <c r="R766">
        <f t="shared" si="71"/>
        <v>-74.899529000000001</v>
      </c>
      <c r="S766">
        <f t="shared" si="72"/>
        <v>-14.296225</v>
      </c>
      <c r="T766">
        <f t="shared" si="73"/>
        <v>0</v>
      </c>
      <c r="U766">
        <f t="shared" si="74"/>
        <v>0.251</v>
      </c>
    </row>
    <row r="767" spans="1:21" x14ac:dyDescent="0.3">
      <c r="A767" s="4">
        <v>765</v>
      </c>
      <c r="B767" s="4">
        <v>-96575671125</v>
      </c>
      <c r="C767" s="5">
        <v>3</v>
      </c>
      <c r="D767" s="5">
        <v>4.7602999999999999E-2</v>
      </c>
      <c r="E767" s="5">
        <v>-3.3610000000000001E-2</v>
      </c>
      <c r="F767" s="5">
        <v>1073228</v>
      </c>
      <c r="G767" s="5">
        <v>-51819836</v>
      </c>
      <c r="H767" s="5">
        <v>-26452045</v>
      </c>
      <c r="I767" s="5">
        <v>0</v>
      </c>
      <c r="J767" s="5">
        <v>252</v>
      </c>
      <c r="L767">
        <f t="shared" si="69"/>
        <v>765</v>
      </c>
      <c r="M767">
        <f>Analysis!$B$3+B767/1000000</f>
        <v>16.328875000006519</v>
      </c>
      <c r="N767">
        <f t="shared" si="70"/>
        <v>3</v>
      </c>
      <c r="O767">
        <f>IF(ABS(D767)&gt;1,D767/1000000,D767)*Analysis!$B$4</f>
        <v>0.46698543000000003</v>
      </c>
      <c r="P767">
        <f>IF(ABS(E767)&gt;1,E767/1000000,E767)*Analysis!$B$4</f>
        <v>-0.32971410000000001</v>
      </c>
      <c r="Q767">
        <f>IF(ABS(F767)&gt;1,F767/1000000,F767)*Analysis!$B$4</f>
        <v>10.528366680000001</v>
      </c>
      <c r="R767">
        <f t="shared" si="71"/>
        <v>-51.819836000000002</v>
      </c>
      <c r="S767">
        <f t="shared" si="72"/>
        <v>-26.452044999999998</v>
      </c>
      <c r="T767">
        <f t="shared" si="73"/>
        <v>0</v>
      </c>
      <c r="U767">
        <f t="shared" si="74"/>
        <v>0.252</v>
      </c>
    </row>
    <row r="768" spans="1:21" x14ac:dyDescent="0.3">
      <c r="A768" s="4">
        <v>766</v>
      </c>
      <c r="B768" s="4">
        <v>-96575663274</v>
      </c>
      <c r="C768" s="5">
        <v>3</v>
      </c>
      <c r="D768" s="5">
        <v>3.6603999999999998E-2</v>
      </c>
      <c r="E768" s="5">
        <v>-2.9426000000000001E-2</v>
      </c>
      <c r="F768" s="5">
        <v>1067711</v>
      </c>
      <c r="G768" s="5">
        <v>-46892323</v>
      </c>
      <c r="H768" s="5">
        <v>-28987534</v>
      </c>
      <c r="I768" s="5">
        <v>0</v>
      </c>
      <c r="J768" s="5">
        <v>252</v>
      </c>
      <c r="L768">
        <f t="shared" si="69"/>
        <v>766</v>
      </c>
      <c r="M768">
        <f>Analysis!$B$3+B768/1000000</f>
        <v>16.336725999994087</v>
      </c>
      <c r="N768">
        <f t="shared" si="70"/>
        <v>3</v>
      </c>
      <c r="O768">
        <f>IF(ABS(D768)&gt;1,D768/1000000,D768)*Analysis!$B$4</f>
        <v>0.35908523999999997</v>
      </c>
      <c r="P768">
        <f>IF(ABS(E768)&gt;1,E768/1000000,E768)*Analysis!$B$4</f>
        <v>-0.28866906000000003</v>
      </c>
      <c r="Q768">
        <f>IF(ABS(F768)&gt;1,F768/1000000,F768)*Analysis!$B$4</f>
        <v>10.474244910000001</v>
      </c>
      <c r="R768">
        <f t="shared" si="71"/>
        <v>-46.892322999999998</v>
      </c>
      <c r="S768">
        <f t="shared" si="72"/>
        <v>-28.987534</v>
      </c>
      <c r="T768">
        <f t="shared" si="73"/>
        <v>0</v>
      </c>
      <c r="U768">
        <f t="shared" si="74"/>
        <v>0.252</v>
      </c>
    </row>
    <row r="769" spans="1:21" x14ac:dyDescent="0.3">
      <c r="A769" s="4">
        <v>767</v>
      </c>
      <c r="B769" s="4">
        <v>-96575611707</v>
      </c>
      <c r="C769" s="5">
        <v>3</v>
      </c>
      <c r="D769" s="5">
        <v>1.8624999999999999E-2</v>
      </c>
      <c r="E769" s="5">
        <v>-6.8789999999999997E-3</v>
      </c>
      <c r="F769" s="5">
        <v>1025057</v>
      </c>
      <c r="G769" s="5">
        <v>-9961164</v>
      </c>
      <c r="H769" s="5">
        <v>0.55922700000000003</v>
      </c>
      <c r="I769" s="5">
        <v>0</v>
      </c>
      <c r="J769" s="5">
        <v>255</v>
      </c>
      <c r="L769">
        <f t="shared" si="69"/>
        <v>767</v>
      </c>
      <c r="M769">
        <f>Analysis!$B$3+B769/1000000</f>
        <v>16.388292999996338</v>
      </c>
      <c r="N769">
        <f t="shared" si="70"/>
        <v>3</v>
      </c>
      <c r="O769">
        <f>IF(ABS(D769)&gt;1,D769/1000000,D769)*Analysis!$B$4</f>
        <v>0.18271124999999999</v>
      </c>
      <c r="P769">
        <f>IF(ABS(E769)&gt;1,E769/1000000,E769)*Analysis!$B$4</f>
        <v>-6.7482990000000007E-2</v>
      </c>
      <c r="Q769">
        <f>IF(ABS(F769)&gt;1,F769/1000000,F769)*Analysis!$B$4</f>
        <v>10.055809170000002</v>
      </c>
      <c r="R769">
        <f t="shared" si="71"/>
        <v>-9.9611640000000001</v>
      </c>
      <c r="S769">
        <f t="shared" si="72"/>
        <v>0.55922700000000003</v>
      </c>
      <c r="T769">
        <f t="shared" si="73"/>
        <v>0</v>
      </c>
      <c r="U769">
        <f t="shared" si="74"/>
        <v>0.255</v>
      </c>
    </row>
    <row r="770" spans="1:21" x14ac:dyDescent="0.3">
      <c r="A770" s="4">
        <v>768</v>
      </c>
      <c r="B770" s="4">
        <v>-96575590071</v>
      </c>
      <c r="C770" s="5">
        <v>3</v>
      </c>
      <c r="D770" s="5">
        <v>2.3772000000000001E-2</v>
      </c>
      <c r="E770" s="5">
        <v>-1.8879E-2</v>
      </c>
      <c r="F770" s="5">
        <v>1013617</v>
      </c>
      <c r="G770" s="5">
        <v>2977066</v>
      </c>
      <c r="H770" s="5">
        <v>2161606</v>
      </c>
      <c r="I770" s="5">
        <v>0</v>
      </c>
      <c r="J770" s="5">
        <v>252</v>
      </c>
      <c r="L770">
        <f t="shared" si="69"/>
        <v>768</v>
      </c>
      <c r="M770">
        <f>Analysis!$B$3+B770/1000000</f>
        <v>16.409929000001284</v>
      </c>
      <c r="N770">
        <f t="shared" si="70"/>
        <v>3</v>
      </c>
      <c r="O770">
        <f>IF(ABS(D770)&gt;1,D770/1000000,D770)*Analysis!$B$4</f>
        <v>0.23320332000000002</v>
      </c>
      <c r="P770">
        <f>IF(ABS(E770)&gt;1,E770/1000000,E770)*Analysis!$B$4</f>
        <v>-0.18520299000000001</v>
      </c>
      <c r="Q770">
        <f>IF(ABS(F770)&gt;1,F770/1000000,F770)*Analysis!$B$4</f>
        <v>9.9435827700000008</v>
      </c>
      <c r="R770">
        <f t="shared" si="71"/>
        <v>2.9770660000000002</v>
      </c>
      <c r="S770">
        <f t="shared" si="72"/>
        <v>2.1616059999999999</v>
      </c>
      <c r="T770">
        <f t="shared" si="73"/>
        <v>0</v>
      </c>
      <c r="U770">
        <f t="shared" si="74"/>
        <v>0.252</v>
      </c>
    </row>
    <row r="771" spans="1:21" x14ac:dyDescent="0.3">
      <c r="A771" s="4">
        <v>769</v>
      </c>
      <c r="B771" s="4">
        <v>-96575570352</v>
      </c>
      <c r="C771" s="5">
        <v>3</v>
      </c>
      <c r="D771" s="5">
        <v>8.208E-3</v>
      </c>
      <c r="E771" s="5">
        <v>-5.6639999999999998E-3</v>
      </c>
      <c r="F771" s="5">
        <v>1008709</v>
      </c>
      <c r="G771" s="5">
        <v>14421295</v>
      </c>
      <c r="H771" s="5">
        <v>-5923647</v>
      </c>
      <c r="I771" s="5">
        <v>0</v>
      </c>
      <c r="J771" s="5">
        <v>253</v>
      </c>
      <c r="L771">
        <f t="shared" ref="L771:L834" si="75">A771</f>
        <v>769</v>
      </c>
      <c r="M771">
        <f>Analysis!$B$3+B771/1000000</f>
        <v>16.429648000004818</v>
      </c>
      <c r="N771">
        <f t="shared" ref="N771:N834" si="76">C771</f>
        <v>3</v>
      </c>
      <c r="O771">
        <f>IF(ABS(D771)&gt;1,D771/1000000,D771)*Analysis!$B$4</f>
        <v>8.0520480000000005E-2</v>
      </c>
      <c r="P771">
        <f>IF(ABS(E771)&gt;1,E771/1000000,E771)*Analysis!$B$4</f>
        <v>-5.5563840000000003E-2</v>
      </c>
      <c r="Q771">
        <f>IF(ABS(F771)&gt;1,F771/1000000,F771)*Analysis!$B$4</f>
        <v>9.8954352900000018</v>
      </c>
      <c r="R771">
        <f t="shared" ref="R771:R834" si="77">IF(ABS(G771)&gt;1,G771/1000000,G771)</f>
        <v>14.421295000000001</v>
      </c>
      <c r="S771">
        <f t="shared" ref="S771:S834" si="78">IF(ABS(H771)&gt;1,H771/1000000,H771)</f>
        <v>-5.9236469999999999</v>
      </c>
      <c r="T771">
        <f t="shared" ref="T771:T834" si="79">IF(ABS(I771)&gt;1,I771/1000000,I771)</f>
        <v>0</v>
      </c>
      <c r="U771">
        <f t="shared" si="74"/>
        <v>0.253</v>
      </c>
    </row>
    <row r="772" spans="1:21" x14ac:dyDescent="0.3">
      <c r="A772" s="4">
        <v>770</v>
      </c>
      <c r="B772" s="4">
        <v>-96575555258</v>
      </c>
      <c r="C772" s="5">
        <v>3</v>
      </c>
      <c r="D772" s="5">
        <v>-2.0110000000000002E-3</v>
      </c>
      <c r="E772" s="5">
        <v>-2.1499999999999998E-2</v>
      </c>
      <c r="F772" s="5">
        <v>1001338</v>
      </c>
      <c r="G772" s="5">
        <v>21194174</v>
      </c>
      <c r="H772" s="5">
        <v>-13219012</v>
      </c>
      <c r="I772" s="5">
        <v>0</v>
      </c>
      <c r="J772" s="5">
        <v>254</v>
      </c>
      <c r="L772">
        <f t="shared" si="75"/>
        <v>770</v>
      </c>
      <c r="M772">
        <f>Analysis!$B$3+B772/1000000</f>
        <v>16.444742000006954</v>
      </c>
      <c r="N772">
        <f t="shared" si="76"/>
        <v>3</v>
      </c>
      <c r="O772">
        <f>IF(ABS(D772)&gt;1,D772/1000000,D772)*Analysis!$B$4</f>
        <v>-1.9727910000000001E-2</v>
      </c>
      <c r="P772">
        <f>IF(ABS(E772)&gt;1,E772/1000000,E772)*Analysis!$B$4</f>
        <v>-0.21091499999999999</v>
      </c>
      <c r="Q772">
        <f>IF(ABS(F772)&gt;1,F772/1000000,F772)*Analysis!$B$4</f>
        <v>9.8231257800000016</v>
      </c>
      <c r="R772">
        <f t="shared" si="77"/>
        <v>21.194174</v>
      </c>
      <c r="S772">
        <f t="shared" si="78"/>
        <v>-13.219011999999999</v>
      </c>
      <c r="T772">
        <f t="shared" si="79"/>
        <v>0</v>
      </c>
      <c r="U772">
        <f t="shared" si="74"/>
        <v>0.254</v>
      </c>
    </row>
    <row r="773" spans="1:21" x14ac:dyDescent="0.3">
      <c r="A773" s="4">
        <v>771</v>
      </c>
      <c r="B773" s="4">
        <v>-96575530106</v>
      </c>
      <c r="C773" s="5">
        <v>3</v>
      </c>
      <c r="D773" s="5">
        <v>1.2172000000000001E-2</v>
      </c>
      <c r="E773" s="5">
        <v>-5.2991000000000003E-2</v>
      </c>
      <c r="F773" s="5">
        <v>1026158</v>
      </c>
      <c r="G773" s="5">
        <v>33188755</v>
      </c>
      <c r="H773" s="5">
        <v>-27723913</v>
      </c>
      <c r="I773" s="5">
        <v>0</v>
      </c>
      <c r="J773" s="5">
        <v>251</v>
      </c>
      <c r="L773">
        <f t="shared" si="75"/>
        <v>771</v>
      </c>
      <c r="M773">
        <f>Analysis!$B$3+B773/1000000</f>
        <v>16.469893999994383</v>
      </c>
      <c r="N773">
        <f t="shared" si="76"/>
        <v>3</v>
      </c>
      <c r="O773">
        <f>IF(ABS(D773)&gt;1,D773/1000000,D773)*Analysis!$B$4</f>
        <v>0.11940732000000001</v>
      </c>
      <c r="P773">
        <f>IF(ABS(E773)&gt;1,E773/1000000,E773)*Analysis!$B$4</f>
        <v>-0.51984171000000001</v>
      </c>
      <c r="Q773">
        <f>IF(ABS(F773)&gt;1,F773/1000000,F773)*Analysis!$B$4</f>
        <v>10.066609979999999</v>
      </c>
      <c r="R773">
        <f t="shared" si="77"/>
        <v>33.188755</v>
      </c>
      <c r="S773">
        <f t="shared" si="78"/>
        <v>-27.723913</v>
      </c>
      <c r="T773">
        <f t="shared" si="79"/>
        <v>0</v>
      </c>
      <c r="U773">
        <f t="shared" si="74"/>
        <v>0.251</v>
      </c>
    </row>
    <row r="774" spans="1:21" x14ac:dyDescent="0.3">
      <c r="A774" s="4">
        <v>772</v>
      </c>
      <c r="B774" s="4">
        <v>-96575508360</v>
      </c>
      <c r="C774" s="5">
        <v>3</v>
      </c>
      <c r="D774" s="5">
        <v>3.0435E-2</v>
      </c>
      <c r="E774" s="5">
        <v>-4.4393000000000002E-2</v>
      </c>
      <c r="F774" s="5">
        <v>1037478</v>
      </c>
      <c r="G774" s="5">
        <v>42757149</v>
      </c>
      <c r="H774" s="5">
        <v>-40987217</v>
      </c>
      <c r="I774" s="5">
        <v>0</v>
      </c>
      <c r="J774" s="5">
        <v>253</v>
      </c>
      <c r="L774">
        <f t="shared" si="75"/>
        <v>772</v>
      </c>
      <c r="M774">
        <f>Analysis!$B$3+B774/1000000</f>
        <v>16.491639999992913</v>
      </c>
      <c r="N774">
        <f t="shared" si="76"/>
        <v>3</v>
      </c>
      <c r="O774">
        <f>IF(ABS(D774)&gt;1,D774/1000000,D774)*Analysis!$B$4</f>
        <v>0.29856735000000001</v>
      </c>
      <c r="P774">
        <f>IF(ABS(E774)&gt;1,E774/1000000,E774)*Analysis!$B$4</f>
        <v>-0.43549533000000001</v>
      </c>
      <c r="Q774">
        <f>IF(ABS(F774)&gt;1,F774/1000000,F774)*Analysis!$B$4</f>
        <v>10.177659179999999</v>
      </c>
      <c r="R774">
        <f t="shared" si="77"/>
        <v>42.757148999999998</v>
      </c>
      <c r="S774">
        <f t="shared" si="78"/>
        <v>-40.987217000000001</v>
      </c>
      <c r="T774">
        <f t="shared" si="79"/>
        <v>0</v>
      </c>
      <c r="U774">
        <f t="shared" si="74"/>
        <v>0.253</v>
      </c>
    </row>
    <row r="775" spans="1:21" x14ac:dyDescent="0.3">
      <c r="A775" s="4">
        <v>773</v>
      </c>
      <c r="B775" s="4">
        <v>-96575487286</v>
      </c>
      <c r="C775" s="5">
        <v>3</v>
      </c>
      <c r="D775" s="5">
        <v>2.5264999999999999E-2</v>
      </c>
      <c r="E775" s="5">
        <v>-4.2743999999999997E-2</v>
      </c>
      <c r="F775" s="5">
        <v>1049474</v>
      </c>
      <c r="G775" s="5">
        <v>58191711</v>
      </c>
      <c r="H775" s="5">
        <v>-46687687</v>
      </c>
      <c r="I775" s="5">
        <v>0</v>
      </c>
      <c r="J775" s="5">
        <v>251</v>
      </c>
      <c r="L775">
        <f t="shared" si="75"/>
        <v>773</v>
      </c>
      <c r="M775">
        <f>Analysis!$B$3+B775/1000000</f>
        <v>16.512713999996777</v>
      </c>
      <c r="N775">
        <f t="shared" si="76"/>
        <v>3</v>
      </c>
      <c r="O775">
        <f>IF(ABS(D775)&gt;1,D775/1000000,D775)*Analysis!$B$4</f>
        <v>0.24784965</v>
      </c>
      <c r="P775">
        <f>IF(ABS(E775)&gt;1,E775/1000000,E775)*Analysis!$B$4</f>
        <v>-0.41931864000000002</v>
      </c>
      <c r="Q775">
        <f>IF(ABS(F775)&gt;1,F775/1000000,F775)*Analysis!$B$4</f>
        <v>10.29533994</v>
      </c>
      <c r="R775">
        <f t="shared" si="77"/>
        <v>58.191710999999998</v>
      </c>
      <c r="S775">
        <f t="shared" si="78"/>
        <v>-46.687686999999997</v>
      </c>
      <c r="T775">
        <f t="shared" si="79"/>
        <v>0</v>
      </c>
      <c r="U775">
        <f t="shared" si="74"/>
        <v>0.251</v>
      </c>
    </row>
    <row r="776" spans="1:21" x14ac:dyDescent="0.3">
      <c r="A776" s="4">
        <v>774</v>
      </c>
      <c r="B776" s="4">
        <v>-96575469060</v>
      </c>
      <c r="C776" s="5">
        <v>3</v>
      </c>
      <c r="D776" s="5">
        <v>4.0813000000000002E-2</v>
      </c>
      <c r="E776" s="5">
        <v>-3.7127E-2</v>
      </c>
      <c r="F776" s="5">
        <v>1055204</v>
      </c>
      <c r="G776" s="5">
        <v>68675835</v>
      </c>
      <c r="H776" s="5">
        <v>-50654388</v>
      </c>
      <c r="I776" s="5">
        <v>0</v>
      </c>
      <c r="J776" s="5">
        <v>253</v>
      </c>
      <c r="L776">
        <f t="shared" si="75"/>
        <v>774</v>
      </c>
      <c r="M776">
        <f>Analysis!$B$3+B776/1000000</f>
        <v>16.530939999996917</v>
      </c>
      <c r="N776">
        <f t="shared" si="76"/>
        <v>3</v>
      </c>
      <c r="O776">
        <f>IF(ABS(D776)&gt;1,D776/1000000,D776)*Analysis!$B$4</f>
        <v>0.40037553000000004</v>
      </c>
      <c r="P776">
        <f>IF(ABS(E776)&gt;1,E776/1000000,E776)*Analysis!$B$4</f>
        <v>-0.36421587</v>
      </c>
      <c r="Q776">
        <f>IF(ABS(F776)&gt;1,F776/1000000,F776)*Analysis!$B$4</f>
        <v>10.351551240000001</v>
      </c>
      <c r="R776">
        <f t="shared" si="77"/>
        <v>68.675835000000006</v>
      </c>
      <c r="S776">
        <f t="shared" si="78"/>
        <v>-50.654387999999997</v>
      </c>
      <c r="T776">
        <f t="shared" si="79"/>
        <v>0</v>
      </c>
      <c r="U776">
        <f t="shared" si="74"/>
        <v>0.253</v>
      </c>
    </row>
    <row r="777" spans="1:21" x14ac:dyDescent="0.3">
      <c r="A777" s="4">
        <v>775</v>
      </c>
      <c r="B777" s="4">
        <v>-96575454792</v>
      </c>
      <c r="C777" s="5">
        <v>3</v>
      </c>
      <c r="D777" s="5">
        <v>4.0946999999999997E-2</v>
      </c>
      <c r="E777" s="5">
        <v>-3.5360000000000003E-2</v>
      </c>
      <c r="F777" s="5">
        <v>1055108</v>
      </c>
      <c r="G777" s="5">
        <v>83629326</v>
      </c>
      <c r="H777" s="5">
        <v>-47921543</v>
      </c>
      <c r="I777" s="5">
        <v>0</v>
      </c>
      <c r="J777" s="5">
        <v>254</v>
      </c>
      <c r="L777">
        <f t="shared" si="75"/>
        <v>775</v>
      </c>
      <c r="M777">
        <f>Analysis!$B$3+B777/1000000</f>
        <v>16.54520799999591</v>
      </c>
      <c r="N777">
        <f t="shared" si="76"/>
        <v>3</v>
      </c>
      <c r="O777">
        <f>IF(ABS(D777)&gt;1,D777/1000000,D777)*Analysis!$B$4</f>
        <v>0.40169007000000001</v>
      </c>
      <c r="P777">
        <f>IF(ABS(E777)&gt;1,E777/1000000,E777)*Analysis!$B$4</f>
        <v>-0.34688160000000007</v>
      </c>
      <c r="Q777">
        <f>IF(ABS(F777)&gt;1,F777/1000000,F777)*Analysis!$B$4</f>
        <v>10.350609479999999</v>
      </c>
      <c r="R777">
        <f t="shared" si="77"/>
        <v>83.629326000000006</v>
      </c>
      <c r="S777">
        <f t="shared" si="78"/>
        <v>-47.921543</v>
      </c>
      <c r="T777">
        <f t="shared" si="79"/>
        <v>0</v>
      </c>
      <c r="U777">
        <f t="shared" si="74"/>
        <v>0.254</v>
      </c>
    </row>
    <row r="778" spans="1:21" x14ac:dyDescent="0.3">
      <c r="A778" s="4">
        <v>776</v>
      </c>
      <c r="B778" s="4">
        <v>-96575430972</v>
      </c>
      <c r="C778" s="5">
        <v>3</v>
      </c>
      <c r="D778" s="5">
        <v>3.6159999999999998E-2</v>
      </c>
      <c r="E778" s="5">
        <v>-2.6877000000000002E-2</v>
      </c>
      <c r="F778" s="5">
        <v>1041697</v>
      </c>
      <c r="G778" s="5">
        <v>92881004</v>
      </c>
      <c r="H778" s="5">
        <v>-46016392</v>
      </c>
      <c r="I778" s="5">
        <v>0</v>
      </c>
      <c r="J778" s="5">
        <v>253</v>
      </c>
      <c r="L778">
        <f t="shared" si="75"/>
        <v>776</v>
      </c>
      <c r="M778">
        <f>Analysis!$B$3+B778/1000000</f>
        <v>16.56902799999807</v>
      </c>
      <c r="N778">
        <f t="shared" si="76"/>
        <v>3</v>
      </c>
      <c r="O778">
        <f>IF(ABS(D778)&gt;1,D778/1000000,D778)*Analysis!$B$4</f>
        <v>0.35472959999999998</v>
      </c>
      <c r="P778">
        <f>IF(ABS(E778)&gt;1,E778/1000000,E778)*Analysis!$B$4</f>
        <v>-0.26366337000000001</v>
      </c>
      <c r="Q778">
        <f>IF(ABS(F778)&gt;1,F778/1000000,F778)*Analysis!$B$4</f>
        <v>10.219047570000001</v>
      </c>
      <c r="R778">
        <f t="shared" si="77"/>
        <v>92.881004000000004</v>
      </c>
      <c r="S778">
        <f t="shared" si="78"/>
        <v>-46.016392000000003</v>
      </c>
      <c r="T778">
        <f t="shared" si="79"/>
        <v>0</v>
      </c>
      <c r="U778">
        <f t="shared" si="74"/>
        <v>0.253</v>
      </c>
    </row>
    <row r="779" spans="1:21" x14ac:dyDescent="0.3">
      <c r="A779" s="4">
        <v>777</v>
      </c>
      <c r="B779" s="4">
        <v>-96575419710</v>
      </c>
      <c r="C779" s="5">
        <v>3</v>
      </c>
      <c r="D779" s="5">
        <v>-1.8627999999999999E-2</v>
      </c>
      <c r="E779" s="5">
        <v>-9.5359999999999993E-3</v>
      </c>
      <c r="F779" s="5">
        <v>1020907</v>
      </c>
      <c r="G779" s="5">
        <v>101017799</v>
      </c>
      <c r="H779" s="5">
        <v>-18303871</v>
      </c>
      <c r="I779" s="5">
        <v>0</v>
      </c>
      <c r="J779" s="5">
        <v>254</v>
      </c>
      <c r="L779">
        <f t="shared" si="75"/>
        <v>777</v>
      </c>
      <c r="M779">
        <f>Analysis!$B$3+B779/1000000</f>
        <v>16.580289999998058</v>
      </c>
      <c r="N779">
        <f t="shared" si="76"/>
        <v>3</v>
      </c>
      <c r="O779">
        <f>IF(ABS(D779)&gt;1,D779/1000000,D779)*Analysis!$B$4</f>
        <v>-0.18274067999999999</v>
      </c>
      <c r="P779">
        <f>IF(ABS(E779)&gt;1,E779/1000000,E779)*Analysis!$B$4</f>
        <v>-9.3548159999999991E-2</v>
      </c>
      <c r="Q779">
        <f>IF(ABS(F779)&gt;1,F779/1000000,F779)*Analysis!$B$4</f>
        <v>10.015097670000001</v>
      </c>
      <c r="R779">
        <f t="shared" si="77"/>
        <v>101.017799</v>
      </c>
      <c r="S779">
        <f t="shared" si="78"/>
        <v>-18.303871000000001</v>
      </c>
      <c r="T779">
        <f t="shared" si="79"/>
        <v>0</v>
      </c>
      <c r="U779">
        <f t="shared" ref="U779:U842" si="80">J779/1000</f>
        <v>0.254</v>
      </c>
    </row>
    <row r="780" spans="1:21" x14ac:dyDescent="0.3">
      <c r="A780" s="4">
        <v>778</v>
      </c>
      <c r="B780" s="4">
        <v>-96575387517</v>
      </c>
      <c r="C780" s="5">
        <v>3</v>
      </c>
      <c r="D780" s="5">
        <v>-0.11670700000000001</v>
      </c>
      <c r="E780" s="5">
        <v>1.0426E-2</v>
      </c>
      <c r="F780" s="5">
        <v>1002627</v>
      </c>
      <c r="G780" s="5">
        <v>88289345</v>
      </c>
      <c r="H780" s="5">
        <v>8367798</v>
      </c>
      <c r="I780" s="5">
        <v>0</v>
      </c>
      <c r="J780" s="5">
        <v>255</v>
      </c>
      <c r="L780">
        <f t="shared" si="75"/>
        <v>778</v>
      </c>
      <c r="M780">
        <f>Analysis!$B$3+B780/1000000</f>
        <v>16.612483000004431</v>
      </c>
      <c r="N780">
        <f t="shared" si="76"/>
        <v>3</v>
      </c>
      <c r="O780">
        <f>IF(ABS(D780)&gt;1,D780/1000000,D780)*Analysis!$B$4</f>
        <v>-1.1448956700000001</v>
      </c>
      <c r="P780">
        <f>IF(ABS(E780)&gt;1,E780/1000000,E780)*Analysis!$B$4</f>
        <v>0.10227906</v>
      </c>
      <c r="Q780">
        <f>IF(ABS(F780)&gt;1,F780/1000000,F780)*Analysis!$B$4</f>
        <v>9.8357708699999993</v>
      </c>
      <c r="R780">
        <f t="shared" si="77"/>
        <v>88.289344999999997</v>
      </c>
      <c r="S780">
        <f t="shared" si="78"/>
        <v>8.3677980000000005</v>
      </c>
      <c r="T780">
        <f t="shared" si="79"/>
        <v>0</v>
      </c>
      <c r="U780">
        <f t="shared" si="80"/>
        <v>0.255</v>
      </c>
    </row>
    <row r="781" spans="1:21" x14ac:dyDescent="0.3">
      <c r="A781" s="4">
        <v>779</v>
      </c>
      <c r="B781" s="4">
        <v>-96575368484</v>
      </c>
      <c r="C781" s="5">
        <v>3</v>
      </c>
      <c r="D781" s="5">
        <v>-4.3124999999999997E-2</v>
      </c>
      <c r="E781" s="5">
        <v>2.8159999999999999E-3</v>
      </c>
      <c r="F781" s="5">
        <v>1041004</v>
      </c>
      <c r="G781" s="5">
        <v>74470245</v>
      </c>
      <c r="H781" s="5">
        <v>19297945</v>
      </c>
      <c r="I781" s="5">
        <v>0</v>
      </c>
      <c r="J781" s="5">
        <v>255</v>
      </c>
      <c r="L781">
        <f t="shared" si="75"/>
        <v>779</v>
      </c>
      <c r="M781">
        <f>Analysis!$B$3+B781/1000000</f>
        <v>16.631515999994008</v>
      </c>
      <c r="N781">
        <f t="shared" si="76"/>
        <v>3</v>
      </c>
      <c r="O781">
        <f>IF(ABS(D781)&gt;1,D781/1000000,D781)*Analysis!$B$4</f>
        <v>-0.42305624999999997</v>
      </c>
      <c r="P781">
        <f>IF(ABS(E781)&gt;1,E781/1000000,E781)*Analysis!$B$4</f>
        <v>2.762496E-2</v>
      </c>
      <c r="Q781">
        <f>IF(ABS(F781)&gt;1,F781/1000000,F781)*Analysis!$B$4</f>
        <v>10.21224924</v>
      </c>
      <c r="R781">
        <f t="shared" si="77"/>
        <v>74.470245000000006</v>
      </c>
      <c r="S781">
        <f t="shared" si="78"/>
        <v>19.297944999999999</v>
      </c>
      <c r="T781">
        <f t="shared" si="79"/>
        <v>0</v>
      </c>
      <c r="U781">
        <f t="shared" si="80"/>
        <v>0.255</v>
      </c>
    </row>
    <row r="782" spans="1:21" x14ac:dyDescent="0.3">
      <c r="A782" s="4">
        <v>780</v>
      </c>
      <c r="B782" s="4">
        <v>-96575347353</v>
      </c>
      <c r="C782" s="5">
        <v>3</v>
      </c>
      <c r="D782" s="5">
        <v>-4.2315999999999999E-2</v>
      </c>
      <c r="E782" s="5">
        <v>2.8349999999999998E-3</v>
      </c>
      <c r="F782" s="5">
        <v>1054000</v>
      </c>
      <c r="G782" s="5">
        <v>76820099</v>
      </c>
      <c r="H782" s="5">
        <v>-22472408</v>
      </c>
      <c r="I782" s="5">
        <v>0</v>
      </c>
      <c r="J782" s="5">
        <v>257</v>
      </c>
      <c r="L782">
        <f t="shared" si="75"/>
        <v>780</v>
      </c>
      <c r="M782">
        <f>Analysis!$B$3+B782/1000000</f>
        <v>16.652646999995341</v>
      </c>
      <c r="N782">
        <f t="shared" si="76"/>
        <v>3</v>
      </c>
      <c r="O782">
        <f>IF(ABS(D782)&gt;1,D782/1000000,D782)*Analysis!$B$4</f>
        <v>-0.41511996000000001</v>
      </c>
      <c r="P782">
        <f>IF(ABS(E782)&gt;1,E782/1000000,E782)*Analysis!$B$4</f>
        <v>2.7811349999999999E-2</v>
      </c>
      <c r="Q782">
        <f>IF(ABS(F782)&gt;1,F782/1000000,F782)*Analysis!$B$4</f>
        <v>10.339740000000001</v>
      </c>
      <c r="R782">
        <f t="shared" si="77"/>
        <v>76.820098999999999</v>
      </c>
      <c r="S782">
        <f t="shared" si="78"/>
        <v>-22.472408000000001</v>
      </c>
      <c r="T782">
        <f t="shared" si="79"/>
        <v>0</v>
      </c>
      <c r="U782">
        <f t="shared" si="80"/>
        <v>0.25700000000000001</v>
      </c>
    </row>
    <row r="783" spans="1:21" x14ac:dyDescent="0.3">
      <c r="A783" s="4">
        <v>781</v>
      </c>
      <c r="B783" s="4">
        <v>-96575333718</v>
      </c>
      <c r="C783" s="5">
        <v>3</v>
      </c>
      <c r="D783" s="5">
        <v>-0.26612599999999997</v>
      </c>
      <c r="E783" s="5">
        <v>0.22242400000000001</v>
      </c>
      <c r="F783" s="5">
        <v>1009589</v>
      </c>
      <c r="G783" s="5">
        <v>69370399</v>
      </c>
      <c r="H783" s="5">
        <v>-68274757</v>
      </c>
      <c r="I783" s="5">
        <v>0</v>
      </c>
      <c r="J783" s="5">
        <v>258</v>
      </c>
      <c r="L783">
        <f t="shared" si="75"/>
        <v>781</v>
      </c>
      <c r="M783">
        <f>Analysis!$B$3+B783/1000000</f>
        <v>16.666282000005594</v>
      </c>
      <c r="N783">
        <f t="shared" si="76"/>
        <v>3</v>
      </c>
      <c r="O783">
        <f>IF(ABS(D783)&gt;1,D783/1000000,D783)*Analysis!$B$4</f>
        <v>-2.61069606</v>
      </c>
      <c r="P783">
        <f>IF(ABS(E783)&gt;1,E783/1000000,E783)*Analysis!$B$4</f>
        <v>2.1819794400000001</v>
      </c>
      <c r="Q783">
        <f>IF(ABS(F783)&gt;1,F783/1000000,F783)*Analysis!$B$4</f>
        <v>9.9040680900000009</v>
      </c>
      <c r="R783">
        <f t="shared" si="77"/>
        <v>69.370399000000006</v>
      </c>
      <c r="S783">
        <f t="shared" si="78"/>
        <v>-68.274756999999994</v>
      </c>
      <c r="T783">
        <f t="shared" si="79"/>
        <v>0</v>
      </c>
      <c r="U783">
        <f t="shared" si="80"/>
        <v>0.25800000000000001</v>
      </c>
    </row>
    <row r="784" spans="1:21" x14ac:dyDescent="0.3">
      <c r="A784" s="4">
        <v>782</v>
      </c>
      <c r="B784" s="4">
        <v>-96575309033</v>
      </c>
      <c r="C784" s="5">
        <v>3</v>
      </c>
      <c r="D784" s="5">
        <v>-0.44802599999999998</v>
      </c>
      <c r="E784" s="5">
        <v>0.98305399999999998</v>
      </c>
      <c r="F784" s="5">
        <v>0.85829100000000003</v>
      </c>
      <c r="G784" s="5">
        <v>29492008</v>
      </c>
      <c r="H784" s="5">
        <v>-52084587</v>
      </c>
      <c r="I784" s="5">
        <v>0</v>
      </c>
      <c r="J784" s="5">
        <v>259</v>
      </c>
      <c r="L784">
        <f t="shared" si="75"/>
        <v>782</v>
      </c>
      <c r="M784">
        <f>Analysis!$B$3+B784/1000000</f>
        <v>16.690967000002274</v>
      </c>
      <c r="N784">
        <f t="shared" si="76"/>
        <v>3</v>
      </c>
      <c r="O784">
        <f>IF(ABS(D784)&gt;1,D784/1000000,D784)*Analysis!$B$4</f>
        <v>-4.3951350600000003</v>
      </c>
      <c r="P784">
        <f>IF(ABS(E784)&gt;1,E784/1000000,E784)*Analysis!$B$4</f>
        <v>9.6437597400000001</v>
      </c>
      <c r="Q784">
        <f>IF(ABS(F784)&gt;1,F784/1000000,F784)*Analysis!$B$4</f>
        <v>8.4198347099999999</v>
      </c>
      <c r="R784">
        <f t="shared" si="77"/>
        <v>29.492007999999998</v>
      </c>
      <c r="S784">
        <f t="shared" si="78"/>
        <v>-52.084586999999999</v>
      </c>
      <c r="T784">
        <f t="shared" si="79"/>
        <v>0</v>
      </c>
      <c r="U784">
        <f t="shared" si="80"/>
        <v>0.25900000000000001</v>
      </c>
    </row>
    <row r="785" spans="1:21" x14ac:dyDescent="0.3">
      <c r="A785" s="4">
        <v>783</v>
      </c>
      <c r="B785" s="4">
        <v>-96575288494</v>
      </c>
      <c r="C785" s="5">
        <v>3</v>
      </c>
      <c r="D785" s="5">
        <v>-0.21360399999999999</v>
      </c>
      <c r="E785" s="5">
        <v>0.99326800000000004</v>
      </c>
      <c r="F785" s="5">
        <v>0.85395200000000004</v>
      </c>
      <c r="G785" s="5">
        <v>4306533</v>
      </c>
      <c r="H785" s="5">
        <v>6022439</v>
      </c>
      <c r="I785" s="5">
        <v>0</v>
      </c>
      <c r="J785" s="5">
        <v>261</v>
      </c>
      <c r="L785">
        <f t="shared" si="75"/>
        <v>783</v>
      </c>
      <c r="M785">
        <f>Analysis!$B$3+B785/1000000</f>
        <v>16.711506000006921</v>
      </c>
      <c r="N785">
        <f t="shared" si="76"/>
        <v>3</v>
      </c>
      <c r="O785">
        <f>IF(ABS(D785)&gt;1,D785/1000000,D785)*Analysis!$B$4</f>
        <v>-2.0954552400000002</v>
      </c>
      <c r="P785">
        <f>IF(ABS(E785)&gt;1,E785/1000000,E785)*Analysis!$B$4</f>
        <v>9.7439590800000015</v>
      </c>
      <c r="Q785">
        <f>IF(ABS(F785)&gt;1,F785/1000000,F785)*Analysis!$B$4</f>
        <v>8.3772691200000011</v>
      </c>
      <c r="R785">
        <f t="shared" si="77"/>
        <v>4.3065329999999999</v>
      </c>
      <c r="S785">
        <f t="shared" si="78"/>
        <v>6.0224390000000003</v>
      </c>
      <c r="T785">
        <f t="shared" si="79"/>
        <v>0</v>
      </c>
      <c r="U785">
        <f t="shared" si="80"/>
        <v>0.26100000000000001</v>
      </c>
    </row>
    <row r="786" spans="1:21" x14ac:dyDescent="0.3">
      <c r="A786" s="4">
        <v>784</v>
      </c>
      <c r="B786" s="4">
        <v>-96575269036</v>
      </c>
      <c r="C786" s="5">
        <v>3</v>
      </c>
      <c r="D786" s="5">
        <v>-1.0359E-2</v>
      </c>
      <c r="E786" s="5">
        <v>0.172319</v>
      </c>
      <c r="F786" s="5">
        <v>0.98446699999999998</v>
      </c>
      <c r="G786" s="5">
        <v>-13914030</v>
      </c>
      <c r="H786" s="5">
        <v>69657990</v>
      </c>
      <c r="I786" s="5">
        <v>0</v>
      </c>
      <c r="J786" s="5">
        <v>262</v>
      </c>
      <c r="L786">
        <f t="shared" si="75"/>
        <v>784</v>
      </c>
      <c r="M786">
        <f>Analysis!$B$3+B786/1000000</f>
        <v>16.730964000002132</v>
      </c>
      <c r="N786">
        <f t="shared" si="76"/>
        <v>3</v>
      </c>
      <c r="O786">
        <f>IF(ABS(D786)&gt;1,D786/1000000,D786)*Analysis!$B$4</f>
        <v>-0.10162179</v>
      </c>
      <c r="P786">
        <f>IF(ABS(E786)&gt;1,E786/1000000,E786)*Analysis!$B$4</f>
        <v>1.6904493900000002</v>
      </c>
      <c r="Q786">
        <f>IF(ABS(F786)&gt;1,F786/1000000,F786)*Analysis!$B$4</f>
        <v>9.6576212699999999</v>
      </c>
      <c r="R786">
        <f t="shared" si="77"/>
        <v>-13.91403</v>
      </c>
      <c r="S786">
        <f t="shared" si="78"/>
        <v>69.657989999999998</v>
      </c>
      <c r="T786">
        <f t="shared" si="79"/>
        <v>0</v>
      </c>
      <c r="U786">
        <f t="shared" si="80"/>
        <v>0.26200000000000001</v>
      </c>
    </row>
    <row r="787" spans="1:21" x14ac:dyDescent="0.3">
      <c r="A787" s="4">
        <v>785</v>
      </c>
      <c r="B787" s="4">
        <v>-96575248428</v>
      </c>
      <c r="C787" s="5">
        <v>3</v>
      </c>
      <c r="D787" s="5">
        <v>-2.7772999999999999E-2</v>
      </c>
      <c r="E787" s="5">
        <v>-8.2472000000000004E-2</v>
      </c>
      <c r="F787" s="5">
        <v>1041762</v>
      </c>
      <c r="G787" s="5">
        <v>-14709602</v>
      </c>
      <c r="H787" s="5">
        <v>80626099</v>
      </c>
      <c r="I787" s="5">
        <v>0</v>
      </c>
      <c r="J787" s="5">
        <v>263</v>
      </c>
      <c r="L787">
        <f t="shared" si="75"/>
        <v>785</v>
      </c>
      <c r="M787">
        <f>Analysis!$B$3+B787/1000000</f>
        <v>16.751571999993757</v>
      </c>
      <c r="N787">
        <f t="shared" si="76"/>
        <v>3</v>
      </c>
      <c r="O787">
        <f>IF(ABS(D787)&gt;1,D787/1000000,D787)*Analysis!$B$4</f>
        <v>-0.27245312999999999</v>
      </c>
      <c r="P787">
        <f>IF(ABS(E787)&gt;1,E787/1000000,E787)*Analysis!$B$4</f>
        <v>-0.8090503200000001</v>
      </c>
      <c r="Q787">
        <f>IF(ABS(F787)&gt;1,F787/1000000,F787)*Analysis!$B$4</f>
        <v>10.219685220000001</v>
      </c>
      <c r="R787">
        <f t="shared" si="77"/>
        <v>-14.709602</v>
      </c>
      <c r="S787">
        <f t="shared" si="78"/>
        <v>80.626098999999996</v>
      </c>
      <c r="T787">
        <f t="shared" si="79"/>
        <v>0</v>
      </c>
      <c r="U787">
        <f t="shared" si="80"/>
        <v>0.26300000000000001</v>
      </c>
    </row>
    <row r="788" spans="1:21" x14ac:dyDescent="0.3">
      <c r="A788" s="4">
        <v>786</v>
      </c>
      <c r="B788" s="4">
        <v>-96575231197</v>
      </c>
      <c r="C788" s="5">
        <v>3</v>
      </c>
      <c r="D788" s="5">
        <v>-7.5007000000000004E-2</v>
      </c>
      <c r="E788" s="5">
        <v>-6.4560000000000006E-2</v>
      </c>
      <c r="F788" s="5">
        <v>1012663</v>
      </c>
      <c r="G788" s="5">
        <v>-9693875</v>
      </c>
      <c r="H788" s="5">
        <v>85312950</v>
      </c>
      <c r="I788" s="5">
        <v>0</v>
      </c>
      <c r="J788" s="5">
        <v>265</v>
      </c>
      <c r="L788">
        <f t="shared" si="75"/>
        <v>786</v>
      </c>
      <c r="M788">
        <f>Analysis!$B$3+B788/1000000</f>
        <v>16.768802999999025</v>
      </c>
      <c r="N788">
        <f t="shared" si="76"/>
        <v>3</v>
      </c>
      <c r="O788">
        <f>IF(ABS(D788)&gt;1,D788/1000000,D788)*Analysis!$B$4</f>
        <v>-0.73581867000000012</v>
      </c>
      <c r="P788">
        <f>IF(ABS(E788)&gt;1,E788/1000000,E788)*Analysis!$B$4</f>
        <v>-0.63333360000000005</v>
      </c>
      <c r="Q788">
        <f>IF(ABS(F788)&gt;1,F788/1000000,F788)*Analysis!$B$4</f>
        <v>9.9342240300000011</v>
      </c>
      <c r="R788">
        <f t="shared" si="77"/>
        <v>-9.6938750000000002</v>
      </c>
      <c r="S788">
        <f t="shared" si="78"/>
        <v>85.312950000000001</v>
      </c>
      <c r="T788">
        <f t="shared" si="79"/>
        <v>0</v>
      </c>
      <c r="U788">
        <f t="shared" si="80"/>
        <v>0.26500000000000001</v>
      </c>
    </row>
    <row r="789" spans="1:21" x14ac:dyDescent="0.3">
      <c r="A789" s="4">
        <v>787</v>
      </c>
      <c r="B789" s="4">
        <v>-96575213171</v>
      </c>
      <c r="C789" s="5">
        <v>3</v>
      </c>
      <c r="D789" s="5">
        <v>-0.11600000000000001</v>
      </c>
      <c r="E789" s="5">
        <v>-0.149674</v>
      </c>
      <c r="F789" s="5">
        <v>0.994479</v>
      </c>
      <c r="G789" s="5">
        <v>-12946208</v>
      </c>
      <c r="H789" s="5">
        <v>73736008</v>
      </c>
      <c r="I789" s="5">
        <v>0</v>
      </c>
      <c r="J789" s="5">
        <v>267</v>
      </c>
      <c r="L789">
        <f t="shared" si="75"/>
        <v>787</v>
      </c>
      <c r="M789">
        <f>Analysis!$B$3+B789/1000000</f>
        <v>16.786829000004218</v>
      </c>
      <c r="N789">
        <f t="shared" si="76"/>
        <v>3</v>
      </c>
      <c r="O789">
        <f>IF(ABS(D789)&gt;1,D789/1000000,D789)*Analysis!$B$4</f>
        <v>-1.1379600000000001</v>
      </c>
      <c r="P789">
        <f>IF(ABS(E789)&gt;1,E789/1000000,E789)*Analysis!$B$4</f>
        <v>-1.4683019400000001</v>
      </c>
      <c r="Q789">
        <f>IF(ABS(F789)&gt;1,F789/1000000,F789)*Analysis!$B$4</f>
        <v>9.7558389900000009</v>
      </c>
      <c r="R789">
        <f t="shared" si="77"/>
        <v>-12.946208</v>
      </c>
      <c r="S789">
        <f t="shared" si="78"/>
        <v>73.736007999999998</v>
      </c>
      <c r="T789">
        <f t="shared" si="79"/>
        <v>0</v>
      </c>
      <c r="U789">
        <f t="shared" si="80"/>
        <v>0.26700000000000002</v>
      </c>
    </row>
    <row r="790" spans="1:21" x14ac:dyDescent="0.3">
      <c r="A790" s="4">
        <v>788</v>
      </c>
      <c r="B790" s="4">
        <v>-96575184714</v>
      </c>
      <c r="C790" s="5">
        <v>3</v>
      </c>
      <c r="D790" s="5">
        <v>-8.1044000000000005E-2</v>
      </c>
      <c r="E790" s="5">
        <v>-0.102684</v>
      </c>
      <c r="F790" s="5">
        <v>0.98411999999999999</v>
      </c>
      <c r="G790" s="5">
        <v>-3502319</v>
      </c>
      <c r="H790" s="5">
        <v>45323925</v>
      </c>
      <c r="I790" s="5">
        <v>0</v>
      </c>
      <c r="J790" s="5">
        <v>268</v>
      </c>
      <c r="L790">
        <f t="shared" si="75"/>
        <v>788</v>
      </c>
      <c r="M790">
        <f>Analysis!$B$3+B790/1000000</f>
        <v>16.815285999997286</v>
      </c>
      <c r="N790">
        <f t="shared" si="76"/>
        <v>3</v>
      </c>
      <c r="O790">
        <f>IF(ABS(D790)&gt;1,D790/1000000,D790)*Analysis!$B$4</f>
        <v>-0.7950416400000001</v>
      </c>
      <c r="P790">
        <f>IF(ABS(E790)&gt;1,E790/1000000,E790)*Analysis!$B$4</f>
        <v>-1.00733004</v>
      </c>
      <c r="Q790">
        <f>IF(ABS(F790)&gt;1,F790/1000000,F790)*Analysis!$B$4</f>
        <v>9.6542171999999997</v>
      </c>
      <c r="R790">
        <f t="shared" si="77"/>
        <v>-3.502319</v>
      </c>
      <c r="S790">
        <f t="shared" si="78"/>
        <v>45.323925000000003</v>
      </c>
      <c r="T790">
        <f t="shared" si="79"/>
        <v>0</v>
      </c>
      <c r="U790">
        <f t="shared" si="80"/>
        <v>0.26800000000000002</v>
      </c>
    </row>
    <row r="791" spans="1:21" x14ac:dyDescent="0.3">
      <c r="A791" s="4">
        <v>789</v>
      </c>
      <c r="B791" s="4">
        <v>-96575167845</v>
      </c>
      <c r="C791" s="5">
        <v>3</v>
      </c>
      <c r="D791" s="5">
        <v>-3.4422000000000001E-2</v>
      </c>
      <c r="E791" s="5">
        <v>-2.3373000000000001E-2</v>
      </c>
      <c r="F791" s="5">
        <v>1016004</v>
      </c>
      <c r="G791" s="5">
        <v>8716801</v>
      </c>
      <c r="H791" s="5">
        <v>36878021</v>
      </c>
      <c r="I791" s="5">
        <v>0</v>
      </c>
      <c r="J791" s="5">
        <v>269</v>
      </c>
      <c r="L791">
        <f t="shared" si="75"/>
        <v>789</v>
      </c>
      <c r="M791">
        <f>Analysis!$B$3+B791/1000000</f>
        <v>16.832154999996419</v>
      </c>
      <c r="N791">
        <f t="shared" si="76"/>
        <v>3</v>
      </c>
      <c r="O791">
        <f>IF(ABS(D791)&gt;1,D791/1000000,D791)*Analysis!$B$4</f>
        <v>-0.33767982000000002</v>
      </c>
      <c r="P791">
        <f>IF(ABS(E791)&gt;1,E791/1000000,E791)*Analysis!$B$4</f>
        <v>-0.22928913000000004</v>
      </c>
      <c r="Q791">
        <f>IF(ABS(F791)&gt;1,F791/1000000,F791)*Analysis!$B$4</f>
        <v>9.9669992399999998</v>
      </c>
      <c r="R791">
        <f t="shared" si="77"/>
        <v>8.7168010000000002</v>
      </c>
      <c r="S791">
        <f t="shared" si="78"/>
        <v>36.878020999999997</v>
      </c>
      <c r="T791">
        <f t="shared" si="79"/>
        <v>0</v>
      </c>
      <c r="U791">
        <f t="shared" si="80"/>
        <v>0.26900000000000002</v>
      </c>
    </row>
    <row r="792" spans="1:21" x14ac:dyDescent="0.3">
      <c r="A792" s="4">
        <v>790</v>
      </c>
      <c r="B792" s="4">
        <v>-96575147600</v>
      </c>
      <c r="C792" s="5">
        <v>3</v>
      </c>
      <c r="D792" s="5">
        <v>-3.5518000000000001E-2</v>
      </c>
      <c r="E792" s="5">
        <v>-3.2821000000000003E-2</v>
      </c>
      <c r="F792" s="5">
        <v>1023874</v>
      </c>
      <c r="G792" s="5">
        <v>26414259</v>
      </c>
      <c r="H792" s="5">
        <v>15540167</v>
      </c>
      <c r="I792" s="5">
        <v>0</v>
      </c>
      <c r="J792" s="5">
        <v>271</v>
      </c>
      <c r="L792">
        <f t="shared" si="75"/>
        <v>790</v>
      </c>
      <c r="M792">
        <f>Analysis!$B$3+B792/1000000</f>
        <v>16.852400000003399</v>
      </c>
      <c r="N792">
        <f t="shared" si="76"/>
        <v>3</v>
      </c>
      <c r="O792">
        <f>IF(ABS(D792)&gt;1,D792/1000000,D792)*Analysis!$B$4</f>
        <v>-0.34843158000000002</v>
      </c>
      <c r="P792">
        <f>IF(ABS(E792)&gt;1,E792/1000000,E792)*Analysis!$B$4</f>
        <v>-0.32197401000000003</v>
      </c>
      <c r="Q792">
        <f>IF(ABS(F792)&gt;1,F792/1000000,F792)*Analysis!$B$4</f>
        <v>10.044203939999999</v>
      </c>
      <c r="R792">
        <f t="shared" si="77"/>
        <v>26.414259000000001</v>
      </c>
      <c r="S792">
        <f t="shared" si="78"/>
        <v>15.540167</v>
      </c>
      <c r="T792">
        <f t="shared" si="79"/>
        <v>0</v>
      </c>
      <c r="U792">
        <f t="shared" si="80"/>
        <v>0.27100000000000002</v>
      </c>
    </row>
    <row r="793" spans="1:21" x14ac:dyDescent="0.3">
      <c r="A793" s="4">
        <v>791</v>
      </c>
      <c r="B793" s="4">
        <v>-96575129801</v>
      </c>
      <c r="C793" s="5">
        <v>3</v>
      </c>
      <c r="D793" s="5">
        <v>-6.7019999999999996E-2</v>
      </c>
      <c r="E793" s="5">
        <v>-6.1550000000000001E-2</v>
      </c>
      <c r="F793" s="5">
        <v>1029726</v>
      </c>
      <c r="G793" s="5">
        <v>35108204</v>
      </c>
      <c r="H793" s="5">
        <v>3409446</v>
      </c>
      <c r="I793" s="5">
        <v>0</v>
      </c>
      <c r="J793" s="5">
        <v>273</v>
      </c>
      <c r="L793">
        <f t="shared" si="75"/>
        <v>791</v>
      </c>
      <c r="M793">
        <f>Analysis!$B$3+B793/1000000</f>
        <v>16.870198999997228</v>
      </c>
      <c r="N793">
        <f t="shared" si="76"/>
        <v>3</v>
      </c>
      <c r="O793">
        <f>IF(ABS(D793)&gt;1,D793/1000000,D793)*Analysis!$B$4</f>
        <v>-0.6574662</v>
      </c>
      <c r="P793">
        <f>IF(ABS(E793)&gt;1,E793/1000000,E793)*Analysis!$B$4</f>
        <v>-0.60380549999999999</v>
      </c>
      <c r="Q793">
        <f>IF(ABS(F793)&gt;1,F793/1000000,F793)*Analysis!$B$4</f>
        <v>10.101612059999999</v>
      </c>
      <c r="R793">
        <f t="shared" si="77"/>
        <v>35.108204000000001</v>
      </c>
      <c r="S793">
        <f t="shared" si="78"/>
        <v>3.409446</v>
      </c>
      <c r="T793">
        <f t="shared" si="79"/>
        <v>0</v>
      </c>
      <c r="U793">
        <f t="shared" si="80"/>
        <v>0.27300000000000002</v>
      </c>
    </row>
    <row r="794" spans="1:21" x14ac:dyDescent="0.3">
      <c r="A794" s="4">
        <v>792</v>
      </c>
      <c r="B794" s="4">
        <v>-96575108191</v>
      </c>
      <c r="C794" s="5">
        <v>3</v>
      </c>
      <c r="D794" s="5">
        <v>-9.3968999999999997E-2</v>
      </c>
      <c r="E794" s="5">
        <v>-1.6850000000000001E-3</v>
      </c>
      <c r="F794" s="5">
        <v>0.99951199999999996</v>
      </c>
      <c r="G794" s="5">
        <v>44308594</v>
      </c>
      <c r="H794" s="5">
        <v>-12630047</v>
      </c>
      <c r="I794" s="5">
        <v>0</v>
      </c>
      <c r="J794" s="5">
        <v>275</v>
      </c>
      <c r="L794">
        <f t="shared" si="75"/>
        <v>792</v>
      </c>
      <c r="M794">
        <f>Analysis!$B$3+B794/1000000</f>
        <v>16.891808999993373</v>
      </c>
      <c r="N794">
        <f t="shared" si="76"/>
        <v>3</v>
      </c>
      <c r="O794">
        <f>IF(ABS(D794)&gt;1,D794/1000000,D794)*Analysis!$B$4</f>
        <v>-0.92183588999999999</v>
      </c>
      <c r="P794">
        <f>IF(ABS(E794)&gt;1,E794/1000000,E794)*Analysis!$B$4</f>
        <v>-1.6529850000000002E-2</v>
      </c>
      <c r="Q794">
        <f>IF(ABS(F794)&gt;1,F794/1000000,F794)*Analysis!$B$4</f>
        <v>9.8052127200000001</v>
      </c>
      <c r="R794">
        <f t="shared" si="77"/>
        <v>44.308593999999999</v>
      </c>
      <c r="S794">
        <f t="shared" si="78"/>
        <v>-12.630046999999999</v>
      </c>
      <c r="T794">
        <f t="shared" si="79"/>
        <v>0</v>
      </c>
      <c r="U794">
        <f t="shared" si="80"/>
        <v>0.27500000000000002</v>
      </c>
    </row>
    <row r="795" spans="1:21" x14ac:dyDescent="0.3">
      <c r="A795" s="4">
        <v>793</v>
      </c>
      <c r="B795" s="4">
        <v>-96575089598</v>
      </c>
      <c r="C795" s="5">
        <v>3</v>
      </c>
      <c r="D795" s="5">
        <v>-0.115427</v>
      </c>
      <c r="E795" s="5">
        <v>-1.6083E-2</v>
      </c>
      <c r="F795" s="5">
        <v>0.95284199999999997</v>
      </c>
      <c r="G795" s="5">
        <v>46972397</v>
      </c>
      <c r="H795" s="5">
        <v>-15907662</v>
      </c>
      <c r="I795" s="5">
        <v>0</v>
      </c>
      <c r="J795" s="5">
        <v>277</v>
      </c>
      <c r="L795">
        <f t="shared" si="75"/>
        <v>793</v>
      </c>
      <c r="M795">
        <f>Analysis!$B$3+B795/1000000</f>
        <v>16.910401999994065</v>
      </c>
      <c r="N795">
        <f t="shared" si="76"/>
        <v>3</v>
      </c>
      <c r="O795">
        <f>IF(ABS(D795)&gt;1,D795/1000000,D795)*Analysis!$B$4</f>
        <v>-1.1323388700000001</v>
      </c>
      <c r="P795">
        <f>IF(ABS(E795)&gt;1,E795/1000000,E795)*Analysis!$B$4</f>
        <v>-0.15777423000000002</v>
      </c>
      <c r="Q795">
        <f>IF(ABS(F795)&gt;1,F795/1000000,F795)*Analysis!$B$4</f>
        <v>9.347380020000001</v>
      </c>
      <c r="R795">
        <f t="shared" si="77"/>
        <v>46.972397000000001</v>
      </c>
      <c r="S795">
        <f t="shared" si="78"/>
        <v>-15.907662</v>
      </c>
      <c r="T795">
        <f t="shared" si="79"/>
        <v>0</v>
      </c>
      <c r="U795">
        <f t="shared" si="80"/>
        <v>0.27700000000000002</v>
      </c>
    </row>
    <row r="796" spans="1:21" x14ac:dyDescent="0.3">
      <c r="A796" s="4">
        <v>794</v>
      </c>
      <c r="B796" s="4">
        <v>-96575070932</v>
      </c>
      <c r="C796" s="5">
        <v>3</v>
      </c>
      <c r="D796" s="5">
        <v>-9.6575999999999995E-2</v>
      </c>
      <c r="E796" s="5">
        <v>-1.6629999999999999E-2</v>
      </c>
      <c r="F796" s="5">
        <v>0.95683499999999999</v>
      </c>
      <c r="G796" s="5">
        <v>49810242</v>
      </c>
      <c r="H796" s="5">
        <v>-14431403</v>
      </c>
      <c r="I796" s="5">
        <v>0</v>
      </c>
      <c r="J796" s="5">
        <v>278</v>
      </c>
      <c r="L796">
        <f t="shared" si="75"/>
        <v>794</v>
      </c>
      <c r="M796">
        <f>Analysis!$B$3+B796/1000000</f>
        <v>16.929067999997642</v>
      </c>
      <c r="N796">
        <f t="shared" si="76"/>
        <v>3</v>
      </c>
      <c r="O796">
        <f>IF(ABS(D796)&gt;1,D796/1000000,D796)*Analysis!$B$4</f>
        <v>-0.94741056000000001</v>
      </c>
      <c r="P796">
        <f>IF(ABS(E796)&gt;1,E796/1000000,E796)*Analysis!$B$4</f>
        <v>-0.16314029999999999</v>
      </c>
      <c r="Q796">
        <f>IF(ABS(F796)&gt;1,F796/1000000,F796)*Analysis!$B$4</f>
        <v>9.3865513499999995</v>
      </c>
      <c r="R796">
        <f t="shared" si="77"/>
        <v>49.810242000000002</v>
      </c>
      <c r="S796">
        <f t="shared" si="78"/>
        <v>-14.431403</v>
      </c>
      <c r="T796">
        <f t="shared" si="79"/>
        <v>0</v>
      </c>
      <c r="U796">
        <f t="shared" si="80"/>
        <v>0.27800000000000002</v>
      </c>
    </row>
    <row r="797" spans="1:21" x14ac:dyDescent="0.3">
      <c r="A797" s="4">
        <v>795</v>
      </c>
      <c r="B797" s="4">
        <v>-96575047909</v>
      </c>
      <c r="C797" s="5">
        <v>3</v>
      </c>
      <c r="D797" s="5">
        <v>-8.4168999999999994E-2</v>
      </c>
      <c r="E797" s="5">
        <v>-4.1660000000000004E-3</v>
      </c>
      <c r="F797" s="5">
        <v>0.98728700000000003</v>
      </c>
      <c r="G797" s="5">
        <v>59567562</v>
      </c>
      <c r="H797" s="5">
        <v>-13529315</v>
      </c>
      <c r="I797" s="5">
        <v>0</v>
      </c>
      <c r="J797" s="5">
        <v>280</v>
      </c>
      <c r="L797">
        <f t="shared" si="75"/>
        <v>795</v>
      </c>
      <c r="M797">
        <f>Analysis!$B$3+B797/1000000</f>
        <v>16.9520909999992</v>
      </c>
      <c r="N797">
        <f t="shared" si="76"/>
        <v>3</v>
      </c>
      <c r="O797">
        <f>IF(ABS(D797)&gt;1,D797/1000000,D797)*Analysis!$B$4</f>
        <v>-0.82569788999999993</v>
      </c>
      <c r="P797">
        <f>IF(ABS(E797)&gt;1,E797/1000000,E797)*Analysis!$B$4</f>
        <v>-4.0868460000000009E-2</v>
      </c>
      <c r="Q797">
        <f>IF(ABS(F797)&gt;1,F797/1000000,F797)*Analysis!$B$4</f>
        <v>9.6852854700000002</v>
      </c>
      <c r="R797">
        <f t="shared" si="77"/>
        <v>59.567562000000002</v>
      </c>
      <c r="S797">
        <f t="shared" si="78"/>
        <v>-13.529315</v>
      </c>
      <c r="T797">
        <f t="shared" si="79"/>
        <v>0</v>
      </c>
      <c r="U797">
        <f t="shared" si="80"/>
        <v>0.28000000000000003</v>
      </c>
    </row>
    <row r="798" spans="1:21" x14ac:dyDescent="0.3">
      <c r="A798" s="4">
        <v>796</v>
      </c>
      <c r="B798" s="4">
        <v>-96575033833</v>
      </c>
      <c r="C798" s="5">
        <v>3</v>
      </c>
      <c r="D798" s="5">
        <v>-8.1234000000000001E-2</v>
      </c>
      <c r="E798" s="5">
        <v>-1.6800000000000001E-3</v>
      </c>
      <c r="F798" s="5">
        <v>0.99838700000000002</v>
      </c>
      <c r="G798" s="5">
        <v>66046501</v>
      </c>
      <c r="H798" s="5">
        <v>-6675214</v>
      </c>
      <c r="I798" s="5">
        <v>0</v>
      </c>
      <c r="J798" s="5">
        <v>281</v>
      </c>
      <c r="L798">
        <f t="shared" si="75"/>
        <v>796</v>
      </c>
      <c r="M798">
        <f>Analysis!$B$3+B798/1000000</f>
        <v>16.966167000005953</v>
      </c>
      <c r="N798">
        <f t="shared" si="76"/>
        <v>3</v>
      </c>
      <c r="O798">
        <f>IF(ABS(D798)&gt;1,D798/1000000,D798)*Analysis!$B$4</f>
        <v>-0.79690554000000002</v>
      </c>
      <c r="P798">
        <f>IF(ABS(E798)&gt;1,E798/1000000,E798)*Analysis!$B$4</f>
        <v>-1.64808E-2</v>
      </c>
      <c r="Q798">
        <f>IF(ABS(F798)&gt;1,F798/1000000,F798)*Analysis!$B$4</f>
        <v>9.79417647</v>
      </c>
      <c r="R798">
        <f t="shared" si="77"/>
        <v>66.046501000000006</v>
      </c>
      <c r="S798">
        <f t="shared" si="78"/>
        <v>-6.6752140000000004</v>
      </c>
      <c r="T798">
        <f t="shared" si="79"/>
        <v>0</v>
      </c>
      <c r="U798">
        <f t="shared" si="80"/>
        <v>0.28100000000000003</v>
      </c>
    </row>
    <row r="799" spans="1:21" x14ac:dyDescent="0.3">
      <c r="A799" s="4">
        <v>797</v>
      </c>
      <c r="B799" s="4">
        <v>-96575017134</v>
      </c>
      <c r="C799" s="5">
        <v>3</v>
      </c>
      <c r="D799" s="5">
        <v>-0.117919</v>
      </c>
      <c r="E799" s="5">
        <v>-2.8476000000000001E-2</v>
      </c>
      <c r="F799" s="5">
        <v>0.98194300000000001</v>
      </c>
      <c r="G799" s="5">
        <v>71817261</v>
      </c>
      <c r="H799" s="5">
        <v>-21144304</v>
      </c>
      <c r="I799" s="5">
        <v>0</v>
      </c>
      <c r="J799" s="5">
        <v>283</v>
      </c>
      <c r="L799">
        <f t="shared" si="75"/>
        <v>797</v>
      </c>
      <c r="M799">
        <f>Analysis!$B$3+B799/1000000</f>
        <v>16.982866000005743</v>
      </c>
      <c r="N799">
        <f t="shared" si="76"/>
        <v>3</v>
      </c>
      <c r="O799">
        <f>IF(ABS(D799)&gt;1,D799/1000000,D799)*Analysis!$B$4</f>
        <v>-1.15678539</v>
      </c>
      <c r="P799">
        <f>IF(ABS(E799)&gt;1,E799/1000000,E799)*Analysis!$B$4</f>
        <v>-0.27934956000000005</v>
      </c>
      <c r="Q799">
        <f>IF(ABS(F799)&gt;1,F799/1000000,F799)*Analysis!$B$4</f>
        <v>9.6328608300000003</v>
      </c>
      <c r="R799">
        <f t="shared" si="77"/>
        <v>71.817261000000002</v>
      </c>
      <c r="S799">
        <f t="shared" si="78"/>
        <v>-21.144304000000002</v>
      </c>
      <c r="T799">
        <f t="shared" si="79"/>
        <v>0</v>
      </c>
      <c r="U799">
        <f t="shared" si="80"/>
        <v>0.28299999999999997</v>
      </c>
    </row>
    <row r="800" spans="1:21" x14ac:dyDescent="0.3">
      <c r="A800" s="4">
        <v>798</v>
      </c>
      <c r="B800" s="4">
        <v>-96574997368</v>
      </c>
      <c r="C800" s="5">
        <v>3</v>
      </c>
      <c r="D800" s="5">
        <v>-0.234102</v>
      </c>
      <c r="E800" s="5">
        <v>5.3300000000000005E-4</v>
      </c>
      <c r="F800" s="5">
        <v>0.94283600000000001</v>
      </c>
      <c r="G800" s="5">
        <v>68827049</v>
      </c>
      <c r="H800" s="5">
        <v>-12533122</v>
      </c>
      <c r="I800" s="5">
        <v>0</v>
      </c>
      <c r="J800" s="5">
        <v>284</v>
      </c>
      <c r="L800">
        <f t="shared" si="75"/>
        <v>798</v>
      </c>
      <c r="M800">
        <f>Analysis!$B$3+B800/1000000</f>
        <v>17.002632000003359</v>
      </c>
      <c r="N800">
        <f t="shared" si="76"/>
        <v>3</v>
      </c>
      <c r="O800">
        <f>IF(ABS(D800)&gt;1,D800/1000000,D800)*Analysis!$B$4</f>
        <v>-2.29654062</v>
      </c>
      <c r="P800">
        <f>IF(ABS(E800)&gt;1,E800/1000000,E800)*Analysis!$B$4</f>
        <v>5.2287300000000009E-3</v>
      </c>
      <c r="Q800">
        <f>IF(ABS(F800)&gt;1,F800/1000000,F800)*Analysis!$B$4</f>
        <v>9.2492211600000012</v>
      </c>
      <c r="R800">
        <f t="shared" si="77"/>
        <v>68.827049000000002</v>
      </c>
      <c r="S800">
        <f t="shared" si="78"/>
        <v>-12.533122000000001</v>
      </c>
      <c r="T800">
        <f t="shared" si="79"/>
        <v>0</v>
      </c>
      <c r="U800">
        <f t="shared" si="80"/>
        <v>0.28399999999999997</v>
      </c>
    </row>
    <row r="801" spans="1:21" x14ac:dyDescent="0.3">
      <c r="A801" s="4">
        <v>799</v>
      </c>
      <c r="B801" s="4">
        <v>-96574974288</v>
      </c>
      <c r="C801" s="5">
        <v>3</v>
      </c>
      <c r="D801" s="5">
        <v>-0.29623899999999997</v>
      </c>
      <c r="E801" s="5">
        <v>7.2147000000000003E-2</v>
      </c>
      <c r="F801" s="5">
        <v>0.93420300000000001</v>
      </c>
      <c r="G801" s="5">
        <v>56810608</v>
      </c>
      <c r="H801" s="5">
        <v>3664857</v>
      </c>
      <c r="I801" s="5">
        <v>0</v>
      </c>
      <c r="J801" s="5">
        <v>287</v>
      </c>
      <c r="L801">
        <f t="shared" si="75"/>
        <v>799</v>
      </c>
      <c r="M801">
        <f>Analysis!$B$3+B801/1000000</f>
        <v>17.025712000002386</v>
      </c>
      <c r="N801">
        <f t="shared" si="76"/>
        <v>3</v>
      </c>
      <c r="O801">
        <f>IF(ABS(D801)&gt;1,D801/1000000,D801)*Analysis!$B$4</f>
        <v>-2.90610459</v>
      </c>
      <c r="P801">
        <f>IF(ABS(E801)&gt;1,E801/1000000,E801)*Analysis!$B$4</f>
        <v>0.70776207000000002</v>
      </c>
      <c r="Q801">
        <f>IF(ABS(F801)&gt;1,F801/1000000,F801)*Analysis!$B$4</f>
        <v>9.1645314300000003</v>
      </c>
      <c r="R801">
        <f t="shared" si="77"/>
        <v>56.810608000000002</v>
      </c>
      <c r="S801">
        <f t="shared" si="78"/>
        <v>3.664857</v>
      </c>
      <c r="T801">
        <f t="shared" si="79"/>
        <v>0</v>
      </c>
      <c r="U801">
        <f t="shared" si="80"/>
        <v>0.28699999999999998</v>
      </c>
    </row>
    <row r="802" spans="1:21" x14ac:dyDescent="0.3">
      <c r="A802" s="4">
        <v>800</v>
      </c>
      <c r="B802" s="4">
        <v>-96574949719</v>
      </c>
      <c r="C802" s="5">
        <v>3</v>
      </c>
      <c r="D802" s="5">
        <v>-0.166903</v>
      </c>
      <c r="E802" s="5">
        <v>5.3150000000000003E-2</v>
      </c>
      <c r="F802" s="5">
        <v>0.99357399999999996</v>
      </c>
      <c r="G802" s="5">
        <v>49208549</v>
      </c>
      <c r="H802" s="5">
        <v>11961235</v>
      </c>
      <c r="I802" s="5">
        <v>0</v>
      </c>
      <c r="J802" s="5">
        <v>289</v>
      </c>
      <c r="L802">
        <f t="shared" si="75"/>
        <v>800</v>
      </c>
      <c r="M802">
        <f>Analysis!$B$3+B802/1000000</f>
        <v>17.050281000003451</v>
      </c>
      <c r="N802">
        <f t="shared" si="76"/>
        <v>3</v>
      </c>
      <c r="O802">
        <f>IF(ABS(D802)&gt;1,D802/1000000,D802)*Analysis!$B$4</f>
        <v>-1.6373184300000001</v>
      </c>
      <c r="P802">
        <f>IF(ABS(E802)&gt;1,E802/1000000,E802)*Analysis!$B$4</f>
        <v>0.52140150000000007</v>
      </c>
      <c r="Q802">
        <f>IF(ABS(F802)&gt;1,F802/1000000,F802)*Analysis!$B$4</f>
        <v>9.7469609399999992</v>
      </c>
      <c r="R802">
        <f t="shared" si="77"/>
        <v>49.208548999999998</v>
      </c>
      <c r="S802">
        <f t="shared" si="78"/>
        <v>11.961235</v>
      </c>
      <c r="T802">
        <f t="shared" si="79"/>
        <v>0</v>
      </c>
      <c r="U802">
        <f t="shared" si="80"/>
        <v>0.28899999999999998</v>
      </c>
    </row>
    <row r="803" spans="1:21" x14ac:dyDescent="0.3">
      <c r="A803" s="4">
        <v>801</v>
      </c>
      <c r="B803" s="4">
        <v>-96574927581</v>
      </c>
      <c r="C803" s="5">
        <v>3</v>
      </c>
      <c r="D803" s="5">
        <v>-9.3232999999999996E-2</v>
      </c>
      <c r="E803" s="5">
        <v>3.8254000000000003E-2</v>
      </c>
      <c r="F803" s="5">
        <v>0.97916000000000003</v>
      </c>
      <c r="G803" s="5">
        <v>49467529</v>
      </c>
      <c r="H803" s="5">
        <v>16945759</v>
      </c>
      <c r="I803" s="5">
        <v>0</v>
      </c>
      <c r="J803" s="5">
        <v>291</v>
      </c>
      <c r="L803">
        <f t="shared" si="75"/>
        <v>801</v>
      </c>
      <c r="M803">
        <f>Analysis!$B$3+B803/1000000</f>
        <v>17.07241900000372</v>
      </c>
      <c r="N803">
        <f t="shared" si="76"/>
        <v>3</v>
      </c>
      <c r="O803">
        <f>IF(ABS(D803)&gt;1,D803/1000000,D803)*Analysis!$B$4</f>
        <v>-0.91461572999999996</v>
      </c>
      <c r="P803">
        <f>IF(ABS(E803)&gt;1,E803/1000000,E803)*Analysis!$B$4</f>
        <v>0.37527174000000008</v>
      </c>
      <c r="Q803">
        <f>IF(ABS(F803)&gt;1,F803/1000000,F803)*Analysis!$B$4</f>
        <v>9.6055596000000012</v>
      </c>
      <c r="R803">
        <f t="shared" si="77"/>
        <v>49.467528999999999</v>
      </c>
      <c r="S803">
        <f t="shared" si="78"/>
        <v>16.945758999999999</v>
      </c>
      <c r="T803">
        <f t="shared" si="79"/>
        <v>0</v>
      </c>
      <c r="U803">
        <f t="shared" si="80"/>
        <v>0.29099999999999998</v>
      </c>
    </row>
    <row r="804" spans="1:21" x14ac:dyDescent="0.3">
      <c r="A804" s="4">
        <v>802</v>
      </c>
      <c r="B804" s="4">
        <v>-96574908024</v>
      </c>
      <c r="C804" s="5">
        <v>3</v>
      </c>
      <c r="D804" s="5">
        <v>-7.4619000000000005E-2</v>
      </c>
      <c r="E804" s="5">
        <v>1.3667E-2</v>
      </c>
      <c r="F804" s="5">
        <v>0.988757</v>
      </c>
      <c r="G804" s="5">
        <v>48605286</v>
      </c>
      <c r="H804" s="5">
        <v>16118820</v>
      </c>
      <c r="I804" s="5">
        <v>0</v>
      </c>
      <c r="J804" s="5">
        <v>291</v>
      </c>
      <c r="L804">
        <f t="shared" si="75"/>
        <v>802</v>
      </c>
      <c r="M804">
        <f>Analysis!$B$3+B804/1000000</f>
        <v>17.091975999996066</v>
      </c>
      <c r="N804">
        <f t="shared" si="76"/>
        <v>3</v>
      </c>
      <c r="O804">
        <f>IF(ABS(D804)&gt;1,D804/1000000,D804)*Analysis!$B$4</f>
        <v>-0.73201239000000007</v>
      </c>
      <c r="P804">
        <f>IF(ABS(E804)&gt;1,E804/1000000,E804)*Analysis!$B$4</f>
        <v>0.13407327000000002</v>
      </c>
      <c r="Q804">
        <f>IF(ABS(F804)&gt;1,F804/1000000,F804)*Analysis!$B$4</f>
        <v>9.6997061700000007</v>
      </c>
      <c r="R804">
        <f t="shared" si="77"/>
        <v>48.605286</v>
      </c>
      <c r="S804">
        <f t="shared" si="78"/>
        <v>16.118819999999999</v>
      </c>
      <c r="T804">
        <f t="shared" si="79"/>
        <v>0</v>
      </c>
      <c r="U804">
        <f t="shared" si="80"/>
        <v>0.29099999999999998</v>
      </c>
    </row>
    <row r="805" spans="1:21" x14ac:dyDescent="0.3">
      <c r="A805" s="4">
        <v>803</v>
      </c>
      <c r="B805" s="4">
        <v>-96574898025</v>
      </c>
      <c r="C805" s="5">
        <v>3</v>
      </c>
      <c r="D805" s="5">
        <v>-5.2451999999999999E-2</v>
      </c>
      <c r="E805" s="5">
        <v>-4.6614000000000003E-2</v>
      </c>
      <c r="F805" s="5">
        <v>0.98810600000000004</v>
      </c>
      <c r="G805" s="5">
        <v>56663979</v>
      </c>
      <c r="H805" s="5">
        <v>10332028</v>
      </c>
      <c r="I805" s="5">
        <v>0</v>
      </c>
      <c r="J805" s="5">
        <v>293</v>
      </c>
      <c r="L805">
        <f t="shared" si="75"/>
        <v>803</v>
      </c>
      <c r="M805">
        <f>Analysis!$B$3+B805/1000000</f>
        <v>17.101974999997765</v>
      </c>
      <c r="N805">
        <f t="shared" si="76"/>
        <v>3</v>
      </c>
      <c r="O805">
        <f>IF(ABS(D805)&gt;1,D805/1000000,D805)*Analysis!$B$4</f>
        <v>-0.51455412</v>
      </c>
      <c r="P805">
        <f>IF(ABS(E805)&gt;1,E805/1000000,E805)*Analysis!$B$4</f>
        <v>-0.45728334000000004</v>
      </c>
      <c r="Q805">
        <f>IF(ABS(F805)&gt;1,F805/1000000,F805)*Analysis!$B$4</f>
        <v>9.6933198600000008</v>
      </c>
      <c r="R805">
        <f t="shared" si="77"/>
        <v>56.663978999999998</v>
      </c>
      <c r="S805">
        <f t="shared" si="78"/>
        <v>10.332027999999999</v>
      </c>
      <c r="T805">
        <f t="shared" si="79"/>
        <v>0</v>
      </c>
      <c r="U805">
        <f t="shared" si="80"/>
        <v>0.29299999999999998</v>
      </c>
    </row>
    <row r="806" spans="1:21" x14ac:dyDescent="0.3">
      <c r="A806" s="4">
        <v>804</v>
      </c>
      <c r="B806" s="4">
        <v>-96574867406</v>
      </c>
      <c r="C806" s="5">
        <v>3</v>
      </c>
      <c r="D806" s="5">
        <v>-0.16795299999999999</v>
      </c>
      <c r="E806" s="5">
        <v>1.16E-4</v>
      </c>
      <c r="F806" s="5">
        <v>0.92909600000000003</v>
      </c>
      <c r="G806" s="5">
        <v>59023754</v>
      </c>
      <c r="H806" s="5">
        <v>6359024</v>
      </c>
      <c r="I806" s="5">
        <v>0</v>
      </c>
      <c r="J806" s="5">
        <v>293</v>
      </c>
      <c r="L806">
        <f t="shared" si="75"/>
        <v>804</v>
      </c>
      <c r="M806">
        <f>Analysis!$B$3+B806/1000000</f>
        <v>17.132593999995152</v>
      </c>
      <c r="N806">
        <f t="shared" si="76"/>
        <v>3</v>
      </c>
      <c r="O806">
        <f>IF(ABS(D806)&gt;1,D806/1000000,D806)*Analysis!$B$4</f>
        <v>-1.6476189299999999</v>
      </c>
      <c r="P806">
        <f>IF(ABS(E806)&gt;1,E806/1000000,E806)*Analysis!$B$4</f>
        <v>1.1379600000000001E-3</v>
      </c>
      <c r="Q806">
        <f>IF(ABS(F806)&gt;1,F806/1000000,F806)*Analysis!$B$4</f>
        <v>9.1144317600000004</v>
      </c>
      <c r="R806">
        <f t="shared" si="77"/>
        <v>59.023753999999997</v>
      </c>
      <c r="S806">
        <f t="shared" si="78"/>
        <v>6.3590239999999998</v>
      </c>
      <c r="T806">
        <f t="shared" si="79"/>
        <v>0</v>
      </c>
      <c r="U806">
        <f t="shared" si="80"/>
        <v>0.29299999999999998</v>
      </c>
    </row>
    <row r="807" spans="1:21" x14ac:dyDescent="0.3">
      <c r="A807" s="4">
        <v>805</v>
      </c>
      <c r="B807" s="4">
        <v>-96574850902</v>
      </c>
      <c r="C807" s="5">
        <v>3</v>
      </c>
      <c r="D807" s="5">
        <v>-0.19043299999999999</v>
      </c>
      <c r="E807" s="5">
        <v>-2.5308000000000001E-2</v>
      </c>
      <c r="F807" s="5">
        <v>0.89072200000000001</v>
      </c>
      <c r="G807" s="5">
        <v>47193962</v>
      </c>
      <c r="H807" s="5">
        <v>0.91892600000000002</v>
      </c>
      <c r="I807" s="5">
        <v>0</v>
      </c>
      <c r="J807" s="5">
        <v>296</v>
      </c>
      <c r="L807">
        <f t="shared" si="75"/>
        <v>805</v>
      </c>
      <c r="M807">
        <f>Analysis!$B$3+B807/1000000</f>
        <v>17.14909799999441</v>
      </c>
      <c r="N807">
        <f t="shared" si="76"/>
        <v>3</v>
      </c>
      <c r="O807">
        <f>IF(ABS(D807)&gt;1,D807/1000000,D807)*Analysis!$B$4</f>
        <v>-1.86814773</v>
      </c>
      <c r="P807">
        <f>IF(ABS(E807)&gt;1,E807/1000000,E807)*Analysis!$B$4</f>
        <v>-0.24827148000000002</v>
      </c>
      <c r="Q807">
        <f>IF(ABS(F807)&gt;1,F807/1000000,F807)*Analysis!$B$4</f>
        <v>8.7379828200000009</v>
      </c>
      <c r="R807">
        <f t="shared" si="77"/>
        <v>47.193961999999999</v>
      </c>
      <c r="S807">
        <f t="shared" si="78"/>
        <v>0.91892600000000002</v>
      </c>
      <c r="T807">
        <f t="shared" si="79"/>
        <v>0</v>
      </c>
      <c r="U807">
        <f t="shared" si="80"/>
        <v>0.29599999999999999</v>
      </c>
    </row>
    <row r="808" spans="1:21" x14ac:dyDescent="0.3">
      <c r="A808" s="4">
        <v>806</v>
      </c>
      <c r="B808" s="4">
        <v>-96574827850</v>
      </c>
      <c r="C808" s="5">
        <v>3</v>
      </c>
      <c r="D808" s="5">
        <v>-0.14519799999999999</v>
      </c>
      <c r="E808" s="5">
        <v>-6.0780000000000001E-3</v>
      </c>
      <c r="F808" s="5">
        <v>0.93910000000000005</v>
      </c>
      <c r="G808" s="5">
        <v>45901646</v>
      </c>
      <c r="H808" s="5">
        <v>4685595</v>
      </c>
      <c r="I808" s="5">
        <v>0</v>
      </c>
      <c r="J808" s="5">
        <v>296</v>
      </c>
      <c r="L808">
        <f t="shared" si="75"/>
        <v>806</v>
      </c>
      <c r="M808">
        <f>Analysis!$B$3+B808/1000000</f>
        <v>17.17214999999851</v>
      </c>
      <c r="N808">
        <f t="shared" si="76"/>
        <v>3</v>
      </c>
      <c r="O808">
        <f>IF(ABS(D808)&gt;1,D808/1000000,D808)*Analysis!$B$4</f>
        <v>-1.42439238</v>
      </c>
      <c r="P808">
        <f>IF(ABS(E808)&gt;1,E808/1000000,E808)*Analysis!$B$4</f>
        <v>-5.9625180000000007E-2</v>
      </c>
      <c r="Q808">
        <f>IF(ABS(F808)&gt;1,F808/1000000,F808)*Analysis!$B$4</f>
        <v>9.2125710000000005</v>
      </c>
      <c r="R808">
        <f t="shared" si="77"/>
        <v>45.901646</v>
      </c>
      <c r="S808">
        <f t="shared" si="78"/>
        <v>4.6855950000000002</v>
      </c>
      <c r="T808">
        <f t="shared" si="79"/>
        <v>0</v>
      </c>
      <c r="U808">
        <f t="shared" si="80"/>
        <v>0.29599999999999999</v>
      </c>
    </row>
    <row r="809" spans="1:21" x14ac:dyDescent="0.3">
      <c r="A809" s="4">
        <v>807</v>
      </c>
      <c r="B809" s="4">
        <v>-96574815813</v>
      </c>
      <c r="C809" s="5">
        <v>3</v>
      </c>
      <c r="D809" s="5">
        <v>-0.146843</v>
      </c>
      <c r="E809" s="5">
        <v>3.13E-3</v>
      </c>
      <c r="F809" s="5">
        <v>0.969939</v>
      </c>
      <c r="G809" s="5">
        <v>50508579</v>
      </c>
      <c r="H809" s="5">
        <v>6303520</v>
      </c>
      <c r="I809" s="5">
        <v>0</v>
      </c>
      <c r="J809" s="5">
        <v>298</v>
      </c>
      <c r="L809">
        <f t="shared" si="75"/>
        <v>807</v>
      </c>
      <c r="M809">
        <f>Analysis!$B$3+B809/1000000</f>
        <v>17.184187000006204</v>
      </c>
      <c r="N809">
        <f t="shared" si="76"/>
        <v>3</v>
      </c>
      <c r="O809">
        <f>IF(ABS(D809)&gt;1,D809/1000000,D809)*Analysis!$B$4</f>
        <v>-1.44052983</v>
      </c>
      <c r="P809">
        <f>IF(ABS(E809)&gt;1,E809/1000000,E809)*Analysis!$B$4</f>
        <v>3.0705300000000001E-2</v>
      </c>
      <c r="Q809">
        <f>IF(ABS(F809)&gt;1,F809/1000000,F809)*Analysis!$B$4</f>
        <v>9.5151015900000004</v>
      </c>
      <c r="R809">
        <f t="shared" si="77"/>
        <v>50.508578999999997</v>
      </c>
      <c r="S809">
        <f t="shared" si="78"/>
        <v>6.3035199999999998</v>
      </c>
      <c r="T809">
        <f t="shared" si="79"/>
        <v>0</v>
      </c>
      <c r="U809">
        <f t="shared" si="80"/>
        <v>0.29799999999999999</v>
      </c>
    </row>
    <row r="810" spans="1:21" x14ac:dyDescent="0.3">
      <c r="A810" s="4">
        <v>808</v>
      </c>
      <c r="B810" s="4">
        <v>-96574790691</v>
      </c>
      <c r="C810" s="5">
        <v>3</v>
      </c>
      <c r="D810" s="5">
        <v>-0.159608</v>
      </c>
      <c r="E810" s="5">
        <v>9.6930000000000002E-3</v>
      </c>
      <c r="F810" s="5">
        <v>0.93070900000000001</v>
      </c>
      <c r="G810" s="5">
        <v>53802834</v>
      </c>
      <c r="H810" s="5">
        <v>8821223</v>
      </c>
      <c r="I810" s="5">
        <v>0</v>
      </c>
      <c r="J810" s="5">
        <v>299</v>
      </c>
      <c r="L810">
        <f t="shared" si="75"/>
        <v>808</v>
      </c>
      <c r="M810">
        <f>Analysis!$B$3+B810/1000000</f>
        <v>17.209308999998029</v>
      </c>
      <c r="N810">
        <f t="shared" si="76"/>
        <v>3</v>
      </c>
      <c r="O810">
        <f>IF(ABS(D810)&gt;1,D810/1000000,D810)*Analysis!$B$4</f>
        <v>-1.5657544800000001</v>
      </c>
      <c r="P810">
        <f>IF(ABS(E810)&gt;1,E810/1000000,E810)*Analysis!$B$4</f>
        <v>9.5088330000000013E-2</v>
      </c>
      <c r="Q810">
        <f>IF(ABS(F810)&gt;1,F810/1000000,F810)*Analysis!$B$4</f>
        <v>9.1302552900000009</v>
      </c>
      <c r="R810">
        <f t="shared" si="77"/>
        <v>53.802833999999997</v>
      </c>
      <c r="S810">
        <f t="shared" si="78"/>
        <v>8.8212229999999998</v>
      </c>
      <c r="T810">
        <f t="shared" si="79"/>
        <v>0</v>
      </c>
      <c r="U810">
        <f t="shared" si="80"/>
        <v>0.29899999999999999</v>
      </c>
    </row>
    <row r="811" spans="1:21" x14ac:dyDescent="0.3">
      <c r="A811" s="4">
        <v>809</v>
      </c>
      <c r="B811" s="4">
        <v>-96574770460</v>
      </c>
      <c r="C811" s="5">
        <v>3</v>
      </c>
      <c r="D811" s="5">
        <v>-0.17350199999999999</v>
      </c>
      <c r="E811" s="5">
        <v>1.1869999999999999E-3</v>
      </c>
      <c r="F811" s="5">
        <v>0.90116099999999999</v>
      </c>
      <c r="G811" s="5">
        <v>54122108</v>
      </c>
      <c r="H811" s="5">
        <v>8495681</v>
      </c>
      <c r="I811" s="5">
        <v>0</v>
      </c>
      <c r="J811" s="5">
        <v>301</v>
      </c>
      <c r="L811">
        <f t="shared" si="75"/>
        <v>809</v>
      </c>
      <c r="M811">
        <f>Analysis!$B$3+B811/1000000</f>
        <v>17.22954000000027</v>
      </c>
      <c r="N811">
        <f t="shared" si="76"/>
        <v>3</v>
      </c>
      <c r="O811">
        <f>IF(ABS(D811)&gt;1,D811/1000000,D811)*Analysis!$B$4</f>
        <v>-1.70205462</v>
      </c>
      <c r="P811">
        <f>IF(ABS(E811)&gt;1,E811/1000000,E811)*Analysis!$B$4</f>
        <v>1.1644470000000001E-2</v>
      </c>
      <c r="Q811">
        <f>IF(ABS(F811)&gt;1,F811/1000000,F811)*Analysis!$B$4</f>
        <v>8.8403894100000002</v>
      </c>
      <c r="R811">
        <f t="shared" si="77"/>
        <v>54.122107999999997</v>
      </c>
      <c r="S811">
        <f t="shared" si="78"/>
        <v>8.4956809999999994</v>
      </c>
      <c r="T811">
        <f t="shared" si="79"/>
        <v>0</v>
      </c>
      <c r="U811">
        <f t="shared" si="80"/>
        <v>0.30099999999999999</v>
      </c>
    </row>
    <row r="812" spans="1:21" x14ac:dyDescent="0.3">
      <c r="A812" s="4">
        <v>810</v>
      </c>
      <c r="B812" s="4">
        <v>-96574748871</v>
      </c>
      <c r="C812" s="5">
        <v>3</v>
      </c>
      <c r="D812" s="5">
        <v>-0.14794099999999999</v>
      </c>
      <c r="E812" s="5">
        <v>-2.3220999999999999E-2</v>
      </c>
      <c r="F812" s="5">
        <v>0.92889600000000005</v>
      </c>
      <c r="G812" s="5">
        <v>55400757</v>
      </c>
      <c r="H812" s="5">
        <v>3729467</v>
      </c>
      <c r="I812" s="5">
        <v>0</v>
      </c>
      <c r="J812" s="5">
        <v>300</v>
      </c>
      <c r="L812">
        <f t="shared" si="75"/>
        <v>810</v>
      </c>
      <c r="M812">
        <f>Analysis!$B$3+B812/1000000</f>
        <v>17.251128999996581</v>
      </c>
      <c r="N812">
        <f t="shared" si="76"/>
        <v>3</v>
      </c>
      <c r="O812">
        <f>IF(ABS(D812)&gt;1,D812/1000000,D812)*Analysis!$B$4</f>
        <v>-1.45130121</v>
      </c>
      <c r="P812">
        <f>IF(ABS(E812)&gt;1,E812/1000000,E812)*Analysis!$B$4</f>
        <v>-0.22779801</v>
      </c>
      <c r="Q812">
        <f>IF(ABS(F812)&gt;1,F812/1000000,F812)*Analysis!$B$4</f>
        <v>9.1124697600000015</v>
      </c>
      <c r="R812">
        <f t="shared" si="77"/>
        <v>55.400756999999999</v>
      </c>
      <c r="S812">
        <f t="shared" si="78"/>
        <v>3.7294670000000001</v>
      </c>
      <c r="T812">
        <f t="shared" si="79"/>
        <v>0</v>
      </c>
      <c r="U812">
        <f t="shared" si="80"/>
        <v>0.3</v>
      </c>
    </row>
    <row r="813" spans="1:21" x14ac:dyDescent="0.3">
      <c r="A813" s="4">
        <v>811</v>
      </c>
      <c r="B813" s="4">
        <v>-96574734212</v>
      </c>
      <c r="C813" s="5">
        <v>3</v>
      </c>
      <c r="D813" s="5">
        <v>-0.151091</v>
      </c>
      <c r="E813" s="5">
        <v>-3.4110000000000001E-2</v>
      </c>
      <c r="F813" s="5">
        <v>0.938029</v>
      </c>
      <c r="G813" s="5">
        <v>58122456</v>
      </c>
      <c r="H813" s="5">
        <v>-1064670</v>
      </c>
      <c r="I813" s="5">
        <v>0</v>
      </c>
      <c r="J813" s="5">
        <v>302</v>
      </c>
      <c r="L813">
        <f t="shared" si="75"/>
        <v>811</v>
      </c>
      <c r="M813">
        <f>Analysis!$B$3+B813/1000000</f>
        <v>17.26578800000425</v>
      </c>
      <c r="N813">
        <f t="shared" si="76"/>
        <v>3</v>
      </c>
      <c r="O813">
        <f>IF(ABS(D813)&gt;1,D813/1000000,D813)*Analysis!$B$4</f>
        <v>-1.4822027100000001</v>
      </c>
      <c r="P813">
        <f>IF(ABS(E813)&gt;1,E813/1000000,E813)*Analysis!$B$4</f>
        <v>-0.33461910000000006</v>
      </c>
      <c r="Q813">
        <f>IF(ABS(F813)&gt;1,F813/1000000,F813)*Analysis!$B$4</f>
        <v>9.2020644899999997</v>
      </c>
      <c r="R813">
        <f t="shared" si="77"/>
        <v>58.122456</v>
      </c>
      <c r="S813">
        <f t="shared" si="78"/>
        <v>-1.06467</v>
      </c>
      <c r="T813">
        <f t="shared" si="79"/>
        <v>0</v>
      </c>
      <c r="U813">
        <f t="shared" si="80"/>
        <v>0.30199999999999999</v>
      </c>
    </row>
    <row r="814" spans="1:21" x14ac:dyDescent="0.3">
      <c r="A814" s="4">
        <v>812</v>
      </c>
      <c r="B814" s="4">
        <v>-96574709460</v>
      </c>
      <c r="C814" s="5">
        <v>3</v>
      </c>
      <c r="D814" s="5">
        <v>-0.18309800000000001</v>
      </c>
      <c r="E814" s="5">
        <v>6.6299999999999996E-3</v>
      </c>
      <c r="F814" s="5">
        <v>0.94308000000000003</v>
      </c>
      <c r="G814" s="5">
        <v>55821037</v>
      </c>
      <c r="H814" s="5">
        <v>-6033116</v>
      </c>
      <c r="I814" s="5">
        <v>0</v>
      </c>
      <c r="J814" s="5">
        <v>302</v>
      </c>
      <c r="L814">
        <f t="shared" si="75"/>
        <v>812</v>
      </c>
      <c r="M814">
        <f>Analysis!$B$3+B814/1000000</f>
        <v>17.290540000001783</v>
      </c>
      <c r="N814">
        <f t="shared" si="76"/>
        <v>3</v>
      </c>
      <c r="O814">
        <f>IF(ABS(D814)&gt;1,D814/1000000,D814)*Analysis!$B$4</f>
        <v>-1.7961913800000002</v>
      </c>
      <c r="P814">
        <f>IF(ABS(E814)&gt;1,E814/1000000,E814)*Analysis!$B$4</f>
        <v>6.5040299999999995E-2</v>
      </c>
      <c r="Q814">
        <f>IF(ABS(F814)&gt;1,F814/1000000,F814)*Analysis!$B$4</f>
        <v>9.2516148000000005</v>
      </c>
      <c r="R814">
        <f t="shared" si="77"/>
        <v>55.821036999999997</v>
      </c>
      <c r="S814">
        <f t="shared" si="78"/>
        <v>-6.0331159999999997</v>
      </c>
      <c r="T814">
        <f t="shared" si="79"/>
        <v>0</v>
      </c>
      <c r="U814">
        <f t="shared" si="80"/>
        <v>0.30199999999999999</v>
      </c>
    </row>
    <row r="815" spans="1:21" x14ac:dyDescent="0.3">
      <c r="A815" s="4">
        <v>813</v>
      </c>
      <c r="B815" s="4">
        <v>-96574689506</v>
      </c>
      <c r="C815" s="5">
        <v>3</v>
      </c>
      <c r="D815" s="5">
        <v>-0.16497400000000001</v>
      </c>
      <c r="E815" s="5">
        <v>2.0060999999999999E-2</v>
      </c>
      <c r="F815" s="5">
        <v>0.94259000000000004</v>
      </c>
      <c r="G815" s="5">
        <v>52418377</v>
      </c>
      <c r="H815" s="5">
        <v>8.0499999999999999E-3</v>
      </c>
      <c r="I815" s="5">
        <v>0</v>
      </c>
      <c r="J815" s="5">
        <v>304</v>
      </c>
      <c r="L815">
        <f t="shared" si="75"/>
        <v>813</v>
      </c>
      <c r="M815">
        <f>Analysis!$B$3+B815/1000000</f>
        <v>17.310494000004837</v>
      </c>
      <c r="N815">
        <f t="shared" si="76"/>
        <v>3</v>
      </c>
      <c r="O815">
        <f>IF(ABS(D815)&gt;1,D815/1000000,D815)*Analysis!$B$4</f>
        <v>-1.6183949400000002</v>
      </c>
      <c r="P815">
        <f>IF(ABS(E815)&gt;1,E815/1000000,E815)*Analysis!$B$4</f>
        <v>0.19679841000000001</v>
      </c>
      <c r="Q815">
        <f>IF(ABS(F815)&gt;1,F815/1000000,F815)*Analysis!$B$4</f>
        <v>9.2468079000000003</v>
      </c>
      <c r="R815">
        <f t="shared" si="77"/>
        <v>52.418377</v>
      </c>
      <c r="S815">
        <f t="shared" si="78"/>
        <v>8.0499999999999999E-3</v>
      </c>
      <c r="T815">
        <f t="shared" si="79"/>
        <v>0</v>
      </c>
      <c r="U815">
        <f t="shared" si="80"/>
        <v>0.30399999999999999</v>
      </c>
    </row>
    <row r="816" spans="1:21" x14ac:dyDescent="0.3">
      <c r="A816" s="4">
        <v>814</v>
      </c>
      <c r="B816" s="4">
        <v>-96574669179</v>
      </c>
      <c r="C816" s="5">
        <v>3</v>
      </c>
      <c r="D816" s="5">
        <v>-0.129501</v>
      </c>
      <c r="E816" s="5">
        <v>3.0400000000000002E-4</v>
      </c>
      <c r="F816" s="5">
        <v>0.95616400000000001</v>
      </c>
      <c r="G816" s="5">
        <v>53464554</v>
      </c>
      <c r="H816" s="5">
        <v>2226419</v>
      </c>
      <c r="I816" s="5">
        <v>0</v>
      </c>
      <c r="J816" s="5">
        <v>303</v>
      </c>
      <c r="L816">
        <f t="shared" si="75"/>
        <v>814</v>
      </c>
      <c r="M816">
        <f>Analysis!$B$3+B816/1000000</f>
        <v>17.330820999995922</v>
      </c>
      <c r="N816">
        <f t="shared" si="76"/>
        <v>3</v>
      </c>
      <c r="O816">
        <f>IF(ABS(D816)&gt;1,D816/1000000,D816)*Analysis!$B$4</f>
        <v>-1.2704048100000001</v>
      </c>
      <c r="P816">
        <f>IF(ABS(E816)&gt;1,E816/1000000,E816)*Analysis!$B$4</f>
        <v>2.9822400000000002E-3</v>
      </c>
      <c r="Q816">
        <f>IF(ABS(F816)&gt;1,F816/1000000,F816)*Analysis!$B$4</f>
        <v>9.3799688400000001</v>
      </c>
      <c r="R816">
        <f t="shared" si="77"/>
        <v>53.464554</v>
      </c>
      <c r="S816">
        <f t="shared" si="78"/>
        <v>2.2264189999999999</v>
      </c>
      <c r="T816">
        <f t="shared" si="79"/>
        <v>0</v>
      </c>
      <c r="U816">
        <f t="shared" si="80"/>
        <v>0.30299999999999999</v>
      </c>
    </row>
    <row r="817" spans="1:21" x14ac:dyDescent="0.3">
      <c r="A817" s="4">
        <v>815</v>
      </c>
      <c r="B817" s="4">
        <v>-96574647963</v>
      </c>
      <c r="C817" s="5">
        <v>3</v>
      </c>
      <c r="D817" s="5">
        <v>-0.118016</v>
      </c>
      <c r="E817" s="5">
        <v>-2.1056999999999999E-2</v>
      </c>
      <c r="F817" s="5">
        <v>0.96756900000000001</v>
      </c>
      <c r="G817" s="5">
        <v>55714870</v>
      </c>
      <c r="H817" s="5">
        <v>0.73732900000000001</v>
      </c>
      <c r="I817" s="5">
        <v>0</v>
      </c>
      <c r="J817" s="5">
        <v>304</v>
      </c>
      <c r="L817">
        <f t="shared" si="75"/>
        <v>815</v>
      </c>
      <c r="M817">
        <f>Analysis!$B$3+B817/1000000</f>
        <v>17.352037000004202</v>
      </c>
      <c r="N817">
        <f t="shared" si="76"/>
        <v>3</v>
      </c>
      <c r="O817">
        <f>IF(ABS(D817)&gt;1,D817/1000000,D817)*Analysis!$B$4</f>
        <v>-1.15773696</v>
      </c>
      <c r="P817">
        <f>IF(ABS(E817)&gt;1,E817/1000000,E817)*Analysis!$B$4</f>
        <v>-0.20656917</v>
      </c>
      <c r="Q817">
        <f>IF(ABS(F817)&gt;1,F817/1000000,F817)*Analysis!$B$4</f>
        <v>9.4918518900000013</v>
      </c>
      <c r="R817">
        <f t="shared" si="77"/>
        <v>55.714869999999998</v>
      </c>
      <c r="S817">
        <f t="shared" si="78"/>
        <v>0.73732900000000001</v>
      </c>
      <c r="T817">
        <f t="shared" si="79"/>
        <v>0</v>
      </c>
      <c r="U817">
        <f t="shared" si="80"/>
        <v>0.30399999999999999</v>
      </c>
    </row>
    <row r="818" spans="1:21" x14ac:dyDescent="0.3">
      <c r="A818" s="4">
        <v>816</v>
      </c>
      <c r="B818" s="4">
        <v>-96574630798</v>
      </c>
      <c r="C818" s="5">
        <v>3</v>
      </c>
      <c r="D818" s="5">
        <v>-0.18096499999999999</v>
      </c>
      <c r="E818" s="5">
        <v>-1.1679999999999999E-2</v>
      </c>
      <c r="F818" s="5">
        <v>0.961453</v>
      </c>
      <c r="G818" s="5">
        <v>51191132</v>
      </c>
      <c r="H818" s="5">
        <v>-4327587</v>
      </c>
      <c r="I818" s="5">
        <v>0</v>
      </c>
      <c r="J818" s="5">
        <v>303</v>
      </c>
      <c r="L818">
        <f t="shared" si="75"/>
        <v>816</v>
      </c>
      <c r="M818">
        <f>Analysis!$B$3+B818/1000000</f>
        <v>17.369202000001678</v>
      </c>
      <c r="N818">
        <f t="shared" si="76"/>
        <v>3</v>
      </c>
      <c r="O818">
        <f>IF(ABS(D818)&gt;1,D818/1000000,D818)*Analysis!$B$4</f>
        <v>-1.7752666500000001</v>
      </c>
      <c r="P818">
        <f>IF(ABS(E818)&gt;1,E818/1000000,E818)*Analysis!$B$4</f>
        <v>-0.1145808</v>
      </c>
      <c r="Q818">
        <f>IF(ABS(F818)&gt;1,F818/1000000,F818)*Analysis!$B$4</f>
        <v>9.4318539300000008</v>
      </c>
      <c r="R818">
        <f t="shared" si="77"/>
        <v>51.191132000000003</v>
      </c>
      <c r="S818">
        <f t="shared" si="78"/>
        <v>-4.3275870000000003</v>
      </c>
      <c r="T818">
        <f t="shared" si="79"/>
        <v>0</v>
      </c>
      <c r="U818">
        <f t="shared" si="80"/>
        <v>0.30299999999999999</v>
      </c>
    </row>
    <row r="819" spans="1:21" x14ac:dyDescent="0.3">
      <c r="A819" s="4">
        <v>817</v>
      </c>
      <c r="B819" s="4">
        <v>-96574612675</v>
      </c>
      <c r="C819" s="5">
        <v>3</v>
      </c>
      <c r="D819" s="5">
        <v>-0.175403</v>
      </c>
      <c r="E819" s="5">
        <v>1.4818E-2</v>
      </c>
      <c r="F819" s="5">
        <v>0.95757599999999998</v>
      </c>
      <c r="G819" s="5">
        <v>48217651</v>
      </c>
      <c r="H819" s="5">
        <v>1214662</v>
      </c>
      <c r="I819" s="5">
        <v>0</v>
      </c>
      <c r="J819" s="5">
        <v>304</v>
      </c>
      <c r="L819">
        <f t="shared" si="75"/>
        <v>817</v>
      </c>
      <c r="M819">
        <f>Analysis!$B$3+B819/1000000</f>
        <v>17.387325000003329</v>
      </c>
      <c r="N819">
        <f t="shared" si="76"/>
        <v>3</v>
      </c>
      <c r="O819">
        <f>IF(ABS(D819)&gt;1,D819/1000000,D819)*Analysis!$B$4</f>
        <v>-1.7207034300000001</v>
      </c>
      <c r="P819">
        <f>IF(ABS(E819)&gt;1,E819/1000000,E819)*Analysis!$B$4</f>
        <v>0.14536457999999999</v>
      </c>
      <c r="Q819">
        <f>IF(ABS(F819)&gt;1,F819/1000000,F819)*Analysis!$B$4</f>
        <v>9.39382056</v>
      </c>
      <c r="R819">
        <f t="shared" si="77"/>
        <v>48.217650999999996</v>
      </c>
      <c r="S819">
        <f t="shared" si="78"/>
        <v>1.2146619999999999</v>
      </c>
      <c r="T819">
        <f t="shared" si="79"/>
        <v>0</v>
      </c>
      <c r="U819">
        <f t="shared" si="80"/>
        <v>0.30399999999999999</v>
      </c>
    </row>
    <row r="820" spans="1:21" x14ac:dyDescent="0.3">
      <c r="A820" s="4">
        <v>818</v>
      </c>
      <c r="B820" s="4">
        <v>-96574589884</v>
      </c>
      <c r="C820" s="5">
        <v>3</v>
      </c>
      <c r="D820" s="5">
        <v>-0.103746</v>
      </c>
      <c r="E820" s="5">
        <v>-8.3639999999999999E-3</v>
      </c>
      <c r="F820" s="5">
        <v>0.967279</v>
      </c>
      <c r="G820" s="5">
        <v>45665287</v>
      </c>
      <c r="H820" s="5">
        <v>3739190</v>
      </c>
      <c r="I820" s="5">
        <v>0</v>
      </c>
      <c r="J820" s="5">
        <v>303</v>
      </c>
      <c r="L820">
        <f t="shared" si="75"/>
        <v>818</v>
      </c>
      <c r="M820">
        <f>Analysis!$B$3+B820/1000000</f>
        <v>17.410115999999107</v>
      </c>
      <c r="N820">
        <f t="shared" si="76"/>
        <v>3</v>
      </c>
      <c r="O820">
        <f>IF(ABS(D820)&gt;1,D820/1000000,D820)*Analysis!$B$4</f>
        <v>-1.0177482600000001</v>
      </c>
      <c r="P820">
        <f>IF(ABS(E820)&gt;1,E820/1000000,E820)*Analysis!$B$4</f>
        <v>-8.205084E-2</v>
      </c>
      <c r="Q820">
        <f>IF(ABS(F820)&gt;1,F820/1000000,F820)*Analysis!$B$4</f>
        <v>9.48900699</v>
      </c>
      <c r="R820">
        <f t="shared" si="77"/>
        <v>45.665286999999999</v>
      </c>
      <c r="S820">
        <f t="shared" si="78"/>
        <v>3.7391899999999998</v>
      </c>
      <c r="T820">
        <f t="shared" si="79"/>
        <v>0</v>
      </c>
      <c r="U820">
        <f t="shared" si="80"/>
        <v>0.30299999999999999</v>
      </c>
    </row>
    <row r="821" spans="1:21" x14ac:dyDescent="0.3">
      <c r="A821" s="4">
        <v>819</v>
      </c>
      <c r="B821" s="4">
        <v>-96574570810</v>
      </c>
      <c r="C821" s="5">
        <v>3</v>
      </c>
      <c r="D821" s="5">
        <v>-8.9854000000000003E-2</v>
      </c>
      <c r="E821" s="5">
        <v>-3.1258000000000001E-2</v>
      </c>
      <c r="F821" s="5">
        <v>0.97767899999999996</v>
      </c>
      <c r="G821" s="5">
        <v>47121616</v>
      </c>
      <c r="H821" s="5">
        <v>-0.43931199999999998</v>
      </c>
      <c r="I821" s="5">
        <v>0</v>
      </c>
      <c r="J821" s="5">
        <v>304</v>
      </c>
      <c r="L821">
        <f t="shared" si="75"/>
        <v>819</v>
      </c>
      <c r="M821">
        <f>Analysis!$B$3+B821/1000000</f>
        <v>17.429189999995288</v>
      </c>
      <c r="N821">
        <f t="shared" si="76"/>
        <v>3</v>
      </c>
      <c r="O821">
        <f>IF(ABS(D821)&gt;1,D821/1000000,D821)*Analysis!$B$4</f>
        <v>-0.88146774000000006</v>
      </c>
      <c r="P821">
        <f>IF(ABS(E821)&gt;1,E821/1000000,E821)*Analysis!$B$4</f>
        <v>-0.30664098000000001</v>
      </c>
      <c r="Q821">
        <f>IF(ABS(F821)&gt;1,F821/1000000,F821)*Analysis!$B$4</f>
        <v>9.5910309900000001</v>
      </c>
      <c r="R821">
        <f t="shared" si="77"/>
        <v>47.121616000000003</v>
      </c>
      <c r="S821">
        <f t="shared" si="78"/>
        <v>-0.43931199999999998</v>
      </c>
      <c r="T821">
        <f t="shared" si="79"/>
        <v>0</v>
      </c>
      <c r="U821">
        <f t="shared" si="80"/>
        <v>0.30399999999999999</v>
      </c>
    </row>
    <row r="822" spans="1:21" x14ac:dyDescent="0.3">
      <c r="A822" s="4">
        <v>820</v>
      </c>
      <c r="B822" s="4">
        <v>-96574549213</v>
      </c>
      <c r="C822" s="5">
        <v>3</v>
      </c>
      <c r="D822" s="5">
        <v>-0.13123799999999999</v>
      </c>
      <c r="E822" s="5">
        <v>-1.1372999999999999E-2</v>
      </c>
      <c r="F822" s="5">
        <v>0.96621599999999996</v>
      </c>
      <c r="G822" s="5">
        <v>44037952</v>
      </c>
      <c r="H822" s="5">
        <v>-4803272</v>
      </c>
      <c r="I822" s="5">
        <v>0</v>
      </c>
      <c r="J822" s="5">
        <v>306</v>
      </c>
      <c r="L822">
        <f t="shared" si="75"/>
        <v>820</v>
      </c>
      <c r="M822">
        <f>Analysis!$B$3+B822/1000000</f>
        <v>17.450786999994307</v>
      </c>
      <c r="N822">
        <f t="shared" si="76"/>
        <v>3</v>
      </c>
      <c r="O822">
        <f>IF(ABS(D822)&gt;1,D822/1000000,D822)*Analysis!$B$4</f>
        <v>-1.28744478</v>
      </c>
      <c r="P822">
        <f>IF(ABS(E822)&gt;1,E822/1000000,E822)*Analysis!$B$4</f>
        <v>-0.11156913</v>
      </c>
      <c r="Q822">
        <f>IF(ABS(F822)&gt;1,F822/1000000,F822)*Analysis!$B$4</f>
        <v>9.4785789600000001</v>
      </c>
      <c r="R822">
        <f t="shared" si="77"/>
        <v>44.037951999999997</v>
      </c>
      <c r="S822">
        <f t="shared" si="78"/>
        <v>-4.8032719999999998</v>
      </c>
      <c r="T822">
        <f t="shared" si="79"/>
        <v>0</v>
      </c>
      <c r="U822">
        <f t="shared" si="80"/>
        <v>0.30599999999999999</v>
      </c>
    </row>
    <row r="823" spans="1:21" x14ac:dyDescent="0.3">
      <c r="A823" s="4">
        <v>821</v>
      </c>
      <c r="B823" s="4">
        <v>-96574527329</v>
      </c>
      <c r="C823" s="5">
        <v>3</v>
      </c>
      <c r="D823" s="5">
        <v>-0.125274</v>
      </c>
      <c r="E823" s="5">
        <v>1.3984999999999999E-2</v>
      </c>
      <c r="F823" s="5">
        <v>0.96403700000000003</v>
      </c>
      <c r="G823" s="5">
        <v>41700958</v>
      </c>
      <c r="H823" s="5">
        <v>1691015</v>
      </c>
      <c r="I823" s="5">
        <v>0</v>
      </c>
      <c r="J823" s="5">
        <v>307</v>
      </c>
      <c r="L823">
        <f t="shared" si="75"/>
        <v>821</v>
      </c>
      <c r="M823">
        <f>Analysis!$B$3+B823/1000000</f>
        <v>17.472670999995898</v>
      </c>
      <c r="N823">
        <f t="shared" si="76"/>
        <v>3</v>
      </c>
      <c r="O823">
        <f>IF(ABS(D823)&gt;1,D823/1000000,D823)*Analysis!$B$4</f>
        <v>-1.22893794</v>
      </c>
      <c r="P823">
        <f>IF(ABS(E823)&gt;1,E823/1000000,E823)*Analysis!$B$4</f>
        <v>0.13719285000000001</v>
      </c>
      <c r="Q823">
        <f>IF(ABS(F823)&gt;1,F823/1000000,F823)*Analysis!$B$4</f>
        <v>9.4572029700000009</v>
      </c>
      <c r="R823">
        <f t="shared" si="77"/>
        <v>41.700958</v>
      </c>
      <c r="S823">
        <f t="shared" si="78"/>
        <v>1.6910149999999999</v>
      </c>
      <c r="T823">
        <f t="shared" si="79"/>
        <v>0</v>
      </c>
      <c r="U823">
        <f t="shared" si="80"/>
        <v>0.307</v>
      </c>
    </row>
    <row r="824" spans="1:21" x14ac:dyDescent="0.3">
      <c r="A824" s="4">
        <v>822</v>
      </c>
      <c r="B824" s="4">
        <v>-96574507178</v>
      </c>
      <c r="C824" s="5">
        <v>3</v>
      </c>
      <c r="D824" s="5">
        <v>-0.10151300000000001</v>
      </c>
      <c r="E824" s="5">
        <v>1.109E-3</v>
      </c>
      <c r="F824" s="5">
        <v>0.98086300000000004</v>
      </c>
      <c r="G824" s="5">
        <v>40860832</v>
      </c>
      <c r="H824" s="5">
        <v>3828517</v>
      </c>
      <c r="I824" s="5">
        <v>0</v>
      </c>
      <c r="J824" s="5">
        <v>308</v>
      </c>
      <c r="L824">
        <f t="shared" si="75"/>
        <v>822</v>
      </c>
      <c r="M824">
        <f>Analysis!$B$3+B824/1000000</f>
        <v>17.49282200000016</v>
      </c>
      <c r="N824">
        <f t="shared" si="76"/>
        <v>3</v>
      </c>
      <c r="O824">
        <f>IF(ABS(D824)&gt;1,D824/1000000,D824)*Analysis!$B$4</f>
        <v>-0.99584253000000011</v>
      </c>
      <c r="P824">
        <f>IF(ABS(E824)&gt;1,E824/1000000,E824)*Analysis!$B$4</f>
        <v>1.087929E-2</v>
      </c>
      <c r="Q824">
        <f>IF(ABS(F824)&gt;1,F824/1000000,F824)*Analysis!$B$4</f>
        <v>9.6222660300000005</v>
      </c>
      <c r="R824">
        <f t="shared" si="77"/>
        <v>40.860832000000002</v>
      </c>
      <c r="S824">
        <f t="shared" si="78"/>
        <v>3.8285170000000002</v>
      </c>
      <c r="T824">
        <f t="shared" si="79"/>
        <v>0</v>
      </c>
      <c r="U824">
        <f t="shared" si="80"/>
        <v>0.308</v>
      </c>
    </row>
    <row r="825" spans="1:21" x14ac:dyDescent="0.3">
      <c r="A825" s="4">
        <v>823</v>
      </c>
      <c r="B825" s="4">
        <v>-96574501499</v>
      </c>
      <c r="C825" s="5">
        <v>3</v>
      </c>
      <c r="D825" s="5">
        <v>-7.0529999999999995E-2</v>
      </c>
      <c r="E825" s="5">
        <v>-1.4434000000000001E-2</v>
      </c>
      <c r="F825" s="5">
        <v>1005076</v>
      </c>
      <c r="G825" s="5">
        <v>42683582</v>
      </c>
      <c r="H825" s="5">
        <v>5777111</v>
      </c>
      <c r="I825" s="5">
        <v>0</v>
      </c>
      <c r="J825" s="5">
        <v>309</v>
      </c>
      <c r="L825">
        <f t="shared" si="75"/>
        <v>823</v>
      </c>
      <c r="M825">
        <f>Analysis!$B$3+B825/1000000</f>
        <v>17.498500999994576</v>
      </c>
      <c r="N825">
        <f t="shared" si="76"/>
        <v>3</v>
      </c>
      <c r="O825">
        <f>IF(ABS(D825)&gt;1,D825/1000000,D825)*Analysis!$B$4</f>
        <v>-0.69189929999999999</v>
      </c>
      <c r="P825">
        <f>IF(ABS(E825)&gt;1,E825/1000000,E825)*Analysis!$B$4</f>
        <v>-0.14159754000000002</v>
      </c>
      <c r="Q825">
        <f>IF(ABS(F825)&gt;1,F825/1000000,F825)*Analysis!$B$4</f>
        <v>9.859795560000002</v>
      </c>
      <c r="R825">
        <f t="shared" si="77"/>
        <v>42.683582000000001</v>
      </c>
      <c r="S825">
        <f t="shared" si="78"/>
        <v>5.7771109999999997</v>
      </c>
      <c r="T825">
        <f t="shared" si="79"/>
        <v>0</v>
      </c>
      <c r="U825">
        <f t="shared" si="80"/>
        <v>0.309</v>
      </c>
    </row>
    <row r="826" spans="1:21" x14ac:dyDescent="0.3">
      <c r="A826" s="4">
        <v>824</v>
      </c>
      <c r="B826" s="4">
        <v>-96574469079</v>
      </c>
      <c r="C826" s="5">
        <v>3</v>
      </c>
      <c r="D826" s="5">
        <v>-9.0948000000000001E-2</v>
      </c>
      <c r="E826" s="5">
        <v>-2.7276000000000002E-2</v>
      </c>
      <c r="F826" s="5">
        <v>0.99271200000000004</v>
      </c>
      <c r="G826" s="5">
        <v>40023285</v>
      </c>
      <c r="H826" s="5">
        <v>2107263</v>
      </c>
      <c r="I826" s="5">
        <v>0</v>
      </c>
      <c r="J826" s="5">
        <v>304</v>
      </c>
      <c r="L826">
        <f t="shared" si="75"/>
        <v>824</v>
      </c>
      <c r="M826">
        <f>Analysis!$B$3+B826/1000000</f>
        <v>17.530920999997761</v>
      </c>
      <c r="N826">
        <f t="shared" si="76"/>
        <v>3</v>
      </c>
      <c r="O826">
        <f>IF(ABS(D826)&gt;1,D826/1000000,D826)*Analysis!$B$4</f>
        <v>-0.89219988000000006</v>
      </c>
      <c r="P826">
        <f>IF(ABS(E826)&gt;1,E826/1000000,E826)*Analysis!$B$4</f>
        <v>-0.26757756000000005</v>
      </c>
      <c r="Q826">
        <f>IF(ABS(F826)&gt;1,F826/1000000,F826)*Analysis!$B$4</f>
        <v>9.7385047200000017</v>
      </c>
      <c r="R826">
        <f t="shared" si="77"/>
        <v>40.023285000000001</v>
      </c>
      <c r="S826">
        <f t="shared" si="78"/>
        <v>2.1072630000000001</v>
      </c>
      <c r="T826">
        <f t="shared" si="79"/>
        <v>0</v>
      </c>
      <c r="U826">
        <f t="shared" si="80"/>
        <v>0.30399999999999999</v>
      </c>
    </row>
    <row r="827" spans="1:21" x14ac:dyDescent="0.3">
      <c r="A827" s="4">
        <v>825</v>
      </c>
      <c r="B827" s="4">
        <v>-96574449595</v>
      </c>
      <c r="C827" s="5">
        <v>3</v>
      </c>
      <c r="D827" s="5">
        <v>-7.8968999999999998E-2</v>
      </c>
      <c r="E827" s="5">
        <v>-9.8490000000000001E-3</v>
      </c>
      <c r="F827" s="5">
        <v>0.99152300000000004</v>
      </c>
      <c r="G827" s="5">
        <v>37538013</v>
      </c>
      <c r="H827" s="5">
        <v>2354345</v>
      </c>
      <c r="I827" s="5">
        <v>0</v>
      </c>
      <c r="J827" s="5">
        <v>304</v>
      </c>
      <c r="L827">
        <f t="shared" si="75"/>
        <v>825</v>
      </c>
      <c r="M827">
        <f>Analysis!$B$3+B827/1000000</f>
        <v>17.550405000001774</v>
      </c>
      <c r="N827">
        <f t="shared" si="76"/>
        <v>3</v>
      </c>
      <c r="O827">
        <f>IF(ABS(D827)&gt;1,D827/1000000,D827)*Analysis!$B$4</f>
        <v>-0.77468588999999999</v>
      </c>
      <c r="P827">
        <f>IF(ABS(E827)&gt;1,E827/1000000,E827)*Analysis!$B$4</f>
        <v>-9.6618690000000007E-2</v>
      </c>
      <c r="Q827">
        <f>IF(ABS(F827)&gt;1,F827/1000000,F827)*Analysis!$B$4</f>
        <v>9.7268406300000017</v>
      </c>
      <c r="R827">
        <f t="shared" si="77"/>
        <v>37.538012999999999</v>
      </c>
      <c r="S827">
        <f t="shared" si="78"/>
        <v>2.3543449999999999</v>
      </c>
      <c r="T827">
        <f t="shared" si="79"/>
        <v>0</v>
      </c>
      <c r="U827">
        <f t="shared" si="80"/>
        <v>0.30399999999999999</v>
      </c>
    </row>
    <row r="828" spans="1:21" x14ac:dyDescent="0.3">
      <c r="A828" s="4">
        <v>826</v>
      </c>
      <c r="B828" s="4">
        <v>-96574433310</v>
      </c>
      <c r="C828" s="5">
        <v>3</v>
      </c>
      <c r="D828" s="5">
        <v>-5.8756000000000003E-2</v>
      </c>
      <c r="E828" s="5">
        <v>-1.2427000000000001E-2</v>
      </c>
      <c r="F828" s="5">
        <v>1009437</v>
      </c>
      <c r="G828" s="5">
        <v>32762344</v>
      </c>
      <c r="H828" s="5">
        <v>27501051</v>
      </c>
      <c r="I828" s="5">
        <v>0</v>
      </c>
      <c r="J828" s="5">
        <v>300</v>
      </c>
      <c r="L828">
        <f t="shared" si="75"/>
        <v>826</v>
      </c>
      <c r="M828">
        <f>Analysis!$B$3+B828/1000000</f>
        <v>17.566690000006929</v>
      </c>
      <c r="N828">
        <f t="shared" si="76"/>
        <v>3</v>
      </c>
      <c r="O828">
        <f>IF(ABS(D828)&gt;1,D828/1000000,D828)*Analysis!$B$4</f>
        <v>-0.57639636000000005</v>
      </c>
      <c r="P828">
        <f>IF(ABS(E828)&gt;1,E828/1000000,E828)*Analysis!$B$4</f>
        <v>-0.12190887000000002</v>
      </c>
      <c r="Q828">
        <f>IF(ABS(F828)&gt;1,F828/1000000,F828)*Analysis!$B$4</f>
        <v>9.9025769700000001</v>
      </c>
      <c r="R828">
        <f t="shared" si="77"/>
        <v>32.762343999999999</v>
      </c>
      <c r="S828">
        <f t="shared" si="78"/>
        <v>27.501051</v>
      </c>
      <c r="T828">
        <f t="shared" si="79"/>
        <v>0</v>
      </c>
      <c r="U828">
        <f t="shared" si="80"/>
        <v>0.3</v>
      </c>
    </row>
    <row r="829" spans="1:21" x14ac:dyDescent="0.3">
      <c r="A829" s="4">
        <v>827</v>
      </c>
      <c r="B829" s="4">
        <v>-96574417274</v>
      </c>
      <c r="C829" s="5">
        <v>3</v>
      </c>
      <c r="D829" s="5">
        <v>-5.1013999999999997E-2</v>
      </c>
      <c r="E829" s="5">
        <v>-1.6414999999999999E-2</v>
      </c>
      <c r="F829" s="5">
        <v>1009411</v>
      </c>
      <c r="G829" s="5">
        <v>29444775</v>
      </c>
      <c r="H829" s="5">
        <v>42406078</v>
      </c>
      <c r="I829" s="5">
        <v>0</v>
      </c>
      <c r="J829" s="5">
        <v>301</v>
      </c>
      <c r="L829">
        <f t="shared" si="75"/>
        <v>827</v>
      </c>
      <c r="M829">
        <f>Analysis!$B$3+B829/1000000</f>
        <v>17.582725999993272</v>
      </c>
      <c r="N829">
        <f t="shared" si="76"/>
        <v>3</v>
      </c>
      <c r="O829">
        <f>IF(ABS(D829)&gt;1,D829/1000000,D829)*Analysis!$B$4</f>
        <v>-0.50044734000000002</v>
      </c>
      <c r="P829">
        <f>IF(ABS(E829)&gt;1,E829/1000000,E829)*Analysis!$B$4</f>
        <v>-0.16103115000000001</v>
      </c>
      <c r="Q829">
        <f>IF(ABS(F829)&gt;1,F829/1000000,F829)*Analysis!$B$4</f>
        <v>9.9023219100000013</v>
      </c>
      <c r="R829">
        <f t="shared" si="77"/>
        <v>29.444775</v>
      </c>
      <c r="S829">
        <f t="shared" si="78"/>
        <v>42.406078000000001</v>
      </c>
      <c r="T829">
        <f t="shared" si="79"/>
        <v>0</v>
      </c>
      <c r="U829">
        <f t="shared" si="80"/>
        <v>0.30099999999999999</v>
      </c>
    </row>
    <row r="830" spans="1:21" x14ac:dyDescent="0.3">
      <c r="A830" s="4">
        <v>828</v>
      </c>
      <c r="B830" s="4">
        <v>-96574393184</v>
      </c>
      <c r="C830" s="5">
        <v>3</v>
      </c>
      <c r="D830" s="5">
        <v>-5.3629000000000003E-2</v>
      </c>
      <c r="E830" s="5">
        <v>-2.7585999999999999E-2</v>
      </c>
      <c r="F830" s="5">
        <v>1000565</v>
      </c>
      <c r="G830" s="5">
        <v>25980747</v>
      </c>
      <c r="H830" s="5">
        <v>57503300</v>
      </c>
      <c r="I830" s="5">
        <v>0</v>
      </c>
      <c r="J830" s="5">
        <v>296</v>
      </c>
      <c r="L830">
        <f t="shared" si="75"/>
        <v>828</v>
      </c>
      <c r="M830">
        <f>Analysis!$B$3+B830/1000000</f>
        <v>17.606815999999526</v>
      </c>
      <c r="N830">
        <f t="shared" si="76"/>
        <v>3</v>
      </c>
      <c r="O830">
        <f>IF(ABS(D830)&gt;1,D830/1000000,D830)*Analysis!$B$4</f>
        <v>-0.52610049000000003</v>
      </c>
      <c r="P830">
        <f>IF(ABS(E830)&gt;1,E830/1000000,E830)*Analysis!$B$4</f>
        <v>-0.27061866000000001</v>
      </c>
      <c r="Q830">
        <f>IF(ABS(F830)&gt;1,F830/1000000,F830)*Analysis!$B$4</f>
        <v>9.8155426499999994</v>
      </c>
      <c r="R830">
        <f t="shared" si="77"/>
        <v>25.980747000000001</v>
      </c>
      <c r="S830">
        <f t="shared" si="78"/>
        <v>57.503300000000003</v>
      </c>
      <c r="T830">
        <f t="shared" si="79"/>
        <v>0</v>
      </c>
      <c r="U830">
        <f t="shared" si="80"/>
        <v>0.29599999999999999</v>
      </c>
    </row>
    <row r="831" spans="1:21" x14ac:dyDescent="0.3">
      <c r="A831" s="4">
        <v>829</v>
      </c>
      <c r="B831" s="4">
        <v>-96574367003</v>
      </c>
      <c r="C831" s="5">
        <v>3</v>
      </c>
      <c r="D831" s="5">
        <v>-5.1538E-2</v>
      </c>
      <c r="E831" s="5">
        <v>-2.8024E-2</v>
      </c>
      <c r="F831" s="5">
        <v>0.99911099999999997</v>
      </c>
      <c r="G831" s="5">
        <v>25496031</v>
      </c>
      <c r="H831" s="5">
        <v>59576939</v>
      </c>
      <c r="I831" s="5">
        <v>0</v>
      </c>
      <c r="J831" s="5">
        <v>296</v>
      </c>
      <c r="L831">
        <f t="shared" si="75"/>
        <v>829</v>
      </c>
      <c r="M831">
        <f>Analysis!$B$3+B831/1000000</f>
        <v>17.632996999993338</v>
      </c>
      <c r="N831">
        <f t="shared" si="76"/>
        <v>3</v>
      </c>
      <c r="O831">
        <f>IF(ABS(D831)&gt;1,D831/1000000,D831)*Analysis!$B$4</f>
        <v>-0.50558778000000004</v>
      </c>
      <c r="P831">
        <f>IF(ABS(E831)&gt;1,E831/1000000,E831)*Analysis!$B$4</f>
        <v>-0.27491544000000001</v>
      </c>
      <c r="Q831">
        <f>IF(ABS(F831)&gt;1,F831/1000000,F831)*Analysis!$B$4</f>
        <v>9.8012789100000006</v>
      </c>
      <c r="R831">
        <f t="shared" si="77"/>
        <v>25.496030999999999</v>
      </c>
      <c r="S831">
        <f t="shared" si="78"/>
        <v>59.576939000000003</v>
      </c>
      <c r="T831">
        <f t="shared" si="79"/>
        <v>0</v>
      </c>
      <c r="U831">
        <f t="shared" si="80"/>
        <v>0.29599999999999999</v>
      </c>
    </row>
    <row r="832" spans="1:21" x14ac:dyDescent="0.3">
      <c r="A832" s="4">
        <v>830</v>
      </c>
      <c r="B832" s="4">
        <v>-96574348468</v>
      </c>
      <c r="C832" s="5">
        <v>3</v>
      </c>
      <c r="D832" s="5">
        <v>-2.5003999999999998E-2</v>
      </c>
      <c r="E832" s="5">
        <v>-4.8887E-2</v>
      </c>
      <c r="F832" s="5">
        <v>1021451</v>
      </c>
      <c r="G832" s="5">
        <v>21281960</v>
      </c>
      <c r="H832" s="5">
        <v>68458366</v>
      </c>
      <c r="I832" s="5">
        <v>0</v>
      </c>
      <c r="J832" s="5">
        <v>292</v>
      </c>
      <c r="L832">
        <f t="shared" si="75"/>
        <v>830</v>
      </c>
      <c r="M832">
        <f>Analysis!$B$3+B832/1000000</f>
        <v>17.651532000003499</v>
      </c>
      <c r="N832">
        <f t="shared" si="76"/>
        <v>3</v>
      </c>
      <c r="O832">
        <f>IF(ABS(D832)&gt;1,D832/1000000,D832)*Analysis!$B$4</f>
        <v>-0.24528923999999999</v>
      </c>
      <c r="P832">
        <f>IF(ABS(E832)&gt;1,E832/1000000,E832)*Analysis!$B$4</f>
        <v>-0.47958147000000001</v>
      </c>
      <c r="Q832">
        <f>IF(ABS(F832)&gt;1,F832/1000000,F832)*Analysis!$B$4</f>
        <v>10.020434310000002</v>
      </c>
      <c r="R832">
        <f t="shared" si="77"/>
        <v>21.281960000000002</v>
      </c>
      <c r="S832">
        <f t="shared" si="78"/>
        <v>68.458365999999998</v>
      </c>
      <c r="T832">
        <f t="shared" si="79"/>
        <v>0</v>
      </c>
      <c r="U832">
        <f t="shared" si="80"/>
        <v>0.29199999999999998</v>
      </c>
    </row>
    <row r="833" spans="1:21" x14ac:dyDescent="0.3">
      <c r="A833" s="4">
        <v>831</v>
      </c>
      <c r="B833" s="4">
        <v>-96574327390</v>
      </c>
      <c r="C833" s="5">
        <v>3</v>
      </c>
      <c r="D833" s="5">
        <v>-3.0457999999999999E-2</v>
      </c>
      <c r="E833" s="5">
        <v>-2.4705000000000001E-2</v>
      </c>
      <c r="F833" s="5">
        <v>1027008</v>
      </c>
      <c r="G833" s="5">
        <v>16469149</v>
      </c>
      <c r="H833" s="5">
        <v>75240456</v>
      </c>
      <c r="I833" s="5">
        <v>0</v>
      </c>
      <c r="J833" s="5">
        <v>293</v>
      </c>
      <c r="L833">
        <f t="shared" si="75"/>
        <v>831</v>
      </c>
      <c r="M833">
        <f>Analysis!$B$3+B833/1000000</f>
        <v>17.672609999994165</v>
      </c>
      <c r="N833">
        <f t="shared" si="76"/>
        <v>3</v>
      </c>
      <c r="O833">
        <f>IF(ABS(D833)&gt;1,D833/1000000,D833)*Analysis!$B$4</f>
        <v>-0.29879297999999999</v>
      </c>
      <c r="P833">
        <f>IF(ABS(E833)&gt;1,E833/1000000,E833)*Analysis!$B$4</f>
        <v>-0.24235605000000002</v>
      </c>
      <c r="Q833">
        <f>IF(ABS(F833)&gt;1,F833/1000000,F833)*Analysis!$B$4</f>
        <v>10.07494848</v>
      </c>
      <c r="R833">
        <f t="shared" si="77"/>
        <v>16.469149000000002</v>
      </c>
      <c r="S833">
        <f t="shared" si="78"/>
        <v>75.240455999999995</v>
      </c>
      <c r="T833">
        <f t="shared" si="79"/>
        <v>0</v>
      </c>
      <c r="U833">
        <f t="shared" si="80"/>
        <v>0.29299999999999998</v>
      </c>
    </row>
    <row r="834" spans="1:21" x14ac:dyDescent="0.3">
      <c r="A834" s="4">
        <v>832</v>
      </c>
      <c r="B834" s="4">
        <v>-96574287360</v>
      </c>
      <c r="C834" s="5">
        <v>3</v>
      </c>
      <c r="D834" s="5">
        <v>-1.5651999999999999E-2</v>
      </c>
      <c r="E834" s="5">
        <v>-4.9119999999999997E-3</v>
      </c>
      <c r="F834" s="5">
        <v>1046886</v>
      </c>
      <c r="G834" s="5">
        <v>9113235</v>
      </c>
      <c r="H834" s="5">
        <v>73256172</v>
      </c>
      <c r="I834" s="5">
        <v>0</v>
      </c>
      <c r="J834" s="5">
        <v>289</v>
      </c>
      <c r="L834">
        <f t="shared" si="75"/>
        <v>832</v>
      </c>
      <c r="M834">
        <f>Analysis!$B$3+B834/1000000</f>
        <v>17.712639999997918</v>
      </c>
      <c r="N834">
        <f t="shared" si="76"/>
        <v>3</v>
      </c>
      <c r="O834">
        <f>IF(ABS(D834)&gt;1,D834/1000000,D834)*Analysis!$B$4</f>
        <v>-0.15354612000000001</v>
      </c>
      <c r="P834">
        <f>IF(ABS(E834)&gt;1,E834/1000000,E834)*Analysis!$B$4</f>
        <v>-4.8186720000000002E-2</v>
      </c>
      <c r="Q834">
        <f>IF(ABS(F834)&gt;1,F834/1000000,F834)*Analysis!$B$4</f>
        <v>10.26995166</v>
      </c>
      <c r="R834">
        <f t="shared" si="77"/>
        <v>9.1132349999999995</v>
      </c>
      <c r="S834">
        <f t="shared" si="78"/>
        <v>73.256172000000007</v>
      </c>
      <c r="T834">
        <f t="shared" si="79"/>
        <v>0</v>
      </c>
      <c r="U834">
        <f t="shared" si="80"/>
        <v>0.28899999999999998</v>
      </c>
    </row>
    <row r="835" spans="1:21" x14ac:dyDescent="0.3">
      <c r="A835" s="4">
        <v>833</v>
      </c>
      <c r="B835" s="4">
        <v>-96574267335</v>
      </c>
      <c r="C835" s="5">
        <v>3</v>
      </c>
      <c r="D835" s="5">
        <v>-7.4019999999999997E-3</v>
      </c>
      <c r="E835" s="5">
        <v>-2.6342000000000001E-2</v>
      </c>
      <c r="F835" s="5">
        <v>1053186</v>
      </c>
      <c r="G835" s="5">
        <v>6727546</v>
      </c>
      <c r="H835" s="5">
        <v>71853691</v>
      </c>
      <c r="I835" s="5">
        <v>0</v>
      </c>
      <c r="J835" s="5">
        <v>285</v>
      </c>
      <c r="L835">
        <f t="shared" ref="L835:L898" si="81">A835</f>
        <v>833</v>
      </c>
      <c r="M835">
        <f>Analysis!$B$3+B835/1000000</f>
        <v>17.73266500000318</v>
      </c>
      <c r="N835">
        <f t="shared" ref="N835:N898" si="82">C835</f>
        <v>3</v>
      </c>
      <c r="O835">
        <f>IF(ABS(D835)&gt;1,D835/1000000,D835)*Analysis!$B$4</f>
        <v>-7.2613620000000004E-2</v>
      </c>
      <c r="P835">
        <f>IF(ABS(E835)&gt;1,E835/1000000,E835)*Analysis!$B$4</f>
        <v>-0.25841502</v>
      </c>
      <c r="Q835">
        <f>IF(ABS(F835)&gt;1,F835/1000000,F835)*Analysis!$B$4</f>
        <v>10.33175466</v>
      </c>
      <c r="R835">
        <f t="shared" ref="R835:R898" si="83">IF(ABS(G835)&gt;1,G835/1000000,G835)</f>
        <v>6.7275460000000002</v>
      </c>
      <c r="S835">
        <f t="shared" ref="S835:S898" si="84">IF(ABS(H835)&gt;1,H835/1000000,H835)</f>
        <v>71.853690999999998</v>
      </c>
      <c r="T835">
        <f t="shared" ref="T835:T898" si="85">IF(ABS(I835)&gt;1,I835/1000000,I835)</f>
        <v>0</v>
      </c>
      <c r="U835">
        <f t="shared" si="80"/>
        <v>0.28499999999999998</v>
      </c>
    </row>
    <row r="836" spans="1:21" x14ac:dyDescent="0.3">
      <c r="A836" s="4">
        <v>834</v>
      </c>
      <c r="B836" s="4">
        <v>-96574262574</v>
      </c>
      <c r="C836" s="5">
        <v>3</v>
      </c>
      <c r="D836" s="5">
        <v>1.549E-3</v>
      </c>
      <c r="E836" s="5">
        <v>-2.1818000000000001E-2</v>
      </c>
      <c r="F836" s="5">
        <v>1055497</v>
      </c>
      <c r="G836" s="5">
        <v>4899899</v>
      </c>
      <c r="H836" s="5">
        <v>71592056</v>
      </c>
      <c r="I836" s="5">
        <v>0</v>
      </c>
      <c r="J836" s="5">
        <v>285</v>
      </c>
      <c r="L836">
        <f t="shared" si="81"/>
        <v>834</v>
      </c>
      <c r="M836">
        <f>Analysis!$B$3+B836/1000000</f>
        <v>17.737426000006963</v>
      </c>
      <c r="N836">
        <f t="shared" si="82"/>
        <v>3</v>
      </c>
      <c r="O836">
        <f>IF(ABS(D836)&gt;1,D836/1000000,D836)*Analysis!$B$4</f>
        <v>1.5195690000000001E-2</v>
      </c>
      <c r="P836">
        <f>IF(ABS(E836)&gt;1,E836/1000000,E836)*Analysis!$B$4</f>
        <v>-0.21403458000000003</v>
      </c>
      <c r="Q836">
        <f>IF(ABS(F836)&gt;1,F836/1000000,F836)*Analysis!$B$4</f>
        <v>10.35442557</v>
      </c>
      <c r="R836">
        <f t="shared" si="83"/>
        <v>4.8998989999999996</v>
      </c>
      <c r="S836">
        <f t="shared" si="84"/>
        <v>71.592055999999999</v>
      </c>
      <c r="T836">
        <f t="shared" si="85"/>
        <v>0</v>
      </c>
      <c r="U836">
        <f t="shared" si="80"/>
        <v>0.28499999999999998</v>
      </c>
    </row>
    <row r="837" spans="1:21" x14ac:dyDescent="0.3">
      <c r="A837" s="4">
        <v>835</v>
      </c>
      <c r="B837" s="4">
        <v>-96574226795</v>
      </c>
      <c r="C837" s="5">
        <v>3</v>
      </c>
      <c r="D837" s="5">
        <v>7.8600000000000002E-4</v>
      </c>
      <c r="E837" s="5">
        <v>-3.2169999999999998E-3</v>
      </c>
      <c r="F837" s="5">
        <v>1058685</v>
      </c>
      <c r="G837" s="5">
        <v>-1159671</v>
      </c>
      <c r="H837" s="5">
        <v>54874748</v>
      </c>
      <c r="I837" s="5">
        <v>0</v>
      </c>
      <c r="J837" s="5">
        <v>285</v>
      </c>
      <c r="L837">
        <f t="shared" si="81"/>
        <v>835</v>
      </c>
      <c r="M837">
        <f>Analysis!$B$3+B837/1000000</f>
        <v>17.773205000004964</v>
      </c>
      <c r="N837">
        <f t="shared" si="82"/>
        <v>3</v>
      </c>
      <c r="O837">
        <f>IF(ABS(D837)&gt;1,D837/1000000,D837)*Analysis!$B$4</f>
        <v>7.7106600000000003E-3</v>
      </c>
      <c r="P837">
        <f>IF(ABS(E837)&gt;1,E837/1000000,E837)*Analysis!$B$4</f>
        <v>-3.155877E-2</v>
      </c>
      <c r="Q837">
        <f>IF(ABS(F837)&gt;1,F837/1000000,F837)*Analysis!$B$4</f>
        <v>10.385699850000002</v>
      </c>
      <c r="R837">
        <f t="shared" si="83"/>
        <v>-1.1596709999999999</v>
      </c>
      <c r="S837">
        <f t="shared" si="84"/>
        <v>54.874747999999997</v>
      </c>
      <c r="T837">
        <f t="shared" si="85"/>
        <v>0</v>
      </c>
      <c r="U837">
        <f t="shared" si="80"/>
        <v>0.28499999999999998</v>
      </c>
    </row>
    <row r="838" spans="1:21" x14ac:dyDescent="0.3">
      <c r="A838" s="4">
        <v>836</v>
      </c>
      <c r="B838" s="4">
        <v>-96574212530</v>
      </c>
      <c r="C838" s="5">
        <v>3</v>
      </c>
      <c r="D838" s="5">
        <v>-4.2579999999999996E-3</v>
      </c>
      <c r="E838" s="5">
        <v>-7.4819999999999999E-3</v>
      </c>
      <c r="F838" s="5">
        <v>1043875</v>
      </c>
      <c r="G838" s="5">
        <v>-11803870</v>
      </c>
      <c r="H838" s="5">
        <v>48699429</v>
      </c>
      <c r="I838" s="5">
        <v>0</v>
      </c>
      <c r="J838" s="5">
        <v>285</v>
      </c>
      <c r="L838">
        <f t="shared" si="81"/>
        <v>836</v>
      </c>
      <c r="M838">
        <f>Analysis!$B$3+B838/1000000</f>
        <v>17.787469999995665</v>
      </c>
      <c r="N838">
        <f t="shared" si="82"/>
        <v>3</v>
      </c>
      <c r="O838">
        <f>IF(ABS(D838)&gt;1,D838/1000000,D838)*Analysis!$B$4</f>
        <v>-4.1770979999999999E-2</v>
      </c>
      <c r="P838">
        <f>IF(ABS(E838)&gt;1,E838/1000000,E838)*Analysis!$B$4</f>
        <v>-7.3398420000000006E-2</v>
      </c>
      <c r="Q838">
        <f>IF(ABS(F838)&gt;1,F838/1000000,F838)*Analysis!$B$4</f>
        <v>10.240413750000002</v>
      </c>
      <c r="R838">
        <f t="shared" si="83"/>
        <v>-11.80387</v>
      </c>
      <c r="S838">
        <f t="shared" si="84"/>
        <v>48.699429000000002</v>
      </c>
      <c r="T838">
        <f t="shared" si="85"/>
        <v>0</v>
      </c>
      <c r="U838">
        <f t="shared" si="80"/>
        <v>0.28499999999999998</v>
      </c>
    </row>
    <row r="839" spans="1:21" x14ac:dyDescent="0.3">
      <c r="A839" s="4">
        <v>837</v>
      </c>
      <c r="B839" s="4">
        <v>-96574186043</v>
      </c>
      <c r="C839" s="5">
        <v>3</v>
      </c>
      <c r="D839" s="5">
        <v>6.2E-4</v>
      </c>
      <c r="E839" s="5">
        <v>-1.2063000000000001E-2</v>
      </c>
      <c r="F839" s="5">
        <v>1038177</v>
      </c>
      <c r="G839" s="5">
        <v>-17882513</v>
      </c>
      <c r="H839" s="5">
        <v>28788033</v>
      </c>
      <c r="I839" s="5">
        <v>0</v>
      </c>
      <c r="J839" s="5">
        <v>281</v>
      </c>
      <c r="L839">
        <f t="shared" si="81"/>
        <v>837</v>
      </c>
      <c r="M839">
        <f>Analysis!$B$3+B839/1000000</f>
        <v>17.813957000005757</v>
      </c>
      <c r="N839">
        <f t="shared" si="82"/>
        <v>3</v>
      </c>
      <c r="O839">
        <f>IF(ABS(D839)&gt;1,D839/1000000,D839)*Analysis!$B$4</f>
        <v>6.0822000000000003E-3</v>
      </c>
      <c r="P839">
        <f>IF(ABS(E839)&gt;1,E839/1000000,E839)*Analysis!$B$4</f>
        <v>-0.11833803000000001</v>
      </c>
      <c r="Q839">
        <f>IF(ABS(F839)&gt;1,F839/1000000,F839)*Analysis!$B$4</f>
        <v>10.184516369999999</v>
      </c>
      <c r="R839">
        <f t="shared" si="83"/>
        <v>-17.882512999999999</v>
      </c>
      <c r="S839">
        <f t="shared" si="84"/>
        <v>28.788032999999999</v>
      </c>
      <c r="T839">
        <f t="shared" si="85"/>
        <v>0</v>
      </c>
      <c r="U839">
        <f t="shared" si="80"/>
        <v>0.28100000000000003</v>
      </c>
    </row>
    <row r="840" spans="1:21" x14ac:dyDescent="0.3">
      <c r="A840" s="4">
        <v>838</v>
      </c>
      <c r="B840" s="4">
        <v>-96574175618</v>
      </c>
      <c r="C840" s="5">
        <v>3</v>
      </c>
      <c r="D840" s="5">
        <v>1.1812E-2</v>
      </c>
      <c r="E840" s="5">
        <v>-1.6063999999999998E-2</v>
      </c>
      <c r="F840" s="5">
        <v>1034175</v>
      </c>
      <c r="G840" s="5">
        <v>-22624619</v>
      </c>
      <c r="H840" s="5">
        <v>16095655</v>
      </c>
      <c r="I840" s="5">
        <v>0</v>
      </c>
      <c r="J840" s="5">
        <v>281</v>
      </c>
      <c r="L840">
        <f t="shared" si="81"/>
        <v>838</v>
      </c>
      <c r="M840">
        <f>Analysis!$B$3+B840/1000000</f>
        <v>17.824382000006153</v>
      </c>
      <c r="N840">
        <f t="shared" si="82"/>
        <v>3</v>
      </c>
      <c r="O840">
        <f>IF(ABS(D840)&gt;1,D840/1000000,D840)*Analysis!$B$4</f>
        <v>0.11587572</v>
      </c>
      <c r="P840">
        <f>IF(ABS(E840)&gt;1,E840/1000000,E840)*Analysis!$B$4</f>
        <v>-0.15758783999999998</v>
      </c>
      <c r="Q840">
        <f>IF(ABS(F840)&gt;1,F840/1000000,F840)*Analysis!$B$4</f>
        <v>10.145256750000001</v>
      </c>
      <c r="R840">
        <f t="shared" si="83"/>
        <v>-22.624618999999999</v>
      </c>
      <c r="S840">
        <f t="shared" si="84"/>
        <v>16.095655000000001</v>
      </c>
      <c r="T840">
        <f t="shared" si="85"/>
        <v>0</v>
      </c>
      <c r="U840">
        <f t="shared" si="80"/>
        <v>0.28100000000000003</v>
      </c>
    </row>
    <row r="841" spans="1:21" x14ac:dyDescent="0.3">
      <c r="A841" s="4">
        <v>839</v>
      </c>
      <c r="B841" s="4">
        <v>-96574149438</v>
      </c>
      <c r="C841" s="5">
        <v>3</v>
      </c>
      <c r="D841" s="5">
        <v>5.267E-3</v>
      </c>
      <c r="E841" s="5">
        <v>-1.4645999999999999E-2</v>
      </c>
      <c r="F841" s="5">
        <v>1049925</v>
      </c>
      <c r="G841" s="5">
        <v>-29589823</v>
      </c>
      <c r="H841" s="5">
        <v>-0.90495800000000004</v>
      </c>
      <c r="I841" s="5">
        <v>0</v>
      </c>
      <c r="J841" s="5">
        <v>278</v>
      </c>
      <c r="L841">
        <f t="shared" si="81"/>
        <v>839</v>
      </c>
      <c r="M841">
        <f>Analysis!$B$3+B841/1000000</f>
        <v>17.850562000006903</v>
      </c>
      <c r="N841">
        <f t="shared" si="82"/>
        <v>3</v>
      </c>
      <c r="O841">
        <f>IF(ABS(D841)&gt;1,D841/1000000,D841)*Analysis!$B$4</f>
        <v>5.1669270000000003E-2</v>
      </c>
      <c r="P841">
        <f>IF(ABS(E841)&gt;1,E841/1000000,E841)*Analysis!$B$4</f>
        <v>-0.14367726</v>
      </c>
      <c r="Q841">
        <f>IF(ABS(F841)&gt;1,F841/1000000,F841)*Analysis!$B$4</f>
        <v>10.299764250000001</v>
      </c>
      <c r="R841">
        <f t="shared" si="83"/>
        <v>-29.589822999999999</v>
      </c>
      <c r="S841">
        <f t="shared" si="84"/>
        <v>-0.90495800000000004</v>
      </c>
      <c r="T841">
        <f t="shared" si="85"/>
        <v>0</v>
      </c>
      <c r="U841">
        <f t="shared" si="80"/>
        <v>0.27800000000000002</v>
      </c>
    </row>
    <row r="842" spans="1:21" x14ac:dyDescent="0.3">
      <c r="A842" s="4">
        <v>840</v>
      </c>
      <c r="B842" s="4">
        <v>-96574145618</v>
      </c>
      <c r="C842" s="5">
        <v>3</v>
      </c>
      <c r="D842" s="5">
        <v>5.8840000000000003E-3</v>
      </c>
      <c r="E842" s="5">
        <v>-1.1343000000000001E-2</v>
      </c>
      <c r="F842" s="5">
        <v>1052430</v>
      </c>
      <c r="G842" s="5">
        <v>-31048939</v>
      </c>
      <c r="H842" s="5">
        <v>-4022886</v>
      </c>
      <c r="I842" s="5">
        <v>0</v>
      </c>
      <c r="J842" s="5">
        <v>278</v>
      </c>
      <c r="L842">
        <f t="shared" si="81"/>
        <v>840</v>
      </c>
      <c r="M842">
        <f>Analysis!$B$3+B842/1000000</f>
        <v>17.854382000004989</v>
      </c>
      <c r="N842">
        <f t="shared" si="82"/>
        <v>3</v>
      </c>
      <c r="O842">
        <f>IF(ABS(D842)&gt;1,D842/1000000,D842)*Analysis!$B$4</f>
        <v>5.7722040000000009E-2</v>
      </c>
      <c r="P842">
        <f>IF(ABS(E842)&gt;1,E842/1000000,E842)*Analysis!$B$4</f>
        <v>-0.11127483000000001</v>
      </c>
      <c r="Q842">
        <f>IF(ABS(F842)&gt;1,F842/1000000,F842)*Analysis!$B$4</f>
        <v>10.324338300000001</v>
      </c>
      <c r="R842">
        <f t="shared" si="83"/>
        <v>-31.048939000000001</v>
      </c>
      <c r="S842">
        <f t="shared" si="84"/>
        <v>-4.0228859999999997</v>
      </c>
      <c r="T842">
        <f t="shared" si="85"/>
        <v>0</v>
      </c>
      <c r="U842">
        <f t="shared" si="80"/>
        <v>0.27800000000000002</v>
      </c>
    </row>
    <row r="843" spans="1:21" x14ac:dyDescent="0.3">
      <c r="A843" s="4">
        <v>841</v>
      </c>
      <c r="B843" s="4">
        <v>-96574107830</v>
      </c>
      <c r="C843" s="5">
        <v>3</v>
      </c>
      <c r="D843" s="5">
        <v>6.8069999999999997E-3</v>
      </c>
      <c r="E843" s="5">
        <v>-1.0345E-2</v>
      </c>
      <c r="F843" s="5">
        <v>1047848</v>
      </c>
      <c r="G843" s="5">
        <v>-43764889</v>
      </c>
      <c r="H843" s="5">
        <v>-19536217</v>
      </c>
      <c r="I843" s="5">
        <v>0</v>
      </c>
      <c r="J843" s="5">
        <v>276</v>
      </c>
      <c r="L843">
        <f t="shared" si="81"/>
        <v>841</v>
      </c>
      <c r="M843">
        <f>Analysis!$B$3+B843/1000000</f>
        <v>17.892170000006445</v>
      </c>
      <c r="N843">
        <f t="shared" si="82"/>
        <v>3</v>
      </c>
      <c r="O843">
        <f>IF(ABS(D843)&gt;1,D843/1000000,D843)*Analysis!$B$4</f>
        <v>6.6776669999999996E-2</v>
      </c>
      <c r="P843">
        <f>IF(ABS(E843)&gt;1,E843/1000000,E843)*Analysis!$B$4</f>
        <v>-0.10148445</v>
      </c>
      <c r="Q843">
        <f>IF(ABS(F843)&gt;1,F843/1000000,F843)*Analysis!$B$4</f>
        <v>10.279388879999999</v>
      </c>
      <c r="R843">
        <f t="shared" si="83"/>
        <v>-43.764888999999997</v>
      </c>
      <c r="S843">
        <f t="shared" si="84"/>
        <v>-19.536217000000001</v>
      </c>
      <c r="T843">
        <f t="shared" si="85"/>
        <v>0</v>
      </c>
      <c r="U843">
        <f t="shared" ref="U843:U906" si="86">J843/1000</f>
        <v>0.27600000000000002</v>
      </c>
    </row>
    <row r="844" spans="1:21" x14ac:dyDescent="0.3">
      <c r="A844" s="4">
        <v>842</v>
      </c>
      <c r="B844" s="4">
        <v>-96574091520</v>
      </c>
      <c r="C844" s="5">
        <v>3</v>
      </c>
      <c r="D844" s="5">
        <v>-4.9100000000000003E-3</v>
      </c>
      <c r="E844" s="5">
        <v>-9.9260000000000008E-3</v>
      </c>
      <c r="F844" s="5">
        <v>1044233</v>
      </c>
      <c r="G844" s="5">
        <v>-53095390</v>
      </c>
      <c r="H844" s="5">
        <v>-28589523</v>
      </c>
      <c r="I844" s="5">
        <v>0</v>
      </c>
      <c r="J844" s="5">
        <v>276</v>
      </c>
      <c r="L844">
        <f t="shared" si="81"/>
        <v>842</v>
      </c>
      <c r="M844">
        <f>Analysis!$B$3+B844/1000000</f>
        <v>17.908479999998235</v>
      </c>
      <c r="N844">
        <f t="shared" si="82"/>
        <v>3</v>
      </c>
      <c r="O844">
        <f>IF(ABS(D844)&gt;1,D844/1000000,D844)*Analysis!$B$4</f>
        <v>-4.8167100000000004E-2</v>
      </c>
      <c r="P844">
        <f>IF(ABS(E844)&gt;1,E844/1000000,E844)*Analysis!$B$4</f>
        <v>-9.7374060000000012E-2</v>
      </c>
      <c r="Q844">
        <f>IF(ABS(F844)&gt;1,F844/1000000,F844)*Analysis!$B$4</f>
        <v>10.243925730000001</v>
      </c>
      <c r="R844">
        <f t="shared" si="83"/>
        <v>-53.095390000000002</v>
      </c>
      <c r="S844">
        <f t="shared" si="84"/>
        <v>-28.589523</v>
      </c>
      <c r="T844">
        <f t="shared" si="85"/>
        <v>0</v>
      </c>
      <c r="U844">
        <f t="shared" si="86"/>
        <v>0.27600000000000002</v>
      </c>
    </row>
    <row r="845" spans="1:21" x14ac:dyDescent="0.3">
      <c r="A845" s="4">
        <v>843</v>
      </c>
      <c r="B845" s="4">
        <v>-96574071297</v>
      </c>
      <c r="C845" s="5">
        <v>3</v>
      </c>
      <c r="D845" s="5">
        <v>5.0489999999999997E-3</v>
      </c>
      <c r="E845" s="5">
        <v>6.3599999999999996E-4</v>
      </c>
      <c r="F845" s="5">
        <v>1046035</v>
      </c>
      <c r="G845" s="5">
        <v>-67008270</v>
      </c>
      <c r="H845" s="5">
        <v>-34074314</v>
      </c>
      <c r="I845" s="5">
        <v>0</v>
      </c>
      <c r="J845" s="5">
        <v>276</v>
      </c>
      <c r="L845">
        <f t="shared" si="81"/>
        <v>843</v>
      </c>
      <c r="M845">
        <f>Analysis!$B$3+B845/1000000</f>
        <v>17.928702999997768</v>
      </c>
      <c r="N845">
        <f t="shared" si="82"/>
        <v>3</v>
      </c>
      <c r="O845">
        <f>IF(ABS(D845)&gt;1,D845/1000000,D845)*Analysis!$B$4</f>
        <v>4.9530690000000002E-2</v>
      </c>
      <c r="P845">
        <f>IF(ABS(E845)&gt;1,E845/1000000,E845)*Analysis!$B$4</f>
        <v>6.2391599999999997E-3</v>
      </c>
      <c r="Q845">
        <f>IF(ABS(F845)&gt;1,F845/1000000,F845)*Analysis!$B$4</f>
        <v>10.261603350000001</v>
      </c>
      <c r="R845">
        <f t="shared" si="83"/>
        <v>-67.008269999999996</v>
      </c>
      <c r="S845">
        <f t="shared" si="84"/>
        <v>-34.074314000000001</v>
      </c>
      <c r="T845">
        <f t="shared" si="85"/>
        <v>0</v>
      </c>
      <c r="U845">
        <f t="shared" si="86"/>
        <v>0.27600000000000002</v>
      </c>
    </row>
    <row r="846" spans="1:21" x14ac:dyDescent="0.3">
      <c r="A846" s="4">
        <v>844</v>
      </c>
      <c r="B846" s="4">
        <v>-96574050629</v>
      </c>
      <c r="C846" s="5">
        <v>3</v>
      </c>
      <c r="D846" s="5">
        <v>2.1329999999999998E-2</v>
      </c>
      <c r="E846" s="5">
        <v>3.6458999999999998E-2</v>
      </c>
      <c r="F846" s="5">
        <v>1034810</v>
      </c>
      <c r="G846" s="5">
        <v>-78134087</v>
      </c>
      <c r="H846" s="5">
        <v>-39775398</v>
      </c>
      <c r="I846" s="5">
        <v>0</v>
      </c>
      <c r="J846" s="5">
        <v>276</v>
      </c>
      <c r="L846">
        <f t="shared" si="81"/>
        <v>844</v>
      </c>
      <c r="M846">
        <f>Analysis!$B$3+B846/1000000</f>
        <v>17.949370999995153</v>
      </c>
      <c r="N846">
        <f t="shared" si="82"/>
        <v>3</v>
      </c>
      <c r="O846">
        <f>IF(ABS(D846)&gt;1,D846/1000000,D846)*Analysis!$B$4</f>
        <v>0.2092473</v>
      </c>
      <c r="P846">
        <f>IF(ABS(E846)&gt;1,E846/1000000,E846)*Analysis!$B$4</f>
        <v>0.35766279000000001</v>
      </c>
      <c r="Q846">
        <f>IF(ABS(F846)&gt;1,F846/1000000,F846)*Analysis!$B$4</f>
        <v>10.151486100000001</v>
      </c>
      <c r="R846">
        <f t="shared" si="83"/>
        <v>-78.134086999999994</v>
      </c>
      <c r="S846">
        <f t="shared" si="84"/>
        <v>-39.775398000000003</v>
      </c>
      <c r="T846">
        <f t="shared" si="85"/>
        <v>0</v>
      </c>
      <c r="U846">
        <f t="shared" si="86"/>
        <v>0.27600000000000002</v>
      </c>
    </row>
    <row r="847" spans="1:21" x14ac:dyDescent="0.3">
      <c r="A847" s="4">
        <v>845</v>
      </c>
      <c r="B847" s="4">
        <v>-96574037902</v>
      </c>
      <c r="C847" s="5">
        <v>3</v>
      </c>
      <c r="D847" s="5">
        <v>4.9641999999999999E-2</v>
      </c>
      <c r="E847" s="5">
        <v>0.16336000000000001</v>
      </c>
      <c r="F847" s="5">
        <v>1040852</v>
      </c>
      <c r="G847" s="5">
        <v>-80806274</v>
      </c>
      <c r="H847" s="5">
        <v>-34312057</v>
      </c>
      <c r="I847" s="5">
        <v>0</v>
      </c>
      <c r="J847" s="5">
        <v>274</v>
      </c>
      <c r="L847">
        <f t="shared" si="81"/>
        <v>845</v>
      </c>
      <c r="M847">
        <f>Analysis!$B$3+B847/1000000</f>
        <v>17.962098000003607</v>
      </c>
      <c r="N847">
        <f t="shared" si="82"/>
        <v>3</v>
      </c>
      <c r="O847">
        <f>IF(ABS(D847)&gt;1,D847/1000000,D847)*Analysis!$B$4</f>
        <v>0.48698802000000002</v>
      </c>
      <c r="P847">
        <f>IF(ABS(E847)&gt;1,E847/1000000,E847)*Analysis!$B$4</f>
        <v>1.6025616</v>
      </c>
      <c r="Q847">
        <f>IF(ABS(F847)&gt;1,F847/1000000,F847)*Analysis!$B$4</f>
        <v>10.210758120000001</v>
      </c>
      <c r="R847">
        <f t="shared" si="83"/>
        <v>-80.806274000000002</v>
      </c>
      <c r="S847">
        <f t="shared" si="84"/>
        <v>-34.312057000000003</v>
      </c>
      <c r="T847">
        <f t="shared" si="85"/>
        <v>0</v>
      </c>
      <c r="U847">
        <f t="shared" si="86"/>
        <v>0.27400000000000002</v>
      </c>
    </row>
    <row r="848" spans="1:21" x14ac:dyDescent="0.3">
      <c r="A848" s="4">
        <v>846</v>
      </c>
      <c r="B848" s="4">
        <v>-96574009125</v>
      </c>
      <c r="C848" s="5">
        <v>3</v>
      </c>
      <c r="D848" s="5">
        <v>7.8764000000000001E-2</v>
      </c>
      <c r="E848" s="5">
        <v>0.30197099999999999</v>
      </c>
      <c r="F848" s="5">
        <v>1036582</v>
      </c>
      <c r="G848" s="5">
        <v>-82093956</v>
      </c>
      <c r="H848" s="5">
        <v>-23613333</v>
      </c>
      <c r="I848" s="5">
        <v>0</v>
      </c>
      <c r="J848" s="5">
        <v>274</v>
      </c>
      <c r="L848">
        <f t="shared" si="81"/>
        <v>846</v>
      </c>
      <c r="M848">
        <f>Analysis!$B$3+B848/1000000</f>
        <v>17.990875000003143</v>
      </c>
      <c r="N848">
        <f t="shared" si="82"/>
        <v>3</v>
      </c>
      <c r="O848">
        <f>IF(ABS(D848)&gt;1,D848/1000000,D848)*Analysis!$B$4</f>
        <v>0.77267484000000008</v>
      </c>
      <c r="P848">
        <f>IF(ABS(E848)&gt;1,E848/1000000,E848)*Analysis!$B$4</f>
        <v>2.9623355099999999</v>
      </c>
      <c r="Q848">
        <f>IF(ABS(F848)&gt;1,F848/1000000,F848)*Analysis!$B$4</f>
        <v>10.16886942</v>
      </c>
      <c r="R848">
        <f t="shared" si="83"/>
        <v>-82.093956000000006</v>
      </c>
      <c r="S848">
        <f t="shared" si="84"/>
        <v>-23.613333000000001</v>
      </c>
      <c r="T848">
        <f t="shared" si="85"/>
        <v>0</v>
      </c>
      <c r="U848">
        <f t="shared" si="86"/>
        <v>0.27400000000000002</v>
      </c>
    </row>
    <row r="849" spans="1:21" x14ac:dyDescent="0.3">
      <c r="A849" s="4">
        <v>847</v>
      </c>
      <c r="B849" s="4">
        <v>-96574005177</v>
      </c>
      <c r="C849" s="5">
        <v>3</v>
      </c>
      <c r="D849" s="5">
        <v>7.7156000000000002E-2</v>
      </c>
      <c r="E849" s="5">
        <v>0.34321099999999999</v>
      </c>
      <c r="F849" s="5">
        <v>1023466</v>
      </c>
      <c r="G849" s="5">
        <v>-83532471</v>
      </c>
      <c r="H849" s="5">
        <v>-16289070</v>
      </c>
      <c r="I849" s="5">
        <v>0</v>
      </c>
      <c r="J849" s="5">
        <v>274</v>
      </c>
      <c r="L849">
        <f t="shared" si="81"/>
        <v>847</v>
      </c>
      <c r="M849">
        <f>Analysis!$B$3+B849/1000000</f>
        <v>17.994823000000906</v>
      </c>
      <c r="N849">
        <f t="shared" si="82"/>
        <v>3</v>
      </c>
      <c r="O849">
        <f>IF(ABS(D849)&gt;1,D849/1000000,D849)*Analysis!$B$4</f>
        <v>0.75690036000000005</v>
      </c>
      <c r="P849">
        <f>IF(ABS(E849)&gt;1,E849/1000000,E849)*Analysis!$B$4</f>
        <v>3.3668999099999999</v>
      </c>
      <c r="Q849">
        <f>IF(ABS(F849)&gt;1,F849/1000000,F849)*Analysis!$B$4</f>
        <v>10.04020146</v>
      </c>
      <c r="R849">
        <f t="shared" si="83"/>
        <v>-83.532471000000001</v>
      </c>
      <c r="S849">
        <f t="shared" si="84"/>
        <v>-16.289069999999999</v>
      </c>
      <c r="T849">
        <f t="shared" si="85"/>
        <v>0</v>
      </c>
      <c r="U849">
        <f t="shared" si="86"/>
        <v>0.27400000000000002</v>
      </c>
    </row>
    <row r="850" spans="1:21" x14ac:dyDescent="0.3">
      <c r="A850" s="4">
        <v>848</v>
      </c>
      <c r="B850" s="4">
        <v>-96573972486</v>
      </c>
      <c r="C850" s="5">
        <v>3</v>
      </c>
      <c r="D850" s="5">
        <v>8.5528000000000007E-2</v>
      </c>
      <c r="E850" s="5">
        <v>0.37482799999999999</v>
      </c>
      <c r="F850" s="5">
        <v>1026514</v>
      </c>
      <c r="G850" s="5">
        <v>-84526711</v>
      </c>
      <c r="H850" s="5">
        <v>8396886</v>
      </c>
      <c r="I850" s="5">
        <v>0</v>
      </c>
      <c r="J850" s="5">
        <v>274</v>
      </c>
      <c r="L850">
        <f t="shared" si="81"/>
        <v>848</v>
      </c>
      <c r="M850">
        <f>Analysis!$B$3+B850/1000000</f>
        <v>18.027514000001247</v>
      </c>
      <c r="N850">
        <f t="shared" si="82"/>
        <v>3</v>
      </c>
      <c r="O850">
        <f>IF(ABS(D850)&gt;1,D850/1000000,D850)*Analysis!$B$4</f>
        <v>0.83902968000000011</v>
      </c>
      <c r="P850">
        <f>IF(ABS(E850)&gt;1,E850/1000000,E850)*Analysis!$B$4</f>
        <v>3.6770626800000001</v>
      </c>
      <c r="Q850">
        <f>IF(ABS(F850)&gt;1,F850/1000000,F850)*Analysis!$B$4</f>
        <v>10.07010234</v>
      </c>
      <c r="R850">
        <f t="shared" si="83"/>
        <v>-84.526711000000006</v>
      </c>
      <c r="S850">
        <f t="shared" si="84"/>
        <v>8.3968860000000003</v>
      </c>
      <c r="T850">
        <f t="shared" si="85"/>
        <v>0</v>
      </c>
      <c r="U850">
        <f t="shared" si="86"/>
        <v>0.27400000000000002</v>
      </c>
    </row>
    <row r="851" spans="1:21" x14ac:dyDescent="0.3">
      <c r="A851" s="4">
        <v>849</v>
      </c>
      <c r="B851" s="4">
        <v>-96573949899</v>
      </c>
      <c r="C851" s="5">
        <v>3</v>
      </c>
      <c r="D851" s="5">
        <v>-1.8596000000000001E-2</v>
      </c>
      <c r="E851" s="5">
        <v>-3.8105E-2</v>
      </c>
      <c r="F851" s="5">
        <v>1046636</v>
      </c>
      <c r="G851" s="5">
        <v>-89848503</v>
      </c>
      <c r="H851" s="5">
        <v>30233273</v>
      </c>
      <c r="I851" s="5">
        <v>0</v>
      </c>
      <c r="J851" s="5">
        <v>273</v>
      </c>
      <c r="L851">
        <f t="shared" si="81"/>
        <v>849</v>
      </c>
      <c r="M851">
        <f>Analysis!$B$3+B851/1000000</f>
        <v>18.050101000000723</v>
      </c>
      <c r="N851">
        <f t="shared" si="82"/>
        <v>3</v>
      </c>
      <c r="O851">
        <f>IF(ABS(D851)&gt;1,D851/1000000,D851)*Analysis!$B$4</f>
        <v>-0.18242676000000002</v>
      </c>
      <c r="P851">
        <f>IF(ABS(E851)&gt;1,E851/1000000,E851)*Analysis!$B$4</f>
        <v>-0.37381005</v>
      </c>
      <c r="Q851">
        <f>IF(ABS(F851)&gt;1,F851/1000000,F851)*Analysis!$B$4</f>
        <v>10.26749916</v>
      </c>
      <c r="R851">
        <f t="shared" si="83"/>
        <v>-89.848502999999994</v>
      </c>
      <c r="S851">
        <f t="shared" si="84"/>
        <v>30.233273000000001</v>
      </c>
      <c r="T851">
        <f t="shared" si="85"/>
        <v>0</v>
      </c>
      <c r="U851">
        <f t="shared" si="86"/>
        <v>0.27300000000000002</v>
      </c>
    </row>
    <row r="852" spans="1:21" x14ac:dyDescent="0.3">
      <c r="A852" s="4">
        <v>850</v>
      </c>
      <c r="B852" s="4">
        <v>-96573937579</v>
      </c>
      <c r="C852" s="5">
        <v>3</v>
      </c>
      <c r="D852" s="5">
        <v>-1.1148999999999999E-2</v>
      </c>
      <c r="E852" s="5">
        <v>-1.6707E-2</v>
      </c>
      <c r="F852" s="5">
        <v>1039504</v>
      </c>
      <c r="G852" s="5">
        <v>-96173309</v>
      </c>
      <c r="H852" s="5">
        <v>30153845</v>
      </c>
      <c r="I852" s="5">
        <v>0</v>
      </c>
      <c r="J852" s="5">
        <v>273</v>
      </c>
      <c r="L852">
        <f t="shared" si="81"/>
        <v>850</v>
      </c>
      <c r="M852">
        <f>Analysis!$B$3+B852/1000000</f>
        <v>18.062420999995084</v>
      </c>
      <c r="N852">
        <f t="shared" si="82"/>
        <v>3</v>
      </c>
      <c r="O852">
        <f>IF(ABS(D852)&gt;1,D852/1000000,D852)*Analysis!$B$4</f>
        <v>-0.10937168999999999</v>
      </c>
      <c r="P852">
        <f>IF(ABS(E852)&gt;1,E852/1000000,E852)*Analysis!$B$4</f>
        <v>-0.16389566999999999</v>
      </c>
      <c r="Q852">
        <f>IF(ABS(F852)&gt;1,F852/1000000,F852)*Analysis!$B$4</f>
        <v>10.19753424</v>
      </c>
      <c r="R852">
        <f t="shared" si="83"/>
        <v>-96.173309000000003</v>
      </c>
      <c r="S852">
        <f t="shared" si="84"/>
        <v>30.153845</v>
      </c>
      <c r="T852">
        <f t="shared" si="85"/>
        <v>0</v>
      </c>
      <c r="U852">
        <f t="shared" si="86"/>
        <v>0.27300000000000002</v>
      </c>
    </row>
    <row r="853" spans="1:21" x14ac:dyDescent="0.3">
      <c r="A853" s="4">
        <v>851</v>
      </c>
      <c r="B853" s="4">
        <v>-96573893412</v>
      </c>
      <c r="C853" s="5">
        <v>3</v>
      </c>
      <c r="D853" s="5">
        <v>1.72E-3</v>
      </c>
      <c r="E853" s="5">
        <v>-4.9049999999999996E-3</v>
      </c>
      <c r="F853" s="5">
        <v>1029818</v>
      </c>
      <c r="G853" s="5">
        <v>-100532043</v>
      </c>
      <c r="H853" s="5">
        <v>30795519</v>
      </c>
      <c r="I853" s="5">
        <v>0</v>
      </c>
      <c r="J853" s="5">
        <v>274</v>
      </c>
      <c r="L853">
        <f t="shared" si="81"/>
        <v>851</v>
      </c>
      <c r="M853">
        <f>Analysis!$B$3+B853/1000000</f>
        <v>18.106587999995099</v>
      </c>
      <c r="N853">
        <f t="shared" si="82"/>
        <v>3</v>
      </c>
      <c r="O853">
        <f>IF(ABS(D853)&gt;1,D853/1000000,D853)*Analysis!$B$4</f>
        <v>1.6873200000000001E-2</v>
      </c>
      <c r="P853">
        <f>IF(ABS(E853)&gt;1,E853/1000000,E853)*Analysis!$B$4</f>
        <v>-4.8118049999999996E-2</v>
      </c>
      <c r="Q853">
        <f>IF(ABS(F853)&gt;1,F853/1000000,F853)*Analysis!$B$4</f>
        <v>10.102514579999999</v>
      </c>
      <c r="R853">
        <f t="shared" si="83"/>
        <v>-100.532043</v>
      </c>
      <c r="S853">
        <f t="shared" si="84"/>
        <v>30.795518999999999</v>
      </c>
      <c r="T853">
        <f t="shared" si="85"/>
        <v>0</v>
      </c>
      <c r="U853">
        <f t="shared" si="86"/>
        <v>0.27400000000000002</v>
      </c>
    </row>
    <row r="854" spans="1:21" x14ac:dyDescent="0.3">
      <c r="A854" s="4">
        <v>852</v>
      </c>
      <c r="B854" s="4">
        <v>-96573832271</v>
      </c>
      <c r="C854" s="5">
        <v>3</v>
      </c>
      <c r="D854" s="5">
        <v>-6.2729999999999999E-3</v>
      </c>
      <c r="E854" s="5">
        <v>-2.0670999999999998E-2</v>
      </c>
      <c r="F854" s="5">
        <v>1012381</v>
      </c>
      <c r="G854" s="5">
        <v>-109623344</v>
      </c>
      <c r="H854" s="5">
        <v>19796967</v>
      </c>
      <c r="I854" s="5">
        <v>0</v>
      </c>
      <c r="J854" s="5">
        <v>273</v>
      </c>
      <c r="L854">
        <f t="shared" si="81"/>
        <v>852</v>
      </c>
      <c r="M854">
        <f>Analysis!$B$3+B854/1000000</f>
        <v>18.167728999993415</v>
      </c>
      <c r="N854">
        <f t="shared" si="82"/>
        <v>3</v>
      </c>
      <c r="O854">
        <f>IF(ABS(D854)&gt;1,D854/1000000,D854)*Analysis!$B$4</f>
        <v>-6.1538130000000003E-2</v>
      </c>
      <c r="P854">
        <f>IF(ABS(E854)&gt;1,E854/1000000,E854)*Analysis!$B$4</f>
        <v>-0.20278251</v>
      </c>
      <c r="Q854">
        <f>IF(ABS(F854)&gt;1,F854/1000000,F854)*Analysis!$B$4</f>
        <v>9.9314576100000007</v>
      </c>
      <c r="R854">
        <f t="shared" si="83"/>
        <v>-109.623344</v>
      </c>
      <c r="S854">
        <f t="shared" si="84"/>
        <v>19.796966999999999</v>
      </c>
      <c r="T854">
        <f t="shared" si="85"/>
        <v>0</v>
      </c>
      <c r="U854">
        <f t="shared" si="86"/>
        <v>0.27300000000000002</v>
      </c>
    </row>
    <row r="855" spans="1:21" x14ac:dyDescent="0.3">
      <c r="A855" s="4">
        <v>853</v>
      </c>
      <c r="B855" s="4">
        <v>-96573819524</v>
      </c>
      <c r="C855" s="5">
        <v>3</v>
      </c>
      <c r="D855" s="5">
        <v>-1.7288000000000001E-2</v>
      </c>
      <c r="E855" s="5">
        <v>-6.9319999999999998E-3</v>
      </c>
      <c r="F855" s="5">
        <v>1008618</v>
      </c>
      <c r="G855" s="5">
        <v>-128613815</v>
      </c>
      <c r="H855" s="5">
        <v>31444748</v>
      </c>
      <c r="I855" s="5">
        <v>0</v>
      </c>
      <c r="J855" s="5">
        <v>273</v>
      </c>
      <c r="L855">
        <f t="shared" si="81"/>
        <v>853</v>
      </c>
      <c r="M855">
        <f>Analysis!$B$3+B855/1000000</f>
        <v>18.180475999994087</v>
      </c>
      <c r="N855">
        <f t="shared" si="82"/>
        <v>3</v>
      </c>
      <c r="O855">
        <f>IF(ABS(D855)&gt;1,D855/1000000,D855)*Analysis!$B$4</f>
        <v>-0.16959528000000001</v>
      </c>
      <c r="P855">
        <f>IF(ABS(E855)&gt;1,E855/1000000,E855)*Analysis!$B$4</f>
        <v>-6.8002920000000008E-2</v>
      </c>
      <c r="Q855">
        <f>IF(ABS(F855)&gt;1,F855/1000000,F855)*Analysis!$B$4</f>
        <v>9.8945425800000013</v>
      </c>
      <c r="R855">
        <f t="shared" si="83"/>
        <v>-128.61381499999999</v>
      </c>
      <c r="S855">
        <f t="shared" si="84"/>
        <v>31.444748000000001</v>
      </c>
      <c r="T855">
        <f t="shared" si="85"/>
        <v>0</v>
      </c>
      <c r="U855">
        <f t="shared" si="86"/>
        <v>0.27300000000000002</v>
      </c>
    </row>
    <row r="856" spans="1:21" x14ac:dyDescent="0.3">
      <c r="A856" s="4">
        <v>854</v>
      </c>
      <c r="B856" s="4">
        <v>-96573679068</v>
      </c>
      <c r="C856" s="5">
        <v>3</v>
      </c>
      <c r="D856" s="5">
        <v>-4.2880000000000001E-3</v>
      </c>
      <c r="E856" s="5">
        <v>-2.2339999999999999E-3</v>
      </c>
      <c r="F856" s="5">
        <v>1012672</v>
      </c>
      <c r="G856" s="5">
        <v>-129200043</v>
      </c>
      <c r="H856" s="5">
        <v>31898193</v>
      </c>
      <c r="I856" s="5">
        <v>0</v>
      </c>
      <c r="J856" s="5">
        <v>273</v>
      </c>
      <c r="L856">
        <f t="shared" si="81"/>
        <v>854</v>
      </c>
      <c r="M856">
        <f>Analysis!$B$3+B856/1000000</f>
        <v>18.320932000002358</v>
      </c>
      <c r="N856">
        <f t="shared" si="82"/>
        <v>3</v>
      </c>
      <c r="O856">
        <f>IF(ABS(D856)&gt;1,D856/1000000,D856)*Analysis!$B$4</f>
        <v>-4.2065280000000004E-2</v>
      </c>
      <c r="P856">
        <f>IF(ABS(E856)&gt;1,E856/1000000,E856)*Analysis!$B$4</f>
        <v>-2.1915540000000001E-2</v>
      </c>
      <c r="Q856">
        <f>IF(ABS(F856)&gt;1,F856/1000000,F856)*Analysis!$B$4</f>
        <v>9.9343123200000001</v>
      </c>
      <c r="R856">
        <f t="shared" si="83"/>
        <v>-129.20004299999999</v>
      </c>
      <c r="S856">
        <f t="shared" si="84"/>
        <v>31.898192999999999</v>
      </c>
      <c r="T856">
        <f t="shared" si="85"/>
        <v>0</v>
      </c>
      <c r="U856">
        <f t="shared" si="86"/>
        <v>0.27300000000000002</v>
      </c>
    </row>
    <row r="857" spans="1:21" x14ac:dyDescent="0.3">
      <c r="A857" s="4">
        <v>855</v>
      </c>
      <c r="B857" s="4">
        <v>-96573619943</v>
      </c>
      <c r="C857" s="5">
        <v>3</v>
      </c>
      <c r="D857" s="5">
        <v>-1.428E-3</v>
      </c>
      <c r="E857" s="5">
        <v>3.7550000000000001E-3</v>
      </c>
      <c r="F857" s="5">
        <v>1014781</v>
      </c>
      <c r="G857" s="5">
        <v>-129361694</v>
      </c>
      <c r="H857" s="5">
        <v>31501429</v>
      </c>
      <c r="I857" s="5">
        <v>0</v>
      </c>
      <c r="J857" s="5">
        <v>273</v>
      </c>
      <c r="L857">
        <f t="shared" si="81"/>
        <v>855</v>
      </c>
      <c r="M857">
        <f>Analysis!$B$3+B857/1000000</f>
        <v>18.380057000002125</v>
      </c>
      <c r="N857">
        <f t="shared" si="82"/>
        <v>3</v>
      </c>
      <c r="O857">
        <f>IF(ABS(D857)&gt;1,D857/1000000,D857)*Analysis!$B$4</f>
        <v>-1.4008680000000001E-2</v>
      </c>
      <c r="P857">
        <f>IF(ABS(E857)&gt;1,E857/1000000,E857)*Analysis!$B$4</f>
        <v>3.6836550000000003E-2</v>
      </c>
      <c r="Q857">
        <f>IF(ABS(F857)&gt;1,F857/1000000,F857)*Analysis!$B$4</f>
        <v>9.9550016100000001</v>
      </c>
      <c r="R857">
        <f t="shared" si="83"/>
        <v>-129.361694</v>
      </c>
      <c r="S857">
        <f t="shared" si="84"/>
        <v>31.501429000000002</v>
      </c>
      <c r="T857">
        <f t="shared" si="85"/>
        <v>0</v>
      </c>
      <c r="U857">
        <f t="shared" si="86"/>
        <v>0.27300000000000002</v>
      </c>
    </row>
    <row r="858" spans="1:21" x14ac:dyDescent="0.3">
      <c r="A858" s="4">
        <v>856</v>
      </c>
      <c r="B858" s="4">
        <v>-96573594501</v>
      </c>
      <c r="C858" s="5">
        <v>3</v>
      </c>
      <c r="D858" s="5">
        <v>-1.0995E-2</v>
      </c>
      <c r="E858" s="5">
        <v>-5.4669999999999996E-3</v>
      </c>
      <c r="F858" s="5">
        <v>1010076</v>
      </c>
      <c r="G858" s="5">
        <v>-130995743</v>
      </c>
      <c r="H858" s="5">
        <v>31904442</v>
      </c>
      <c r="I858" s="5">
        <v>0</v>
      </c>
      <c r="J858" s="5">
        <v>273</v>
      </c>
      <c r="L858">
        <f t="shared" si="81"/>
        <v>856</v>
      </c>
      <c r="M858">
        <f>Analysis!$B$3+B858/1000000</f>
        <v>18.405499000000418</v>
      </c>
      <c r="N858">
        <f t="shared" si="82"/>
        <v>3</v>
      </c>
      <c r="O858">
        <f>IF(ABS(D858)&gt;1,D858/1000000,D858)*Analysis!$B$4</f>
        <v>-0.10786095</v>
      </c>
      <c r="P858">
        <f>IF(ABS(E858)&gt;1,E858/1000000,E858)*Analysis!$B$4</f>
        <v>-5.3631270000000002E-2</v>
      </c>
      <c r="Q858">
        <f>IF(ABS(F858)&gt;1,F858/1000000,F858)*Analysis!$B$4</f>
        <v>9.9088455599999996</v>
      </c>
      <c r="R858">
        <f t="shared" si="83"/>
        <v>-130.995743</v>
      </c>
      <c r="S858">
        <f t="shared" si="84"/>
        <v>31.904442</v>
      </c>
      <c r="T858">
        <f t="shared" si="85"/>
        <v>0</v>
      </c>
      <c r="U858">
        <f t="shared" si="86"/>
        <v>0.27300000000000002</v>
      </c>
    </row>
    <row r="859" spans="1:21" x14ac:dyDescent="0.3">
      <c r="A859" s="4">
        <v>857</v>
      </c>
      <c r="B859" s="4">
        <v>-96573577446</v>
      </c>
      <c r="C859" s="5">
        <v>3</v>
      </c>
      <c r="D859" s="5">
        <v>5.1850000000000004E-3</v>
      </c>
      <c r="E859" s="5">
        <v>-1.1514E-2</v>
      </c>
      <c r="F859" s="5">
        <v>1014508</v>
      </c>
      <c r="G859" s="5">
        <v>-133507309</v>
      </c>
      <c r="H859" s="5">
        <v>27131763</v>
      </c>
      <c r="I859" s="5">
        <v>0</v>
      </c>
      <c r="J859" s="5">
        <v>273</v>
      </c>
      <c r="L859">
        <f t="shared" si="81"/>
        <v>857</v>
      </c>
      <c r="M859">
        <f>Analysis!$B$3+B859/1000000</f>
        <v>18.422554000004311</v>
      </c>
      <c r="N859">
        <f t="shared" si="82"/>
        <v>3</v>
      </c>
      <c r="O859">
        <f>IF(ABS(D859)&gt;1,D859/1000000,D859)*Analysis!$B$4</f>
        <v>5.0864850000000003E-2</v>
      </c>
      <c r="P859">
        <f>IF(ABS(E859)&gt;1,E859/1000000,E859)*Analysis!$B$4</f>
        <v>-0.11295234</v>
      </c>
      <c r="Q859">
        <f>IF(ABS(F859)&gt;1,F859/1000000,F859)*Analysis!$B$4</f>
        <v>9.9523234800000004</v>
      </c>
      <c r="R859">
        <f t="shared" si="83"/>
        <v>-133.50730899999999</v>
      </c>
      <c r="S859">
        <f t="shared" si="84"/>
        <v>27.131762999999999</v>
      </c>
      <c r="T859">
        <f t="shared" si="85"/>
        <v>0</v>
      </c>
      <c r="U859">
        <f t="shared" si="86"/>
        <v>0.27300000000000002</v>
      </c>
    </row>
    <row r="860" spans="1:21" x14ac:dyDescent="0.3">
      <c r="A860" s="4">
        <v>858</v>
      </c>
      <c r="B860" s="4">
        <v>-96573549045</v>
      </c>
      <c r="C860" s="5">
        <v>3</v>
      </c>
      <c r="D860" s="5">
        <v>5.2100000000000002E-3</v>
      </c>
      <c r="E860" s="5">
        <v>-2.1817E-2</v>
      </c>
      <c r="F860" s="5">
        <v>0.99845399999999995</v>
      </c>
      <c r="G860" s="5">
        <v>-140337662</v>
      </c>
      <c r="H860" s="5">
        <v>4035411</v>
      </c>
      <c r="I860" s="5">
        <v>0</v>
      </c>
      <c r="J860" s="5">
        <v>273</v>
      </c>
      <c r="L860">
        <f t="shared" si="81"/>
        <v>858</v>
      </c>
      <c r="M860">
        <f>Analysis!$B$3+B860/1000000</f>
        <v>18.450954999992973</v>
      </c>
      <c r="N860">
        <f t="shared" si="82"/>
        <v>3</v>
      </c>
      <c r="O860">
        <f>IF(ABS(D860)&gt;1,D860/1000000,D860)*Analysis!$B$4</f>
        <v>5.1110100000000006E-2</v>
      </c>
      <c r="P860">
        <f>IF(ABS(E860)&gt;1,E860/1000000,E860)*Analysis!$B$4</f>
        <v>-0.21402477</v>
      </c>
      <c r="Q860">
        <f>IF(ABS(F860)&gt;1,F860/1000000,F860)*Analysis!$B$4</f>
        <v>9.7948337399999996</v>
      </c>
      <c r="R860">
        <f t="shared" si="83"/>
        <v>-140.33766199999999</v>
      </c>
      <c r="S860">
        <f t="shared" si="84"/>
        <v>4.0354109999999999</v>
      </c>
      <c r="T860">
        <f t="shared" si="85"/>
        <v>0</v>
      </c>
      <c r="U860">
        <f t="shared" si="86"/>
        <v>0.27300000000000002</v>
      </c>
    </row>
    <row r="861" spans="1:21" x14ac:dyDescent="0.3">
      <c r="A861" s="4">
        <v>859</v>
      </c>
      <c r="B861" s="4">
        <v>-96573542976</v>
      </c>
      <c r="C861" s="5">
        <v>3</v>
      </c>
      <c r="D861" s="5">
        <v>1.427E-2</v>
      </c>
      <c r="E861" s="5">
        <v>-1.209E-3</v>
      </c>
      <c r="F861" s="5">
        <v>0.99313600000000002</v>
      </c>
      <c r="G861" s="5">
        <v>-141901108</v>
      </c>
      <c r="H861" s="5">
        <v>-28295643</v>
      </c>
      <c r="I861" s="5">
        <v>0</v>
      </c>
      <c r="J861" s="5">
        <v>274</v>
      </c>
      <c r="L861">
        <f t="shared" si="81"/>
        <v>859</v>
      </c>
      <c r="M861">
        <f>Analysis!$B$3+B861/1000000</f>
        <v>18.457024000003003</v>
      </c>
      <c r="N861">
        <f t="shared" si="82"/>
        <v>3</v>
      </c>
      <c r="O861">
        <f>IF(ABS(D861)&gt;1,D861/1000000,D861)*Analysis!$B$4</f>
        <v>0.13998869999999999</v>
      </c>
      <c r="P861">
        <f>IF(ABS(E861)&gt;1,E861/1000000,E861)*Analysis!$B$4</f>
        <v>-1.1860290000000001E-2</v>
      </c>
      <c r="Q861">
        <f>IF(ABS(F861)&gt;1,F861/1000000,F861)*Analysis!$B$4</f>
        <v>9.7426641600000004</v>
      </c>
      <c r="R861">
        <f t="shared" si="83"/>
        <v>-141.90110799999999</v>
      </c>
      <c r="S861">
        <f t="shared" si="84"/>
        <v>-28.295642999999998</v>
      </c>
      <c r="T861">
        <f t="shared" si="85"/>
        <v>0</v>
      </c>
      <c r="U861">
        <f t="shared" si="86"/>
        <v>0.27400000000000002</v>
      </c>
    </row>
    <row r="862" spans="1:21" x14ac:dyDescent="0.3">
      <c r="A862" s="4">
        <v>860</v>
      </c>
      <c r="B862" s="4">
        <v>-96573468298</v>
      </c>
      <c r="C862" s="5">
        <v>3</v>
      </c>
      <c r="D862" s="5">
        <v>3.4785000000000003E-2</v>
      </c>
      <c r="E862" s="5">
        <v>3.0148000000000001E-2</v>
      </c>
      <c r="F862" s="5">
        <v>0.97318499999999997</v>
      </c>
      <c r="G862" s="5">
        <v>-108385681</v>
      </c>
      <c r="H862" s="5">
        <v>-6547798</v>
      </c>
      <c r="I862" s="5">
        <v>0</v>
      </c>
      <c r="J862" s="5">
        <v>274</v>
      </c>
      <c r="L862">
        <f t="shared" si="81"/>
        <v>860</v>
      </c>
      <c r="M862">
        <f>Analysis!$B$3+B862/1000000</f>
        <v>18.531701999992947</v>
      </c>
      <c r="N862">
        <f t="shared" si="82"/>
        <v>3</v>
      </c>
      <c r="O862">
        <f>IF(ABS(D862)&gt;1,D862/1000000,D862)*Analysis!$B$4</f>
        <v>0.34124085000000004</v>
      </c>
      <c r="P862">
        <f>IF(ABS(E862)&gt;1,E862/1000000,E862)*Analysis!$B$4</f>
        <v>0.29575188000000002</v>
      </c>
      <c r="Q862">
        <f>IF(ABS(F862)&gt;1,F862/1000000,F862)*Analysis!$B$4</f>
        <v>9.5469448500000009</v>
      </c>
      <c r="R862">
        <f t="shared" si="83"/>
        <v>-108.38568100000001</v>
      </c>
      <c r="S862">
        <f t="shared" si="84"/>
        <v>-6.5477980000000002</v>
      </c>
      <c r="T862">
        <f t="shared" si="85"/>
        <v>0</v>
      </c>
      <c r="U862">
        <f t="shared" si="86"/>
        <v>0.27400000000000002</v>
      </c>
    </row>
    <row r="863" spans="1:21" x14ac:dyDescent="0.3">
      <c r="A863" s="4">
        <v>861</v>
      </c>
      <c r="B863" s="4">
        <v>-96573407714</v>
      </c>
      <c r="C863" s="5">
        <v>3</v>
      </c>
      <c r="D863" s="5">
        <v>4.3388999999999997E-2</v>
      </c>
      <c r="E863" s="5">
        <v>3.7197000000000001E-2</v>
      </c>
      <c r="F863" s="5">
        <v>0.98252899999999999</v>
      </c>
      <c r="G863" s="5">
        <v>-89251137</v>
      </c>
      <c r="H863" s="5">
        <v>-9171316</v>
      </c>
      <c r="I863" s="5">
        <v>0</v>
      </c>
      <c r="J863" s="5">
        <v>275</v>
      </c>
      <c r="L863">
        <f t="shared" si="81"/>
        <v>861</v>
      </c>
      <c r="M863">
        <f>Analysis!$B$3+B863/1000000</f>
        <v>18.592285999999149</v>
      </c>
      <c r="N863">
        <f t="shared" si="82"/>
        <v>3</v>
      </c>
      <c r="O863">
        <f>IF(ABS(D863)&gt;1,D863/1000000,D863)*Analysis!$B$4</f>
        <v>0.42564608999999998</v>
      </c>
      <c r="P863">
        <f>IF(ABS(E863)&gt;1,E863/1000000,E863)*Analysis!$B$4</f>
        <v>0.36490257000000004</v>
      </c>
      <c r="Q863">
        <f>IF(ABS(F863)&gt;1,F863/1000000,F863)*Analysis!$B$4</f>
        <v>9.6386094900000003</v>
      </c>
      <c r="R863">
        <f t="shared" si="83"/>
        <v>-89.251137</v>
      </c>
      <c r="S863">
        <f t="shared" si="84"/>
        <v>-9.1713159999999991</v>
      </c>
      <c r="T863">
        <f t="shared" si="85"/>
        <v>0</v>
      </c>
      <c r="U863">
        <f t="shared" si="86"/>
        <v>0.27500000000000002</v>
      </c>
    </row>
    <row r="864" spans="1:21" x14ac:dyDescent="0.3">
      <c r="A864" s="4">
        <v>862</v>
      </c>
      <c r="B864" s="4">
        <v>-96573399721</v>
      </c>
      <c r="C864" s="5">
        <v>3</v>
      </c>
      <c r="D864" s="5">
        <v>5.8101E-2</v>
      </c>
      <c r="E864" s="5">
        <v>8.2490999999999995E-2</v>
      </c>
      <c r="F864" s="5">
        <v>0.98317100000000002</v>
      </c>
      <c r="G864" s="5">
        <v>-84034065</v>
      </c>
      <c r="H864" s="5">
        <v>-7229520</v>
      </c>
      <c r="I864" s="5">
        <v>0</v>
      </c>
      <c r="J864" s="5">
        <v>275</v>
      </c>
      <c r="L864">
        <f t="shared" si="81"/>
        <v>862</v>
      </c>
      <c r="M864">
        <f>Analysis!$B$3+B864/1000000</f>
        <v>18.600279000005685</v>
      </c>
      <c r="N864">
        <f t="shared" si="82"/>
        <v>3</v>
      </c>
      <c r="O864">
        <f>IF(ABS(D864)&gt;1,D864/1000000,D864)*Analysis!$B$4</f>
        <v>0.56997081000000005</v>
      </c>
      <c r="P864">
        <f>IF(ABS(E864)&gt;1,E864/1000000,E864)*Analysis!$B$4</f>
        <v>0.80923670999999997</v>
      </c>
      <c r="Q864">
        <f>IF(ABS(F864)&gt;1,F864/1000000,F864)*Analysis!$B$4</f>
        <v>9.6449075100000012</v>
      </c>
      <c r="R864">
        <f t="shared" si="83"/>
        <v>-84.034064999999998</v>
      </c>
      <c r="S864">
        <f t="shared" si="84"/>
        <v>-7.2295199999999999</v>
      </c>
      <c r="T864">
        <f t="shared" si="85"/>
        <v>0</v>
      </c>
      <c r="U864">
        <f t="shared" si="86"/>
        <v>0.27500000000000002</v>
      </c>
    </row>
    <row r="865" spans="1:21" x14ac:dyDescent="0.3">
      <c r="A865" s="4">
        <v>863</v>
      </c>
      <c r="B865" s="4">
        <v>-96573356200</v>
      </c>
      <c r="C865" s="5">
        <v>3</v>
      </c>
      <c r="D865" s="5">
        <v>1.2104999999999999E-2</v>
      </c>
      <c r="E865" s="5">
        <v>4.7930000000000004E-3</v>
      </c>
      <c r="F865" s="5">
        <v>0.981012</v>
      </c>
      <c r="G865" s="5">
        <v>-48841602</v>
      </c>
      <c r="H865" s="5">
        <v>5489197</v>
      </c>
      <c r="I865" s="5">
        <v>0</v>
      </c>
      <c r="J865" s="5">
        <v>276</v>
      </c>
      <c r="L865">
        <f t="shared" si="81"/>
        <v>863</v>
      </c>
      <c r="M865">
        <f>Analysis!$B$3+B865/1000000</f>
        <v>18.643800000005285</v>
      </c>
      <c r="N865">
        <f t="shared" si="82"/>
        <v>3</v>
      </c>
      <c r="O865">
        <f>IF(ABS(D865)&gt;1,D865/1000000,D865)*Analysis!$B$4</f>
        <v>0.11875005</v>
      </c>
      <c r="P865">
        <f>IF(ABS(E865)&gt;1,E865/1000000,E865)*Analysis!$B$4</f>
        <v>4.7019330000000005E-2</v>
      </c>
      <c r="Q865">
        <f>IF(ABS(F865)&gt;1,F865/1000000,F865)*Analysis!$B$4</f>
        <v>9.6237277199999998</v>
      </c>
      <c r="R865">
        <f t="shared" si="83"/>
        <v>-48.841602000000002</v>
      </c>
      <c r="S865">
        <f t="shared" si="84"/>
        <v>5.4891969999999999</v>
      </c>
      <c r="T865">
        <f t="shared" si="85"/>
        <v>0</v>
      </c>
      <c r="U865">
        <f t="shared" si="86"/>
        <v>0.27600000000000002</v>
      </c>
    </row>
    <row r="866" spans="1:21" x14ac:dyDescent="0.3">
      <c r="A866" s="4">
        <v>864</v>
      </c>
      <c r="B866" s="4">
        <v>-96573330639</v>
      </c>
      <c r="C866" s="5">
        <v>3</v>
      </c>
      <c r="D866" s="5">
        <v>1.8218000000000002E-2</v>
      </c>
      <c r="E866" s="5">
        <v>1.7432E-2</v>
      </c>
      <c r="F866" s="5">
        <v>1015384</v>
      </c>
      <c r="G866" s="5">
        <v>-21035969</v>
      </c>
      <c r="H866" s="5">
        <v>2778378</v>
      </c>
      <c r="I866" s="5">
        <v>0</v>
      </c>
      <c r="J866" s="5">
        <v>274</v>
      </c>
      <c r="L866">
        <f t="shared" si="81"/>
        <v>864</v>
      </c>
      <c r="M866">
        <f>Analysis!$B$3+B866/1000000</f>
        <v>18.669360999992932</v>
      </c>
      <c r="N866">
        <f t="shared" si="82"/>
        <v>3</v>
      </c>
      <c r="O866">
        <f>IF(ABS(D866)&gt;1,D866/1000000,D866)*Analysis!$B$4</f>
        <v>0.17871858000000002</v>
      </c>
      <c r="P866">
        <f>IF(ABS(E866)&gt;1,E866/1000000,E866)*Analysis!$B$4</f>
        <v>0.17100792000000001</v>
      </c>
      <c r="Q866">
        <f>IF(ABS(F866)&gt;1,F866/1000000,F866)*Analysis!$B$4</f>
        <v>9.9609170400000018</v>
      </c>
      <c r="R866">
        <f t="shared" si="83"/>
        <v>-21.035969000000001</v>
      </c>
      <c r="S866">
        <f t="shared" si="84"/>
        <v>2.778378</v>
      </c>
      <c r="T866">
        <f t="shared" si="85"/>
        <v>0</v>
      </c>
      <c r="U866">
        <f t="shared" si="86"/>
        <v>0.27400000000000002</v>
      </c>
    </row>
    <row r="867" spans="1:21" x14ac:dyDescent="0.3">
      <c r="A867" s="4">
        <v>865</v>
      </c>
      <c r="B867" s="4">
        <v>-96573294323</v>
      </c>
      <c r="C867" s="5">
        <v>3</v>
      </c>
      <c r="D867" s="5">
        <v>1.5041000000000001E-2</v>
      </c>
      <c r="E867" s="5">
        <v>2.0671999999999999E-2</v>
      </c>
      <c r="F867" s="5">
        <v>1011376</v>
      </c>
      <c r="G867" s="5">
        <v>-14482327</v>
      </c>
      <c r="H867" s="5">
        <v>2999273</v>
      </c>
      <c r="I867" s="5">
        <v>0</v>
      </c>
      <c r="J867" s="5">
        <v>273</v>
      </c>
      <c r="L867">
        <f t="shared" si="81"/>
        <v>865</v>
      </c>
      <c r="M867">
        <f>Analysis!$B$3+B867/1000000</f>
        <v>18.70567700000538</v>
      </c>
      <c r="N867">
        <f t="shared" si="82"/>
        <v>3</v>
      </c>
      <c r="O867">
        <f>IF(ABS(D867)&gt;1,D867/1000000,D867)*Analysis!$B$4</f>
        <v>0.14755221000000002</v>
      </c>
      <c r="P867">
        <f>IF(ABS(E867)&gt;1,E867/1000000,E867)*Analysis!$B$4</f>
        <v>0.20279232</v>
      </c>
      <c r="Q867">
        <f>IF(ABS(F867)&gt;1,F867/1000000,F867)*Analysis!$B$4</f>
        <v>9.9215985600000014</v>
      </c>
      <c r="R867">
        <f t="shared" si="83"/>
        <v>-14.482327</v>
      </c>
      <c r="S867">
        <f t="shared" si="84"/>
        <v>2.9992730000000001</v>
      </c>
      <c r="T867">
        <f t="shared" si="85"/>
        <v>0</v>
      </c>
      <c r="U867">
        <f t="shared" si="86"/>
        <v>0.27300000000000002</v>
      </c>
    </row>
    <row r="868" spans="1:21" x14ac:dyDescent="0.3">
      <c r="A868" s="4">
        <v>866</v>
      </c>
      <c r="B868" s="4">
        <v>-96573272536</v>
      </c>
      <c r="C868" s="5">
        <v>3</v>
      </c>
      <c r="D868" s="5">
        <v>1.474E-3</v>
      </c>
      <c r="E868" s="5">
        <v>9.5139999999999999E-3</v>
      </c>
      <c r="F868" s="5">
        <v>1027633</v>
      </c>
      <c r="G868" s="5">
        <v>-9607637</v>
      </c>
      <c r="H868" s="5">
        <v>3594631</v>
      </c>
      <c r="I868" s="5">
        <v>0</v>
      </c>
      <c r="J868" s="5">
        <v>272</v>
      </c>
      <c r="L868">
        <f t="shared" si="81"/>
        <v>866</v>
      </c>
      <c r="M868">
        <f>Analysis!$B$3+B868/1000000</f>
        <v>18.727463999995962</v>
      </c>
      <c r="N868">
        <f t="shared" si="82"/>
        <v>3</v>
      </c>
      <c r="O868">
        <f>IF(ABS(D868)&gt;1,D868/1000000,D868)*Analysis!$B$4</f>
        <v>1.4459940000000001E-2</v>
      </c>
      <c r="P868">
        <f>IF(ABS(E868)&gt;1,E868/1000000,E868)*Analysis!$B$4</f>
        <v>9.333234E-2</v>
      </c>
      <c r="Q868">
        <f>IF(ABS(F868)&gt;1,F868/1000000,F868)*Analysis!$B$4</f>
        <v>10.081079730000001</v>
      </c>
      <c r="R868">
        <f t="shared" si="83"/>
        <v>-9.6076370000000004</v>
      </c>
      <c r="S868">
        <f t="shared" si="84"/>
        <v>3.5946310000000001</v>
      </c>
      <c r="T868">
        <f t="shared" si="85"/>
        <v>0</v>
      </c>
      <c r="U868">
        <f t="shared" si="86"/>
        <v>0.27200000000000002</v>
      </c>
    </row>
    <row r="869" spans="1:21" x14ac:dyDescent="0.3">
      <c r="A869" s="4">
        <v>867</v>
      </c>
      <c r="B869" s="4">
        <v>-96573248141</v>
      </c>
      <c r="C869" s="5">
        <v>3</v>
      </c>
      <c r="D869" s="5">
        <v>-4.1320000000000003E-3</v>
      </c>
      <c r="E869" s="5">
        <v>-1.0696000000000001E-2</v>
      </c>
      <c r="F869" s="5">
        <v>1012185</v>
      </c>
      <c r="G869" s="5">
        <v>-4252648</v>
      </c>
      <c r="H869" s="5">
        <v>6221934</v>
      </c>
      <c r="I869" s="5">
        <v>0</v>
      </c>
      <c r="J869" s="5">
        <v>270</v>
      </c>
      <c r="L869">
        <f t="shared" si="81"/>
        <v>867</v>
      </c>
      <c r="M869">
        <f>Analysis!$B$3+B869/1000000</f>
        <v>18.75185899999633</v>
      </c>
      <c r="N869">
        <f t="shared" si="82"/>
        <v>3</v>
      </c>
      <c r="O869">
        <f>IF(ABS(D869)&gt;1,D869/1000000,D869)*Analysis!$B$4</f>
        <v>-4.0534920000000002E-2</v>
      </c>
      <c r="P869">
        <f>IF(ABS(E869)&gt;1,E869/1000000,E869)*Analysis!$B$4</f>
        <v>-0.10492776000000001</v>
      </c>
      <c r="Q869">
        <f>IF(ABS(F869)&gt;1,F869/1000000,F869)*Analysis!$B$4</f>
        <v>9.9295348499999996</v>
      </c>
      <c r="R869">
        <f t="shared" si="83"/>
        <v>-4.2526479999999998</v>
      </c>
      <c r="S869">
        <f t="shared" si="84"/>
        <v>6.2219340000000001</v>
      </c>
      <c r="T869">
        <f t="shared" si="85"/>
        <v>0</v>
      </c>
      <c r="U869">
        <f t="shared" si="86"/>
        <v>0.27</v>
      </c>
    </row>
    <row r="870" spans="1:21" x14ac:dyDescent="0.3">
      <c r="A870" s="4">
        <v>868</v>
      </c>
      <c r="B870" s="4">
        <v>-96573228617</v>
      </c>
      <c r="C870" s="5">
        <v>3</v>
      </c>
      <c r="D870" s="5">
        <v>4.6999999999999999E-4</v>
      </c>
      <c r="E870" s="5">
        <v>-1.3913E-2</v>
      </c>
      <c r="F870" s="5">
        <v>0.99592099999999995</v>
      </c>
      <c r="G870" s="5">
        <v>-6130582</v>
      </c>
      <c r="H870" s="5">
        <v>14669509</v>
      </c>
      <c r="I870" s="5">
        <v>0</v>
      </c>
      <c r="J870" s="5">
        <v>269</v>
      </c>
      <c r="L870">
        <f t="shared" si="81"/>
        <v>868</v>
      </c>
      <c r="M870">
        <f>Analysis!$B$3+B870/1000000</f>
        <v>18.771382999999332</v>
      </c>
      <c r="N870">
        <f t="shared" si="82"/>
        <v>3</v>
      </c>
      <c r="O870">
        <f>IF(ABS(D870)&gt;1,D870/1000000,D870)*Analysis!$B$4</f>
        <v>4.6106999999999997E-3</v>
      </c>
      <c r="P870">
        <f>IF(ABS(E870)&gt;1,E870/1000000,E870)*Analysis!$B$4</f>
        <v>-0.13648652999999999</v>
      </c>
      <c r="Q870">
        <f>IF(ABS(F870)&gt;1,F870/1000000,F870)*Analysis!$B$4</f>
        <v>9.7699850099999992</v>
      </c>
      <c r="R870">
        <f t="shared" si="83"/>
        <v>-6.1305820000000004</v>
      </c>
      <c r="S870">
        <f t="shared" si="84"/>
        <v>14.669509</v>
      </c>
      <c r="T870">
        <f t="shared" si="85"/>
        <v>0</v>
      </c>
      <c r="U870">
        <f t="shared" si="86"/>
        <v>0.26900000000000002</v>
      </c>
    </row>
    <row r="871" spans="1:21" x14ac:dyDescent="0.3">
      <c r="A871" s="4">
        <v>869</v>
      </c>
      <c r="B871" s="4">
        <v>-96573211709</v>
      </c>
      <c r="C871" s="5">
        <v>3</v>
      </c>
      <c r="D871" s="5">
        <v>1.4975E-2</v>
      </c>
      <c r="E871" s="5">
        <v>-2.6388999999999999E-2</v>
      </c>
      <c r="F871" s="5">
        <v>0.977159</v>
      </c>
      <c r="G871" s="5">
        <v>-3927448</v>
      </c>
      <c r="H871" s="5">
        <v>11767105</v>
      </c>
      <c r="I871" s="5">
        <v>0</v>
      </c>
      <c r="J871" s="5">
        <v>269</v>
      </c>
      <c r="L871">
        <f t="shared" si="81"/>
        <v>869</v>
      </c>
      <c r="M871">
        <f>Analysis!$B$3+B871/1000000</f>
        <v>18.788291000004392</v>
      </c>
      <c r="N871">
        <f t="shared" si="82"/>
        <v>3</v>
      </c>
      <c r="O871">
        <f>IF(ABS(D871)&gt;1,D871/1000000,D871)*Analysis!$B$4</f>
        <v>0.14690475</v>
      </c>
      <c r="P871">
        <f>IF(ABS(E871)&gt;1,E871/1000000,E871)*Analysis!$B$4</f>
        <v>-0.25887609</v>
      </c>
      <c r="Q871">
        <f>IF(ABS(F871)&gt;1,F871/1000000,F871)*Analysis!$B$4</f>
        <v>9.5859297899999998</v>
      </c>
      <c r="R871">
        <f t="shared" si="83"/>
        <v>-3.9274480000000001</v>
      </c>
      <c r="S871">
        <f t="shared" si="84"/>
        <v>11.767105000000001</v>
      </c>
      <c r="T871">
        <f t="shared" si="85"/>
        <v>0</v>
      </c>
      <c r="U871">
        <f t="shared" si="86"/>
        <v>0.26900000000000002</v>
      </c>
    </row>
    <row r="872" spans="1:21" x14ac:dyDescent="0.3">
      <c r="A872" s="4">
        <v>870</v>
      </c>
      <c r="B872" s="4">
        <v>-96573151191</v>
      </c>
      <c r="C872" s="5">
        <v>3</v>
      </c>
      <c r="D872" s="5">
        <v>3.2485E-2</v>
      </c>
      <c r="E872" s="5">
        <v>-3.4845000000000001E-2</v>
      </c>
      <c r="F872" s="5">
        <v>0.99738199999999999</v>
      </c>
      <c r="G872" s="5">
        <v>-0.42018699999999998</v>
      </c>
      <c r="H872" s="5">
        <v>6921209</v>
      </c>
      <c r="I872" s="5">
        <v>0</v>
      </c>
      <c r="J872" s="5">
        <v>269</v>
      </c>
      <c r="L872">
        <f t="shared" si="81"/>
        <v>870</v>
      </c>
      <c r="M872">
        <f>Analysis!$B$3+B872/1000000</f>
        <v>18.848809000002802</v>
      </c>
      <c r="N872">
        <f t="shared" si="82"/>
        <v>3</v>
      </c>
      <c r="O872">
        <f>IF(ABS(D872)&gt;1,D872/1000000,D872)*Analysis!$B$4</f>
        <v>0.31867785000000004</v>
      </c>
      <c r="P872">
        <f>IF(ABS(E872)&gt;1,E872/1000000,E872)*Analysis!$B$4</f>
        <v>-0.34182945000000003</v>
      </c>
      <c r="Q872">
        <f>IF(ABS(F872)&gt;1,F872/1000000,F872)*Analysis!$B$4</f>
        <v>9.7843174200000007</v>
      </c>
      <c r="R872">
        <f t="shared" si="83"/>
        <v>-0.42018699999999998</v>
      </c>
      <c r="S872">
        <f t="shared" si="84"/>
        <v>6.9212090000000002</v>
      </c>
      <c r="T872">
        <f t="shared" si="85"/>
        <v>0</v>
      </c>
      <c r="U872">
        <f t="shared" si="86"/>
        <v>0.26900000000000002</v>
      </c>
    </row>
    <row r="873" spans="1:21" x14ac:dyDescent="0.3">
      <c r="A873" s="4">
        <v>871</v>
      </c>
      <c r="B873" s="4">
        <v>-96573146774</v>
      </c>
      <c r="C873" s="5">
        <v>3</v>
      </c>
      <c r="D873" s="5">
        <v>2.5814E-2</v>
      </c>
      <c r="E873" s="5">
        <v>-2.9045000000000001E-2</v>
      </c>
      <c r="F873" s="5">
        <v>1005911</v>
      </c>
      <c r="G873" s="5">
        <v>1080064</v>
      </c>
      <c r="H873" s="5">
        <v>2551824</v>
      </c>
      <c r="I873" s="5">
        <v>0</v>
      </c>
      <c r="J873" s="5">
        <v>269</v>
      </c>
      <c r="L873">
        <f t="shared" si="81"/>
        <v>871</v>
      </c>
      <c r="M873">
        <f>Analysis!$B$3+B873/1000000</f>
        <v>18.853226000006543</v>
      </c>
      <c r="N873">
        <f t="shared" si="82"/>
        <v>3</v>
      </c>
      <c r="O873">
        <f>IF(ABS(D873)&gt;1,D873/1000000,D873)*Analysis!$B$4</f>
        <v>0.25323534000000003</v>
      </c>
      <c r="P873">
        <f>IF(ABS(E873)&gt;1,E873/1000000,E873)*Analysis!$B$4</f>
        <v>-0.28493145000000003</v>
      </c>
      <c r="Q873">
        <f>IF(ABS(F873)&gt;1,F873/1000000,F873)*Analysis!$B$4</f>
        <v>9.8679869100000008</v>
      </c>
      <c r="R873">
        <f t="shared" si="83"/>
        <v>1.0800639999999999</v>
      </c>
      <c r="S873">
        <f t="shared" si="84"/>
        <v>2.5518239999999999</v>
      </c>
      <c r="T873">
        <f t="shared" si="85"/>
        <v>0</v>
      </c>
      <c r="U873">
        <f t="shared" si="86"/>
        <v>0.26900000000000002</v>
      </c>
    </row>
    <row r="874" spans="1:21" x14ac:dyDescent="0.3">
      <c r="A874" s="4">
        <v>872</v>
      </c>
      <c r="B874" s="4">
        <v>-96573068270</v>
      </c>
      <c r="C874" s="5">
        <v>3</v>
      </c>
      <c r="D874" s="5">
        <v>2.1789999999999999E-3</v>
      </c>
      <c r="E874" s="5">
        <v>1.0973E-2</v>
      </c>
      <c r="F874" s="5">
        <v>0.98911499999999997</v>
      </c>
      <c r="G874" s="5">
        <v>0.41332099999999999</v>
      </c>
      <c r="H874" s="5">
        <v>0.60776200000000002</v>
      </c>
      <c r="I874" s="5">
        <v>0</v>
      </c>
      <c r="J874" s="5">
        <v>268</v>
      </c>
      <c r="L874">
        <f t="shared" si="81"/>
        <v>872</v>
      </c>
      <c r="M874">
        <f>Analysis!$B$3+B874/1000000</f>
        <v>18.931729999996605</v>
      </c>
      <c r="N874">
        <f t="shared" si="82"/>
        <v>3</v>
      </c>
      <c r="O874">
        <f>IF(ABS(D874)&gt;1,D874/1000000,D874)*Analysis!$B$4</f>
        <v>2.1375990000000001E-2</v>
      </c>
      <c r="P874">
        <f>IF(ABS(E874)&gt;1,E874/1000000,E874)*Analysis!$B$4</f>
        <v>0.10764513000000001</v>
      </c>
      <c r="Q874">
        <f>IF(ABS(F874)&gt;1,F874/1000000,F874)*Analysis!$B$4</f>
        <v>9.7032181499999997</v>
      </c>
      <c r="R874">
        <f t="shared" si="83"/>
        <v>0.41332099999999999</v>
      </c>
      <c r="S874">
        <f t="shared" si="84"/>
        <v>0.60776200000000002</v>
      </c>
      <c r="T874">
        <f t="shared" si="85"/>
        <v>0</v>
      </c>
      <c r="U874">
        <f t="shared" si="86"/>
        <v>0.26800000000000002</v>
      </c>
    </row>
    <row r="875" spans="1:21" x14ac:dyDescent="0.3">
      <c r="A875" s="4">
        <v>873</v>
      </c>
      <c r="B875" s="4">
        <v>-96573050646</v>
      </c>
      <c r="C875" s="5">
        <v>3</v>
      </c>
      <c r="D875" s="5">
        <v>4.7759999999999999E-3</v>
      </c>
      <c r="E875" s="5">
        <v>1.1346999999999999E-2</v>
      </c>
      <c r="F875" s="5">
        <v>0.98800500000000002</v>
      </c>
      <c r="G875" s="5">
        <v>0.13985900000000001</v>
      </c>
      <c r="H875" s="5">
        <v>2151948</v>
      </c>
      <c r="I875" s="5">
        <v>0</v>
      </c>
      <c r="J875" s="5">
        <v>268</v>
      </c>
      <c r="L875">
        <f t="shared" si="81"/>
        <v>873</v>
      </c>
      <c r="M875">
        <f>Analysis!$B$3+B875/1000000</f>
        <v>18.949353999996674</v>
      </c>
      <c r="N875">
        <f t="shared" si="82"/>
        <v>3</v>
      </c>
      <c r="O875">
        <f>IF(ABS(D875)&gt;1,D875/1000000,D875)*Analysis!$B$4</f>
        <v>4.6852560000000001E-2</v>
      </c>
      <c r="P875">
        <f>IF(ABS(E875)&gt;1,E875/1000000,E875)*Analysis!$B$4</f>
        <v>0.11131407</v>
      </c>
      <c r="Q875">
        <f>IF(ABS(F875)&gt;1,F875/1000000,F875)*Analysis!$B$4</f>
        <v>9.6923290500000014</v>
      </c>
      <c r="R875">
        <f t="shared" si="83"/>
        <v>0.13985900000000001</v>
      </c>
      <c r="S875">
        <f t="shared" si="84"/>
        <v>2.151948</v>
      </c>
      <c r="T875">
        <f t="shared" si="85"/>
        <v>0</v>
      </c>
      <c r="U875">
        <f t="shared" si="86"/>
        <v>0.26800000000000002</v>
      </c>
    </row>
    <row r="876" spans="1:21" x14ac:dyDescent="0.3">
      <c r="A876" s="4">
        <v>874</v>
      </c>
      <c r="B876" s="4">
        <v>-96573030013</v>
      </c>
      <c r="C876" s="5">
        <v>3</v>
      </c>
      <c r="D876" s="5">
        <v>3.4001999999999998E-2</v>
      </c>
      <c r="E876" s="5">
        <v>-1.1083000000000001E-2</v>
      </c>
      <c r="F876" s="5">
        <v>1035553</v>
      </c>
      <c r="G876" s="5">
        <v>6917036</v>
      </c>
      <c r="H876" s="5">
        <v>12436699</v>
      </c>
      <c r="I876" s="5">
        <v>0</v>
      </c>
      <c r="J876" s="5">
        <v>266</v>
      </c>
      <c r="L876">
        <f t="shared" si="81"/>
        <v>874</v>
      </c>
      <c r="M876">
        <f>Analysis!$B$3+B876/1000000</f>
        <v>18.969987000004039</v>
      </c>
      <c r="N876">
        <f t="shared" si="82"/>
        <v>3</v>
      </c>
      <c r="O876">
        <f>IF(ABS(D876)&gt;1,D876/1000000,D876)*Analysis!$B$4</f>
        <v>0.33355962</v>
      </c>
      <c r="P876">
        <f>IF(ABS(E876)&gt;1,E876/1000000,E876)*Analysis!$B$4</f>
        <v>-0.10872423000000002</v>
      </c>
      <c r="Q876">
        <f>IF(ABS(F876)&gt;1,F876/1000000,F876)*Analysis!$B$4</f>
        <v>10.15877493</v>
      </c>
      <c r="R876">
        <f t="shared" si="83"/>
        <v>6.9170360000000004</v>
      </c>
      <c r="S876">
        <f t="shared" si="84"/>
        <v>12.436699000000001</v>
      </c>
      <c r="T876">
        <f t="shared" si="85"/>
        <v>0</v>
      </c>
      <c r="U876">
        <f t="shared" si="86"/>
        <v>0.26600000000000001</v>
      </c>
    </row>
    <row r="877" spans="1:21" x14ac:dyDescent="0.3">
      <c r="A877" s="4">
        <v>875</v>
      </c>
      <c r="B877" s="4">
        <v>-96573009533</v>
      </c>
      <c r="C877" s="5">
        <v>3</v>
      </c>
      <c r="D877" s="5">
        <v>2.4634E-2</v>
      </c>
      <c r="E877" s="5">
        <v>-3.0615E-2</v>
      </c>
      <c r="F877" s="5">
        <v>1000536</v>
      </c>
      <c r="G877" s="5">
        <v>24648212</v>
      </c>
      <c r="H877" s="5">
        <v>12675312</v>
      </c>
      <c r="I877" s="5">
        <v>0</v>
      </c>
      <c r="J877" s="5">
        <v>262</v>
      </c>
      <c r="L877">
        <f t="shared" si="81"/>
        <v>875</v>
      </c>
      <c r="M877">
        <f>Analysis!$B$3+B877/1000000</f>
        <v>18.990466999995988</v>
      </c>
      <c r="N877">
        <f t="shared" si="82"/>
        <v>3</v>
      </c>
      <c r="O877">
        <f>IF(ABS(D877)&gt;1,D877/1000000,D877)*Analysis!$B$4</f>
        <v>0.24165954000000001</v>
      </c>
      <c r="P877">
        <f>IF(ABS(E877)&gt;1,E877/1000000,E877)*Analysis!$B$4</f>
        <v>-0.30033314999999999</v>
      </c>
      <c r="Q877">
        <f>IF(ABS(F877)&gt;1,F877/1000000,F877)*Analysis!$B$4</f>
        <v>9.8152581600000008</v>
      </c>
      <c r="R877">
        <f t="shared" si="83"/>
        <v>24.648212000000001</v>
      </c>
      <c r="S877">
        <f t="shared" si="84"/>
        <v>12.675312</v>
      </c>
      <c r="T877">
        <f t="shared" si="85"/>
        <v>0</v>
      </c>
      <c r="U877">
        <f t="shared" si="86"/>
        <v>0.26200000000000001</v>
      </c>
    </row>
    <row r="878" spans="1:21" x14ac:dyDescent="0.3">
      <c r="A878" s="4">
        <v>876</v>
      </c>
      <c r="B878" s="4">
        <v>-96572998521</v>
      </c>
      <c r="C878" s="5">
        <v>3</v>
      </c>
      <c r="D878" s="5">
        <v>3.2453999999999997E-2</v>
      </c>
      <c r="E878" s="5">
        <v>-1.6292000000000001E-2</v>
      </c>
      <c r="F878" s="5">
        <v>1002119</v>
      </c>
      <c r="G878" s="5">
        <v>30633125</v>
      </c>
      <c r="H878" s="5">
        <v>20737076</v>
      </c>
      <c r="I878" s="5">
        <v>0</v>
      </c>
      <c r="J878" s="5">
        <v>261</v>
      </c>
      <c r="L878">
        <f t="shared" si="81"/>
        <v>876</v>
      </c>
      <c r="M878">
        <f>Analysis!$B$3+B878/1000000</f>
        <v>19.001478999998653</v>
      </c>
      <c r="N878">
        <f t="shared" si="82"/>
        <v>3</v>
      </c>
      <c r="O878">
        <f>IF(ABS(D878)&gt;1,D878/1000000,D878)*Analysis!$B$4</f>
        <v>0.31837373999999996</v>
      </c>
      <c r="P878">
        <f>IF(ABS(E878)&gt;1,E878/1000000,E878)*Analysis!$B$4</f>
        <v>-0.15982452000000003</v>
      </c>
      <c r="Q878">
        <f>IF(ABS(F878)&gt;1,F878/1000000,F878)*Analysis!$B$4</f>
        <v>9.8307873900000011</v>
      </c>
      <c r="R878">
        <f t="shared" si="83"/>
        <v>30.633125</v>
      </c>
      <c r="S878">
        <f t="shared" si="84"/>
        <v>20.737075999999998</v>
      </c>
      <c r="T878">
        <f t="shared" si="85"/>
        <v>0</v>
      </c>
      <c r="U878">
        <f t="shared" si="86"/>
        <v>0.26100000000000001</v>
      </c>
    </row>
    <row r="879" spans="1:21" x14ac:dyDescent="0.3">
      <c r="A879" s="4">
        <v>877</v>
      </c>
      <c r="B879" s="4">
        <v>-96572969489</v>
      </c>
      <c r="C879" s="5">
        <v>3</v>
      </c>
      <c r="D879" s="5">
        <v>1.3863E-2</v>
      </c>
      <c r="E879" s="5">
        <v>-3.238E-3</v>
      </c>
      <c r="F879" s="5">
        <v>1003786</v>
      </c>
      <c r="G879" s="5">
        <v>46551556</v>
      </c>
      <c r="H879" s="5">
        <v>26986519</v>
      </c>
      <c r="I879" s="5">
        <v>0</v>
      </c>
      <c r="J879" s="5">
        <v>260</v>
      </c>
      <c r="L879">
        <f t="shared" si="81"/>
        <v>877</v>
      </c>
      <c r="M879">
        <f>Analysis!$B$3+B879/1000000</f>
        <v>19.030511000004481</v>
      </c>
      <c r="N879">
        <f t="shared" si="82"/>
        <v>3</v>
      </c>
      <c r="O879">
        <f>IF(ABS(D879)&gt;1,D879/1000000,D879)*Analysis!$B$4</f>
        <v>0.13599603000000002</v>
      </c>
      <c r="P879">
        <f>IF(ABS(E879)&gt;1,E879/1000000,E879)*Analysis!$B$4</f>
        <v>-3.1764779999999999E-2</v>
      </c>
      <c r="Q879">
        <f>IF(ABS(F879)&gt;1,F879/1000000,F879)*Analysis!$B$4</f>
        <v>9.8471406600000009</v>
      </c>
      <c r="R879">
        <f t="shared" si="83"/>
        <v>46.551555999999998</v>
      </c>
      <c r="S879">
        <f t="shared" si="84"/>
        <v>26.986519000000001</v>
      </c>
      <c r="T879">
        <f t="shared" si="85"/>
        <v>0</v>
      </c>
      <c r="U879">
        <f t="shared" si="86"/>
        <v>0.26</v>
      </c>
    </row>
    <row r="880" spans="1:21" x14ac:dyDescent="0.3">
      <c r="A880" s="4">
        <v>878</v>
      </c>
      <c r="B880" s="4">
        <v>-96572928735</v>
      </c>
      <c r="C880" s="5">
        <v>3</v>
      </c>
      <c r="D880" s="5">
        <v>1.1795E-2</v>
      </c>
      <c r="E880" s="5">
        <v>-2.421E-3</v>
      </c>
      <c r="F880" s="5">
        <v>1001574</v>
      </c>
      <c r="G880" s="5">
        <v>48729126</v>
      </c>
      <c r="H880" s="5">
        <v>25459478</v>
      </c>
      <c r="I880" s="5">
        <v>0</v>
      </c>
      <c r="J880" s="5">
        <v>260</v>
      </c>
      <c r="L880">
        <f t="shared" si="81"/>
        <v>878</v>
      </c>
      <c r="M880">
        <f>Analysis!$B$3+B880/1000000</f>
        <v>19.071265000005951</v>
      </c>
      <c r="N880">
        <f t="shared" si="82"/>
        <v>3</v>
      </c>
      <c r="O880">
        <f>IF(ABS(D880)&gt;1,D880/1000000,D880)*Analysis!$B$4</f>
        <v>0.11570895</v>
      </c>
      <c r="P880">
        <f>IF(ABS(E880)&gt;1,E880/1000000,E880)*Analysis!$B$4</f>
        <v>-2.3750010000000002E-2</v>
      </c>
      <c r="Q880">
        <f>IF(ABS(F880)&gt;1,F880/1000000,F880)*Analysis!$B$4</f>
        <v>9.82544094</v>
      </c>
      <c r="R880">
        <f t="shared" si="83"/>
        <v>48.729126000000001</v>
      </c>
      <c r="S880">
        <f t="shared" si="84"/>
        <v>25.459478000000001</v>
      </c>
      <c r="T880">
        <f t="shared" si="85"/>
        <v>0</v>
      </c>
      <c r="U880">
        <f t="shared" si="86"/>
        <v>0.26</v>
      </c>
    </row>
    <row r="881" spans="1:21" x14ac:dyDescent="0.3">
      <c r="A881" s="4">
        <v>879</v>
      </c>
      <c r="B881" s="4">
        <v>-96572912303</v>
      </c>
      <c r="C881" s="5">
        <v>3</v>
      </c>
      <c r="D881" s="5">
        <v>2.8788999999999999E-2</v>
      </c>
      <c r="E881" s="5">
        <v>1.63E-4</v>
      </c>
      <c r="F881" s="5">
        <v>1008975</v>
      </c>
      <c r="G881" s="5">
        <v>56991840</v>
      </c>
      <c r="H881" s="5">
        <v>35104469</v>
      </c>
      <c r="I881" s="5">
        <v>0</v>
      </c>
      <c r="J881" s="5">
        <v>259</v>
      </c>
      <c r="L881">
        <f t="shared" si="81"/>
        <v>879</v>
      </c>
      <c r="M881">
        <f>Analysis!$B$3+B881/1000000</f>
        <v>19.087696999995387</v>
      </c>
      <c r="N881">
        <f t="shared" si="82"/>
        <v>3</v>
      </c>
      <c r="O881">
        <f>IF(ABS(D881)&gt;1,D881/1000000,D881)*Analysis!$B$4</f>
        <v>0.28242009000000001</v>
      </c>
      <c r="P881">
        <f>IF(ABS(E881)&gt;1,E881/1000000,E881)*Analysis!$B$4</f>
        <v>1.5990300000000002E-3</v>
      </c>
      <c r="Q881">
        <f>IF(ABS(F881)&gt;1,F881/1000000,F881)*Analysis!$B$4</f>
        <v>9.8980447500000004</v>
      </c>
      <c r="R881">
        <f t="shared" si="83"/>
        <v>56.991840000000003</v>
      </c>
      <c r="S881">
        <f t="shared" si="84"/>
        <v>35.104469000000002</v>
      </c>
      <c r="T881">
        <f t="shared" si="85"/>
        <v>0</v>
      </c>
      <c r="U881">
        <f t="shared" si="86"/>
        <v>0.25900000000000001</v>
      </c>
    </row>
    <row r="882" spans="1:21" x14ac:dyDescent="0.3">
      <c r="A882" s="4">
        <v>880</v>
      </c>
      <c r="B882" s="4">
        <v>-96572890582</v>
      </c>
      <c r="C882" s="5">
        <v>3</v>
      </c>
      <c r="D882" s="5">
        <v>1.9446000000000001E-2</v>
      </c>
      <c r="E882" s="5">
        <v>1.6095999999999999E-2</v>
      </c>
      <c r="F882" s="5">
        <v>1017898</v>
      </c>
      <c r="G882" s="5">
        <v>81036942</v>
      </c>
      <c r="H882" s="5">
        <v>33179543</v>
      </c>
      <c r="I882" s="5">
        <v>0</v>
      </c>
      <c r="J882" s="5">
        <v>258</v>
      </c>
      <c r="L882">
        <f t="shared" si="81"/>
        <v>880</v>
      </c>
      <c r="M882">
        <f>Analysis!$B$3+B882/1000000</f>
        <v>19.109417999992729</v>
      </c>
      <c r="N882">
        <f t="shared" si="82"/>
        <v>3</v>
      </c>
      <c r="O882">
        <f>IF(ABS(D882)&gt;1,D882/1000000,D882)*Analysis!$B$4</f>
        <v>0.19076526000000002</v>
      </c>
      <c r="P882">
        <f>IF(ABS(E882)&gt;1,E882/1000000,E882)*Analysis!$B$4</f>
        <v>0.15790176</v>
      </c>
      <c r="Q882">
        <f>IF(ABS(F882)&gt;1,F882/1000000,F882)*Analysis!$B$4</f>
        <v>9.9855793800000008</v>
      </c>
      <c r="R882">
        <f t="shared" si="83"/>
        <v>81.036941999999996</v>
      </c>
      <c r="S882">
        <f t="shared" si="84"/>
        <v>33.179543000000002</v>
      </c>
      <c r="T882">
        <f t="shared" si="85"/>
        <v>0</v>
      </c>
      <c r="U882">
        <f t="shared" si="86"/>
        <v>0.25800000000000001</v>
      </c>
    </row>
    <row r="883" spans="1:21" x14ac:dyDescent="0.3">
      <c r="A883" s="4">
        <v>881</v>
      </c>
      <c r="B883" s="4">
        <v>-96572878974</v>
      </c>
      <c r="C883" s="5">
        <v>3</v>
      </c>
      <c r="D883" s="5">
        <v>3.2682000000000003E-2</v>
      </c>
      <c r="E883" s="5">
        <v>2.0268999999999999E-2</v>
      </c>
      <c r="F883" s="5">
        <v>1013879</v>
      </c>
      <c r="G883" s="5">
        <v>87077194</v>
      </c>
      <c r="H883" s="5">
        <v>38260139</v>
      </c>
      <c r="I883" s="5">
        <v>0</v>
      </c>
      <c r="J883" s="5">
        <v>258</v>
      </c>
      <c r="L883">
        <f t="shared" si="81"/>
        <v>881</v>
      </c>
      <c r="M883">
        <f>Analysis!$B$3+B883/1000000</f>
        <v>19.121025999993435</v>
      </c>
      <c r="N883">
        <f t="shared" si="82"/>
        <v>3</v>
      </c>
      <c r="O883">
        <f>IF(ABS(D883)&gt;1,D883/1000000,D883)*Analysis!$B$4</f>
        <v>0.32061042000000006</v>
      </c>
      <c r="P883">
        <f>IF(ABS(E883)&gt;1,E883/1000000,E883)*Analysis!$B$4</f>
        <v>0.19883888999999999</v>
      </c>
      <c r="Q883">
        <f>IF(ABS(F883)&gt;1,F883/1000000,F883)*Analysis!$B$4</f>
        <v>9.9461529899999999</v>
      </c>
      <c r="R883">
        <f t="shared" si="83"/>
        <v>87.077194000000006</v>
      </c>
      <c r="S883">
        <f t="shared" si="84"/>
        <v>38.260139000000002</v>
      </c>
      <c r="T883">
        <f t="shared" si="85"/>
        <v>0</v>
      </c>
      <c r="U883">
        <f t="shared" si="86"/>
        <v>0.25800000000000001</v>
      </c>
    </row>
    <row r="884" spans="1:21" x14ac:dyDescent="0.3">
      <c r="A884" s="4">
        <v>882</v>
      </c>
      <c r="B884" s="4">
        <v>-96572864086</v>
      </c>
      <c r="C884" s="5">
        <v>3</v>
      </c>
      <c r="D884" s="5">
        <v>4.4003E-2</v>
      </c>
      <c r="E884" s="5">
        <v>1.2154999999999999E-2</v>
      </c>
      <c r="F884" s="5">
        <v>1021133</v>
      </c>
      <c r="G884" s="5">
        <v>95326942</v>
      </c>
      <c r="H884" s="5">
        <v>42844910</v>
      </c>
      <c r="I884" s="5">
        <v>0</v>
      </c>
      <c r="J884" s="5">
        <v>258</v>
      </c>
      <c r="L884">
        <f t="shared" si="81"/>
        <v>882</v>
      </c>
      <c r="M884">
        <f>Analysis!$B$3+B884/1000000</f>
        <v>19.135913999998593</v>
      </c>
      <c r="N884">
        <f t="shared" si="82"/>
        <v>3</v>
      </c>
      <c r="O884">
        <f>IF(ABS(D884)&gt;1,D884/1000000,D884)*Analysis!$B$4</f>
        <v>0.43166943000000002</v>
      </c>
      <c r="P884">
        <f>IF(ABS(E884)&gt;1,E884/1000000,E884)*Analysis!$B$4</f>
        <v>0.11924055</v>
      </c>
      <c r="Q884">
        <f>IF(ABS(F884)&gt;1,F884/1000000,F884)*Analysis!$B$4</f>
        <v>10.017314730000001</v>
      </c>
      <c r="R884">
        <f t="shared" si="83"/>
        <v>95.326942000000003</v>
      </c>
      <c r="S884">
        <f t="shared" si="84"/>
        <v>42.844909999999999</v>
      </c>
      <c r="T884">
        <f t="shared" si="85"/>
        <v>0</v>
      </c>
      <c r="U884">
        <f t="shared" si="86"/>
        <v>0.25800000000000001</v>
      </c>
    </row>
    <row r="885" spans="1:21" x14ac:dyDescent="0.3">
      <c r="A885" s="4">
        <v>883</v>
      </c>
      <c r="B885" s="4">
        <v>-96572807617</v>
      </c>
      <c r="C885" s="5">
        <v>3</v>
      </c>
      <c r="D885" s="5">
        <v>4.0286000000000002E-2</v>
      </c>
      <c r="E885" s="5">
        <v>2.0179999999999998E-3</v>
      </c>
      <c r="F885" s="5">
        <v>1017023</v>
      </c>
      <c r="G885" s="5">
        <v>100110878</v>
      </c>
      <c r="H885" s="5">
        <v>45019005</v>
      </c>
      <c r="I885" s="5">
        <v>0</v>
      </c>
      <c r="J885" s="5">
        <v>258</v>
      </c>
      <c r="L885">
        <f t="shared" si="81"/>
        <v>883</v>
      </c>
      <c r="M885">
        <f>Analysis!$B$3+B885/1000000</f>
        <v>19.192383000001428</v>
      </c>
      <c r="N885">
        <f t="shared" si="82"/>
        <v>3</v>
      </c>
      <c r="O885">
        <f>IF(ABS(D885)&gt;1,D885/1000000,D885)*Analysis!$B$4</f>
        <v>0.39520566000000007</v>
      </c>
      <c r="P885">
        <f>IF(ABS(E885)&gt;1,E885/1000000,E885)*Analysis!$B$4</f>
        <v>1.9796579999999998E-2</v>
      </c>
      <c r="Q885">
        <f>IF(ABS(F885)&gt;1,F885/1000000,F885)*Analysis!$B$4</f>
        <v>9.9769956300000011</v>
      </c>
      <c r="R885">
        <f t="shared" si="83"/>
        <v>100.110878</v>
      </c>
      <c r="S885">
        <f t="shared" si="84"/>
        <v>45.019005</v>
      </c>
      <c r="T885">
        <f t="shared" si="85"/>
        <v>0</v>
      </c>
      <c r="U885">
        <f t="shared" si="86"/>
        <v>0.25800000000000001</v>
      </c>
    </row>
    <row r="886" spans="1:21" x14ac:dyDescent="0.3">
      <c r="A886" s="4">
        <v>884</v>
      </c>
      <c r="B886" s="4">
        <v>-96572789957</v>
      </c>
      <c r="C886" s="5">
        <v>3</v>
      </c>
      <c r="D886" s="5">
        <v>3.4963000000000001E-2</v>
      </c>
      <c r="E886" s="5">
        <v>-2.4219000000000001E-2</v>
      </c>
      <c r="F886" s="5">
        <v>1040455</v>
      </c>
      <c r="G886" s="5">
        <v>114302521</v>
      </c>
      <c r="H886" s="5">
        <v>50057072</v>
      </c>
      <c r="I886" s="5">
        <v>0</v>
      </c>
      <c r="J886" s="5">
        <v>258</v>
      </c>
      <c r="L886">
        <f t="shared" si="81"/>
        <v>884</v>
      </c>
      <c r="M886">
        <f>Analysis!$B$3+B886/1000000</f>
        <v>19.210042999999132</v>
      </c>
      <c r="N886">
        <f t="shared" si="82"/>
        <v>3</v>
      </c>
      <c r="O886">
        <f>IF(ABS(D886)&gt;1,D886/1000000,D886)*Analysis!$B$4</f>
        <v>0.34298703000000003</v>
      </c>
      <c r="P886">
        <f>IF(ABS(E886)&gt;1,E886/1000000,E886)*Analysis!$B$4</f>
        <v>-0.23758839000000001</v>
      </c>
      <c r="Q886">
        <f>IF(ABS(F886)&gt;1,F886/1000000,F886)*Analysis!$B$4</f>
        <v>10.20686355</v>
      </c>
      <c r="R886">
        <f t="shared" si="83"/>
        <v>114.302521</v>
      </c>
      <c r="S886">
        <f t="shared" si="84"/>
        <v>50.057071999999998</v>
      </c>
      <c r="T886">
        <f t="shared" si="85"/>
        <v>0</v>
      </c>
      <c r="U886">
        <f t="shared" si="86"/>
        <v>0.25800000000000001</v>
      </c>
    </row>
    <row r="887" spans="1:21" x14ac:dyDescent="0.3">
      <c r="A887" s="4">
        <v>885</v>
      </c>
      <c r="B887" s="4">
        <v>-96572730052</v>
      </c>
      <c r="C887" s="5">
        <v>3</v>
      </c>
      <c r="D887" s="5">
        <v>2.9339E-2</v>
      </c>
      <c r="E887" s="5">
        <v>-3.5063999999999998E-2</v>
      </c>
      <c r="F887" s="5">
        <v>1038309</v>
      </c>
      <c r="G887" s="5">
        <v>116776642</v>
      </c>
      <c r="H887" s="5">
        <v>50341637</v>
      </c>
      <c r="I887" s="5">
        <v>0</v>
      </c>
      <c r="J887" s="5">
        <v>258</v>
      </c>
      <c r="L887">
        <f t="shared" si="81"/>
        <v>885</v>
      </c>
      <c r="M887">
        <f>Analysis!$B$3+B887/1000000</f>
        <v>19.269948000001023</v>
      </c>
      <c r="N887">
        <f t="shared" si="82"/>
        <v>3</v>
      </c>
      <c r="O887">
        <f>IF(ABS(D887)&gt;1,D887/1000000,D887)*Analysis!$B$4</f>
        <v>0.28781559000000001</v>
      </c>
      <c r="P887">
        <f>IF(ABS(E887)&gt;1,E887/1000000,E887)*Analysis!$B$4</f>
        <v>-0.34397783999999998</v>
      </c>
      <c r="Q887">
        <f>IF(ABS(F887)&gt;1,F887/1000000,F887)*Analysis!$B$4</f>
        <v>10.18581129</v>
      </c>
      <c r="R887">
        <f t="shared" si="83"/>
        <v>116.776642</v>
      </c>
      <c r="S887">
        <f t="shared" si="84"/>
        <v>50.341636999999999</v>
      </c>
      <c r="T887">
        <f t="shared" si="85"/>
        <v>0</v>
      </c>
      <c r="U887">
        <f t="shared" si="86"/>
        <v>0.25800000000000001</v>
      </c>
    </row>
    <row r="888" spans="1:21" x14ac:dyDescent="0.3">
      <c r="A888" s="4">
        <v>886</v>
      </c>
      <c r="B888" s="4">
        <v>-96572722114</v>
      </c>
      <c r="C888" s="5">
        <v>3</v>
      </c>
      <c r="D888" s="5">
        <v>1.7330000000000002E-2</v>
      </c>
      <c r="E888" s="5">
        <v>-3.3588E-2</v>
      </c>
      <c r="F888" s="5">
        <v>1034419</v>
      </c>
      <c r="G888" s="5">
        <v>118697540</v>
      </c>
      <c r="H888" s="5">
        <v>50597248</v>
      </c>
      <c r="I888" s="5">
        <v>0</v>
      </c>
      <c r="J888" s="5">
        <v>257</v>
      </c>
      <c r="L888">
        <f t="shared" si="81"/>
        <v>886</v>
      </c>
      <c r="M888">
        <f>Analysis!$B$3+B888/1000000</f>
        <v>19.277885999996215</v>
      </c>
      <c r="N888">
        <f t="shared" si="82"/>
        <v>3</v>
      </c>
      <c r="O888">
        <f>IF(ABS(D888)&gt;1,D888/1000000,D888)*Analysis!$B$4</f>
        <v>0.17000730000000003</v>
      </c>
      <c r="P888">
        <f>IF(ABS(E888)&gt;1,E888/1000000,E888)*Analysis!$B$4</f>
        <v>-0.32949828000000003</v>
      </c>
      <c r="Q888">
        <f>IF(ABS(F888)&gt;1,F888/1000000,F888)*Analysis!$B$4</f>
        <v>10.147650390000001</v>
      </c>
      <c r="R888">
        <f t="shared" si="83"/>
        <v>118.69754</v>
      </c>
      <c r="S888">
        <f t="shared" si="84"/>
        <v>50.597248</v>
      </c>
      <c r="T888">
        <f t="shared" si="85"/>
        <v>0</v>
      </c>
      <c r="U888">
        <f t="shared" si="86"/>
        <v>0.25700000000000001</v>
      </c>
    </row>
    <row r="889" spans="1:21" x14ac:dyDescent="0.3">
      <c r="A889" s="4">
        <v>887</v>
      </c>
      <c r="B889" s="4">
        <v>-96572669308</v>
      </c>
      <c r="C889" s="5">
        <v>3</v>
      </c>
      <c r="D889" s="5">
        <v>2.3164000000000001E-2</v>
      </c>
      <c r="E889" s="5">
        <v>-3.687E-2</v>
      </c>
      <c r="F889" s="5">
        <v>1042471</v>
      </c>
      <c r="G889" s="5">
        <v>120558983</v>
      </c>
      <c r="H889" s="5">
        <v>50737514</v>
      </c>
      <c r="I889" s="5">
        <v>0</v>
      </c>
      <c r="J889" s="5">
        <v>257</v>
      </c>
      <c r="L889">
        <f t="shared" si="81"/>
        <v>887</v>
      </c>
      <c r="M889">
        <f>Analysis!$B$3+B889/1000000</f>
        <v>19.330692000003182</v>
      </c>
      <c r="N889">
        <f t="shared" si="82"/>
        <v>3</v>
      </c>
      <c r="O889">
        <f>IF(ABS(D889)&gt;1,D889/1000000,D889)*Analysis!$B$4</f>
        <v>0.22723884000000003</v>
      </c>
      <c r="P889">
        <f>IF(ABS(E889)&gt;1,E889/1000000,E889)*Analysis!$B$4</f>
        <v>-0.36169470000000004</v>
      </c>
      <c r="Q889">
        <f>IF(ABS(F889)&gt;1,F889/1000000,F889)*Analysis!$B$4</f>
        <v>10.226640509999999</v>
      </c>
      <c r="R889">
        <f t="shared" si="83"/>
        <v>120.558983</v>
      </c>
      <c r="S889">
        <f t="shared" si="84"/>
        <v>50.737513999999997</v>
      </c>
      <c r="T889">
        <f t="shared" si="85"/>
        <v>0</v>
      </c>
      <c r="U889">
        <f t="shared" si="86"/>
        <v>0.25700000000000001</v>
      </c>
    </row>
    <row r="890" spans="1:21" x14ac:dyDescent="0.3">
      <c r="A890" s="4">
        <v>888</v>
      </c>
      <c r="B890" s="4">
        <v>-96572652525</v>
      </c>
      <c r="C890" s="5">
        <v>3</v>
      </c>
      <c r="D890" s="5">
        <v>2.1831E-2</v>
      </c>
      <c r="E890" s="5">
        <v>-1.8679000000000001E-2</v>
      </c>
      <c r="F890" s="5">
        <v>1033828</v>
      </c>
      <c r="G890" s="5">
        <v>128009506</v>
      </c>
      <c r="H890" s="5">
        <v>48209930</v>
      </c>
      <c r="I890" s="5">
        <v>0</v>
      </c>
      <c r="J890" s="5">
        <v>256</v>
      </c>
      <c r="L890">
        <f t="shared" si="81"/>
        <v>888</v>
      </c>
      <c r="M890">
        <f>Analysis!$B$3+B890/1000000</f>
        <v>19.347475000002305</v>
      </c>
      <c r="N890">
        <f t="shared" si="82"/>
        <v>3</v>
      </c>
      <c r="O890">
        <f>IF(ABS(D890)&gt;1,D890/1000000,D890)*Analysis!$B$4</f>
        <v>0.21416211000000002</v>
      </c>
      <c r="P890">
        <f>IF(ABS(E890)&gt;1,E890/1000000,E890)*Analysis!$B$4</f>
        <v>-0.18324099000000002</v>
      </c>
      <c r="Q890">
        <f>IF(ABS(F890)&gt;1,F890/1000000,F890)*Analysis!$B$4</f>
        <v>10.14185268</v>
      </c>
      <c r="R890">
        <f t="shared" si="83"/>
        <v>128.00950599999999</v>
      </c>
      <c r="S890">
        <f t="shared" si="84"/>
        <v>48.20993</v>
      </c>
      <c r="T890">
        <f t="shared" si="85"/>
        <v>0</v>
      </c>
      <c r="U890">
        <f t="shared" si="86"/>
        <v>0.25600000000000001</v>
      </c>
    </row>
    <row r="891" spans="1:21" x14ac:dyDescent="0.3">
      <c r="A891" s="4">
        <v>889</v>
      </c>
      <c r="B891" s="4">
        <v>-96572587834</v>
      </c>
      <c r="C891" s="5">
        <v>3</v>
      </c>
      <c r="D891" s="5">
        <v>-0.72015899999999999</v>
      </c>
      <c r="E891" s="5">
        <v>-9.1183E-2</v>
      </c>
      <c r="F891" s="5">
        <v>0.933388</v>
      </c>
      <c r="G891" s="5">
        <v>89615593</v>
      </c>
      <c r="H891" s="5">
        <v>26762596</v>
      </c>
      <c r="I891" s="5">
        <v>0</v>
      </c>
      <c r="J891" s="5">
        <v>254</v>
      </c>
      <c r="L891">
        <f t="shared" si="81"/>
        <v>889</v>
      </c>
      <c r="M891">
        <f>Analysis!$B$3+B891/1000000</f>
        <v>19.412165999994613</v>
      </c>
      <c r="N891">
        <f t="shared" si="82"/>
        <v>3</v>
      </c>
      <c r="O891">
        <f>IF(ABS(D891)&gt;1,D891/1000000,D891)*Analysis!$B$4</f>
        <v>-7.0647597900000001</v>
      </c>
      <c r="P891">
        <f>IF(ABS(E891)&gt;1,E891/1000000,E891)*Analysis!$B$4</f>
        <v>-0.89450523000000004</v>
      </c>
      <c r="Q891">
        <f>IF(ABS(F891)&gt;1,F891/1000000,F891)*Analysis!$B$4</f>
        <v>9.156536280000001</v>
      </c>
      <c r="R891">
        <f t="shared" si="83"/>
        <v>89.615593000000004</v>
      </c>
      <c r="S891">
        <f t="shared" si="84"/>
        <v>26.762595999999998</v>
      </c>
      <c r="T891">
        <f t="shared" si="85"/>
        <v>0</v>
      </c>
      <c r="U891">
        <f t="shared" si="86"/>
        <v>0.254</v>
      </c>
    </row>
    <row r="892" spans="1:21" x14ac:dyDescent="0.3">
      <c r="A892" s="4">
        <v>890</v>
      </c>
      <c r="B892" s="4">
        <v>-96572583183</v>
      </c>
      <c r="C892" s="5">
        <v>3</v>
      </c>
      <c r="D892" s="5">
        <v>7.8117000000000006E-2</v>
      </c>
      <c r="E892" s="5">
        <v>5.0532000000000001E-2</v>
      </c>
      <c r="F892" s="5">
        <v>1035545</v>
      </c>
      <c r="G892" s="5">
        <v>-92414398</v>
      </c>
      <c r="H892" s="5">
        <v>14230135</v>
      </c>
      <c r="I892" s="5">
        <v>0</v>
      </c>
      <c r="J892" s="5">
        <v>254</v>
      </c>
      <c r="L892">
        <f t="shared" si="81"/>
        <v>890</v>
      </c>
      <c r="M892">
        <f>Analysis!$B$3+B892/1000000</f>
        <v>19.416817000004812</v>
      </c>
      <c r="N892">
        <f t="shared" si="82"/>
        <v>3</v>
      </c>
      <c r="O892">
        <f>IF(ABS(D892)&gt;1,D892/1000000,D892)*Analysis!$B$4</f>
        <v>0.76632777000000007</v>
      </c>
      <c r="P892">
        <f>IF(ABS(E892)&gt;1,E892/1000000,E892)*Analysis!$B$4</f>
        <v>0.49571892000000001</v>
      </c>
      <c r="Q892">
        <f>IF(ABS(F892)&gt;1,F892/1000000,F892)*Analysis!$B$4</f>
        <v>10.158696450000001</v>
      </c>
      <c r="R892">
        <f t="shared" si="83"/>
        <v>-92.414398000000006</v>
      </c>
      <c r="S892">
        <f t="shared" si="84"/>
        <v>14.230135000000001</v>
      </c>
      <c r="T892">
        <f t="shared" si="85"/>
        <v>0</v>
      </c>
      <c r="U892">
        <f t="shared" si="86"/>
        <v>0.254</v>
      </c>
    </row>
    <row r="893" spans="1:21" x14ac:dyDescent="0.3">
      <c r="A893" s="4">
        <v>891</v>
      </c>
      <c r="B893" s="4">
        <v>-96572529986</v>
      </c>
      <c r="C893" s="5">
        <v>3</v>
      </c>
      <c r="D893" s="5">
        <v>1.1188E-2</v>
      </c>
      <c r="E893" s="5">
        <v>-5.1219999999999998E-3</v>
      </c>
      <c r="F893" s="5">
        <v>1006305</v>
      </c>
      <c r="G893" s="5">
        <v>-90879097</v>
      </c>
      <c r="H893" s="5">
        <v>-13334966</v>
      </c>
      <c r="I893" s="5">
        <v>0</v>
      </c>
      <c r="J893" s="5">
        <v>254</v>
      </c>
      <c r="L893">
        <f t="shared" si="81"/>
        <v>891</v>
      </c>
      <c r="M893">
        <f>Analysis!$B$3+B893/1000000</f>
        <v>19.470014000005904</v>
      </c>
      <c r="N893">
        <f t="shared" si="82"/>
        <v>3</v>
      </c>
      <c r="O893">
        <f>IF(ABS(D893)&gt;1,D893/1000000,D893)*Analysis!$B$4</f>
        <v>0.10975428000000001</v>
      </c>
      <c r="P893">
        <f>IF(ABS(E893)&gt;1,E893/1000000,E893)*Analysis!$B$4</f>
        <v>-5.0246819999999998E-2</v>
      </c>
      <c r="Q893">
        <f>IF(ABS(F893)&gt;1,F893/1000000,F893)*Analysis!$B$4</f>
        <v>9.8718520500000011</v>
      </c>
      <c r="R893">
        <f t="shared" si="83"/>
        <v>-90.879097000000002</v>
      </c>
      <c r="S893">
        <f t="shared" si="84"/>
        <v>-13.334966</v>
      </c>
      <c r="T893">
        <f t="shared" si="85"/>
        <v>0</v>
      </c>
      <c r="U893">
        <f t="shared" si="86"/>
        <v>0.254</v>
      </c>
    </row>
    <row r="894" spans="1:21" x14ac:dyDescent="0.3">
      <c r="A894" s="4">
        <v>892</v>
      </c>
      <c r="B894" s="4">
        <v>-96572526531</v>
      </c>
      <c r="C894" s="5">
        <v>3</v>
      </c>
      <c r="D894" s="5">
        <v>1.1575999999999999E-2</v>
      </c>
      <c r="E894" s="5">
        <v>1.8817E-2</v>
      </c>
      <c r="F894" s="5">
        <v>1010329</v>
      </c>
      <c r="G894" s="5">
        <v>-90356529</v>
      </c>
      <c r="H894" s="5">
        <v>-14719250</v>
      </c>
      <c r="I894" s="5">
        <v>0</v>
      </c>
      <c r="J894" s="5">
        <v>254</v>
      </c>
      <c r="L894">
        <f t="shared" si="81"/>
        <v>892</v>
      </c>
      <c r="M894">
        <f>Analysis!$B$3+B894/1000000</f>
        <v>19.473469000004116</v>
      </c>
      <c r="N894">
        <f t="shared" si="82"/>
        <v>3</v>
      </c>
      <c r="O894">
        <f>IF(ABS(D894)&gt;1,D894/1000000,D894)*Analysis!$B$4</f>
        <v>0.11356056</v>
      </c>
      <c r="P894">
        <f>IF(ABS(E894)&gt;1,E894/1000000,E894)*Analysis!$B$4</f>
        <v>0.18459477000000002</v>
      </c>
      <c r="Q894">
        <f>IF(ABS(F894)&gt;1,F894/1000000,F894)*Analysis!$B$4</f>
        <v>9.9113274900000015</v>
      </c>
      <c r="R894">
        <f t="shared" si="83"/>
        <v>-90.356528999999995</v>
      </c>
      <c r="S894">
        <f t="shared" si="84"/>
        <v>-14.719250000000001</v>
      </c>
      <c r="T894">
        <f t="shared" si="85"/>
        <v>0</v>
      </c>
      <c r="U894">
        <f t="shared" si="86"/>
        <v>0.254</v>
      </c>
    </row>
    <row r="895" spans="1:21" x14ac:dyDescent="0.3">
      <c r="A895" s="4">
        <v>893</v>
      </c>
      <c r="B895" s="4">
        <v>-96572441534</v>
      </c>
      <c r="C895" s="5">
        <v>3</v>
      </c>
      <c r="D895" s="5">
        <v>-2.4849999999999998E-3</v>
      </c>
      <c r="E895" s="5">
        <v>5.6397999999999997E-2</v>
      </c>
      <c r="F895" s="5">
        <v>1029975</v>
      </c>
      <c r="G895" s="5">
        <v>-88540932</v>
      </c>
      <c r="H895" s="5">
        <v>-14645991</v>
      </c>
      <c r="I895" s="5">
        <v>0</v>
      </c>
      <c r="J895" s="5">
        <v>253</v>
      </c>
      <c r="L895">
        <f t="shared" si="81"/>
        <v>893</v>
      </c>
      <c r="M895">
        <f>Analysis!$B$3+B895/1000000</f>
        <v>19.558466000002227</v>
      </c>
      <c r="N895">
        <f t="shared" si="82"/>
        <v>3</v>
      </c>
      <c r="O895">
        <f>IF(ABS(D895)&gt;1,D895/1000000,D895)*Analysis!$B$4</f>
        <v>-2.437785E-2</v>
      </c>
      <c r="P895">
        <f>IF(ABS(E895)&gt;1,E895/1000000,E895)*Analysis!$B$4</f>
        <v>0.55326438</v>
      </c>
      <c r="Q895">
        <f>IF(ABS(F895)&gt;1,F895/1000000,F895)*Analysis!$B$4</f>
        <v>10.104054750000001</v>
      </c>
      <c r="R895">
        <f t="shared" si="83"/>
        <v>-88.540931999999998</v>
      </c>
      <c r="S895">
        <f t="shared" si="84"/>
        <v>-14.645991</v>
      </c>
      <c r="T895">
        <f t="shared" si="85"/>
        <v>0</v>
      </c>
      <c r="U895">
        <f t="shared" si="86"/>
        <v>0.253</v>
      </c>
    </row>
    <row r="896" spans="1:21" x14ac:dyDescent="0.3">
      <c r="A896" s="4">
        <v>894</v>
      </c>
      <c r="B896" s="4">
        <v>-96572391172</v>
      </c>
      <c r="C896" s="5">
        <v>3</v>
      </c>
      <c r="D896" s="5">
        <v>-9.7949999999999999E-3</v>
      </c>
      <c r="E896" s="5">
        <v>4.1645000000000001E-2</v>
      </c>
      <c r="F896" s="5">
        <v>1013435</v>
      </c>
      <c r="G896" s="5">
        <v>-88529724</v>
      </c>
      <c r="H896" s="5">
        <v>-13988299</v>
      </c>
      <c r="I896" s="5">
        <v>0</v>
      </c>
      <c r="J896" s="5">
        <v>253</v>
      </c>
      <c r="L896">
        <f t="shared" si="81"/>
        <v>894</v>
      </c>
      <c r="M896">
        <f>Analysis!$B$3+B896/1000000</f>
        <v>19.60882799999672</v>
      </c>
      <c r="N896">
        <f t="shared" si="82"/>
        <v>3</v>
      </c>
      <c r="O896">
        <f>IF(ABS(D896)&gt;1,D896/1000000,D896)*Analysis!$B$4</f>
        <v>-9.6088950000000006E-2</v>
      </c>
      <c r="P896">
        <f>IF(ABS(E896)&gt;1,E896/1000000,E896)*Analysis!$B$4</f>
        <v>0.40853745000000002</v>
      </c>
      <c r="Q896">
        <f>IF(ABS(F896)&gt;1,F896/1000000,F896)*Analysis!$B$4</f>
        <v>9.9417973500000016</v>
      </c>
      <c r="R896">
        <f t="shared" si="83"/>
        <v>-88.529724000000002</v>
      </c>
      <c r="S896">
        <f t="shared" si="84"/>
        <v>-13.988299</v>
      </c>
      <c r="T896">
        <f t="shared" si="85"/>
        <v>0</v>
      </c>
      <c r="U896">
        <f t="shared" si="86"/>
        <v>0.253</v>
      </c>
    </row>
    <row r="897" spans="1:21" x14ac:dyDescent="0.3">
      <c r="A897" s="4">
        <v>895</v>
      </c>
      <c r="B897" s="4">
        <v>-96572383744</v>
      </c>
      <c r="C897" s="5">
        <v>3</v>
      </c>
      <c r="D897" s="5">
        <v>-3.7469999999999999E-3</v>
      </c>
      <c r="E897" s="5">
        <v>4.8847000000000002E-2</v>
      </c>
      <c r="F897" s="5">
        <v>1016554</v>
      </c>
      <c r="G897" s="5">
        <v>-88545387</v>
      </c>
      <c r="H897" s="5">
        <v>-14240076</v>
      </c>
      <c r="I897" s="5">
        <v>0</v>
      </c>
      <c r="J897" s="5">
        <v>253</v>
      </c>
      <c r="L897">
        <f t="shared" si="81"/>
        <v>895</v>
      </c>
      <c r="M897">
        <f>Analysis!$B$3+B897/1000000</f>
        <v>19.616255999993882</v>
      </c>
      <c r="N897">
        <f t="shared" si="82"/>
        <v>3</v>
      </c>
      <c r="O897">
        <f>IF(ABS(D897)&gt;1,D897/1000000,D897)*Analysis!$B$4</f>
        <v>-3.6758070000000004E-2</v>
      </c>
      <c r="P897">
        <f>IF(ABS(E897)&gt;1,E897/1000000,E897)*Analysis!$B$4</f>
        <v>0.47918907000000005</v>
      </c>
      <c r="Q897">
        <f>IF(ABS(F897)&gt;1,F897/1000000,F897)*Analysis!$B$4</f>
        <v>9.9723947400000004</v>
      </c>
      <c r="R897">
        <f t="shared" si="83"/>
        <v>-88.545387000000005</v>
      </c>
      <c r="S897">
        <f t="shared" si="84"/>
        <v>-14.240076</v>
      </c>
      <c r="T897">
        <f t="shared" si="85"/>
        <v>0</v>
      </c>
      <c r="U897">
        <f t="shared" si="86"/>
        <v>0.253</v>
      </c>
    </row>
    <row r="898" spans="1:21" x14ac:dyDescent="0.3">
      <c r="A898" s="4">
        <v>896</v>
      </c>
      <c r="B898" s="4">
        <v>-96572318483</v>
      </c>
      <c r="C898" s="5">
        <v>3</v>
      </c>
      <c r="D898" s="5">
        <v>3.6336E-2</v>
      </c>
      <c r="E898" s="5">
        <v>0.11940000000000001</v>
      </c>
      <c r="F898" s="5">
        <v>0.99178999999999995</v>
      </c>
      <c r="G898" s="5">
        <v>-81873001</v>
      </c>
      <c r="H898" s="5">
        <v>6295041</v>
      </c>
      <c r="I898" s="5">
        <v>0</v>
      </c>
      <c r="J898" s="5">
        <v>252</v>
      </c>
      <c r="L898">
        <f t="shared" si="81"/>
        <v>896</v>
      </c>
      <c r="M898">
        <f>Analysis!$B$3+B898/1000000</f>
        <v>19.681517000004533</v>
      </c>
      <c r="N898">
        <f t="shared" si="82"/>
        <v>3</v>
      </c>
      <c r="O898">
        <f>IF(ABS(D898)&gt;1,D898/1000000,D898)*Analysis!$B$4</f>
        <v>0.35645616000000002</v>
      </c>
      <c r="P898">
        <f>IF(ABS(E898)&gt;1,E898/1000000,E898)*Analysis!$B$4</f>
        <v>1.1713140000000002</v>
      </c>
      <c r="Q898">
        <f>IF(ABS(F898)&gt;1,F898/1000000,F898)*Analysis!$B$4</f>
        <v>9.7294599000000002</v>
      </c>
      <c r="R898">
        <f t="shared" si="83"/>
        <v>-81.873001000000002</v>
      </c>
      <c r="S898">
        <f t="shared" si="84"/>
        <v>6.2950410000000003</v>
      </c>
      <c r="T898">
        <f t="shared" si="85"/>
        <v>0</v>
      </c>
      <c r="U898">
        <f t="shared" si="86"/>
        <v>0.252</v>
      </c>
    </row>
    <row r="899" spans="1:21" x14ac:dyDescent="0.3">
      <c r="A899" s="4">
        <v>897</v>
      </c>
      <c r="B899" s="4">
        <v>-96572245425</v>
      </c>
      <c r="C899" s="5">
        <v>3</v>
      </c>
      <c r="D899" s="5">
        <v>2.9593000000000001E-2</v>
      </c>
      <c r="E899" s="5">
        <v>9.7327999999999998E-2</v>
      </c>
      <c r="F899" s="5">
        <v>0.99387199999999998</v>
      </c>
      <c r="G899" s="5">
        <v>-80727119</v>
      </c>
      <c r="H899" s="5">
        <v>7752623</v>
      </c>
      <c r="I899" s="5">
        <v>0</v>
      </c>
      <c r="J899" s="5">
        <v>251</v>
      </c>
      <c r="L899">
        <f t="shared" ref="L899:L962" si="87">A899</f>
        <v>897</v>
      </c>
      <c r="M899">
        <f>Analysis!$B$3+B899/1000000</f>
        <v>19.754574999999022</v>
      </c>
      <c r="N899">
        <f t="shared" ref="N899:N962" si="88">C899</f>
        <v>3</v>
      </c>
      <c r="O899">
        <f>IF(ABS(D899)&gt;1,D899/1000000,D899)*Analysis!$B$4</f>
        <v>0.29030733000000003</v>
      </c>
      <c r="P899">
        <f>IF(ABS(E899)&gt;1,E899/1000000,E899)*Analysis!$B$4</f>
        <v>0.95478768000000003</v>
      </c>
      <c r="Q899">
        <f>IF(ABS(F899)&gt;1,F899/1000000,F899)*Analysis!$B$4</f>
        <v>9.7498843199999996</v>
      </c>
      <c r="R899">
        <f t="shared" ref="R899:R962" si="89">IF(ABS(G899)&gt;1,G899/1000000,G899)</f>
        <v>-80.727119000000002</v>
      </c>
      <c r="S899">
        <f t="shared" ref="S899:S962" si="90">IF(ABS(H899)&gt;1,H899/1000000,H899)</f>
        <v>7.7526229999999998</v>
      </c>
      <c r="T899">
        <f t="shared" ref="T899:T962" si="91">IF(ABS(I899)&gt;1,I899/1000000,I899)</f>
        <v>0</v>
      </c>
      <c r="U899">
        <f t="shared" si="86"/>
        <v>0.251</v>
      </c>
    </row>
    <row r="900" spans="1:21" x14ac:dyDescent="0.3">
      <c r="A900" s="4">
        <v>898</v>
      </c>
      <c r="B900" s="4">
        <v>-96572170031</v>
      </c>
      <c r="C900" s="5">
        <v>3</v>
      </c>
      <c r="D900" s="5">
        <v>2.7501999999999999E-2</v>
      </c>
      <c r="E900" s="5">
        <v>6.8207000000000004E-2</v>
      </c>
      <c r="F900" s="5">
        <v>0.98966399999999999</v>
      </c>
      <c r="G900" s="5">
        <v>-79763702</v>
      </c>
      <c r="H900" s="5">
        <v>8359664</v>
      </c>
      <c r="I900" s="5">
        <v>0</v>
      </c>
      <c r="J900" s="5">
        <v>251</v>
      </c>
      <c r="L900">
        <f t="shared" si="87"/>
        <v>898</v>
      </c>
      <c r="M900">
        <f>Analysis!$B$3+B900/1000000</f>
        <v>19.829968999998528</v>
      </c>
      <c r="N900">
        <f t="shared" si="88"/>
        <v>3</v>
      </c>
      <c r="O900">
        <f>IF(ABS(D900)&gt;1,D900/1000000,D900)*Analysis!$B$4</f>
        <v>0.26979461999999999</v>
      </c>
      <c r="P900">
        <f>IF(ABS(E900)&gt;1,E900/1000000,E900)*Analysis!$B$4</f>
        <v>0.66911067000000002</v>
      </c>
      <c r="Q900">
        <f>IF(ABS(F900)&gt;1,F900/1000000,F900)*Analysis!$B$4</f>
        <v>9.7086038400000003</v>
      </c>
      <c r="R900">
        <f t="shared" si="89"/>
        <v>-79.763701999999995</v>
      </c>
      <c r="S900">
        <f t="shared" si="90"/>
        <v>8.3596640000000004</v>
      </c>
      <c r="T900">
        <f t="shared" si="91"/>
        <v>0</v>
      </c>
      <c r="U900">
        <f t="shared" si="86"/>
        <v>0.251</v>
      </c>
    </row>
    <row r="901" spans="1:21" x14ac:dyDescent="0.3">
      <c r="A901" s="4">
        <v>899</v>
      </c>
      <c r="B901" s="4">
        <v>-96572109710</v>
      </c>
      <c r="C901" s="5">
        <v>3</v>
      </c>
      <c r="D901" s="5">
        <v>1.3901999999999999E-2</v>
      </c>
      <c r="E901" s="5">
        <v>1.1745E-2</v>
      </c>
      <c r="F901" s="5">
        <v>0.99481799999999998</v>
      </c>
      <c r="G901" s="5">
        <v>-79306297</v>
      </c>
      <c r="H901" s="5">
        <v>15429684</v>
      </c>
      <c r="I901" s="5">
        <v>0</v>
      </c>
      <c r="J901" s="5">
        <v>251</v>
      </c>
      <c r="L901">
        <f t="shared" si="87"/>
        <v>899</v>
      </c>
      <c r="M901">
        <f>Analysis!$B$3+B901/1000000</f>
        <v>19.89028999999573</v>
      </c>
      <c r="N901">
        <f t="shared" si="88"/>
        <v>3</v>
      </c>
      <c r="O901">
        <f>IF(ABS(D901)&gt;1,D901/1000000,D901)*Analysis!$B$4</f>
        <v>0.13637862000000001</v>
      </c>
      <c r="P901">
        <f>IF(ABS(E901)&gt;1,E901/1000000,E901)*Analysis!$B$4</f>
        <v>0.11521845000000001</v>
      </c>
      <c r="Q901">
        <f>IF(ABS(F901)&gt;1,F901/1000000,F901)*Analysis!$B$4</f>
        <v>9.7591645800000002</v>
      </c>
      <c r="R901">
        <f t="shared" si="89"/>
        <v>-79.306297000000001</v>
      </c>
      <c r="S901">
        <f t="shared" si="90"/>
        <v>15.429684</v>
      </c>
      <c r="T901">
        <f t="shared" si="91"/>
        <v>0</v>
      </c>
      <c r="U901">
        <f t="shared" si="86"/>
        <v>0.251</v>
      </c>
    </row>
    <row r="902" spans="1:21" x14ac:dyDescent="0.3">
      <c r="A902" s="4">
        <v>900</v>
      </c>
      <c r="B902" s="4">
        <v>-96572103884</v>
      </c>
      <c r="C902" s="5">
        <v>3</v>
      </c>
      <c r="D902" s="5">
        <v>-3.604E-3</v>
      </c>
      <c r="E902" s="5">
        <v>-5.0699999999999999E-3</v>
      </c>
      <c r="F902" s="5">
        <v>1034623</v>
      </c>
      <c r="G902" s="5">
        <v>-68044693</v>
      </c>
      <c r="H902" s="5">
        <v>-2327608</v>
      </c>
      <c r="I902" s="5">
        <v>0</v>
      </c>
      <c r="J902" s="5">
        <v>249</v>
      </c>
      <c r="L902">
        <f t="shared" si="87"/>
        <v>900</v>
      </c>
      <c r="M902">
        <f>Analysis!$B$3+B902/1000000</f>
        <v>19.896116000003531</v>
      </c>
      <c r="N902">
        <f t="shared" si="88"/>
        <v>3</v>
      </c>
      <c r="O902">
        <f>IF(ABS(D902)&gt;1,D902/1000000,D902)*Analysis!$B$4</f>
        <v>-3.5355240000000003E-2</v>
      </c>
      <c r="P902">
        <f>IF(ABS(E902)&gt;1,E902/1000000,E902)*Analysis!$B$4</f>
        <v>-4.9736700000000002E-2</v>
      </c>
      <c r="Q902">
        <f>IF(ABS(F902)&gt;1,F902/1000000,F902)*Analysis!$B$4</f>
        <v>10.149651630000001</v>
      </c>
      <c r="R902">
        <f t="shared" si="89"/>
        <v>-68.044692999999995</v>
      </c>
      <c r="S902">
        <f t="shared" si="90"/>
        <v>-2.3276080000000001</v>
      </c>
      <c r="T902">
        <f t="shared" si="91"/>
        <v>0</v>
      </c>
      <c r="U902">
        <f t="shared" si="86"/>
        <v>0.249</v>
      </c>
    </row>
    <row r="903" spans="1:21" x14ac:dyDescent="0.3">
      <c r="A903" s="4">
        <v>901</v>
      </c>
      <c r="B903" s="4">
        <v>-96571973779</v>
      </c>
      <c r="C903" s="5">
        <v>3</v>
      </c>
      <c r="D903" s="5">
        <v>5.5000000000000002E-5</v>
      </c>
      <c r="E903" s="5">
        <v>3.8790000000000001E-3</v>
      </c>
      <c r="F903" s="5">
        <v>1047915</v>
      </c>
      <c r="G903" s="5">
        <v>-67929939</v>
      </c>
      <c r="H903" s="5">
        <v>-4190829</v>
      </c>
      <c r="I903" s="5">
        <v>0</v>
      </c>
      <c r="J903" s="5">
        <v>249</v>
      </c>
      <c r="L903">
        <f t="shared" si="87"/>
        <v>901</v>
      </c>
      <c r="M903">
        <f>Analysis!$B$3+B903/1000000</f>
        <v>20.026220999992802</v>
      </c>
      <c r="N903">
        <f t="shared" si="88"/>
        <v>3</v>
      </c>
      <c r="O903">
        <f>IF(ABS(D903)&gt;1,D903/1000000,D903)*Analysis!$B$4</f>
        <v>5.3955000000000008E-4</v>
      </c>
      <c r="P903">
        <f>IF(ABS(E903)&gt;1,E903/1000000,E903)*Analysis!$B$4</f>
        <v>3.8052990000000002E-2</v>
      </c>
      <c r="Q903">
        <f>IF(ABS(F903)&gt;1,F903/1000000,F903)*Analysis!$B$4</f>
        <v>10.28004615</v>
      </c>
      <c r="R903">
        <f t="shared" si="89"/>
        <v>-67.929939000000005</v>
      </c>
      <c r="S903">
        <f t="shared" si="90"/>
        <v>-4.1908289999999999</v>
      </c>
      <c r="T903">
        <f t="shared" si="91"/>
        <v>0</v>
      </c>
      <c r="U903">
        <f t="shared" si="86"/>
        <v>0.249</v>
      </c>
    </row>
    <row r="904" spans="1:21" x14ac:dyDescent="0.3">
      <c r="A904" s="4">
        <v>902</v>
      </c>
      <c r="B904" s="4">
        <v>-96571962159</v>
      </c>
      <c r="C904" s="5">
        <v>3</v>
      </c>
      <c r="D904" s="5">
        <v>-6.3509999999999999E-3</v>
      </c>
      <c r="E904" s="5">
        <v>1.4819000000000001E-2</v>
      </c>
      <c r="F904" s="5">
        <v>1045267</v>
      </c>
      <c r="G904" s="5">
        <v>-68817398</v>
      </c>
      <c r="H904" s="5">
        <v>-4893103</v>
      </c>
      <c r="I904" s="5">
        <v>0</v>
      </c>
      <c r="J904" s="5">
        <v>252</v>
      </c>
      <c r="L904">
        <f t="shared" si="87"/>
        <v>902</v>
      </c>
      <c r="M904">
        <f>Analysis!$B$3+B904/1000000</f>
        <v>20.03784099999757</v>
      </c>
      <c r="N904">
        <f t="shared" si="88"/>
        <v>3</v>
      </c>
      <c r="O904">
        <f>IF(ABS(D904)&gt;1,D904/1000000,D904)*Analysis!$B$4</f>
        <v>-6.2303310000000001E-2</v>
      </c>
      <c r="P904">
        <f>IF(ABS(E904)&gt;1,E904/1000000,E904)*Analysis!$B$4</f>
        <v>0.14537439000000002</v>
      </c>
      <c r="Q904">
        <f>IF(ABS(F904)&gt;1,F904/1000000,F904)*Analysis!$B$4</f>
        <v>10.25406927</v>
      </c>
      <c r="R904">
        <f t="shared" si="89"/>
        <v>-68.817397999999997</v>
      </c>
      <c r="S904">
        <f t="shared" si="90"/>
        <v>-4.893103</v>
      </c>
      <c r="T904">
        <f t="shared" si="91"/>
        <v>0</v>
      </c>
      <c r="U904">
        <f t="shared" si="86"/>
        <v>0.252</v>
      </c>
    </row>
    <row r="905" spans="1:21" x14ac:dyDescent="0.3">
      <c r="A905" s="4">
        <v>903</v>
      </c>
      <c r="B905" s="4">
        <v>-96571914314</v>
      </c>
      <c r="C905" s="5">
        <v>3</v>
      </c>
      <c r="D905" s="5">
        <v>4.0999999999999999E-4</v>
      </c>
      <c r="E905" s="5">
        <v>1.8325000000000001E-2</v>
      </c>
      <c r="F905" s="5">
        <v>1051251</v>
      </c>
      <c r="G905" s="5">
        <v>-69213058</v>
      </c>
      <c r="H905" s="5">
        <v>-5363841</v>
      </c>
      <c r="I905" s="5">
        <v>0</v>
      </c>
      <c r="J905" s="5">
        <v>252</v>
      </c>
      <c r="L905">
        <f t="shared" si="87"/>
        <v>903</v>
      </c>
      <c r="M905">
        <f>Analysis!$B$3+B905/1000000</f>
        <v>20.085686000005808</v>
      </c>
      <c r="N905">
        <f t="shared" si="88"/>
        <v>3</v>
      </c>
      <c r="O905">
        <f>IF(ABS(D905)&gt;1,D905/1000000,D905)*Analysis!$B$4</f>
        <v>4.0220999999999998E-3</v>
      </c>
      <c r="P905">
        <f>IF(ABS(E905)&gt;1,E905/1000000,E905)*Analysis!$B$4</f>
        <v>0.17976825000000002</v>
      </c>
      <c r="Q905">
        <f>IF(ABS(F905)&gt;1,F905/1000000,F905)*Analysis!$B$4</f>
        <v>10.31277231</v>
      </c>
      <c r="R905">
        <f t="shared" si="89"/>
        <v>-69.213058000000004</v>
      </c>
      <c r="S905">
        <f t="shared" si="90"/>
        <v>-5.3638409999999999</v>
      </c>
      <c r="T905">
        <f t="shared" si="91"/>
        <v>0</v>
      </c>
      <c r="U905">
        <f t="shared" si="86"/>
        <v>0.252</v>
      </c>
    </row>
    <row r="906" spans="1:21" x14ac:dyDescent="0.3">
      <c r="A906" s="4">
        <v>904</v>
      </c>
      <c r="B906" s="4">
        <v>-96571893990</v>
      </c>
      <c r="C906" s="5">
        <v>3</v>
      </c>
      <c r="D906" s="5">
        <v>1.1640000000000001E-3</v>
      </c>
      <c r="E906" s="5">
        <v>2.2643E-2</v>
      </c>
      <c r="F906" s="5">
        <v>1043152</v>
      </c>
      <c r="G906" s="5">
        <v>-63888237</v>
      </c>
      <c r="H906" s="5">
        <v>5442025</v>
      </c>
      <c r="I906" s="5">
        <v>0</v>
      </c>
      <c r="J906" s="5">
        <v>251</v>
      </c>
      <c r="L906">
        <f t="shared" si="87"/>
        <v>904</v>
      </c>
      <c r="M906">
        <f>Analysis!$B$3+B906/1000000</f>
        <v>20.106010000003153</v>
      </c>
      <c r="N906">
        <f t="shared" si="88"/>
        <v>3</v>
      </c>
      <c r="O906">
        <f>IF(ABS(D906)&gt;1,D906/1000000,D906)*Analysis!$B$4</f>
        <v>1.1418840000000001E-2</v>
      </c>
      <c r="P906">
        <f>IF(ABS(E906)&gt;1,E906/1000000,E906)*Analysis!$B$4</f>
        <v>0.22212783</v>
      </c>
      <c r="Q906">
        <f>IF(ABS(F906)&gt;1,F906/1000000,F906)*Analysis!$B$4</f>
        <v>10.233321120000001</v>
      </c>
      <c r="R906">
        <f t="shared" si="89"/>
        <v>-63.888236999999997</v>
      </c>
      <c r="S906">
        <f t="shared" si="90"/>
        <v>5.4420250000000001</v>
      </c>
      <c r="T906">
        <f t="shared" si="91"/>
        <v>0</v>
      </c>
      <c r="U906">
        <f t="shared" si="86"/>
        <v>0.251</v>
      </c>
    </row>
    <row r="907" spans="1:21" x14ac:dyDescent="0.3">
      <c r="A907" s="4">
        <v>905</v>
      </c>
      <c r="B907" s="4">
        <v>-96571834988</v>
      </c>
      <c r="C907" s="5">
        <v>3</v>
      </c>
      <c r="D907" s="5">
        <v>3.4161999999999998E-2</v>
      </c>
      <c r="E907" s="5">
        <v>-2.9531999999999999E-2</v>
      </c>
      <c r="F907" s="5">
        <v>1029093</v>
      </c>
      <c r="G907" s="5">
        <v>-50353996</v>
      </c>
      <c r="H907" s="5">
        <v>10159893</v>
      </c>
      <c r="I907" s="5">
        <v>0</v>
      </c>
      <c r="J907" s="5">
        <v>252</v>
      </c>
      <c r="L907">
        <f t="shared" si="87"/>
        <v>905</v>
      </c>
      <c r="M907">
        <f>Analysis!$B$3+B907/1000000</f>
        <v>20.16501199999766</v>
      </c>
      <c r="N907">
        <f t="shared" si="88"/>
        <v>3</v>
      </c>
      <c r="O907">
        <f>IF(ABS(D907)&gt;1,D907/1000000,D907)*Analysis!$B$4</f>
        <v>0.33512922000000001</v>
      </c>
      <c r="P907">
        <f>IF(ABS(E907)&gt;1,E907/1000000,E907)*Analysis!$B$4</f>
        <v>-0.28970891999999998</v>
      </c>
      <c r="Q907">
        <f>IF(ABS(F907)&gt;1,F907/1000000,F907)*Analysis!$B$4</f>
        <v>10.095402330000001</v>
      </c>
      <c r="R907">
        <f t="shared" si="89"/>
        <v>-50.353996000000002</v>
      </c>
      <c r="S907">
        <f t="shared" si="90"/>
        <v>10.159893</v>
      </c>
      <c r="T907">
        <f t="shared" si="91"/>
        <v>0</v>
      </c>
      <c r="U907">
        <f t="shared" ref="U907:U970" si="92">J907/1000</f>
        <v>0.252</v>
      </c>
    </row>
    <row r="908" spans="1:21" x14ac:dyDescent="0.3">
      <c r="A908" s="4">
        <v>906</v>
      </c>
      <c r="B908" s="4">
        <v>-96571824067</v>
      </c>
      <c r="C908" s="5">
        <v>3</v>
      </c>
      <c r="D908" s="5">
        <v>1.9123999999999999E-2</v>
      </c>
      <c r="E908" s="5">
        <v>-3.4724999999999999E-2</v>
      </c>
      <c r="F908" s="5">
        <v>1023579</v>
      </c>
      <c r="G908" s="5">
        <v>-47680435</v>
      </c>
      <c r="H908" s="5">
        <v>7208491</v>
      </c>
      <c r="I908" s="5">
        <v>0</v>
      </c>
      <c r="J908" s="5">
        <v>255</v>
      </c>
      <c r="L908">
        <f t="shared" si="87"/>
        <v>906</v>
      </c>
      <c r="M908">
        <f>Analysis!$B$3+B908/1000000</f>
        <v>20.175933000005898</v>
      </c>
      <c r="N908">
        <f t="shared" si="88"/>
        <v>3</v>
      </c>
      <c r="O908">
        <f>IF(ABS(D908)&gt;1,D908/1000000,D908)*Analysis!$B$4</f>
        <v>0.18760643999999999</v>
      </c>
      <c r="P908">
        <f>IF(ABS(E908)&gt;1,E908/1000000,E908)*Analysis!$B$4</f>
        <v>-0.34065224999999999</v>
      </c>
      <c r="Q908">
        <f>IF(ABS(F908)&gt;1,F908/1000000,F908)*Analysis!$B$4</f>
        <v>10.04130999</v>
      </c>
      <c r="R908">
        <f t="shared" si="89"/>
        <v>-47.680435000000003</v>
      </c>
      <c r="S908">
        <f t="shared" si="90"/>
        <v>7.2084910000000004</v>
      </c>
      <c r="T908">
        <f t="shared" si="91"/>
        <v>0</v>
      </c>
      <c r="U908">
        <f t="shared" si="92"/>
        <v>0.255</v>
      </c>
    </row>
    <row r="909" spans="1:21" x14ac:dyDescent="0.3">
      <c r="A909" s="4">
        <v>907</v>
      </c>
      <c r="B909" s="4">
        <v>-96571755694</v>
      </c>
      <c r="C909" s="5">
        <v>3</v>
      </c>
      <c r="D909" s="5">
        <v>2.3078999999999999E-2</v>
      </c>
      <c r="E909" s="5">
        <v>4.4673999999999998E-2</v>
      </c>
      <c r="F909" s="5">
        <v>0.98270599999999997</v>
      </c>
      <c r="G909" s="5">
        <v>-28414169</v>
      </c>
      <c r="H909" s="5">
        <v>8159271</v>
      </c>
      <c r="I909" s="5">
        <v>0</v>
      </c>
      <c r="J909" s="5">
        <v>259</v>
      </c>
      <c r="L909">
        <f t="shared" si="87"/>
        <v>907</v>
      </c>
      <c r="M909">
        <f>Analysis!$B$3+B909/1000000</f>
        <v>20.24430599999323</v>
      </c>
      <c r="N909">
        <f t="shared" si="88"/>
        <v>3</v>
      </c>
      <c r="O909">
        <f>IF(ABS(D909)&gt;1,D909/1000000,D909)*Analysis!$B$4</f>
        <v>0.22640499</v>
      </c>
      <c r="P909">
        <f>IF(ABS(E909)&gt;1,E909/1000000,E909)*Analysis!$B$4</f>
        <v>0.43825194000000001</v>
      </c>
      <c r="Q909">
        <f>IF(ABS(F909)&gt;1,F909/1000000,F909)*Analysis!$B$4</f>
        <v>9.64034586</v>
      </c>
      <c r="R909">
        <f t="shared" si="89"/>
        <v>-28.414169000000001</v>
      </c>
      <c r="S909">
        <f t="shared" si="90"/>
        <v>8.1592710000000004</v>
      </c>
      <c r="T909">
        <f t="shared" si="91"/>
        <v>0</v>
      </c>
      <c r="U909">
        <f t="shared" si="92"/>
        <v>0.25900000000000001</v>
      </c>
    </row>
    <row r="910" spans="1:21" x14ac:dyDescent="0.3">
      <c r="A910" s="4">
        <v>908</v>
      </c>
      <c r="B910" s="4">
        <v>-96571627482</v>
      </c>
      <c r="C910" s="5">
        <v>3</v>
      </c>
      <c r="D910" s="5">
        <v>1.8339999999999999E-2</v>
      </c>
      <c r="E910" s="5">
        <v>2.8062E-2</v>
      </c>
      <c r="F910" s="5">
        <v>0.98024800000000001</v>
      </c>
      <c r="G910" s="5">
        <v>-24713224</v>
      </c>
      <c r="H910" s="5">
        <v>8414907</v>
      </c>
      <c r="I910" s="5">
        <v>0</v>
      </c>
      <c r="J910" s="5">
        <v>258</v>
      </c>
      <c r="L910">
        <f t="shared" si="87"/>
        <v>908</v>
      </c>
      <c r="M910">
        <f>Analysis!$B$3+B910/1000000</f>
        <v>20.372518000003765</v>
      </c>
      <c r="N910">
        <f t="shared" si="88"/>
        <v>3</v>
      </c>
      <c r="O910">
        <f>IF(ABS(D910)&gt;1,D910/1000000,D910)*Analysis!$B$4</f>
        <v>0.1799154</v>
      </c>
      <c r="P910">
        <f>IF(ABS(E910)&gt;1,E910/1000000,E910)*Analysis!$B$4</f>
        <v>0.27528822000000003</v>
      </c>
      <c r="Q910">
        <f>IF(ABS(F910)&gt;1,F910/1000000,F910)*Analysis!$B$4</f>
        <v>9.6162328800000001</v>
      </c>
      <c r="R910">
        <f t="shared" si="89"/>
        <v>-24.713224</v>
      </c>
      <c r="S910">
        <f t="shared" si="90"/>
        <v>8.4149069999999995</v>
      </c>
      <c r="T910">
        <f t="shared" si="91"/>
        <v>0</v>
      </c>
      <c r="U910">
        <f t="shared" si="92"/>
        <v>0.25800000000000001</v>
      </c>
    </row>
    <row r="911" spans="1:21" x14ac:dyDescent="0.3">
      <c r="A911" s="4">
        <v>909</v>
      </c>
      <c r="B911" s="4">
        <v>-96571619497</v>
      </c>
      <c r="C911" s="5">
        <v>3</v>
      </c>
      <c r="D911" s="5">
        <v>3.7006999999999998E-2</v>
      </c>
      <c r="E911" s="5">
        <v>-8.6300000000000005E-3</v>
      </c>
      <c r="F911" s="5">
        <v>1006362</v>
      </c>
      <c r="G911" s="5">
        <v>-10772467</v>
      </c>
      <c r="H911" s="5">
        <v>-2362311</v>
      </c>
      <c r="I911" s="5">
        <v>0</v>
      </c>
      <c r="J911" s="5">
        <v>262</v>
      </c>
      <c r="L911">
        <f t="shared" si="87"/>
        <v>909</v>
      </c>
      <c r="M911">
        <f>Analysis!$B$3+B911/1000000</f>
        <v>20.380502999993041</v>
      </c>
      <c r="N911">
        <f t="shared" si="88"/>
        <v>3</v>
      </c>
      <c r="O911">
        <f>IF(ABS(D911)&gt;1,D911/1000000,D911)*Analysis!$B$4</f>
        <v>0.36303867000000001</v>
      </c>
      <c r="P911">
        <f>IF(ABS(E911)&gt;1,E911/1000000,E911)*Analysis!$B$4</f>
        <v>-8.4660300000000008E-2</v>
      </c>
      <c r="Q911">
        <f>IF(ABS(F911)&gt;1,F911/1000000,F911)*Analysis!$B$4</f>
        <v>9.87241122</v>
      </c>
      <c r="R911">
        <f t="shared" si="89"/>
        <v>-10.772467000000001</v>
      </c>
      <c r="S911">
        <f t="shared" si="90"/>
        <v>-2.362311</v>
      </c>
      <c r="T911">
        <f t="shared" si="91"/>
        <v>0</v>
      </c>
      <c r="U911">
        <f t="shared" si="92"/>
        <v>0.26200000000000001</v>
      </c>
    </row>
    <row r="912" spans="1:21" x14ac:dyDescent="0.3">
      <c r="A912" s="4">
        <v>910</v>
      </c>
      <c r="B912" s="4">
        <v>-96571555605</v>
      </c>
      <c r="C912" s="5">
        <v>3</v>
      </c>
      <c r="D912" s="5">
        <v>3.6517000000000001E-2</v>
      </c>
      <c r="E912" s="5">
        <v>-4.2623000000000001E-2</v>
      </c>
      <c r="F912" s="5">
        <v>0.99279200000000001</v>
      </c>
      <c r="G912" s="5">
        <v>-7413242</v>
      </c>
      <c r="H912" s="5">
        <v>-5989115</v>
      </c>
      <c r="I912" s="5">
        <v>0</v>
      </c>
      <c r="J912" s="5">
        <v>261</v>
      </c>
      <c r="L912">
        <f t="shared" si="87"/>
        <v>910</v>
      </c>
      <c r="M912">
        <f>Analysis!$B$3+B912/1000000</f>
        <v>20.444394999998622</v>
      </c>
      <c r="N912">
        <f t="shared" si="88"/>
        <v>3</v>
      </c>
      <c r="O912">
        <f>IF(ABS(D912)&gt;1,D912/1000000,D912)*Analysis!$B$4</f>
        <v>0.35823177</v>
      </c>
      <c r="P912">
        <f>IF(ABS(E912)&gt;1,E912/1000000,E912)*Analysis!$B$4</f>
        <v>-0.41813163000000003</v>
      </c>
      <c r="Q912">
        <f>IF(ABS(F912)&gt;1,F912/1000000,F912)*Analysis!$B$4</f>
        <v>9.7392895199999998</v>
      </c>
      <c r="R912">
        <f t="shared" si="89"/>
        <v>-7.4132420000000003</v>
      </c>
      <c r="S912">
        <f t="shared" si="90"/>
        <v>-5.989115</v>
      </c>
      <c r="T912">
        <f t="shared" si="91"/>
        <v>0</v>
      </c>
      <c r="U912">
        <f t="shared" si="92"/>
        <v>0.26100000000000001</v>
      </c>
    </row>
    <row r="913" spans="1:21" x14ac:dyDescent="0.3">
      <c r="A913" s="4">
        <v>911</v>
      </c>
      <c r="B913" s="4">
        <v>-96571491699</v>
      </c>
      <c r="C913" s="5">
        <v>3</v>
      </c>
      <c r="D913" s="5">
        <v>-2.0066000000000001E-2</v>
      </c>
      <c r="E913" s="5">
        <v>0.24315700000000001</v>
      </c>
      <c r="F913" s="5">
        <v>0.94573399999999996</v>
      </c>
      <c r="G913" s="5">
        <v>23569489</v>
      </c>
      <c r="H913" s="5">
        <v>-0.49737300000000001</v>
      </c>
      <c r="I913" s="5">
        <v>0</v>
      </c>
      <c r="J913" s="5">
        <v>262</v>
      </c>
      <c r="L913">
        <f t="shared" si="87"/>
        <v>911</v>
      </c>
      <c r="M913">
        <f>Analysis!$B$3+B913/1000000</f>
        <v>20.50830099999439</v>
      </c>
      <c r="N913">
        <f t="shared" si="88"/>
        <v>3</v>
      </c>
      <c r="O913">
        <f>IF(ABS(D913)&gt;1,D913/1000000,D913)*Analysis!$B$4</f>
        <v>-0.19684746</v>
      </c>
      <c r="P913">
        <f>IF(ABS(E913)&gt;1,E913/1000000,E913)*Analysis!$B$4</f>
        <v>2.3853701700000003</v>
      </c>
      <c r="Q913">
        <f>IF(ABS(F913)&gt;1,F913/1000000,F913)*Analysis!$B$4</f>
        <v>9.2776505399999998</v>
      </c>
      <c r="R913">
        <f t="shared" si="89"/>
        <v>23.569489000000001</v>
      </c>
      <c r="S913">
        <f t="shared" si="90"/>
        <v>-0.49737300000000001</v>
      </c>
      <c r="T913">
        <f t="shared" si="91"/>
        <v>0</v>
      </c>
      <c r="U913">
        <f t="shared" si="92"/>
        <v>0.26200000000000001</v>
      </c>
    </row>
    <row r="914" spans="1:21" x14ac:dyDescent="0.3">
      <c r="A914" s="4">
        <v>912</v>
      </c>
      <c r="B914" s="4">
        <v>-96571478644</v>
      </c>
      <c r="C914" s="5">
        <v>3</v>
      </c>
      <c r="D914" s="5">
        <v>9.9000000000000008E-3</v>
      </c>
      <c r="E914" s="5">
        <v>-6.1590000000000004E-3</v>
      </c>
      <c r="F914" s="5">
        <v>1029683</v>
      </c>
      <c r="G914" s="5">
        <v>33763802</v>
      </c>
      <c r="H914" s="5">
        <v>40428654</v>
      </c>
      <c r="I914" s="5">
        <v>0</v>
      </c>
      <c r="J914" s="5">
        <v>263</v>
      </c>
      <c r="L914">
        <f t="shared" si="87"/>
        <v>912</v>
      </c>
      <c r="M914">
        <f>Analysis!$B$3+B914/1000000</f>
        <v>20.521355999997468</v>
      </c>
      <c r="N914">
        <f t="shared" si="88"/>
        <v>3</v>
      </c>
      <c r="O914">
        <f>IF(ABS(D914)&gt;1,D914/1000000,D914)*Analysis!$B$4</f>
        <v>9.7119000000000011E-2</v>
      </c>
      <c r="P914">
        <f>IF(ABS(E914)&gt;1,E914/1000000,E914)*Analysis!$B$4</f>
        <v>-6.0419790000000008E-2</v>
      </c>
      <c r="Q914">
        <f>IF(ABS(F914)&gt;1,F914/1000000,F914)*Analysis!$B$4</f>
        <v>10.10119023</v>
      </c>
      <c r="R914">
        <f t="shared" si="89"/>
        <v>33.763801999999998</v>
      </c>
      <c r="S914">
        <f t="shared" si="90"/>
        <v>40.428654000000002</v>
      </c>
      <c r="T914">
        <f t="shared" si="91"/>
        <v>0</v>
      </c>
      <c r="U914">
        <f t="shared" si="92"/>
        <v>0.26300000000000001</v>
      </c>
    </row>
    <row r="915" spans="1:21" x14ac:dyDescent="0.3">
      <c r="A915" s="4">
        <v>913</v>
      </c>
      <c r="B915" s="4">
        <v>-96571442040</v>
      </c>
      <c r="C915" s="5">
        <v>3</v>
      </c>
      <c r="D915" s="5">
        <v>2.6817000000000001E-2</v>
      </c>
      <c r="E915" s="5">
        <v>-1.5872000000000001E-2</v>
      </c>
      <c r="F915" s="5">
        <v>1013672</v>
      </c>
      <c r="G915" s="5">
        <v>49144154</v>
      </c>
      <c r="H915" s="5">
        <v>30024553</v>
      </c>
      <c r="I915" s="5">
        <v>0</v>
      </c>
      <c r="J915" s="5">
        <v>262</v>
      </c>
      <c r="L915">
        <f t="shared" si="87"/>
        <v>913</v>
      </c>
      <c r="M915">
        <f>Analysis!$B$3+B915/1000000</f>
        <v>20.557960000005551</v>
      </c>
      <c r="N915">
        <f t="shared" si="88"/>
        <v>3</v>
      </c>
      <c r="O915">
        <f>IF(ABS(D915)&gt;1,D915/1000000,D915)*Analysis!$B$4</f>
        <v>0.26307477000000001</v>
      </c>
      <c r="P915">
        <f>IF(ABS(E915)&gt;1,E915/1000000,E915)*Analysis!$B$4</f>
        <v>-0.15570432000000001</v>
      </c>
      <c r="Q915">
        <f>IF(ABS(F915)&gt;1,F915/1000000,F915)*Analysis!$B$4</f>
        <v>9.94412232</v>
      </c>
      <c r="R915">
        <f t="shared" si="89"/>
        <v>49.144154</v>
      </c>
      <c r="S915">
        <f t="shared" si="90"/>
        <v>30.024553000000001</v>
      </c>
      <c r="T915">
        <f t="shared" si="91"/>
        <v>0</v>
      </c>
      <c r="U915">
        <f t="shared" si="92"/>
        <v>0.26200000000000001</v>
      </c>
    </row>
    <row r="916" spans="1:21" x14ac:dyDescent="0.3">
      <c r="A916" s="4">
        <v>914</v>
      </c>
      <c r="B916" s="4">
        <v>-96571412280</v>
      </c>
      <c r="C916" s="5">
        <v>3</v>
      </c>
      <c r="D916" s="5">
        <v>1.6088999999999999E-2</v>
      </c>
      <c r="E916" s="5">
        <v>2.2512999999999998E-2</v>
      </c>
      <c r="F916" s="5">
        <v>1056116</v>
      </c>
      <c r="G916" s="5">
        <v>154928619</v>
      </c>
      <c r="H916" s="5">
        <v>-5200803</v>
      </c>
      <c r="I916" s="5">
        <v>0</v>
      </c>
      <c r="J916" s="5">
        <v>260</v>
      </c>
      <c r="L916">
        <f t="shared" si="87"/>
        <v>914</v>
      </c>
      <c r="M916">
        <f>Analysis!$B$3+B916/1000000</f>
        <v>20.587719999995898</v>
      </c>
      <c r="N916">
        <f t="shared" si="88"/>
        <v>3</v>
      </c>
      <c r="O916">
        <f>IF(ABS(D916)&gt;1,D916/1000000,D916)*Analysis!$B$4</f>
        <v>0.15783309000000001</v>
      </c>
      <c r="P916">
        <f>IF(ABS(E916)&gt;1,E916/1000000,E916)*Analysis!$B$4</f>
        <v>0.22085252999999999</v>
      </c>
      <c r="Q916">
        <f>IF(ABS(F916)&gt;1,F916/1000000,F916)*Analysis!$B$4</f>
        <v>10.360497960000002</v>
      </c>
      <c r="R916">
        <f t="shared" si="89"/>
        <v>154.928619</v>
      </c>
      <c r="S916">
        <f t="shared" si="90"/>
        <v>-5.2008029999999996</v>
      </c>
      <c r="T916">
        <f t="shared" si="91"/>
        <v>0</v>
      </c>
      <c r="U916">
        <f t="shared" si="92"/>
        <v>0.26</v>
      </c>
    </row>
    <row r="917" spans="1:21" x14ac:dyDescent="0.3">
      <c r="A917" s="4">
        <v>915</v>
      </c>
      <c r="B917" s="4">
        <v>-96571390847</v>
      </c>
      <c r="C917" s="5">
        <v>9</v>
      </c>
      <c r="D917" s="5">
        <v>-3.4305000000000002E-2</v>
      </c>
      <c r="E917" s="5">
        <v>5.2368999999999999E-2</v>
      </c>
      <c r="F917" s="5">
        <v>1084005</v>
      </c>
      <c r="G917" s="5">
        <v>168819870</v>
      </c>
      <c r="H917" s="5">
        <v>4901769</v>
      </c>
      <c r="I917" s="5">
        <v>0</v>
      </c>
      <c r="J917" s="5">
        <v>265</v>
      </c>
      <c r="L917">
        <f t="shared" si="87"/>
        <v>915</v>
      </c>
      <c r="M917">
        <f>Analysis!$B$3+B917/1000000</f>
        <v>20.609152999997605</v>
      </c>
      <c r="N917">
        <f t="shared" si="88"/>
        <v>9</v>
      </c>
      <c r="O917">
        <f>IF(ABS(D917)&gt;1,D917/1000000,D917)*Analysis!$B$4</f>
        <v>-0.33653205000000003</v>
      </c>
      <c r="P917">
        <f>IF(ABS(E917)&gt;1,E917/1000000,E917)*Analysis!$B$4</f>
        <v>0.51373988999999998</v>
      </c>
      <c r="Q917">
        <f>IF(ABS(F917)&gt;1,F917/1000000,F917)*Analysis!$B$4</f>
        <v>10.634089050000002</v>
      </c>
      <c r="R917">
        <f t="shared" si="89"/>
        <v>168.81987000000001</v>
      </c>
      <c r="S917">
        <f t="shared" si="90"/>
        <v>4.9017689999999998</v>
      </c>
      <c r="T917">
        <f t="shared" si="91"/>
        <v>0</v>
      </c>
      <c r="U917">
        <f t="shared" si="92"/>
        <v>0.26500000000000001</v>
      </c>
    </row>
    <row r="918" spans="1:21" x14ac:dyDescent="0.3">
      <c r="A918" s="4">
        <v>916</v>
      </c>
      <c r="B918" s="4">
        <v>-96571380928</v>
      </c>
      <c r="C918" s="5">
        <v>9</v>
      </c>
      <c r="D918" s="5">
        <v>-4.4526000000000003E-2</v>
      </c>
      <c r="E918" s="5">
        <v>0.105823</v>
      </c>
      <c r="F918" s="5">
        <v>1062531</v>
      </c>
      <c r="G918" s="5">
        <v>170567612</v>
      </c>
      <c r="H918" s="5">
        <v>10481874</v>
      </c>
      <c r="I918" s="5">
        <v>0</v>
      </c>
      <c r="J918" s="5">
        <v>263</v>
      </c>
      <c r="L918">
        <f t="shared" si="87"/>
        <v>916</v>
      </c>
      <c r="M918">
        <f>Analysis!$B$3+B918/1000000</f>
        <v>20.619072000001324</v>
      </c>
      <c r="N918">
        <f t="shared" si="88"/>
        <v>9</v>
      </c>
      <c r="O918">
        <f>IF(ABS(D918)&gt;1,D918/1000000,D918)*Analysis!$B$4</f>
        <v>-0.43680006000000005</v>
      </c>
      <c r="P918">
        <f>IF(ABS(E918)&gt;1,E918/1000000,E918)*Analysis!$B$4</f>
        <v>1.0381236300000001</v>
      </c>
      <c r="Q918">
        <f>IF(ABS(F918)&gt;1,F918/1000000,F918)*Analysis!$B$4</f>
        <v>10.423429109999999</v>
      </c>
      <c r="R918">
        <f t="shared" si="89"/>
        <v>170.567612</v>
      </c>
      <c r="S918">
        <f t="shared" si="90"/>
        <v>10.481873999999999</v>
      </c>
      <c r="T918">
        <f t="shared" si="91"/>
        <v>0</v>
      </c>
      <c r="U918">
        <f t="shared" si="92"/>
        <v>0.26300000000000001</v>
      </c>
    </row>
    <row r="919" spans="1:21" x14ac:dyDescent="0.3">
      <c r="A919" s="4">
        <v>917</v>
      </c>
      <c r="B919" s="4">
        <v>-96571327652</v>
      </c>
      <c r="C919" s="5">
        <v>9</v>
      </c>
      <c r="D919" s="5">
        <v>-3.9566999999999998E-2</v>
      </c>
      <c r="E919" s="5">
        <v>8.1109000000000001E-2</v>
      </c>
      <c r="F919" s="5">
        <v>1041497</v>
      </c>
      <c r="G919" s="5">
        <v>171702530</v>
      </c>
      <c r="H919" s="5">
        <v>11304747</v>
      </c>
      <c r="I919" s="5">
        <v>0</v>
      </c>
      <c r="J919" s="5">
        <v>263</v>
      </c>
      <c r="L919">
        <f t="shared" si="87"/>
        <v>917</v>
      </c>
      <c r="M919">
        <f>Analysis!$B$3+B919/1000000</f>
        <v>20.67234799999278</v>
      </c>
      <c r="N919">
        <f t="shared" si="88"/>
        <v>9</v>
      </c>
      <c r="O919">
        <f>IF(ABS(D919)&gt;1,D919/1000000,D919)*Analysis!$B$4</f>
        <v>-0.38815227000000002</v>
      </c>
      <c r="P919">
        <f>IF(ABS(E919)&gt;1,E919/1000000,E919)*Analysis!$B$4</f>
        <v>0.79567929000000004</v>
      </c>
      <c r="Q919">
        <f>IF(ABS(F919)&gt;1,F919/1000000,F919)*Analysis!$B$4</f>
        <v>10.21708557</v>
      </c>
      <c r="R919">
        <f t="shared" si="89"/>
        <v>171.70253</v>
      </c>
      <c r="S919">
        <f t="shared" si="90"/>
        <v>11.304747000000001</v>
      </c>
      <c r="T919">
        <f t="shared" si="91"/>
        <v>0</v>
      </c>
      <c r="U919">
        <f t="shared" si="92"/>
        <v>0.26300000000000001</v>
      </c>
    </row>
    <row r="920" spans="1:21" x14ac:dyDescent="0.3">
      <c r="A920" s="4">
        <v>918</v>
      </c>
      <c r="B920" s="4">
        <v>-96571310393</v>
      </c>
      <c r="C920" s="5">
        <v>9</v>
      </c>
      <c r="D920" s="5">
        <v>-0.64143399999999995</v>
      </c>
      <c r="E920" s="5">
        <v>-1.1610000000000001E-2</v>
      </c>
      <c r="F920" s="5">
        <v>0.53249299999999999</v>
      </c>
      <c r="G920" s="5">
        <v>69031998</v>
      </c>
      <c r="H920" s="5">
        <v>4586289</v>
      </c>
      <c r="I920" s="5">
        <v>0</v>
      </c>
      <c r="J920" s="5">
        <v>257</v>
      </c>
      <c r="L920">
        <f t="shared" si="87"/>
        <v>918</v>
      </c>
      <c r="M920">
        <f>Analysis!$B$3+B920/1000000</f>
        <v>20.689606999992975</v>
      </c>
      <c r="N920">
        <f t="shared" si="88"/>
        <v>9</v>
      </c>
      <c r="O920">
        <f>IF(ABS(D920)&gt;1,D920/1000000,D920)*Analysis!$B$4</f>
        <v>-6.2924675399999996</v>
      </c>
      <c r="P920">
        <f>IF(ABS(E920)&gt;1,E920/1000000,E920)*Analysis!$B$4</f>
        <v>-0.11389410000000001</v>
      </c>
      <c r="Q920">
        <f>IF(ABS(F920)&gt;1,F920/1000000,F920)*Analysis!$B$4</f>
        <v>5.2237563300000005</v>
      </c>
      <c r="R920">
        <f t="shared" si="89"/>
        <v>69.031998000000002</v>
      </c>
      <c r="S920">
        <f t="shared" si="90"/>
        <v>4.5862889999999998</v>
      </c>
      <c r="T920">
        <f t="shared" si="91"/>
        <v>0</v>
      </c>
      <c r="U920">
        <f t="shared" si="92"/>
        <v>0.25700000000000001</v>
      </c>
    </row>
    <row r="921" spans="1:21" x14ac:dyDescent="0.3">
      <c r="A921" s="4">
        <v>919</v>
      </c>
      <c r="B921" s="4">
        <v>-96571289152</v>
      </c>
      <c r="C921" s="5">
        <v>9</v>
      </c>
      <c r="D921" s="5">
        <v>-0.31692700000000001</v>
      </c>
      <c r="E921" s="5">
        <v>0.21587899999999999</v>
      </c>
      <c r="F921" s="5">
        <v>0.58183200000000002</v>
      </c>
      <c r="G921" s="5">
        <v>-0.27657700000000002</v>
      </c>
      <c r="H921" s="5">
        <v>14969905</v>
      </c>
      <c r="I921" s="5">
        <v>0</v>
      </c>
      <c r="J921" s="5">
        <v>243</v>
      </c>
      <c r="L921">
        <f t="shared" si="87"/>
        <v>919</v>
      </c>
      <c r="M921">
        <f>Analysis!$B$3+B921/1000000</f>
        <v>20.710848000002443</v>
      </c>
      <c r="N921">
        <f t="shared" si="88"/>
        <v>9</v>
      </c>
      <c r="O921">
        <f>IF(ABS(D921)&gt;1,D921/1000000,D921)*Analysis!$B$4</f>
        <v>-3.1090538700000003</v>
      </c>
      <c r="P921">
        <f>IF(ABS(E921)&gt;1,E921/1000000,E921)*Analysis!$B$4</f>
        <v>2.1177729900000002</v>
      </c>
      <c r="Q921">
        <f>IF(ABS(F921)&gt;1,F921/1000000,F921)*Analysis!$B$4</f>
        <v>5.7077719200000008</v>
      </c>
      <c r="R921">
        <f t="shared" si="89"/>
        <v>-0.27657700000000002</v>
      </c>
      <c r="S921">
        <f t="shared" si="90"/>
        <v>14.969905000000001</v>
      </c>
      <c r="T921">
        <f t="shared" si="91"/>
        <v>0</v>
      </c>
      <c r="U921">
        <f t="shared" si="92"/>
        <v>0.24299999999999999</v>
      </c>
    </row>
    <row r="922" spans="1:21" x14ac:dyDescent="0.3">
      <c r="A922" s="4">
        <v>920</v>
      </c>
      <c r="B922" s="4">
        <v>-96571286529</v>
      </c>
      <c r="C922" s="5">
        <v>9</v>
      </c>
      <c r="D922" s="5">
        <v>-0.228376</v>
      </c>
      <c r="E922" s="5">
        <v>0.193689</v>
      </c>
      <c r="F922" s="5">
        <v>0.61277499999999996</v>
      </c>
      <c r="G922" s="5">
        <v>-8303247</v>
      </c>
      <c r="H922" s="5">
        <v>24092083</v>
      </c>
      <c r="I922" s="5">
        <v>0</v>
      </c>
      <c r="J922" s="5">
        <v>240</v>
      </c>
      <c r="L922">
        <f t="shared" si="87"/>
        <v>920</v>
      </c>
      <c r="M922">
        <f>Analysis!$B$3+B922/1000000</f>
        <v>20.713470999995479</v>
      </c>
      <c r="N922">
        <f t="shared" si="88"/>
        <v>9</v>
      </c>
      <c r="O922">
        <f>IF(ABS(D922)&gt;1,D922/1000000,D922)*Analysis!$B$4</f>
        <v>-2.2403685600000003</v>
      </c>
      <c r="P922">
        <f>IF(ABS(E922)&gt;1,E922/1000000,E922)*Analysis!$B$4</f>
        <v>1.90008909</v>
      </c>
      <c r="Q922">
        <f>IF(ABS(F922)&gt;1,F922/1000000,F922)*Analysis!$B$4</f>
        <v>6.0113227499999997</v>
      </c>
      <c r="R922">
        <f t="shared" si="89"/>
        <v>-8.3032470000000007</v>
      </c>
      <c r="S922">
        <f t="shared" si="90"/>
        <v>24.092082999999999</v>
      </c>
      <c r="T922">
        <f t="shared" si="91"/>
        <v>0</v>
      </c>
      <c r="U922">
        <f t="shared" si="92"/>
        <v>0.24</v>
      </c>
    </row>
    <row r="923" spans="1:21" x14ac:dyDescent="0.3">
      <c r="A923" s="4">
        <v>921</v>
      </c>
      <c r="B923" s="4">
        <v>-96571229871</v>
      </c>
      <c r="C923" s="5">
        <v>9</v>
      </c>
      <c r="D923" s="5">
        <v>-3.5209999999999998E-3</v>
      </c>
      <c r="E923" s="5">
        <v>-1.5608E-2</v>
      </c>
      <c r="F923" s="5">
        <v>0.84783399999999998</v>
      </c>
      <c r="G923" s="5">
        <v>-49208866</v>
      </c>
      <c r="H923" s="5">
        <v>63073044</v>
      </c>
      <c r="I923" s="5">
        <v>0</v>
      </c>
      <c r="J923" s="5">
        <v>218</v>
      </c>
      <c r="L923">
        <f t="shared" si="87"/>
        <v>921</v>
      </c>
      <c r="M923">
        <f>Analysis!$B$3+B923/1000000</f>
        <v>20.770128999996814</v>
      </c>
      <c r="N923">
        <f t="shared" si="88"/>
        <v>9</v>
      </c>
      <c r="O923">
        <f>IF(ABS(D923)&gt;1,D923/1000000,D923)*Analysis!$B$4</f>
        <v>-3.4541009999999997E-2</v>
      </c>
      <c r="P923">
        <f>IF(ABS(E923)&gt;1,E923/1000000,E923)*Analysis!$B$4</f>
        <v>-0.15311448000000003</v>
      </c>
      <c r="Q923">
        <f>IF(ABS(F923)&gt;1,F923/1000000,F923)*Analysis!$B$4</f>
        <v>8.3172515400000009</v>
      </c>
      <c r="R923">
        <f t="shared" si="89"/>
        <v>-49.208866</v>
      </c>
      <c r="S923">
        <f t="shared" si="90"/>
        <v>63.073044000000003</v>
      </c>
      <c r="T923">
        <f t="shared" si="91"/>
        <v>0</v>
      </c>
      <c r="U923">
        <f t="shared" si="92"/>
        <v>0.218</v>
      </c>
    </row>
    <row r="924" spans="1:21" x14ac:dyDescent="0.3">
      <c r="A924" s="4">
        <v>922</v>
      </c>
      <c r="B924" s="4">
        <v>-96571218127</v>
      </c>
      <c r="C924" s="5">
        <v>9</v>
      </c>
      <c r="D924" s="5">
        <v>1.351E-3</v>
      </c>
      <c r="E924" s="5">
        <v>1.98E-3</v>
      </c>
      <c r="F924" s="5">
        <v>0.88527800000000001</v>
      </c>
      <c r="G924" s="5">
        <v>-50630943</v>
      </c>
      <c r="H924" s="5">
        <v>66867004</v>
      </c>
      <c r="I924" s="5">
        <v>0</v>
      </c>
      <c r="J924" s="5">
        <v>215</v>
      </c>
      <c r="L924">
        <f t="shared" si="87"/>
        <v>922</v>
      </c>
      <c r="M924">
        <f>Analysis!$B$3+B924/1000000</f>
        <v>20.781872999999905</v>
      </c>
      <c r="N924">
        <f t="shared" si="88"/>
        <v>9</v>
      </c>
      <c r="O924">
        <f>IF(ABS(D924)&gt;1,D924/1000000,D924)*Analysis!$B$4</f>
        <v>1.3253310000000001E-2</v>
      </c>
      <c r="P924">
        <f>IF(ABS(E924)&gt;1,E924/1000000,E924)*Analysis!$B$4</f>
        <v>1.9423800000000001E-2</v>
      </c>
      <c r="Q924">
        <f>IF(ABS(F924)&gt;1,F924/1000000,F924)*Analysis!$B$4</f>
        <v>8.6845771799999998</v>
      </c>
      <c r="R924">
        <f t="shared" si="89"/>
        <v>-50.630943000000002</v>
      </c>
      <c r="S924">
        <f t="shared" si="90"/>
        <v>66.867003999999994</v>
      </c>
      <c r="T924">
        <f t="shared" si="91"/>
        <v>0</v>
      </c>
      <c r="U924">
        <f t="shared" si="92"/>
        <v>0.215</v>
      </c>
    </row>
    <row r="925" spans="1:21" x14ac:dyDescent="0.3">
      <c r="A925" s="4">
        <v>923</v>
      </c>
      <c r="B925" s="4">
        <v>-96571148128</v>
      </c>
      <c r="C925" s="5">
        <v>9</v>
      </c>
      <c r="D925" s="5">
        <v>1.4121999999999999E-2</v>
      </c>
      <c r="E925" s="5">
        <v>-3.4984000000000001E-2</v>
      </c>
      <c r="F925" s="5">
        <v>0.887687</v>
      </c>
      <c r="G925" s="5">
        <v>-58825237</v>
      </c>
      <c r="H925" s="5">
        <v>67048752</v>
      </c>
      <c r="I925" s="5">
        <v>0</v>
      </c>
      <c r="J925" s="5">
        <v>200</v>
      </c>
      <c r="L925">
        <f t="shared" si="87"/>
        <v>923</v>
      </c>
      <c r="M925">
        <f>Analysis!$B$3+B925/1000000</f>
        <v>20.851871999999275</v>
      </c>
      <c r="N925">
        <f t="shared" si="88"/>
        <v>9</v>
      </c>
      <c r="O925">
        <f>IF(ABS(D925)&gt;1,D925/1000000,D925)*Analysis!$B$4</f>
        <v>0.13853682</v>
      </c>
      <c r="P925">
        <f>IF(ABS(E925)&gt;1,E925/1000000,E925)*Analysis!$B$4</f>
        <v>-0.34319304</v>
      </c>
      <c r="Q925">
        <f>IF(ABS(F925)&gt;1,F925/1000000,F925)*Analysis!$B$4</f>
        <v>8.7082094699999999</v>
      </c>
      <c r="R925">
        <f t="shared" si="89"/>
        <v>-58.825237000000001</v>
      </c>
      <c r="S925">
        <f t="shared" si="90"/>
        <v>67.048751999999993</v>
      </c>
      <c r="T925">
        <f t="shared" si="91"/>
        <v>0</v>
      </c>
      <c r="U925">
        <f t="shared" si="92"/>
        <v>0.2</v>
      </c>
    </row>
    <row r="926" spans="1:21" x14ac:dyDescent="0.3">
      <c r="A926" s="4">
        <v>924</v>
      </c>
      <c r="B926" s="4">
        <v>-96571089988</v>
      </c>
      <c r="C926" s="5">
        <v>9</v>
      </c>
      <c r="D926" s="5">
        <v>-1.98E-3</v>
      </c>
      <c r="E926" s="5">
        <v>-4.1709000000000003E-2</v>
      </c>
      <c r="F926" s="5">
        <v>0.86299700000000001</v>
      </c>
      <c r="G926" s="5">
        <v>-65009895</v>
      </c>
      <c r="H926" s="5">
        <v>65833908</v>
      </c>
      <c r="I926" s="5">
        <v>0</v>
      </c>
      <c r="J926" s="5">
        <v>208</v>
      </c>
      <c r="L926">
        <f t="shared" si="87"/>
        <v>924</v>
      </c>
      <c r="M926">
        <f>Analysis!$B$3+B926/1000000</f>
        <v>20.910011999993003</v>
      </c>
      <c r="N926">
        <f t="shared" si="88"/>
        <v>9</v>
      </c>
      <c r="O926">
        <f>IF(ABS(D926)&gt;1,D926/1000000,D926)*Analysis!$B$4</f>
        <v>-1.9423800000000001E-2</v>
      </c>
      <c r="P926">
        <f>IF(ABS(E926)&gt;1,E926/1000000,E926)*Analysis!$B$4</f>
        <v>-0.40916529000000007</v>
      </c>
      <c r="Q926">
        <f>IF(ABS(F926)&gt;1,F926/1000000,F926)*Analysis!$B$4</f>
        <v>8.4660005700000003</v>
      </c>
      <c r="R926">
        <f t="shared" si="89"/>
        <v>-65.009895</v>
      </c>
      <c r="S926">
        <f t="shared" si="90"/>
        <v>65.833907999999994</v>
      </c>
      <c r="T926">
        <f t="shared" si="91"/>
        <v>0</v>
      </c>
      <c r="U926">
        <f t="shared" si="92"/>
        <v>0.20799999999999999</v>
      </c>
    </row>
    <row r="927" spans="1:21" x14ac:dyDescent="0.3">
      <c r="A927" s="4">
        <v>925</v>
      </c>
      <c r="B927" s="4">
        <v>-96571082579</v>
      </c>
      <c r="C927" s="5">
        <v>9</v>
      </c>
      <c r="D927" s="5">
        <v>1.4232E-2</v>
      </c>
      <c r="E927" s="5">
        <v>-3.4223999999999997E-2</v>
      </c>
      <c r="F927" s="5">
        <v>0.88019199999999997</v>
      </c>
      <c r="G927" s="5">
        <v>-68079674</v>
      </c>
      <c r="H927" s="5">
        <v>69112572</v>
      </c>
      <c r="I927" s="5">
        <v>0</v>
      </c>
      <c r="J927" s="5">
        <v>205</v>
      </c>
      <c r="L927">
        <f t="shared" si="87"/>
        <v>925</v>
      </c>
      <c r="M927">
        <f>Analysis!$B$3+B927/1000000</f>
        <v>20.917421000005561</v>
      </c>
      <c r="N927">
        <f t="shared" si="88"/>
        <v>9</v>
      </c>
      <c r="O927">
        <f>IF(ABS(D927)&gt;1,D927/1000000,D927)*Analysis!$B$4</f>
        <v>0.13961592</v>
      </c>
      <c r="P927">
        <f>IF(ABS(E927)&gt;1,E927/1000000,E927)*Analysis!$B$4</f>
        <v>-0.33573744</v>
      </c>
      <c r="Q927">
        <f>IF(ABS(F927)&gt;1,F927/1000000,F927)*Analysis!$B$4</f>
        <v>8.6346835199999994</v>
      </c>
      <c r="R927">
        <f t="shared" si="89"/>
        <v>-68.079673999999997</v>
      </c>
      <c r="S927">
        <f t="shared" si="90"/>
        <v>69.112572</v>
      </c>
      <c r="T927">
        <f t="shared" si="91"/>
        <v>0</v>
      </c>
      <c r="U927">
        <f t="shared" si="92"/>
        <v>0.20499999999999999</v>
      </c>
    </row>
    <row r="928" spans="1:21" x14ac:dyDescent="0.3">
      <c r="A928" s="4">
        <v>926</v>
      </c>
      <c r="B928" s="4">
        <v>-96571009910</v>
      </c>
      <c r="C928" s="5">
        <v>9</v>
      </c>
      <c r="D928" s="5">
        <v>1.8869E-2</v>
      </c>
      <c r="E928" s="5">
        <v>-1.6611999999999998E-2</v>
      </c>
      <c r="F928" s="5">
        <v>0.93103599999999997</v>
      </c>
      <c r="G928" s="5">
        <v>-91385170</v>
      </c>
      <c r="H928" s="5">
        <v>49620167</v>
      </c>
      <c r="I928" s="5">
        <v>0</v>
      </c>
      <c r="J928" s="5">
        <v>162</v>
      </c>
      <c r="L928">
        <f t="shared" si="87"/>
        <v>926</v>
      </c>
      <c r="M928">
        <f>Analysis!$B$3+B928/1000000</f>
        <v>20.990090000006603</v>
      </c>
      <c r="N928">
        <f t="shared" si="88"/>
        <v>9</v>
      </c>
      <c r="O928">
        <f>IF(ABS(D928)&gt;1,D928/1000000,D928)*Analysis!$B$4</f>
        <v>0.18510489000000002</v>
      </c>
      <c r="P928">
        <f>IF(ABS(E928)&gt;1,E928/1000000,E928)*Analysis!$B$4</f>
        <v>-0.16296371999999998</v>
      </c>
      <c r="Q928">
        <f>IF(ABS(F928)&gt;1,F928/1000000,F928)*Analysis!$B$4</f>
        <v>9.1334631599999998</v>
      </c>
      <c r="R928">
        <f t="shared" si="89"/>
        <v>-91.385170000000002</v>
      </c>
      <c r="S928">
        <f t="shared" si="90"/>
        <v>49.620167000000002</v>
      </c>
      <c r="T928">
        <f t="shared" si="91"/>
        <v>0</v>
      </c>
      <c r="U928">
        <f t="shared" si="92"/>
        <v>0.16200000000000001</v>
      </c>
    </row>
    <row r="929" spans="1:21" x14ac:dyDescent="0.3">
      <c r="A929" s="4">
        <v>927</v>
      </c>
      <c r="B929" s="4">
        <v>-96570940859</v>
      </c>
      <c r="C929" s="5">
        <v>9</v>
      </c>
      <c r="D929" s="5">
        <v>3.8374999999999999E-2</v>
      </c>
      <c r="E929" s="5">
        <v>-2.7466999999999998E-2</v>
      </c>
      <c r="F929" s="5">
        <v>0.92108999999999996</v>
      </c>
      <c r="G929" s="5">
        <v>-81045181</v>
      </c>
      <c r="H929" s="5">
        <v>34306328</v>
      </c>
      <c r="I929" s="5">
        <v>0</v>
      </c>
      <c r="J929" s="5">
        <v>162</v>
      </c>
      <c r="L929">
        <f t="shared" si="87"/>
        <v>927</v>
      </c>
      <c r="M929">
        <f>Analysis!$B$3+B929/1000000</f>
        <v>21.059141000005184</v>
      </c>
      <c r="N929">
        <f t="shared" si="88"/>
        <v>9</v>
      </c>
      <c r="O929">
        <f>IF(ABS(D929)&gt;1,D929/1000000,D929)*Analysis!$B$4</f>
        <v>0.37645875000000001</v>
      </c>
      <c r="P929">
        <f>IF(ABS(E929)&gt;1,E929/1000000,E929)*Analysis!$B$4</f>
        <v>-0.26945127000000002</v>
      </c>
      <c r="Q929">
        <f>IF(ABS(F929)&gt;1,F929/1000000,F929)*Analysis!$B$4</f>
        <v>9.0358929000000003</v>
      </c>
      <c r="R929">
        <f t="shared" si="89"/>
        <v>-81.045180999999999</v>
      </c>
      <c r="S929">
        <f t="shared" si="90"/>
        <v>34.306328000000001</v>
      </c>
      <c r="T929">
        <f t="shared" si="91"/>
        <v>0</v>
      </c>
      <c r="U929">
        <f t="shared" si="92"/>
        <v>0.16200000000000001</v>
      </c>
    </row>
    <row r="930" spans="1:21" x14ac:dyDescent="0.3">
      <c r="A930" s="4">
        <v>928</v>
      </c>
      <c r="B930" s="4">
        <v>-96570876426</v>
      </c>
      <c r="C930" s="5">
        <v>9</v>
      </c>
      <c r="D930" s="5">
        <v>1.7257999999999999E-2</v>
      </c>
      <c r="E930" s="5">
        <v>-5.2853999999999998E-2</v>
      </c>
      <c r="F930" s="5">
        <v>0.972418</v>
      </c>
      <c r="G930" s="5">
        <v>-31853935</v>
      </c>
      <c r="H930" s="5">
        <v>-13543862</v>
      </c>
      <c r="I930" s="5">
        <v>0</v>
      </c>
      <c r="J930" s="5">
        <v>135</v>
      </c>
      <c r="L930">
        <f t="shared" si="87"/>
        <v>928</v>
      </c>
      <c r="M930">
        <f>Analysis!$B$3+B930/1000000</f>
        <v>21.123573999997461</v>
      </c>
      <c r="N930">
        <f t="shared" si="88"/>
        <v>9</v>
      </c>
      <c r="O930">
        <f>IF(ABS(D930)&gt;1,D930/1000000,D930)*Analysis!$B$4</f>
        <v>0.16930097999999999</v>
      </c>
      <c r="P930">
        <f>IF(ABS(E930)&gt;1,E930/1000000,E930)*Analysis!$B$4</f>
        <v>-0.51849774000000004</v>
      </c>
      <c r="Q930">
        <f>IF(ABS(F930)&gt;1,F930/1000000,F930)*Analysis!$B$4</f>
        <v>9.5394205799999998</v>
      </c>
      <c r="R930">
        <f t="shared" si="89"/>
        <v>-31.853935</v>
      </c>
      <c r="S930">
        <f t="shared" si="90"/>
        <v>-13.543862000000001</v>
      </c>
      <c r="T930">
        <f t="shared" si="91"/>
        <v>0</v>
      </c>
      <c r="U930">
        <f t="shared" si="92"/>
        <v>0.13500000000000001</v>
      </c>
    </row>
    <row r="931" spans="1:21" x14ac:dyDescent="0.3">
      <c r="A931" s="4">
        <v>929</v>
      </c>
      <c r="B931" s="4">
        <v>-96570810665</v>
      </c>
      <c r="C931" s="5">
        <v>9</v>
      </c>
      <c r="D931" s="5">
        <v>2.0722000000000001E-2</v>
      </c>
      <c r="E931" s="5">
        <v>-3.8588999999999998E-2</v>
      </c>
      <c r="F931" s="5">
        <v>0.99137299999999995</v>
      </c>
      <c r="G931" s="5">
        <v>-28941929</v>
      </c>
      <c r="H931" s="5">
        <v>-14011292</v>
      </c>
      <c r="I931" s="5">
        <v>0</v>
      </c>
      <c r="J931" s="5">
        <v>132</v>
      </c>
      <c r="L931">
        <f t="shared" si="87"/>
        <v>929</v>
      </c>
      <c r="M931">
        <f>Analysis!$B$3+B931/1000000</f>
        <v>21.189335000002757</v>
      </c>
      <c r="N931">
        <f t="shared" si="88"/>
        <v>9</v>
      </c>
      <c r="O931">
        <f>IF(ABS(D931)&gt;1,D931/1000000,D931)*Analysis!$B$4</f>
        <v>0.20328282000000003</v>
      </c>
      <c r="P931">
        <f>IF(ABS(E931)&gt;1,E931/1000000,E931)*Analysis!$B$4</f>
        <v>-0.37855809000000001</v>
      </c>
      <c r="Q931">
        <f>IF(ABS(F931)&gt;1,F931/1000000,F931)*Analysis!$B$4</f>
        <v>9.7253691300000007</v>
      </c>
      <c r="R931">
        <f t="shared" si="89"/>
        <v>-28.941928999999998</v>
      </c>
      <c r="S931">
        <f t="shared" si="90"/>
        <v>-14.011291999999999</v>
      </c>
      <c r="T931">
        <f t="shared" si="91"/>
        <v>0</v>
      </c>
      <c r="U931">
        <f t="shared" si="92"/>
        <v>0.13200000000000001</v>
      </c>
    </row>
    <row r="932" spans="1:21" x14ac:dyDescent="0.3">
      <c r="A932" s="4">
        <v>930</v>
      </c>
      <c r="B932" s="4">
        <v>-96570806983</v>
      </c>
      <c r="C932" s="5">
        <v>9</v>
      </c>
      <c r="D932" s="5">
        <v>5.0169999999999998E-3</v>
      </c>
      <c r="E932" s="5">
        <v>-3.2208000000000001E-2</v>
      </c>
      <c r="F932" s="5">
        <v>0.99377899999999997</v>
      </c>
      <c r="G932" s="5">
        <v>-24843475</v>
      </c>
      <c r="H932" s="5">
        <v>-14973553</v>
      </c>
      <c r="I932" s="5">
        <v>0</v>
      </c>
      <c r="J932" s="5">
        <v>124</v>
      </c>
      <c r="L932">
        <f t="shared" si="87"/>
        <v>930</v>
      </c>
      <c r="M932">
        <f>Analysis!$B$3+B932/1000000</f>
        <v>21.193016999997781</v>
      </c>
      <c r="N932">
        <f t="shared" si="88"/>
        <v>9</v>
      </c>
      <c r="O932">
        <f>IF(ABS(D932)&gt;1,D932/1000000,D932)*Analysis!$B$4</f>
        <v>4.921677E-2</v>
      </c>
      <c r="P932">
        <f>IF(ABS(E932)&gt;1,E932/1000000,E932)*Analysis!$B$4</f>
        <v>-0.31596048000000004</v>
      </c>
      <c r="Q932">
        <f>IF(ABS(F932)&gt;1,F932/1000000,F932)*Analysis!$B$4</f>
        <v>9.7489719899999994</v>
      </c>
      <c r="R932">
        <f t="shared" si="89"/>
        <v>-24.843475000000002</v>
      </c>
      <c r="S932">
        <f t="shared" si="90"/>
        <v>-14.973553000000001</v>
      </c>
      <c r="T932">
        <f t="shared" si="91"/>
        <v>0</v>
      </c>
      <c r="U932">
        <f t="shared" si="92"/>
        <v>0.124</v>
      </c>
    </row>
    <row r="933" spans="1:21" x14ac:dyDescent="0.3">
      <c r="A933" s="4">
        <v>931</v>
      </c>
      <c r="B933" s="4">
        <v>-96570732502</v>
      </c>
      <c r="C933" s="5">
        <v>9</v>
      </c>
      <c r="D933" s="5">
        <v>1.7340000000000001E-3</v>
      </c>
      <c r="E933" s="5">
        <v>-5.6843999999999999E-2</v>
      </c>
      <c r="F933" s="5">
        <v>1031295</v>
      </c>
      <c r="G933" s="5">
        <v>-7486498</v>
      </c>
      <c r="H933" s="5">
        <v>-15765901</v>
      </c>
      <c r="I933" s="5">
        <v>0</v>
      </c>
      <c r="J933" s="5">
        <v>90</v>
      </c>
      <c r="L933">
        <f t="shared" si="87"/>
        <v>931</v>
      </c>
      <c r="M933">
        <f>Analysis!$B$3+B933/1000000</f>
        <v>21.267498000001069</v>
      </c>
      <c r="N933">
        <f t="shared" si="88"/>
        <v>9</v>
      </c>
      <c r="O933">
        <f>IF(ABS(D933)&gt;1,D933/1000000,D933)*Analysis!$B$4</f>
        <v>1.7010540000000001E-2</v>
      </c>
      <c r="P933">
        <f>IF(ABS(E933)&gt;1,E933/1000000,E933)*Analysis!$B$4</f>
        <v>-0.55763963999999999</v>
      </c>
      <c r="Q933">
        <f>IF(ABS(F933)&gt;1,F933/1000000,F933)*Analysis!$B$4</f>
        <v>10.117003950000001</v>
      </c>
      <c r="R933">
        <f t="shared" si="89"/>
        <v>-7.4864980000000001</v>
      </c>
      <c r="S933">
        <f t="shared" si="90"/>
        <v>-15.765900999999999</v>
      </c>
      <c r="T933">
        <f t="shared" si="91"/>
        <v>0</v>
      </c>
      <c r="U933">
        <f t="shared" si="92"/>
        <v>0.09</v>
      </c>
    </row>
    <row r="934" spans="1:21" x14ac:dyDescent="0.3">
      <c r="A934" s="4">
        <v>932</v>
      </c>
      <c r="B934" s="4">
        <v>-96570604119</v>
      </c>
      <c r="C934" s="5">
        <v>9</v>
      </c>
      <c r="D934" s="5">
        <v>8.9189999999999998E-3</v>
      </c>
      <c r="E934" s="5">
        <v>-4.5011000000000002E-2</v>
      </c>
      <c r="F934" s="5">
        <v>1051405</v>
      </c>
      <c r="G934" s="5">
        <v>-6031877</v>
      </c>
      <c r="H934" s="5">
        <v>-17712383</v>
      </c>
      <c r="I934" s="5">
        <v>0</v>
      </c>
      <c r="J934" s="5">
        <v>86</v>
      </c>
      <c r="L934">
        <f t="shared" si="87"/>
        <v>932</v>
      </c>
      <c r="M934">
        <f>Analysis!$B$3+B934/1000000</f>
        <v>21.39588100000401</v>
      </c>
      <c r="N934">
        <f t="shared" si="88"/>
        <v>9</v>
      </c>
      <c r="O934">
        <f>IF(ABS(D934)&gt;1,D934/1000000,D934)*Analysis!$B$4</f>
        <v>8.7495390000000006E-2</v>
      </c>
      <c r="P934">
        <f>IF(ABS(E934)&gt;1,E934/1000000,E934)*Analysis!$B$4</f>
        <v>-0.44155791000000005</v>
      </c>
      <c r="Q934">
        <f>IF(ABS(F934)&gt;1,F934/1000000,F934)*Analysis!$B$4</f>
        <v>10.31428305</v>
      </c>
      <c r="R934">
        <f t="shared" si="89"/>
        <v>-6.0318769999999997</v>
      </c>
      <c r="S934">
        <f t="shared" si="90"/>
        <v>-17.712382999999999</v>
      </c>
      <c r="T934">
        <f t="shared" si="91"/>
        <v>0</v>
      </c>
      <c r="U934">
        <f t="shared" si="92"/>
        <v>8.5999999999999993E-2</v>
      </c>
    </row>
    <row r="935" spans="1:21" x14ac:dyDescent="0.3">
      <c r="A935" s="4">
        <v>933</v>
      </c>
      <c r="B935" s="4">
        <v>-96570523234</v>
      </c>
      <c r="C935" s="5">
        <v>9</v>
      </c>
      <c r="D935" s="5">
        <v>1.0607E-2</v>
      </c>
      <c r="E935" s="5">
        <v>-4.5552000000000002E-2</v>
      </c>
      <c r="F935" s="5">
        <v>1092224</v>
      </c>
      <c r="G935" s="5">
        <v>-2492442</v>
      </c>
      <c r="H935" s="5">
        <v>-24059872</v>
      </c>
      <c r="I935" s="5">
        <v>0</v>
      </c>
      <c r="J935" s="5">
        <v>74</v>
      </c>
      <c r="L935">
        <f t="shared" si="87"/>
        <v>933</v>
      </c>
      <c r="M935">
        <f>Analysis!$B$3+B935/1000000</f>
        <v>21.476766000007046</v>
      </c>
      <c r="N935">
        <f t="shared" si="88"/>
        <v>9</v>
      </c>
      <c r="O935">
        <f>IF(ABS(D935)&gt;1,D935/1000000,D935)*Analysis!$B$4</f>
        <v>0.10405467</v>
      </c>
      <c r="P935">
        <f>IF(ABS(E935)&gt;1,E935/1000000,E935)*Analysis!$B$4</f>
        <v>-0.44686512000000006</v>
      </c>
      <c r="Q935">
        <f>IF(ABS(F935)&gt;1,F935/1000000,F935)*Analysis!$B$4</f>
        <v>10.714717440000001</v>
      </c>
      <c r="R935">
        <f t="shared" si="89"/>
        <v>-2.492442</v>
      </c>
      <c r="S935">
        <f t="shared" si="90"/>
        <v>-24.059871999999999</v>
      </c>
      <c r="T935">
        <f t="shared" si="91"/>
        <v>0</v>
      </c>
      <c r="U935">
        <f t="shared" si="92"/>
        <v>7.3999999999999996E-2</v>
      </c>
    </row>
    <row r="936" spans="1:21" x14ac:dyDescent="0.3">
      <c r="A936" s="4">
        <v>934</v>
      </c>
      <c r="B936" s="4">
        <v>-96570328412</v>
      </c>
      <c r="C936" s="5">
        <v>9</v>
      </c>
      <c r="D936" s="5">
        <v>1.0430999999999999E-2</v>
      </c>
      <c r="E936" s="5">
        <v>-2.3368E-2</v>
      </c>
      <c r="F936" s="5">
        <v>1158962</v>
      </c>
      <c r="G936" s="5">
        <v>17203545</v>
      </c>
      <c r="H936" s="5">
        <v>-34248516</v>
      </c>
      <c r="I936" s="5">
        <v>0</v>
      </c>
      <c r="J936" s="5">
        <v>31</v>
      </c>
      <c r="L936">
        <f t="shared" si="87"/>
        <v>934</v>
      </c>
      <c r="M936">
        <f>Analysis!$B$3+B936/1000000</f>
        <v>21.671587999997428</v>
      </c>
      <c r="N936">
        <f t="shared" si="88"/>
        <v>9</v>
      </c>
      <c r="O936">
        <f>IF(ABS(D936)&gt;1,D936/1000000,D936)*Analysis!$B$4</f>
        <v>0.10232811</v>
      </c>
      <c r="P936">
        <f>IF(ABS(E936)&gt;1,E936/1000000,E936)*Analysis!$B$4</f>
        <v>-0.22924008000000001</v>
      </c>
      <c r="Q936">
        <f>IF(ABS(F936)&gt;1,F936/1000000,F936)*Analysis!$B$4</f>
        <v>11.369417220000001</v>
      </c>
      <c r="R936">
        <f t="shared" si="89"/>
        <v>17.203544999999998</v>
      </c>
      <c r="S936">
        <f t="shared" si="90"/>
        <v>-34.248516000000002</v>
      </c>
      <c r="T936">
        <f t="shared" si="91"/>
        <v>0</v>
      </c>
      <c r="U936">
        <f t="shared" si="92"/>
        <v>3.1E-2</v>
      </c>
    </row>
    <row r="937" spans="1:21" x14ac:dyDescent="0.3">
      <c r="A937" s="4">
        <v>935</v>
      </c>
      <c r="B937" s="4">
        <v>-96570198313</v>
      </c>
      <c r="C937" s="5">
        <v>9</v>
      </c>
      <c r="D937" s="5">
        <v>4.3039999999999997E-3</v>
      </c>
      <c r="E937" s="5">
        <v>-2.0492E-2</v>
      </c>
      <c r="F937" s="5">
        <v>1163208</v>
      </c>
      <c r="G937" s="5">
        <v>21047419</v>
      </c>
      <c r="H937" s="5">
        <v>-38125980</v>
      </c>
      <c r="I937" s="5">
        <v>0</v>
      </c>
      <c r="J937" s="5">
        <v>23</v>
      </c>
      <c r="L937">
        <f t="shared" si="87"/>
        <v>935</v>
      </c>
      <c r="M937">
        <f>Analysis!$B$3+B937/1000000</f>
        <v>21.80168699999922</v>
      </c>
      <c r="N937">
        <f t="shared" si="88"/>
        <v>9</v>
      </c>
      <c r="O937">
        <f>IF(ABS(D937)&gt;1,D937/1000000,D937)*Analysis!$B$4</f>
        <v>4.2222240000000001E-2</v>
      </c>
      <c r="P937">
        <f>IF(ABS(E937)&gt;1,E937/1000000,E937)*Analysis!$B$4</f>
        <v>-0.20102652000000001</v>
      </c>
      <c r="Q937">
        <f>IF(ABS(F937)&gt;1,F937/1000000,F937)*Analysis!$B$4</f>
        <v>11.411070480000001</v>
      </c>
      <c r="R937">
        <f t="shared" si="89"/>
        <v>21.047419000000001</v>
      </c>
      <c r="S937">
        <f t="shared" si="90"/>
        <v>-38.125979999999998</v>
      </c>
      <c r="T937">
        <f t="shared" si="91"/>
        <v>0</v>
      </c>
      <c r="U937">
        <f t="shared" si="92"/>
        <v>2.3E-2</v>
      </c>
    </row>
    <row r="938" spans="1:21" x14ac:dyDescent="0.3">
      <c r="A938" s="4">
        <v>936</v>
      </c>
      <c r="B938" s="4">
        <v>-96570180102</v>
      </c>
      <c r="C938" s="5">
        <v>9</v>
      </c>
      <c r="D938" s="5">
        <v>1.072E-3</v>
      </c>
      <c r="E938" s="5">
        <v>-1.0754E-2</v>
      </c>
      <c r="F938" s="5">
        <v>1169369</v>
      </c>
      <c r="G938" s="5">
        <v>24574139</v>
      </c>
      <c r="H938" s="5">
        <v>-37983658</v>
      </c>
      <c r="I938" s="5">
        <v>0</v>
      </c>
      <c r="J938" s="5">
        <v>15</v>
      </c>
      <c r="L938">
        <f t="shared" si="87"/>
        <v>936</v>
      </c>
      <c r="M938">
        <f>Analysis!$B$3+B938/1000000</f>
        <v>21.819898000001558</v>
      </c>
      <c r="N938">
        <f t="shared" si="88"/>
        <v>9</v>
      </c>
      <c r="O938">
        <f>IF(ABS(D938)&gt;1,D938/1000000,D938)*Analysis!$B$4</f>
        <v>1.0516320000000001E-2</v>
      </c>
      <c r="P938">
        <f>IF(ABS(E938)&gt;1,E938/1000000,E938)*Analysis!$B$4</f>
        <v>-0.10549674000000001</v>
      </c>
      <c r="Q938">
        <f>IF(ABS(F938)&gt;1,F938/1000000,F938)*Analysis!$B$4</f>
        <v>11.471509890000002</v>
      </c>
      <c r="R938">
        <f t="shared" si="89"/>
        <v>24.574138999999999</v>
      </c>
      <c r="S938">
        <f t="shared" si="90"/>
        <v>-37.983657999999998</v>
      </c>
      <c r="T938">
        <f t="shared" si="91"/>
        <v>0</v>
      </c>
      <c r="U938">
        <f t="shared" si="92"/>
        <v>1.4999999999999999E-2</v>
      </c>
    </row>
    <row r="939" spans="1:21" x14ac:dyDescent="0.3">
      <c r="A939" s="4">
        <v>937</v>
      </c>
      <c r="B939" s="4">
        <v>-96570070634</v>
      </c>
      <c r="C939" s="5">
        <v>9</v>
      </c>
      <c r="D939" s="5">
        <v>-4.9973999999999998E-2</v>
      </c>
      <c r="E939" s="5">
        <v>6.2239999999999997E-2</v>
      </c>
      <c r="F939" s="5">
        <v>1141327</v>
      </c>
      <c r="G939" s="5">
        <v>101703552</v>
      </c>
      <c r="H939" s="5">
        <v>15889202</v>
      </c>
      <c r="I939" s="5">
        <v>0</v>
      </c>
      <c r="J939" s="5">
        <v>79</v>
      </c>
      <c r="L939">
        <f t="shared" si="87"/>
        <v>937</v>
      </c>
      <c r="M939">
        <f>Analysis!$B$3+B939/1000000</f>
        <v>21.929365999996662</v>
      </c>
      <c r="N939">
        <f t="shared" si="88"/>
        <v>9</v>
      </c>
      <c r="O939">
        <f>IF(ABS(D939)&gt;1,D939/1000000,D939)*Analysis!$B$4</f>
        <v>-0.49024494000000002</v>
      </c>
      <c r="P939">
        <f>IF(ABS(E939)&gt;1,E939/1000000,E939)*Analysis!$B$4</f>
        <v>0.61057439999999996</v>
      </c>
      <c r="Q939">
        <f>IF(ABS(F939)&gt;1,F939/1000000,F939)*Analysis!$B$4</f>
        <v>11.196417870000001</v>
      </c>
      <c r="R939">
        <f t="shared" si="89"/>
        <v>101.703552</v>
      </c>
      <c r="S939">
        <f t="shared" si="90"/>
        <v>15.889201999999999</v>
      </c>
      <c r="T939">
        <f t="shared" si="91"/>
        <v>0</v>
      </c>
      <c r="U939">
        <f t="shared" si="92"/>
        <v>7.9000000000000001E-2</v>
      </c>
    </row>
    <row r="940" spans="1:21" x14ac:dyDescent="0.3">
      <c r="A940" s="4">
        <v>938</v>
      </c>
      <c r="B940" s="4">
        <v>-96570049186</v>
      </c>
      <c r="C940" s="5">
        <v>9</v>
      </c>
      <c r="D940" s="5">
        <v>-7.0503999999999997E-2</v>
      </c>
      <c r="E940" s="5">
        <v>6.2241999999999999E-2</v>
      </c>
      <c r="F940" s="5">
        <v>1253465</v>
      </c>
      <c r="G940" s="5">
        <v>111176491</v>
      </c>
      <c r="H940" s="5">
        <v>25499355</v>
      </c>
      <c r="I940" s="5">
        <v>0</v>
      </c>
      <c r="J940" s="5">
        <v>75</v>
      </c>
      <c r="L940">
        <f t="shared" si="87"/>
        <v>938</v>
      </c>
      <c r="M940">
        <f>Analysis!$B$3+B940/1000000</f>
        <v>21.950813999996171</v>
      </c>
      <c r="N940">
        <f t="shared" si="88"/>
        <v>9</v>
      </c>
      <c r="O940">
        <f>IF(ABS(D940)&gt;1,D940/1000000,D940)*Analysis!$B$4</f>
        <v>-0.69164424000000002</v>
      </c>
      <c r="P940">
        <f>IF(ABS(E940)&gt;1,E940/1000000,E940)*Analysis!$B$4</f>
        <v>0.61059402000000007</v>
      </c>
      <c r="Q940">
        <f>IF(ABS(F940)&gt;1,F940/1000000,F940)*Analysis!$B$4</f>
        <v>12.296491650000002</v>
      </c>
      <c r="R940">
        <f t="shared" si="89"/>
        <v>111.176491</v>
      </c>
      <c r="S940">
        <f t="shared" si="90"/>
        <v>25.499355000000001</v>
      </c>
      <c r="T940">
        <f t="shared" si="91"/>
        <v>0</v>
      </c>
      <c r="U940">
        <f t="shared" si="92"/>
        <v>7.4999999999999997E-2</v>
      </c>
    </row>
    <row r="941" spans="1:21" x14ac:dyDescent="0.3">
      <c r="A941" s="4">
        <v>939</v>
      </c>
      <c r="B941" s="4">
        <v>-96570030403</v>
      </c>
      <c r="C941" s="5">
        <v>0</v>
      </c>
      <c r="D941" s="5">
        <v>8.4584999999999994E-2</v>
      </c>
      <c r="E941" s="5">
        <v>-0.118204</v>
      </c>
      <c r="F941" s="5">
        <v>0.93059800000000004</v>
      </c>
      <c r="G941" s="5">
        <v>0</v>
      </c>
      <c r="H941" s="5">
        <v>0</v>
      </c>
      <c r="I941" s="5">
        <v>0</v>
      </c>
      <c r="J941" s="5">
        <v>0</v>
      </c>
      <c r="L941">
        <f t="shared" si="87"/>
        <v>939</v>
      </c>
      <c r="M941">
        <f>Analysis!$B$3+B941/1000000</f>
        <v>21.969597000002977</v>
      </c>
      <c r="N941">
        <f t="shared" si="88"/>
        <v>0</v>
      </c>
      <c r="O941">
        <f>IF(ABS(D941)&gt;1,D941/1000000,D941)*Analysis!$B$4</f>
        <v>0.82977884999999996</v>
      </c>
      <c r="P941">
        <f>IF(ABS(E941)&gt;1,E941/1000000,E941)*Analysis!$B$4</f>
        <v>-1.1595812400000001</v>
      </c>
      <c r="Q941">
        <f>IF(ABS(F941)&gt;1,F941/1000000,F941)*Analysis!$B$4</f>
        <v>9.1291663800000009</v>
      </c>
      <c r="R941">
        <f t="shared" si="89"/>
        <v>0</v>
      </c>
      <c r="S941">
        <f t="shared" si="90"/>
        <v>0</v>
      </c>
      <c r="T941">
        <f t="shared" si="91"/>
        <v>0</v>
      </c>
      <c r="U941">
        <f t="shared" si="92"/>
        <v>0</v>
      </c>
    </row>
    <row r="942" spans="1:21" x14ac:dyDescent="0.3">
      <c r="A942" s="4">
        <v>940</v>
      </c>
      <c r="B942" s="4">
        <v>-96570011500</v>
      </c>
      <c r="C942" s="5">
        <v>0</v>
      </c>
      <c r="D942" s="5">
        <v>9.8759E-2</v>
      </c>
      <c r="E942" s="5">
        <v>-7.4699000000000002E-2</v>
      </c>
      <c r="F942" s="5">
        <v>0.899922</v>
      </c>
      <c r="G942" s="5">
        <v>0</v>
      </c>
      <c r="H942" s="5">
        <v>0</v>
      </c>
      <c r="I942" s="5">
        <v>0</v>
      </c>
      <c r="J942" s="5">
        <v>0</v>
      </c>
      <c r="L942">
        <f t="shared" si="87"/>
        <v>940</v>
      </c>
      <c r="M942">
        <f>Analysis!$B$3+B942/1000000</f>
        <v>21.988500000006752</v>
      </c>
      <c r="N942">
        <f t="shared" si="88"/>
        <v>0</v>
      </c>
      <c r="O942">
        <f>IF(ABS(D942)&gt;1,D942/1000000,D942)*Analysis!$B$4</f>
        <v>0.96882579000000002</v>
      </c>
      <c r="P942">
        <f>IF(ABS(E942)&gt;1,E942/1000000,E942)*Analysis!$B$4</f>
        <v>-0.7327971900000001</v>
      </c>
      <c r="Q942">
        <f>IF(ABS(F942)&gt;1,F942/1000000,F942)*Analysis!$B$4</f>
        <v>8.8282348200000005</v>
      </c>
      <c r="R942">
        <f t="shared" si="89"/>
        <v>0</v>
      </c>
      <c r="S942">
        <f t="shared" si="90"/>
        <v>0</v>
      </c>
      <c r="T942">
        <f t="shared" si="91"/>
        <v>0</v>
      </c>
      <c r="U942">
        <f t="shared" si="92"/>
        <v>0</v>
      </c>
    </row>
    <row r="943" spans="1:21" x14ac:dyDescent="0.3">
      <c r="A943" s="4">
        <v>941</v>
      </c>
      <c r="B943" s="4">
        <v>-96569990698</v>
      </c>
      <c r="C943" s="5">
        <v>0</v>
      </c>
      <c r="D943" s="5">
        <v>6.7539999999999996E-3</v>
      </c>
      <c r="E943" s="5">
        <v>-0.11754299999999999</v>
      </c>
      <c r="F943" s="5">
        <v>1162360</v>
      </c>
      <c r="G943" s="5">
        <v>0</v>
      </c>
      <c r="H943" s="5">
        <v>0</v>
      </c>
      <c r="I943" s="5">
        <v>0</v>
      </c>
      <c r="J943" s="5">
        <v>0</v>
      </c>
      <c r="L943">
        <f t="shared" si="87"/>
        <v>941</v>
      </c>
      <c r="M943">
        <f>Analysis!$B$3+B943/1000000</f>
        <v>22.009302000005846</v>
      </c>
      <c r="N943">
        <f t="shared" si="88"/>
        <v>0</v>
      </c>
      <c r="O943">
        <f>IF(ABS(D943)&gt;1,D943/1000000,D943)*Analysis!$B$4</f>
        <v>6.6256739999999995E-2</v>
      </c>
      <c r="P943">
        <f>IF(ABS(E943)&gt;1,E943/1000000,E943)*Analysis!$B$4</f>
        <v>-1.15309683</v>
      </c>
      <c r="Q943">
        <f>IF(ABS(F943)&gt;1,F943/1000000,F943)*Analysis!$B$4</f>
        <v>11.402751600000002</v>
      </c>
      <c r="R943">
        <f t="shared" si="89"/>
        <v>0</v>
      </c>
      <c r="S943">
        <f t="shared" si="90"/>
        <v>0</v>
      </c>
      <c r="T943">
        <f t="shared" si="91"/>
        <v>0</v>
      </c>
      <c r="U943">
        <f t="shared" si="92"/>
        <v>0</v>
      </c>
    </row>
    <row r="944" spans="1:21" x14ac:dyDescent="0.3">
      <c r="A944" s="4">
        <v>942</v>
      </c>
      <c r="B944" s="4">
        <v>-96569967103</v>
      </c>
      <c r="C944" s="5">
        <v>0</v>
      </c>
      <c r="D944" s="5">
        <v>-9.4889999999999992E-3</v>
      </c>
      <c r="E944" s="5">
        <v>6.2830000000000004E-3</v>
      </c>
      <c r="F944" s="5">
        <v>1002309</v>
      </c>
      <c r="G944" s="5">
        <v>0</v>
      </c>
      <c r="H944" s="5">
        <v>0</v>
      </c>
      <c r="I944" s="5">
        <v>0</v>
      </c>
      <c r="J944" s="5">
        <v>0</v>
      </c>
      <c r="L944">
        <f t="shared" si="87"/>
        <v>942</v>
      </c>
      <c r="M944">
        <f>Analysis!$B$3+B944/1000000</f>
        <v>22.03289699999732</v>
      </c>
      <c r="N944">
        <f t="shared" si="88"/>
        <v>0</v>
      </c>
      <c r="O944">
        <f>IF(ABS(D944)&gt;1,D944/1000000,D944)*Analysis!$B$4</f>
        <v>-9.3087089999999997E-2</v>
      </c>
      <c r="P944">
        <f>IF(ABS(E944)&gt;1,E944/1000000,E944)*Analysis!$B$4</f>
        <v>6.1636230000000007E-2</v>
      </c>
      <c r="Q944">
        <f>IF(ABS(F944)&gt;1,F944/1000000,F944)*Analysis!$B$4</f>
        <v>9.8326512899999994</v>
      </c>
      <c r="R944">
        <f t="shared" si="89"/>
        <v>0</v>
      </c>
      <c r="S944">
        <f t="shared" si="90"/>
        <v>0</v>
      </c>
      <c r="T944">
        <f t="shared" si="91"/>
        <v>0</v>
      </c>
      <c r="U944">
        <f t="shared" si="92"/>
        <v>0</v>
      </c>
    </row>
    <row r="945" spans="1:21" x14ac:dyDescent="0.3">
      <c r="A945" s="4">
        <v>943</v>
      </c>
      <c r="B945" s="4">
        <v>-96569949095</v>
      </c>
      <c r="C945" s="5">
        <v>0</v>
      </c>
      <c r="D945" s="5">
        <v>-8.5730000000000008E-3</v>
      </c>
      <c r="E945" s="5">
        <v>7.7800000000000005E-4</v>
      </c>
      <c r="F945" s="5">
        <v>1004214</v>
      </c>
      <c r="G945" s="5">
        <v>0</v>
      </c>
      <c r="H945" s="5">
        <v>0</v>
      </c>
      <c r="I945" s="5">
        <v>0</v>
      </c>
      <c r="J945" s="5">
        <v>0</v>
      </c>
      <c r="L945">
        <f t="shared" si="87"/>
        <v>943</v>
      </c>
      <c r="M945">
        <f>Analysis!$B$3+B945/1000000</f>
        <v>22.050904999996419</v>
      </c>
      <c r="N945">
        <f t="shared" si="88"/>
        <v>0</v>
      </c>
      <c r="O945">
        <f>IF(ABS(D945)&gt;1,D945/1000000,D945)*Analysis!$B$4</f>
        <v>-8.410113000000001E-2</v>
      </c>
      <c r="P945">
        <f>IF(ABS(E945)&gt;1,E945/1000000,E945)*Analysis!$B$4</f>
        <v>7.6321800000000006E-3</v>
      </c>
      <c r="Q945">
        <f>IF(ABS(F945)&gt;1,F945/1000000,F945)*Analysis!$B$4</f>
        <v>9.8513393399999991</v>
      </c>
      <c r="R945">
        <f t="shared" si="89"/>
        <v>0</v>
      </c>
      <c r="S945">
        <f t="shared" si="90"/>
        <v>0</v>
      </c>
      <c r="T945">
        <f t="shared" si="91"/>
        <v>0</v>
      </c>
      <c r="U945">
        <f t="shared" si="92"/>
        <v>0</v>
      </c>
    </row>
    <row r="946" spans="1:21" x14ac:dyDescent="0.3">
      <c r="A946" s="4">
        <v>944</v>
      </c>
      <c r="B946" s="4">
        <v>-96569890399</v>
      </c>
      <c r="C946" s="5">
        <v>0</v>
      </c>
      <c r="D946" s="5">
        <v>-1.0791E-2</v>
      </c>
      <c r="E946" s="5">
        <v>3.9439999999999996E-3</v>
      </c>
      <c r="F946" s="5">
        <v>1002707</v>
      </c>
      <c r="G946" s="5">
        <v>0</v>
      </c>
      <c r="H946" s="5">
        <v>0</v>
      </c>
      <c r="I946" s="5">
        <v>0</v>
      </c>
      <c r="J946" s="5">
        <v>0</v>
      </c>
      <c r="L946">
        <f t="shared" si="87"/>
        <v>944</v>
      </c>
      <c r="M946">
        <f>Analysis!$B$3+B946/1000000</f>
        <v>22.10960100000375</v>
      </c>
      <c r="N946">
        <f t="shared" si="88"/>
        <v>0</v>
      </c>
      <c r="O946">
        <f>IF(ABS(D946)&gt;1,D946/1000000,D946)*Analysis!$B$4</f>
        <v>-0.10585971000000001</v>
      </c>
      <c r="P946">
        <f>IF(ABS(E946)&gt;1,E946/1000000,E946)*Analysis!$B$4</f>
        <v>3.8690639999999998E-2</v>
      </c>
      <c r="Q946">
        <f>IF(ABS(F946)&gt;1,F946/1000000,F946)*Analysis!$B$4</f>
        <v>9.836555670000001</v>
      </c>
      <c r="R946">
        <f t="shared" si="89"/>
        <v>0</v>
      </c>
      <c r="S946">
        <f t="shared" si="90"/>
        <v>0</v>
      </c>
      <c r="T946">
        <f t="shared" si="91"/>
        <v>0</v>
      </c>
      <c r="U946">
        <f t="shared" si="92"/>
        <v>0</v>
      </c>
    </row>
    <row r="947" spans="1:21" x14ac:dyDescent="0.3">
      <c r="A947" s="4">
        <v>945</v>
      </c>
      <c r="B947" s="4">
        <v>-96569870394</v>
      </c>
      <c r="C947" s="5">
        <v>0</v>
      </c>
      <c r="D947" s="5">
        <v>-1.2599000000000001E-2</v>
      </c>
      <c r="E947" s="5">
        <v>-5.0299999999999997E-4</v>
      </c>
      <c r="F947" s="5">
        <v>1005481</v>
      </c>
      <c r="G947" s="5">
        <v>0</v>
      </c>
      <c r="H947" s="5">
        <v>0</v>
      </c>
      <c r="I947" s="5">
        <v>0</v>
      </c>
      <c r="J947" s="5">
        <v>0</v>
      </c>
      <c r="L947">
        <f t="shared" si="87"/>
        <v>945</v>
      </c>
      <c r="M947">
        <f>Analysis!$B$3+B947/1000000</f>
        <v>22.129606000002241</v>
      </c>
      <c r="N947">
        <f t="shared" si="88"/>
        <v>0</v>
      </c>
      <c r="O947">
        <f>IF(ABS(D947)&gt;1,D947/1000000,D947)*Analysis!$B$4</f>
        <v>-0.12359619000000001</v>
      </c>
      <c r="P947">
        <f>IF(ABS(E947)&gt;1,E947/1000000,E947)*Analysis!$B$4</f>
        <v>-4.9344300000000001E-3</v>
      </c>
      <c r="Q947">
        <f>IF(ABS(F947)&gt;1,F947/1000000,F947)*Analysis!$B$4</f>
        <v>9.863768610000001</v>
      </c>
      <c r="R947">
        <f t="shared" si="89"/>
        <v>0</v>
      </c>
      <c r="S947">
        <f t="shared" si="90"/>
        <v>0</v>
      </c>
      <c r="T947">
        <f t="shared" si="91"/>
        <v>0</v>
      </c>
      <c r="U947">
        <f t="shared" si="92"/>
        <v>0</v>
      </c>
    </row>
    <row r="948" spans="1:21" x14ac:dyDescent="0.3">
      <c r="A948" s="4">
        <v>946</v>
      </c>
      <c r="B948" s="4">
        <v>-96569846447</v>
      </c>
      <c r="C948" s="5">
        <v>0</v>
      </c>
      <c r="D948" s="5">
        <v>-2.8909999999999999E-3</v>
      </c>
      <c r="E948" s="5">
        <v>1.75E-4</v>
      </c>
      <c r="F948" s="5">
        <v>1007929</v>
      </c>
      <c r="G948" s="5">
        <v>0</v>
      </c>
      <c r="H948" s="5">
        <v>0</v>
      </c>
      <c r="I948" s="5">
        <v>0</v>
      </c>
      <c r="J948" s="5">
        <v>0</v>
      </c>
      <c r="L948">
        <f t="shared" si="87"/>
        <v>946</v>
      </c>
      <c r="M948">
        <f>Analysis!$B$3+B948/1000000</f>
        <v>22.153552999996464</v>
      </c>
      <c r="N948">
        <f t="shared" si="88"/>
        <v>0</v>
      </c>
      <c r="O948">
        <f>IF(ABS(D948)&gt;1,D948/1000000,D948)*Analysis!$B$4</f>
        <v>-2.8360710000000001E-2</v>
      </c>
      <c r="P948">
        <f>IF(ABS(E948)&gt;1,E948/1000000,E948)*Analysis!$B$4</f>
        <v>1.7167500000000002E-3</v>
      </c>
      <c r="Q948">
        <f>IF(ABS(F948)&gt;1,F948/1000000,F948)*Analysis!$B$4</f>
        <v>9.8877834900000021</v>
      </c>
      <c r="R948">
        <f t="shared" si="89"/>
        <v>0</v>
      </c>
      <c r="S948">
        <f t="shared" si="90"/>
        <v>0</v>
      </c>
      <c r="T948">
        <f t="shared" si="91"/>
        <v>0</v>
      </c>
      <c r="U948">
        <f t="shared" si="92"/>
        <v>0</v>
      </c>
    </row>
    <row r="949" spans="1:21" x14ac:dyDescent="0.3">
      <c r="A949" s="4">
        <v>947</v>
      </c>
      <c r="B949" s="4">
        <v>-96569783966</v>
      </c>
      <c r="C949" s="5">
        <v>0</v>
      </c>
      <c r="D949" s="5">
        <v>-7.7270000000000004E-3</v>
      </c>
      <c r="E949" s="5">
        <v>2.6830000000000001E-3</v>
      </c>
      <c r="F949" s="5">
        <v>1010305</v>
      </c>
      <c r="G949" s="5">
        <v>0</v>
      </c>
      <c r="H949" s="5">
        <v>0</v>
      </c>
      <c r="I949" s="5">
        <v>0</v>
      </c>
      <c r="J949" s="5">
        <v>0</v>
      </c>
      <c r="L949">
        <f t="shared" si="87"/>
        <v>947</v>
      </c>
      <c r="M949">
        <f>Analysis!$B$3+B949/1000000</f>
        <v>22.216033999997308</v>
      </c>
      <c r="N949">
        <f t="shared" si="88"/>
        <v>0</v>
      </c>
      <c r="O949">
        <f>IF(ABS(D949)&gt;1,D949/1000000,D949)*Analysis!$B$4</f>
        <v>-7.5801870000000007E-2</v>
      </c>
      <c r="P949">
        <f>IF(ABS(E949)&gt;1,E949/1000000,E949)*Analysis!$B$4</f>
        <v>2.6320230000000003E-2</v>
      </c>
      <c r="Q949">
        <f>IF(ABS(F949)&gt;1,F949/1000000,F949)*Analysis!$B$4</f>
        <v>9.9110920500000006</v>
      </c>
      <c r="R949">
        <f t="shared" si="89"/>
        <v>0</v>
      </c>
      <c r="S949">
        <f t="shared" si="90"/>
        <v>0</v>
      </c>
      <c r="T949">
        <f t="shared" si="91"/>
        <v>0</v>
      </c>
      <c r="U949">
        <f t="shared" si="92"/>
        <v>0</v>
      </c>
    </row>
    <row r="950" spans="1:21" x14ac:dyDescent="0.3">
      <c r="A950" s="4">
        <v>948</v>
      </c>
      <c r="B950" s="4">
        <v>-96569730540</v>
      </c>
      <c r="C950" s="5">
        <v>0</v>
      </c>
      <c r="D950" s="5">
        <v>-1.0735E-2</v>
      </c>
      <c r="E950" s="5">
        <v>2.9510000000000001E-3</v>
      </c>
      <c r="F950" s="5">
        <v>1005961</v>
      </c>
      <c r="G950" s="5">
        <v>0</v>
      </c>
      <c r="H950" s="5">
        <v>0</v>
      </c>
      <c r="I950" s="5">
        <v>0</v>
      </c>
      <c r="J950" s="5">
        <v>0</v>
      </c>
      <c r="L950">
        <f t="shared" si="87"/>
        <v>948</v>
      </c>
      <c r="M950">
        <f>Analysis!$B$3+B950/1000000</f>
        <v>22.269459999995888</v>
      </c>
      <c r="N950">
        <f t="shared" si="88"/>
        <v>0</v>
      </c>
      <c r="O950">
        <f>IF(ABS(D950)&gt;1,D950/1000000,D950)*Analysis!$B$4</f>
        <v>-0.10531035</v>
      </c>
      <c r="P950">
        <f>IF(ABS(E950)&gt;1,E950/1000000,E950)*Analysis!$B$4</f>
        <v>2.8949310000000002E-2</v>
      </c>
      <c r="Q950">
        <f>IF(ABS(F950)&gt;1,F950/1000000,F950)*Analysis!$B$4</f>
        <v>9.8684774100000023</v>
      </c>
      <c r="R950">
        <f t="shared" si="89"/>
        <v>0</v>
      </c>
      <c r="S950">
        <f t="shared" si="90"/>
        <v>0</v>
      </c>
      <c r="T950">
        <f t="shared" si="91"/>
        <v>0</v>
      </c>
      <c r="U950">
        <f t="shared" si="92"/>
        <v>0</v>
      </c>
    </row>
    <row r="951" spans="1:21" x14ac:dyDescent="0.3">
      <c r="A951" s="4">
        <v>949</v>
      </c>
      <c r="B951" s="4">
        <v>-96569660613</v>
      </c>
      <c r="C951" s="5">
        <v>0</v>
      </c>
      <c r="D951" s="5">
        <v>-1.3185000000000001E-2</v>
      </c>
      <c r="E951" s="5">
        <v>-1.5460000000000001E-3</v>
      </c>
      <c r="F951" s="5">
        <v>1004036</v>
      </c>
      <c r="G951" s="5">
        <v>0</v>
      </c>
      <c r="H951" s="5">
        <v>0</v>
      </c>
      <c r="I951" s="5">
        <v>0</v>
      </c>
      <c r="J951" s="5">
        <v>0</v>
      </c>
      <c r="L951">
        <f t="shared" si="87"/>
        <v>949</v>
      </c>
      <c r="M951">
        <f>Analysis!$B$3+B951/1000000</f>
        <v>22.339386999999988</v>
      </c>
      <c r="N951">
        <f t="shared" si="88"/>
        <v>0</v>
      </c>
      <c r="O951">
        <f>IF(ABS(D951)&gt;1,D951/1000000,D951)*Analysis!$B$4</f>
        <v>-0.12934485000000001</v>
      </c>
      <c r="P951">
        <f>IF(ABS(E951)&gt;1,E951/1000000,E951)*Analysis!$B$4</f>
        <v>-1.5166260000000001E-2</v>
      </c>
      <c r="Q951">
        <f>IF(ABS(F951)&gt;1,F951/1000000,F951)*Analysis!$B$4</f>
        <v>9.8495931599999995</v>
      </c>
      <c r="R951">
        <f t="shared" si="89"/>
        <v>0</v>
      </c>
      <c r="S951">
        <f t="shared" si="90"/>
        <v>0</v>
      </c>
      <c r="T951">
        <f t="shared" si="91"/>
        <v>0</v>
      </c>
      <c r="U951">
        <f t="shared" si="92"/>
        <v>0</v>
      </c>
    </row>
    <row r="952" spans="1:21" x14ac:dyDescent="0.3">
      <c r="A952" s="4">
        <v>950</v>
      </c>
      <c r="B952" s="4">
        <v>-96569640055</v>
      </c>
      <c r="C952" s="5">
        <v>0</v>
      </c>
      <c r="D952" s="5">
        <v>-1.3247E-2</v>
      </c>
      <c r="E952" s="5">
        <v>5.2690000000000002E-3</v>
      </c>
      <c r="F952" s="5">
        <v>1004067</v>
      </c>
      <c r="G952" s="5">
        <v>0</v>
      </c>
      <c r="H952" s="5">
        <v>0</v>
      </c>
      <c r="I952" s="5">
        <v>0</v>
      </c>
      <c r="J952" s="5">
        <v>0</v>
      </c>
      <c r="L952">
        <f t="shared" si="87"/>
        <v>950</v>
      </c>
      <c r="M952">
        <f>Analysis!$B$3+B952/1000000</f>
        <v>22.35994500000379</v>
      </c>
      <c r="N952">
        <f t="shared" si="88"/>
        <v>0</v>
      </c>
      <c r="O952">
        <f>IF(ABS(D952)&gt;1,D952/1000000,D952)*Analysis!$B$4</f>
        <v>-0.12995307</v>
      </c>
      <c r="P952">
        <f>IF(ABS(E952)&gt;1,E952/1000000,E952)*Analysis!$B$4</f>
        <v>5.1688890000000008E-2</v>
      </c>
      <c r="Q952">
        <f>IF(ABS(F952)&gt;1,F952/1000000,F952)*Analysis!$B$4</f>
        <v>9.8498972700000014</v>
      </c>
      <c r="R952">
        <f t="shared" si="89"/>
        <v>0</v>
      </c>
      <c r="S952">
        <f t="shared" si="90"/>
        <v>0</v>
      </c>
      <c r="T952">
        <f t="shared" si="91"/>
        <v>0</v>
      </c>
      <c r="U952">
        <f t="shared" si="92"/>
        <v>0</v>
      </c>
    </row>
    <row r="953" spans="1:21" x14ac:dyDescent="0.3">
      <c r="A953" s="4">
        <v>951</v>
      </c>
      <c r="B953" s="4">
        <v>-96569302544</v>
      </c>
      <c r="C953" s="5">
        <v>0</v>
      </c>
      <c r="D953" s="5">
        <v>-1.2448000000000001E-2</v>
      </c>
      <c r="E953" s="5">
        <v>-1.2400000000000001E-4</v>
      </c>
      <c r="F953" s="5">
        <v>1004170</v>
      </c>
      <c r="G953" s="5">
        <v>0</v>
      </c>
      <c r="H953" s="5">
        <v>0</v>
      </c>
      <c r="I953" s="5">
        <v>0</v>
      </c>
      <c r="J953" s="5">
        <v>0</v>
      </c>
      <c r="L953">
        <f t="shared" si="87"/>
        <v>951</v>
      </c>
      <c r="M953">
        <f>Analysis!$B$3+B953/1000000</f>
        <v>22.697455999994418</v>
      </c>
      <c r="N953">
        <f t="shared" si="88"/>
        <v>0</v>
      </c>
      <c r="O953">
        <f>IF(ABS(D953)&gt;1,D953/1000000,D953)*Analysis!$B$4</f>
        <v>-0.12211488000000001</v>
      </c>
      <c r="P953">
        <f>IF(ABS(E953)&gt;1,E953/1000000,E953)*Analysis!$B$4</f>
        <v>-1.2164400000000001E-3</v>
      </c>
      <c r="Q953">
        <f>IF(ABS(F953)&gt;1,F953/1000000,F953)*Analysis!$B$4</f>
        <v>9.8509077000000005</v>
      </c>
      <c r="R953">
        <f t="shared" si="89"/>
        <v>0</v>
      </c>
      <c r="S953">
        <f t="shared" si="90"/>
        <v>0</v>
      </c>
      <c r="T953">
        <f t="shared" si="91"/>
        <v>0</v>
      </c>
      <c r="U953">
        <f t="shared" si="92"/>
        <v>0</v>
      </c>
    </row>
    <row r="954" spans="1:21" x14ac:dyDescent="0.3">
      <c r="A954" s="4">
        <v>952</v>
      </c>
      <c r="B954" s="4">
        <v>-96569247495</v>
      </c>
      <c r="C954" s="5">
        <v>0</v>
      </c>
      <c r="D954" s="5">
        <v>-1.2707E-2</v>
      </c>
      <c r="E954" s="5">
        <v>-2.5230000000000001E-3</v>
      </c>
      <c r="F954" s="5">
        <v>1003783</v>
      </c>
      <c r="G954" s="5">
        <v>0</v>
      </c>
      <c r="H954" s="5">
        <v>0</v>
      </c>
      <c r="I954" s="5">
        <v>0</v>
      </c>
      <c r="J954" s="5">
        <v>0</v>
      </c>
      <c r="L954">
        <f t="shared" si="87"/>
        <v>952</v>
      </c>
      <c r="M954">
        <f>Analysis!$B$3+B954/1000000</f>
        <v>22.752504999996745</v>
      </c>
      <c r="N954">
        <f t="shared" si="88"/>
        <v>0</v>
      </c>
      <c r="O954">
        <f>IF(ABS(D954)&gt;1,D954/1000000,D954)*Analysis!$B$4</f>
        <v>-0.12465567</v>
      </c>
      <c r="P954">
        <f>IF(ABS(E954)&gt;1,E954/1000000,E954)*Analysis!$B$4</f>
        <v>-2.4750630000000003E-2</v>
      </c>
      <c r="Q954">
        <f>IF(ABS(F954)&gt;1,F954/1000000,F954)*Analysis!$B$4</f>
        <v>9.8471112300000012</v>
      </c>
      <c r="R954">
        <f t="shared" si="89"/>
        <v>0</v>
      </c>
      <c r="S954">
        <f t="shared" si="90"/>
        <v>0</v>
      </c>
      <c r="T954">
        <f t="shared" si="91"/>
        <v>0</v>
      </c>
      <c r="U954">
        <f t="shared" si="92"/>
        <v>0</v>
      </c>
    </row>
    <row r="955" spans="1:21" x14ac:dyDescent="0.3">
      <c r="A955" s="4">
        <v>953</v>
      </c>
      <c r="B955" s="4">
        <v>-96569223709</v>
      </c>
      <c r="C955" s="5">
        <v>0</v>
      </c>
      <c r="D955" s="5">
        <v>-1.289E-2</v>
      </c>
      <c r="E955" s="5">
        <v>-4.372E-3</v>
      </c>
      <c r="F955" s="5">
        <v>1003922</v>
      </c>
      <c r="G955" s="5">
        <v>0</v>
      </c>
      <c r="H955" s="5">
        <v>0</v>
      </c>
      <c r="I955" s="5">
        <v>0</v>
      </c>
      <c r="J955" s="5">
        <v>0</v>
      </c>
      <c r="L955">
        <f t="shared" si="87"/>
        <v>953</v>
      </c>
      <c r="M955">
        <f>Analysis!$B$3+B955/1000000</f>
        <v>22.776291000001947</v>
      </c>
      <c r="N955">
        <f t="shared" si="88"/>
        <v>0</v>
      </c>
      <c r="O955">
        <f>IF(ABS(D955)&gt;1,D955/1000000,D955)*Analysis!$B$4</f>
        <v>-0.1264509</v>
      </c>
      <c r="P955">
        <f>IF(ABS(E955)&gt;1,E955/1000000,E955)*Analysis!$B$4</f>
        <v>-4.2889320000000002E-2</v>
      </c>
      <c r="Q955">
        <f>IF(ABS(F955)&gt;1,F955/1000000,F955)*Analysis!$B$4</f>
        <v>9.8484748199999999</v>
      </c>
      <c r="R955">
        <f t="shared" si="89"/>
        <v>0</v>
      </c>
      <c r="S955">
        <f t="shared" si="90"/>
        <v>0</v>
      </c>
      <c r="T955">
        <f t="shared" si="91"/>
        <v>0</v>
      </c>
      <c r="U955">
        <f t="shared" si="92"/>
        <v>0</v>
      </c>
    </row>
    <row r="956" spans="1:21" x14ac:dyDescent="0.3">
      <c r="A956" s="4">
        <v>954</v>
      </c>
      <c r="B956" s="4">
        <v>-96569105283</v>
      </c>
      <c r="C956" s="5">
        <v>0</v>
      </c>
      <c r="D956" s="5">
        <v>-1.2916E-2</v>
      </c>
      <c r="E956" s="5">
        <v>4.045E-3</v>
      </c>
      <c r="F956" s="5">
        <v>1004129</v>
      </c>
      <c r="G956" s="5">
        <v>0</v>
      </c>
      <c r="H956" s="5">
        <v>0</v>
      </c>
      <c r="I956" s="5">
        <v>0</v>
      </c>
      <c r="J956" s="5">
        <v>0</v>
      </c>
      <c r="L956">
        <f t="shared" si="87"/>
        <v>954</v>
      </c>
      <c r="M956">
        <f>Analysis!$B$3+B956/1000000</f>
        <v>22.894717000002856</v>
      </c>
      <c r="N956">
        <f t="shared" si="88"/>
        <v>0</v>
      </c>
      <c r="O956">
        <f>IF(ABS(D956)&gt;1,D956/1000000,D956)*Analysis!$B$4</f>
        <v>-0.12670596000000001</v>
      </c>
      <c r="P956">
        <f>IF(ABS(E956)&gt;1,E956/1000000,E956)*Analysis!$B$4</f>
        <v>3.968145E-2</v>
      </c>
      <c r="Q956">
        <f>IF(ABS(F956)&gt;1,F956/1000000,F956)*Analysis!$B$4</f>
        <v>9.8505054900000015</v>
      </c>
      <c r="R956">
        <f t="shared" si="89"/>
        <v>0</v>
      </c>
      <c r="S956">
        <f t="shared" si="90"/>
        <v>0</v>
      </c>
      <c r="T956">
        <f t="shared" si="91"/>
        <v>0</v>
      </c>
      <c r="U956">
        <f t="shared" si="92"/>
        <v>0</v>
      </c>
    </row>
    <row r="957" spans="1:21" x14ac:dyDescent="0.3">
      <c r="A957" s="4">
        <v>955</v>
      </c>
      <c r="B957" s="4">
        <v>-96569063246</v>
      </c>
      <c r="C957" s="5">
        <v>0</v>
      </c>
      <c r="D957" s="5">
        <v>-1.289E-2</v>
      </c>
      <c r="E957" s="5">
        <v>4.6189999999999998E-3</v>
      </c>
      <c r="F957" s="5">
        <v>1004148</v>
      </c>
      <c r="G957" s="5">
        <v>0</v>
      </c>
      <c r="H957" s="5">
        <v>0</v>
      </c>
      <c r="I957" s="5">
        <v>0</v>
      </c>
      <c r="J957" s="5">
        <v>0</v>
      </c>
      <c r="L957">
        <f t="shared" si="87"/>
        <v>955</v>
      </c>
      <c r="M957">
        <f>Analysis!$B$3+B957/1000000</f>
        <v>22.936753999994835</v>
      </c>
      <c r="N957">
        <f t="shared" si="88"/>
        <v>0</v>
      </c>
      <c r="O957">
        <f>IF(ABS(D957)&gt;1,D957/1000000,D957)*Analysis!$B$4</f>
        <v>-0.1264509</v>
      </c>
      <c r="P957">
        <f>IF(ABS(E957)&gt;1,E957/1000000,E957)*Analysis!$B$4</f>
        <v>4.5312390000000001E-2</v>
      </c>
      <c r="Q957">
        <f>IF(ABS(F957)&gt;1,F957/1000000,F957)*Analysis!$B$4</f>
        <v>9.8506918800000012</v>
      </c>
      <c r="R957">
        <f t="shared" si="89"/>
        <v>0</v>
      </c>
      <c r="S957">
        <f t="shared" si="90"/>
        <v>0</v>
      </c>
      <c r="T957">
        <f t="shared" si="91"/>
        <v>0</v>
      </c>
      <c r="U957">
        <f t="shared" si="92"/>
        <v>0</v>
      </c>
    </row>
    <row r="958" spans="1:21" x14ac:dyDescent="0.3">
      <c r="A958" s="4">
        <v>956</v>
      </c>
      <c r="B958" s="4">
        <v>-96569035194</v>
      </c>
      <c r="C958" s="5">
        <v>0</v>
      </c>
      <c r="D958" s="5">
        <v>-1.2854000000000001E-2</v>
      </c>
      <c r="E958" s="5">
        <v>2.8879999999999999E-3</v>
      </c>
      <c r="F958" s="5">
        <v>1004152</v>
      </c>
      <c r="G958" s="5">
        <v>0</v>
      </c>
      <c r="H958" s="5">
        <v>0</v>
      </c>
      <c r="I958" s="5">
        <v>0</v>
      </c>
      <c r="J958" s="5">
        <v>0</v>
      </c>
      <c r="L958">
        <f t="shared" si="87"/>
        <v>956</v>
      </c>
      <c r="M958">
        <f>Analysis!$B$3+B958/1000000</f>
        <v>22.964806000003591</v>
      </c>
      <c r="N958">
        <f t="shared" si="88"/>
        <v>0</v>
      </c>
      <c r="O958">
        <f>IF(ABS(D958)&gt;1,D958/1000000,D958)*Analysis!$B$4</f>
        <v>-0.12609774000000001</v>
      </c>
      <c r="P958">
        <f>IF(ABS(E958)&gt;1,E958/1000000,E958)*Analysis!$B$4</f>
        <v>2.833128E-2</v>
      </c>
      <c r="Q958">
        <f>IF(ABS(F958)&gt;1,F958/1000000,F958)*Analysis!$B$4</f>
        <v>9.8507311200000007</v>
      </c>
      <c r="R958">
        <f t="shared" si="89"/>
        <v>0</v>
      </c>
      <c r="S958">
        <f t="shared" si="90"/>
        <v>0</v>
      </c>
      <c r="T958">
        <f t="shared" si="91"/>
        <v>0</v>
      </c>
      <c r="U958">
        <f t="shared" si="92"/>
        <v>0</v>
      </c>
    </row>
    <row r="959" spans="1:21" x14ac:dyDescent="0.3">
      <c r="A959" s="4">
        <v>957</v>
      </c>
      <c r="B959" s="4">
        <v>-96568988980</v>
      </c>
      <c r="C959" s="5">
        <v>0</v>
      </c>
      <c r="D959" s="5">
        <v>-1.4231000000000001E-2</v>
      </c>
      <c r="E959" s="5">
        <v>-2.483E-3</v>
      </c>
      <c r="F959" s="5">
        <v>0.99618499999999999</v>
      </c>
      <c r="G959" s="5">
        <v>0</v>
      </c>
      <c r="H959" s="5">
        <v>0</v>
      </c>
      <c r="I959" s="5">
        <v>0</v>
      </c>
      <c r="J959" s="5">
        <v>0</v>
      </c>
      <c r="L959">
        <f t="shared" si="87"/>
        <v>957</v>
      </c>
      <c r="M959">
        <f>Analysis!$B$3+B959/1000000</f>
        <v>23.011020000005374</v>
      </c>
      <c r="N959">
        <f t="shared" si="88"/>
        <v>0</v>
      </c>
      <c r="O959">
        <f>IF(ABS(D959)&gt;1,D959/1000000,D959)*Analysis!$B$4</f>
        <v>-0.13960611000000001</v>
      </c>
      <c r="P959">
        <f>IF(ABS(E959)&gt;1,E959/1000000,E959)*Analysis!$B$4</f>
        <v>-2.4358230000000002E-2</v>
      </c>
      <c r="Q959">
        <f>IF(ABS(F959)&gt;1,F959/1000000,F959)*Analysis!$B$4</f>
        <v>9.7725748499999998</v>
      </c>
      <c r="R959">
        <f t="shared" si="89"/>
        <v>0</v>
      </c>
      <c r="S959">
        <f t="shared" si="90"/>
        <v>0</v>
      </c>
      <c r="T959">
        <f t="shared" si="91"/>
        <v>0</v>
      </c>
      <c r="U959">
        <f t="shared" si="92"/>
        <v>0</v>
      </c>
    </row>
    <row r="960" spans="1:21" x14ac:dyDescent="0.3">
      <c r="A960" s="4">
        <v>958</v>
      </c>
      <c r="B960" s="4">
        <v>-96568958278</v>
      </c>
      <c r="C960" s="5">
        <v>0</v>
      </c>
      <c r="D960" s="5">
        <v>-1.5023999999999999E-2</v>
      </c>
      <c r="E960" s="5">
        <v>-4.1289999999999999E-3</v>
      </c>
      <c r="F960" s="5">
        <v>1002518</v>
      </c>
      <c r="G960" s="5">
        <v>0</v>
      </c>
      <c r="H960" s="5">
        <v>0</v>
      </c>
      <c r="I960" s="5">
        <v>0</v>
      </c>
      <c r="J960" s="5">
        <v>0</v>
      </c>
      <c r="L960">
        <f t="shared" si="87"/>
        <v>958</v>
      </c>
      <c r="M960">
        <f>Analysis!$B$3+B960/1000000</f>
        <v>23.041721999994479</v>
      </c>
      <c r="N960">
        <f t="shared" si="88"/>
        <v>0</v>
      </c>
      <c r="O960">
        <f>IF(ABS(D960)&gt;1,D960/1000000,D960)*Analysis!$B$4</f>
        <v>-0.14738544000000001</v>
      </c>
      <c r="P960">
        <f>IF(ABS(E960)&gt;1,E960/1000000,E960)*Analysis!$B$4</f>
        <v>-4.0505489999999998E-2</v>
      </c>
      <c r="Q960">
        <f>IF(ABS(F960)&gt;1,F960/1000000,F960)*Analysis!$B$4</f>
        <v>9.8347015800000008</v>
      </c>
      <c r="R960">
        <f t="shared" si="89"/>
        <v>0</v>
      </c>
      <c r="S960">
        <f t="shared" si="90"/>
        <v>0</v>
      </c>
      <c r="T960">
        <f t="shared" si="91"/>
        <v>0</v>
      </c>
      <c r="U960">
        <f t="shared" si="92"/>
        <v>0</v>
      </c>
    </row>
    <row r="961" spans="1:21" x14ac:dyDescent="0.3">
      <c r="A961" s="4">
        <v>959</v>
      </c>
      <c r="B961" s="4">
        <v>-96568940831</v>
      </c>
      <c r="C961" s="5">
        <v>0</v>
      </c>
      <c r="D961" s="5">
        <v>-1.3618999999999999E-2</v>
      </c>
      <c r="E961" s="5">
        <v>-4.6750000000000003E-3</v>
      </c>
      <c r="F961" s="5">
        <v>1002217</v>
      </c>
      <c r="G961" s="5">
        <v>0</v>
      </c>
      <c r="H961" s="5">
        <v>0</v>
      </c>
      <c r="I961" s="5">
        <v>0</v>
      </c>
      <c r="J961" s="5">
        <v>0</v>
      </c>
      <c r="L961">
        <f t="shared" si="87"/>
        <v>959</v>
      </c>
      <c r="M961">
        <f>Analysis!$B$3+B961/1000000</f>
        <v>23.059169000000111</v>
      </c>
      <c r="N961">
        <f t="shared" si="88"/>
        <v>0</v>
      </c>
      <c r="O961">
        <f>IF(ABS(D961)&gt;1,D961/1000000,D961)*Analysis!$B$4</f>
        <v>-0.13360238999999999</v>
      </c>
      <c r="P961">
        <f>IF(ABS(E961)&gt;1,E961/1000000,E961)*Analysis!$B$4</f>
        <v>-4.5861750000000007E-2</v>
      </c>
      <c r="Q961">
        <f>IF(ABS(F961)&gt;1,F961/1000000,F961)*Analysis!$B$4</f>
        <v>9.831748769999999</v>
      </c>
      <c r="R961">
        <f t="shared" si="89"/>
        <v>0</v>
      </c>
      <c r="S961">
        <f t="shared" si="90"/>
        <v>0</v>
      </c>
      <c r="T961">
        <f t="shared" si="91"/>
        <v>0</v>
      </c>
      <c r="U961">
        <f t="shared" si="92"/>
        <v>0</v>
      </c>
    </row>
    <row r="962" spans="1:21" x14ac:dyDescent="0.3">
      <c r="A962" s="4">
        <v>960</v>
      </c>
      <c r="B962" s="4">
        <v>-96568921655</v>
      </c>
      <c r="C962" s="5">
        <v>0</v>
      </c>
      <c r="D962" s="5">
        <v>-9.2099999999999994E-3</v>
      </c>
      <c r="E962" s="5">
        <v>4.914E-3</v>
      </c>
      <c r="F962" s="5">
        <v>1004011</v>
      </c>
      <c r="G962" s="5">
        <v>0</v>
      </c>
      <c r="H962" s="5">
        <v>0</v>
      </c>
      <c r="I962" s="5">
        <v>0</v>
      </c>
      <c r="J962" s="5">
        <v>0</v>
      </c>
      <c r="L962">
        <f t="shared" si="87"/>
        <v>960</v>
      </c>
      <c r="M962">
        <f>Analysis!$B$3+B962/1000000</f>
        <v>23.078345000001718</v>
      </c>
      <c r="N962">
        <f t="shared" si="88"/>
        <v>0</v>
      </c>
      <c r="O962">
        <f>IF(ABS(D962)&gt;1,D962/1000000,D962)*Analysis!$B$4</f>
        <v>-9.0350100000000003E-2</v>
      </c>
      <c r="P962">
        <f>IF(ABS(E962)&gt;1,E962/1000000,E962)*Analysis!$B$4</f>
        <v>4.820634E-2</v>
      </c>
      <c r="Q962">
        <f>IF(ABS(F962)&gt;1,F962/1000000,F962)*Analysis!$B$4</f>
        <v>9.8493479100000005</v>
      </c>
      <c r="R962">
        <f t="shared" si="89"/>
        <v>0</v>
      </c>
      <c r="S962">
        <f t="shared" si="90"/>
        <v>0</v>
      </c>
      <c r="T962">
        <f t="shared" si="91"/>
        <v>0</v>
      </c>
      <c r="U962">
        <f t="shared" si="92"/>
        <v>0</v>
      </c>
    </row>
    <row r="963" spans="1:21" x14ac:dyDescent="0.3">
      <c r="A963" s="4">
        <v>961</v>
      </c>
      <c r="B963" s="4">
        <v>-96568898549</v>
      </c>
      <c r="C963" s="5">
        <v>0</v>
      </c>
      <c r="D963" s="5">
        <v>-1.3183E-2</v>
      </c>
      <c r="E963" s="5">
        <v>4.4689999999999999E-3</v>
      </c>
      <c r="F963" s="5">
        <v>1004110</v>
      </c>
      <c r="G963" s="5">
        <v>0</v>
      </c>
      <c r="H963" s="5">
        <v>0</v>
      </c>
      <c r="I963" s="5">
        <v>0</v>
      </c>
      <c r="J963" s="5">
        <v>0</v>
      </c>
      <c r="L963">
        <f t="shared" ref="L963:L1026" si="93">A963</f>
        <v>961</v>
      </c>
      <c r="M963">
        <f>Analysis!$B$3+B963/1000000</f>
        <v>23.101450999994995</v>
      </c>
      <c r="N963">
        <f t="shared" ref="N963:N1026" si="94">C963</f>
        <v>0</v>
      </c>
      <c r="O963">
        <f>IF(ABS(D963)&gt;1,D963/1000000,D963)*Analysis!$B$4</f>
        <v>-0.12932523000000001</v>
      </c>
      <c r="P963">
        <f>IF(ABS(E963)&gt;1,E963/1000000,E963)*Analysis!$B$4</f>
        <v>4.384089E-2</v>
      </c>
      <c r="Q963">
        <f>IF(ABS(F963)&gt;1,F963/1000000,F963)*Analysis!$B$4</f>
        <v>9.8503191000000019</v>
      </c>
      <c r="R963">
        <f t="shared" ref="R963:R1026" si="95">IF(ABS(G963)&gt;1,G963/1000000,G963)</f>
        <v>0</v>
      </c>
      <c r="S963">
        <f t="shared" ref="S963:S1026" si="96">IF(ABS(H963)&gt;1,H963/1000000,H963)</f>
        <v>0</v>
      </c>
      <c r="T963">
        <f t="shared" ref="T963:T1026" si="97">IF(ABS(I963)&gt;1,I963/1000000,I963)</f>
        <v>0</v>
      </c>
      <c r="U963">
        <f t="shared" si="92"/>
        <v>0</v>
      </c>
    </row>
    <row r="964" spans="1:21" x14ac:dyDescent="0.3">
      <c r="A964" s="4">
        <v>962</v>
      </c>
      <c r="B964" s="4">
        <v>-96568850432</v>
      </c>
      <c r="C964" s="5">
        <v>0</v>
      </c>
      <c r="D964" s="5">
        <v>-1.2929E-2</v>
      </c>
      <c r="E964" s="5">
        <v>4.3420000000000004E-3</v>
      </c>
      <c r="F964" s="5">
        <v>1004139</v>
      </c>
      <c r="G964" s="5">
        <v>0</v>
      </c>
      <c r="H964" s="5">
        <v>0</v>
      </c>
      <c r="I964" s="5">
        <v>0</v>
      </c>
      <c r="J964" s="5">
        <v>0</v>
      </c>
      <c r="L964">
        <f t="shared" si="93"/>
        <v>962</v>
      </c>
      <c r="M964">
        <f>Analysis!$B$3+B964/1000000</f>
        <v>23.149567999993451</v>
      </c>
      <c r="N964">
        <f t="shared" si="94"/>
        <v>0</v>
      </c>
      <c r="O964">
        <f>IF(ABS(D964)&gt;1,D964/1000000,D964)*Analysis!$B$4</f>
        <v>-0.12683348999999999</v>
      </c>
      <c r="P964">
        <f>IF(ABS(E964)&gt;1,E964/1000000,E964)*Analysis!$B$4</f>
        <v>4.2595020000000004E-2</v>
      </c>
      <c r="Q964">
        <f>IF(ABS(F964)&gt;1,F964/1000000,F964)*Analysis!$B$4</f>
        <v>9.8506035899999986</v>
      </c>
      <c r="R964">
        <f t="shared" si="95"/>
        <v>0</v>
      </c>
      <c r="S964">
        <f t="shared" si="96"/>
        <v>0</v>
      </c>
      <c r="T964">
        <f t="shared" si="97"/>
        <v>0</v>
      </c>
      <c r="U964">
        <f t="shared" si="92"/>
        <v>0</v>
      </c>
    </row>
    <row r="965" spans="1:21" x14ac:dyDescent="0.3">
      <c r="A965" s="4">
        <v>963</v>
      </c>
      <c r="B965" s="4">
        <v>-96568829886</v>
      </c>
      <c r="C965" s="5">
        <v>0</v>
      </c>
      <c r="D965" s="5">
        <v>-1.278E-2</v>
      </c>
      <c r="E965" s="5">
        <v>3.4380000000000001E-3</v>
      </c>
      <c r="F965" s="5">
        <v>1004123</v>
      </c>
      <c r="G965" s="5">
        <v>0</v>
      </c>
      <c r="H965" s="5">
        <v>0</v>
      </c>
      <c r="I965" s="5">
        <v>0</v>
      </c>
      <c r="J965" s="5">
        <v>0</v>
      </c>
      <c r="L965">
        <f t="shared" si="93"/>
        <v>963</v>
      </c>
      <c r="M965">
        <f>Analysis!$B$3+B965/1000000</f>
        <v>23.170113999993191</v>
      </c>
      <c r="N965">
        <f t="shared" si="94"/>
        <v>0</v>
      </c>
      <c r="O965">
        <f>IF(ABS(D965)&gt;1,D965/1000000,D965)*Analysis!$B$4</f>
        <v>-0.12537180000000001</v>
      </c>
      <c r="P965">
        <f>IF(ABS(E965)&gt;1,E965/1000000,E965)*Analysis!$B$4</f>
        <v>3.3726780000000005E-2</v>
      </c>
      <c r="Q965">
        <f>IF(ABS(F965)&gt;1,F965/1000000,F965)*Analysis!$B$4</f>
        <v>9.8504466300000022</v>
      </c>
      <c r="R965">
        <f t="shared" si="95"/>
        <v>0</v>
      </c>
      <c r="S965">
        <f t="shared" si="96"/>
        <v>0</v>
      </c>
      <c r="T965">
        <f t="shared" si="97"/>
        <v>0</v>
      </c>
      <c r="U965">
        <f t="shared" si="92"/>
        <v>0</v>
      </c>
    </row>
    <row r="966" spans="1:21" x14ac:dyDescent="0.3">
      <c r="A966" s="4">
        <v>964</v>
      </c>
      <c r="B966" s="4">
        <v>-96568812050</v>
      </c>
      <c r="C966" s="5">
        <v>0</v>
      </c>
      <c r="D966" s="5">
        <v>-1.2877E-2</v>
      </c>
      <c r="E966" s="5">
        <v>4.4650000000000002E-3</v>
      </c>
      <c r="F966" s="5">
        <v>1004145</v>
      </c>
      <c r="G966" s="5">
        <v>0</v>
      </c>
      <c r="H966" s="5">
        <v>0</v>
      </c>
      <c r="I966" s="5">
        <v>0</v>
      </c>
      <c r="J966" s="5">
        <v>0</v>
      </c>
      <c r="L966">
        <f t="shared" si="93"/>
        <v>964</v>
      </c>
      <c r="M966">
        <f>Analysis!$B$3+B966/1000000</f>
        <v>23.187950000006822</v>
      </c>
      <c r="N966">
        <f t="shared" si="94"/>
        <v>0</v>
      </c>
      <c r="O966">
        <f>IF(ABS(D966)&gt;1,D966/1000000,D966)*Analysis!$B$4</f>
        <v>-0.12632336999999999</v>
      </c>
      <c r="P966">
        <f>IF(ABS(E966)&gt;1,E966/1000000,E966)*Analysis!$B$4</f>
        <v>4.3801650000000004E-2</v>
      </c>
      <c r="Q966">
        <f>IF(ABS(F966)&gt;1,F966/1000000,F966)*Analysis!$B$4</f>
        <v>9.8506624500000015</v>
      </c>
      <c r="R966">
        <f t="shared" si="95"/>
        <v>0</v>
      </c>
      <c r="S966">
        <f t="shared" si="96"/>
        <v>0</v>
      </c>
      <c r="T966">
        <f t="shared" si="97"/>
        <v>0</v>
      </c>
      <c r="U966">
        <f t="shared" si="92"/>
        <v>0</v>
      </c>
    </row>
    <row r="967" spans="1:21" x14ac:dyDescent="0.3">
      <c r="A967" s="4">
        <v>965</v>
      </c>
      <c r="B967" s="4">
        <v>-96568782268</v>
      </c>
      <c r="C967" s="5">
        <v>0</v>
      </c>
      <c r="D967" s="5">
        <v>-1.2987E-2</v>
      </c>
      <c r="E967" s="5">
        <v>-8.8699999999999998E-4</v>
      </c>
      <c r="F967" s="5">
        <v>1004156</v>
      </c>
      <c r="G967" s="5">
        <v>0</v>
      </c>
      <c r="H967" s="5">
        <v>0</v>
      </c>
      <c r="I967" s="5">
        <v>0</v>
      </c>
      <c r="J967" s="5">
        <v>0</v>
      </c>
      <c r="L967">
        <f t="shared" si="93"/>
        <v>965</v>
      </c>
      <c r="M967">
        <f>Analysis!$B$3+B967/1000000</f>
        <v>23.217732000004617</v>
      </c>
      <c r="N967">
        <f t="shared" si="94"/>
        <v>0</v>
      </c>
      <c r="O967">
        <f>IF(ABS(D967)&gt;1,D967/1000000,D967)*Analysis!$B$4</f>
        <v>-0.12740247000000002</v>
      </c>
      <c r="P967">
        <f>IF(ABS(E967)&gt;1,E967/1000000,E967)*Analysis!$B$4</f>
        <v>-8.7014700000000011E-3</v>
      </c>
      <c r="Q967">
        <f>IF(ABS(F967)&gt;1,F967/1000000,F967)*Analysis!$B$4</f>
        <v>9.8507703600000003</v>
      </c>
      <c r="R967">
        <f t="shared" si="95"/>
        <v>0</v>
      </c>
      <c r="S967">
        <f t="shared" si="96"/>
        <v>0</v>
      </c>
      <c r="T967">
        <f t="shared" si="97"/>
        <v>0</v>
      </c>
      <c r="U967">
        <f t="shared" si="92"/>
        <v>0</v>
      </c>
    </row>
    <row r="968" spans="1:21" x14ac:dyDescent="0.3">
      <c r="A968" s="4">
        <v>966</v>
      </c>
      <c r="B968" s="4">
        <v>-96568761172</v>
      </c>
      <c r="C968" s="5">
        <v>0</v>
      </c>
      <c r="D968" s="5">
        <v>-1.289E-2</v>
      </c>
      <c r="E968" s="5">
        <v>5.0809999999999996E-3</v>
      </c>
      <c r="F968" s="5">
        <v>1006068</v>
      </c>
      <c r="G968" s="5">
        <v>0</v>
      </c>
      <c r="H968" s="5">
        <v>0</v>
      </c>
      <c r="I968" s="5">
        <v>0</v>
      </c>
      <c r="J968" s="5">
        <v>0</v>
      </c>
      <c r="L968">
        <f t="shared" si="93"/>
        <v>966</v>
      </c>
      <c r="M968">
        <f>Analysis!$B$3+B968/1000000</f>
        <v>23.238828000001376</v>
      </c>
      <c r="N968">
        <f t="shared" si="94"/>
        <v>0</v>
      </c>
      <c r="O968">
        <f>IF(ABS(D968)&gt;1,D968/1000000,D968)*Analysis!$B$4</f>
        <v>-0.1264509</v>
      </c>
      <c r="P968">
        <f>IF(ABS(E968)&gt;1,E968/1000000,E968)*Analysis!$B$4</f>
        <v>4.9844609999999998E-2</v>
      </c>
      <c r="Q968">
        <f>IF(ABS(F968)&gt;1,F968/1000000,F968)*Analysis!$B$4</f>
        <v>9.869527080000001</v>
      </c>
      <c r="R968">
        <f t="shared" si="95"/>
        <v>0</v>
      </c>
      <c r="S968">
        <f t="shared" si="96"/>
        <v>0</v>
      </c>
      <c r="T968">
        <f t="shared" si="97"/>
        <v>0</v>
      </c>
      <c r="U968">
        <f t="shared" si="92"/>
        <v>0</v>
      </c>
    </row>
    <row r="969" spans="1:21" x14ac:dyDescent="0.3">
      <c r="A969" s="4">
        <v>967</v>
      </c>
      <c r="B969" s="4">
        <v>-96568726202</v>
      </c>
      <c r="C969" s="5">
        <v>0</v>
      </c>
      <c r="D969" s="5">
        <v>-1.2935E-2</v>
      </c>
      <c r="E969" s="5">
        <v>4.6049999999999997E-3</v>
      </c>
      <c r="F969" s="5">
        <v>1007705</v>
      </c>
      <c r="G969" s="5">
        <v>0</v>
      </c>
      <c r="H969" s="5">
        <v>0</v>
      </c>
      <c r="I969" s="5">
        <v>0</v>
      </c>
      <c r="J969" s="5">
        <v>0</v>
      </c>
      <c r="L969">
        <f t="shared" si="93"/>
        <v>967</v>
      </c>
      <c r="M969">
        <f>Analysis!$B$3+B969/1000000</f>
        <v>23.273797999994713</v>
      </c>
      <c r="N969">
        <f t="shared" si="94"/>
        <v>0</v>
      </c>
      <c r="O969">
        <f>IF(ABS(D969)&gt;1,D969/1000000,D969)*Analysis!$B$4</f>
        <v>-0.12689235000000001</v>
      </c>
      <c r="P969">
        <f>IF(ABS(E969)&gt;1,E969/1000000,E969)*Analysis!$B$4</f>
        <v>4.5175050000000001E-2</v>
      </c>
      <c r="Q969">
        <f>IF(ABS(F969)&gt;1,F969/1000000,F969)*Analysis!$B$4</f>
        <v>9.8855860500000006</v>
      </c>
      <c r="R969">
        <f t="shared" si="95"/>
        <v>0</v>
      </c>
      <c r="S969">
        <f t="shared" si="96"/>
        <v>0</v>
      </c>
      <c r="T969">
        <f t="shared" si="97"/>
        <v>0</v>
      </c>
      <c r="U969">
        <f t="shared" si="92"/>
        <v>0</v>
      </c>
    </row>
    <row r="970" spans="1:21" x14ac:dyDescent="0.3">
      <c r="A970" s="4">
        <v>968</v>
      </c>
      <c r="B970" s="4">
        <v>-96568717715</v>
      </c>
      <c r="C970" s="5">
        <v>0</v>
      </c>
      <c r="D970" s="5">
        <v>-1.2969E-2</v>
      </c>
      <c r="E970" s="5">
        <v>4.2379999999999996E-3</v>
      </c>
      <c r="F970" s="5">
        <v>1006936</v>
      </c>
      <c r="G970" s="5">
        <v>0</v>
      </c>
      <c r="H970" s="5">
        <v>0</v>
      </c>
      <c r="I970" s="5">
        <v>0</v>
      </c>
      <c r="J970" s="5">
        <v>0</v>
      </c>
      <c r="L970">
        <f t="shared" si="93"/>
        <v>968</v>
      </c>
      <c r="M970">
        <f>Analysis!$B$3+B970/1000000</f>
        <v>23.282284999993863</v>
      </c>
      <c r="N970">
        <f t="shared" si="94"/>
        <v>0</v>
      </c>
      <c r="O970">
        <f>IF(ABS(D970)&gt;1,D970/1000000,D970)*Analysis!$B$4</f>
        <v>-0.12722589000000001</v>
      </c>
      <c r="P970">
        <f>IF(ABS(E970)&gt;1,E970/1000000,E970)*Analysis!$B$4</f>
        <v>4.1574779999999999E-2</v>
      </c>
      <c r="Q970">
        <f>IF(ABS(F970)&gt;1,F970/1000000,F970)*Analysis!$B$4</f>
        <v>9.8780421600000015</v>
      </c>
      <c r="R970">
        <f t="shared" si="95"/>
        <v>0</v>
      </c>
      <c r="S970">
        <f t="shared" si="96"/>
        <v>0</v>
      </c>
      <c r="T970">
        <f t="shared" si="97"/>
        <v>0</v>
      </c>
      <c r="U970">
        <f t="shared" si="92"/>
        <v>0</v>
      </c>
    </row>
    <row r="971" spans="1:21" x14ac:dyDescent="0.3">
      <c r="A971" s="4">
        <v>969</v>
      </c>
      <c r="B971" s="4">
        <v>-96568695173</v>
      </c>
      <c r="C971" s="5">
        <v>0</v>
      </c>
      <c r="D971" s="5">
        <v>-1.2862E-2</v>
      </c>
      <c r="E971" s="5">
        <v>4.3790000000000001E-3</v>
      </c>
      <c r="F971" s="5">
        <v>1002519</v>
      </c>
      <c r="G971" s="5">
        <v>0</v>
      </c>
      <c r="H971" s="5">
        <v>0</v>
      </c>
      <c r="I971" s="5">
        <v>0</v>
      </c>
      <c r="J971" s="5">
        <v>0</v>
      </c>
      <c r="L971">
        <f t="shared" si="93"/>
        <v>969</v>
      </c>
      <c r="M971">
        <f>Analysis!$B$3+B971/1000000</f>
        <v>23.304826999999932</v>
      </c>
      <c r="N971">
        <f t="shared" si="94"/>
        <v>0</v>
      </c>
      <c r="O971">
        <f>IF(ABS(D971)&gt;1,D971/1000000,D971)*Analysis!$B$4</f>
        <v>-0.12617622000000001</v>
      </c>
      <c r="P971">
        <f>IF(ABS(E971)&gt;1,E971/1000000,E971)*Analysis!$B$4</f>
        <v>4.2957990000000001E-2</v>
      </c>
      <c r="Q971">
        <f>IF(ABS(F971)&gt;1,F971/1000000,F971)*Analysis!$B$4</f>
        <v>9.8347113900000007</v>
      </c>
      <c r="R971">
        <f t="shared" si="95"/>
        <v>0</v>
      </c>
      <c r="S971">
        <f t="shared" si="96"/>
        <v>0</v>
      </c>
      <c r="T971">
        <f t="shared" si="97"/>
        <v>0</v>
      </c>
      <c r="U971">
        <f t="shared" ref="U971:U1034" si="98">J971/1000</f>
        <v>0</v>
      </c>
    </row>
    <row r="972" spans="1:21" x14ac:dyDescent="0.3">
      <c r="A972" s="4">
        <v>970</v>
      </c>
      <c r="B972" s="4">
        <v>-96568677567</v>
      </c>
      <c r="C972" s="5">
        <v>0</v>
      </c>
      <c r="D972" s="5">
        <v>-1.4347E-2</v>
      </c>
      <c r="E972" s="5">
        <v>4.4539999999999996E-3</v>
      </c>
      <c r="F972" s="5">
        <v>1002191</v>
      </c>
      <c r="G972" s="5">
        <v>0</v>
      </c>
      <c r="H972" s="5">
        <v>0</v>
      </c>
      <c r="I972" s="5">
        <v>0</v>
      </c>
      <c r="J972" s="5">
        <v>0</v>
      </c>
      <c r="L972">
        <f t="shared" si="93"/>
        <v>970</v>
      </c>
      <c r="M972">
        <f>Analysis!$B$3+B972/1000000</f>
        <v>23.322432999993907</v>
      </c>
      <c r="N972">
        <f t="shared" si="94"/>
        <v>0</v>
      </c>
      <c r="O972">
        <f>IF(ABS(D972)&gt;1,D972/1000000,D972)*Analysis!$B$4</f>
        <v>-0.14074407</v>
      </c>
      <c r="P972">
        <f>IF(ABS(E972)&gt;1,E972/1000000,E972)*Analysis!$B$4</f>
        <v>4.3693740000000002E-2</v>
      </c>
      <c r="Q972">
        <f>IF(ABS(F972)&gt;1,F972/1000000,F972)*Analysis!$B$4</f>
        <v>9.8314937100000002</v>
      </c>
      <c r="R972">
        <f t="shared" si="95"/>
        <v>0</v>
      </c>
      <c r="S972">
        <f t="shared" si="96"/>
        <v>0</v>
      </c>
      <c r="T972">
        <f t="shared" si="97"/>
        <v>0</v>
      </c>
      <c r="U972">
        <f t="shared" si="98"/>
        <v>0</v>
      </c>
    </row>
    <row r="973" spans="1:21" x14ac:dyDescent="0.3">
      <c r="A973" s="4">
        <v>971</v>
      </c>
      <c r="B973" s="4">
        <v>-96568659391</v>
      </c>
      <c r="C973" s="5">
        <v>0</v>
      </c>
      <c r="D973" s="5">
        <v>-2.0711E-2</v>
      </c>
      <c r="E973" s="5">
        <v>4.3949999999999996E-3</v>
      </c>
      <c r="F973" s="5">
        <v>1004248</v>
      </c>
      <c r="G973" s="5">
        <v>0</v>
      </c>
      <c r="H973" s="5">
        <v>0</v>
      </c>
      <c r="I973" s="5">
        <v>0</v>
      </c>
      <c r="J973" s="5">
        <v>0</v>
      </c>
      <c r="L973">
        <f t="shared" si="93"/>
        <v>971</v>
      </c>
      <c r="M973">
        <f>Analysis!$B$3+B973/1000000</f>
        <v>23.340609000006225</v>
      </c>
      <c r="N973">
        <f t="shared" si="94"/>
        <v>0</v>
      </c>
      <c r="O973">
        <f>IF(ABS(D973)&gt;1,D973/1000000,D973)*Analysis!$B$4</f>
        <v>-0.20317491000000001</v>
      </c>
      <c r="P973">
        <f>IF(ABS(E973)&gt;1,E973/1000000,E973)*Analysis!$B$4</f>
        <v>4.3114949999999999E-2</v>
      </c>
      <c r="Q973">
        <f>IF(ABS(F973)&gt;1,F973/1000000,F973)*Analysis!$B$4</f>
        <v>9.8516728800000006</v>
      </c>
      <c r="R973">
        <f t="shared" si="95"/>
        <v>0</v>
      </c>
      <c r="S973">
        <f t="shared" si="96"/>
        <v>0</v>
      </c>
      <c r="T973">
        <f t="shared" si="97"/>
        <v>0</v>
      </c>
      <c r="U973">
        <f t="shared" si="98"/>
        <v>0</v>
      </c>
    </row>
    <row r="974" spans="1:21" x14ac:dyDescent="0.3">
      <c r="A974" s="4">
        <v>972</v>
      </c>
      <c r="B974" s="4">
        <v>-96568641396</v>
      </c>
      <c r="C974" s="5">
        <v>0</v>
      </c>
      <c r="D974" s="5">
        <v>-2.0503E-2</v>
      </c>
      <c r="E974" s="5">
        <v>4.3860000000000001E-3</v>
      </c>
      <c r="F974" s="5">
        <v>1004147</v>
      </c>
      <c r="G974" s="5">
        <v>0</v>
      </c>
      <c r="H974" s="5">
        <v>0</v>
      </c>
      <c r="I974" s="5">
        <v>0</v>
      </c>
      <c r="J974" s="5">
        <v>0</v>
      </c>
      <c r="L974">
        <f t="shared" si="93"/>
        <v>972</v>
      </c>
      <c r="M974">
        <f>Analysis!$B$3+B974/1000000</f>
        <v>23.358603999993647</v>
      </c>
      <c r="N974">
        <f t="shared" si="94"/>
        <v>0</v>
      </c>
      <c r="O974">
        <f>IF(ABS(D974)&gt;1,D974/1000000,D974)*Analysis!$B$4</f>
        <v>-0.20113443</v>
      </c>
      <c r="P974">
        <f>IF(ABS(E974)&gt;1,E974/1000000,E974)*Analysis!$B$4</f>
        <v>4.3026660000000001E-2</v>
      </c>
      <c r="Q974">
        <f>IF(ABS(F974)&gt;1,F974/1000000,F974)*Analysis!$B$4</f>
        <v>9.8506820699999995</v>
      </c>
      <c r="R974">
        <f t="shared" si="95"/>
        <v>0</v>
      </c>
      <c r="S974">
        <f t="shared" si="96"/>
        <v>0</v>
      </c>
      <c r="T974">
        <f t="shared" si="97"/>
        <v>0</v>
      </c>
      <c r="U974">
        <f t="shared" si="98"/>
        <v>0</v>
      </c>
    </row>
    <row r="975" spans="1:21" x14ac:dyDescent="0.3">
      <c r="A975" s="4">
        <v>973</v>
      </c>
      <c r="B975" s="4">
        <v>-96568612159</v>
      </c>
      <c r="C975" s="5">
        <v>0</v>
      </c>
      <c r="D975" s="5">
        <v>-2.0851000000000001E-2</v>
      </c>
      <c r="E975" s="5">
        <v>-2.5430000000000001E-3</v>
      </c>
      <c r="F975" s="5">
        <v>1003937</v>
      </c>
      <c r="G975" s="5">
        <v>0</v>
      </c>
      <c r="H975" s="5">
        <v>0</v>
      </c>
      <c r="I975" s="5">
        <v>0</v>
      </c>
      <c r="J975" s="5">
        <v>0</v>
      </c>
      <c r="L975">
        <f t="shared" si="93"/>
        <v>973</v>
      </c>
      <c r="M975">
        <f>Analysis!$B$3+B975/1000000</f>
        <v>23.387841000003391</v>
      </c>
      <c r="N975">
        <f t="shared" si="94"/>
        <v>0</v>
      </c>
      <c r="O975">
        <f>IF(ABS(D975)&gt;1,D975/1000000,D975)*Analysis!$B$4</f>
        <v>-0.20454831000000004</v>
      </c>
      <c r="P975">
        <f>IF(ABS(E975)&gt;1,E975/1000000,E975)*Analysis!$B$4</f>
        <v>-2.4946830000000003E-2</v>
      </c>
      <c r="Q975">
        <f>IF(ABS(F975)&gt;1,F975/1000000,F975)*Analysis!$B$4</f>
        <v>9.8486219700000017</v>
      </c>
      <c r="R975">
        <f t="shared" si="95"/>
        <v>0</v>
      </c>
      <c r="S975">
        <f t="shared" si="96"/>
        <v>0</v>
      </c>
      <c r="T975">
        <f t="shared" si="97"/>
        <v>0</v>
      </c>
      <c r="U975">
        <f t="shared" si="98"/>
        <v>0</v>
      </c>
    </row>
    <row r="976" spans="1:21" x14ac:dyDescent="0.3">
      <c r="A976" s="4">
        <v>974</v>
      </c>
      <c r="B976" s="4">
        <v>-96568591578</v>
      </c>
      <c r="C976" s="5">
        <v>0</v>
      </c>
      <c r="D976" s="5">
        <v>-1.9286999999999999E-2</v>
      </c>
      <c r="E976" s="5">
        <v>5.7920000000000003E-3</v>
      </c>
      <c r="F976" s="5">
        <v>1003819</v>
      </c>
      <c r="G976" s="5">
        <v>0</v>
      </c>
      <c r="H976" s="5">
        <v>0</v>
      </c>
      <c r="I976" s="5">
        <v>0</v>
      </c>
      <c r="J976" s="5">
        <v>0</v>
      </c>
      <c r="L976">
        <f t="shared" si="93"/>
        <v>974</v>
      </c>
      <c r="M976">
        <f>Analysis!$B$3+B976/1000000</f>
        <v>23.408421999993152</v>
      </c>
      <c r="N976">
        <f t="shared" si="94"/>
        <v>0</v>
      </c>
      <c r="O976">
        <f>IF(ABS(D976)&gt;1,D976/1000000,D976)*Analysis!$B$4</f>
        <v>-0.18920546999999999</v>
      </c>
      <c r="P976">
        <f>IF(ABS(E976)&gt;1,E976/1000000,E976)*Analysis!$B$4</f>
        <v>5.6819520000000005E-2</v>
      </c>
      <c r="Q976">
        <f>IF(ABS(F976)&gt;1,F976/1000000,F976)*Analysis!$B$4</f>
        <v>9.8474643900000007</v>
      </c>
      <c r="R976">
        <f t="shared" si="95"/>
        <v>0</v>
      </c>
      <c r="S976">
        <f t="shared" si="96"/>
        <v>0</v>
      </c>
      <c r="T976">
        <f t="shared" si="97"/>
        <v>0</v>
      </c>
      <c r="U976">
        <f t="shared" si="98"/>
        <v>0</v>
      </c>
    </row>
    <row r="977" spans="1:21" x14ac:dyDescent="0.3">
      <c r="A977" s="4">
        <v>975</v>
      </c>
      <c r="B977" s="4">
        <v>-96568563361</v>
      </c>
      <c r="C977" s="5">
        <v>0</v>
      </c>
      <c r="D977" s="5">
        <v>-1.9893000000000001E-2</v>
      </c>
      <c r="E977" s="5">
        <v>3.0609999999999999E-3</v>
      </c>
      <c r="F977" s="5">
        <v>1003890</v>
      </c>
      <c r="G977" s="5">
        <v>0</v>
      </c>
      <c r="H977" s="5">
        <v>0</v>
      </c>
      <c r="I977" s="5">
        <v>0</v>
      </c>
      <c r="J977" s="5">
        <v>0</v>
      </c>
      <c r="L977">
        <f t="shared" si="93"/>
        <v>975</v>
      </c>
      <c r="M977">
        <f>Analysis!$B$3+B977/1000000</f>
        <v>23.436639000006835</v>
      </c>
      <c r="N977">
        <f t="shared" si="94"/>
        <v>0</v>
      </c>
      <c r="O977">
        <f>IF(ABS(D977)&gt;1,D977/1000000,D977)*Analysis!$B$4</f>
        <v>-0.19515033000000001</v>
      </c>
      <c r="P977">
        <f>IF(ABS(E977)&gt;1,E977/1000000,E977)*Analysis!$B$4</f>
        <v>3.0028410000000002E-2</v>
      </c>
      <c r="Q977">
        <f>IF(ABS(F977)&gt;1,F977/1000000,F977)*Analysis!$B$4</f>
        <v>9.8481608999999999</v>
      </c>
      <c r="R977">
        <f t="shared" si="95"/>
        <v>0</v>
      </c>
      <c r="S977">
        <f t="shared" si="96"/>
        <v>0</v>
      </c>
      <c r="T977">
        <f t="shared" si="97"/>
        <v>0</v>
      </c>
      <c r="U977">
        <f t="shared" si="98"/>
        <v>0</v>
      </c>
    </row>
    <row r="978" spans="1:21" x14ac:dyDescent="0.3">
      <c r="A978" s="4">
        <v>976</v>
      </c>
      <c r="B978" s="4">
        <v>-96568533127</v>
      </c>
      <c r="C978" s="5">
        <v>0</v>
      </c>
      <c r="D978" s="5">
        <v>-1.1605000000000001E-2</v>
      </c>
      <c r="E978" s="5">
        <v>3.895E-3</v>
      </c>
      <c r="F978" s="5">
        <v>1004205</v>
      </c>
      <c r="G978" s="5">
        <v>0</v>
      </c>
      <c r="H978" s="5">
        <v>0</v>
      </c>
      <c r="I978" s="5">
        <v>0</v>
      </c>
      <c r="J978" s="5">
        <v>0</v>
      </c>
      <c r="L978">
        <f t="shared" si="93"/>
        <v>976</v>
      </c>
      <c r="M978">
        <f>Analysis!$B$3+B978/1000000</f>
        <v>23.466872999997577</v>
      </c>
      <c r="N978">
        <f t="shared" si="94"/>
        <v>0</v>
      </c>
      <c r="O978">
        <f>IF(ABS(D978)&gt;1,D978/1000000,D978)*Analysis!$B$4</f>
        <v>-0.11384505000000002</v>
      </c>
      <c r="P978">
        <f>IF(ABS(E978)&gt;1,E978/1000000,E978)*Analysis!$B$4</f>
        <v>3.8209949999999999E-2</v>
      </c>
      <c r="Q978">
        <f>IF(ABS(F978)&gt;1,F978/1000000,F978)*Analysis!$B$4</f>
        <v>9.8512510500000001</v>
      </c>
      <c r="R978">
        <f t="shared" si="95"/>
        <v>0</v>
      </c>
      <c r="S978">
        <f t="shared" si="96"/>
        <v>0</v>
      </c>
      <c r="T978">
        <f t="shared" si="97"/>
        <v>0</v>
      </c>
      <c r="U978">
        <f t="shared" si="98"/>
        <v>0</v>
      </c>
    </row>
    <row r="979" spans="1:21" x14ac:dyDescent="0.3">
      <c r="A979" s="4">
        <v>977</v>
      </c>
      <c r="B979" s="4">
        <v>-96568514661</v>
      </c>
      <c r="C979" s="5">
        <v>0</v>
      </c>
      <c r="D979" s="5">
        <v>-1.2633E-2</v>
      </c>
      <c r="E979" s="5">
        <v>8.2299999999999995E-4</v>
      </c>
      <c r="F979" s="5">
        <v>1004167</v>
      </c>
      <c r="G979" s="5">
        <v>0</v>
      </c>
      <c r="H979" s="5">
        <v>0</v>
      </c>
      <c r="I979" s="5">
        <v>0</v>
      </c>
      <c r="J979" s="5">
        <v>0</v>
      </c>
      <c r="L979">
        <f t="shared" si="93"/>
        <v>977</v>
      </c>
      <c r="M979">
        <f>Analysis!$B$3+B979/1000000</f>
        <v>23.485339000006206</v>
      </c>
      <c r="N979">
        <f t="shared" si="94"/>
        <v>0</v>
      </c>
      <c r="O979">
        <f>IF(ABS(D979)&gt;1,D979/1000000,D979)*Analysis!$B$4</f>
        <v>-0.12392973</v>
      </c>
      <c r="P979">
        <f>IF(ABS(E979)&gt;1,E979/1000000,E979)*Analysis!$B$4</f>
        <v>8.07363E-3</v>
      </c>
      <c r="Q979">
        <f>IF(ABS(F979)&gt;1,F979/1000000,F979)*Analysis!$B$4</f>
        <v>9.8508782700000008</v>
      </c>
      <c r="R979">
        <f t="shared" si="95"/>
        <v>0</v>
      </c>
      <c r="S979">
        <f t="shared" si="96"/>
        <v>0</v>
      </c>
      <c r="T979">
        <f t="shared" si="97"/>
        <v>0</v>
      </c>
      <c r="U979">
        <f t="shared" si="98"/>
        <v>0</v>
      </c>
    </row>
    <row r="980" spans="1:21" x14ac:dyDescent="0.3">
      <c r="A980" s="4">
        <v>978</v>
      </c>
      <c r="B980" s="4">
        <v>-96568495847</v>
      </c>
      <c r="C980" s="5">
        <v>0</v>
      </c>
      <c r="D980" s="5">
        <v>-1.6230000000000001E-2</v>
      </c>
      <c r="E980" s="5">
        <v>-3.3240000000000001E-3</v>
      </c>
      <c r="F980" s="5">
        <v>0.99543199999999998</v>
      </c>
      <c r="G980" s="5">
        <v>0</v>
      </c>
      <c r="H980" s="5">
        <v>0</v>
      </c>
      <c r="I980" s="5">
        <v>0</v>
      </c>
      <c r="J980" s="5">
        <v>0</v>
      </c>
      <c r="L980">
        <f t="shared" si="93"/>
        <v>978</v>
      </c>
      <c r="M980">
        <f>Analysis!$B$3+B980/1000000</f>
        <v>23.504153000001679</v>
      </c>
      <c r="N980">
        <f t="shared" si="94"/>
        <v>0</v>
      </c>
      <c r="O980">
        <f>IF(ABS(D980)&gt;1,D980/1000000,D980)*Analysis!$B$4</f>
        <v>-0.15921630000000003</v>
      </c>
      <c r="P980">
        <f>IF(ABS(E980)&gt;1,E980/1000000,E980)*Analysis!$B$4</f>
        <v>-3.2608440000000002E-2</v>
      </c>
      <c r="Q980">
        <f>IF(ABS(F980)&gt;1,F980/1000000,F980)*Analysis!$B$4</f>
        <v>9.7651879200000007</v>
      </c>
      <c r="R980">
        <f t="shared" si="95"/>
        <v>0</v>
      </c>
      <c r="S980">
        <f t="shared" si="96"/>
        <v>0</v>
      </c>
      <c r="T980">
        <f t="shared" si="97"/>
        <v>0</v>
      </c>
      <c r="U980">
        <f t="shared" si="98"/>
        <v>0</v>
      </c>
    </row>
    <row r="981" spans="1:21" x14ac:dyDescent="0.3">
      <c r="A981" s="4">
        <v>979</v>
      </c>
      <c r="B981" s="4">
        <v>-96568478160</v>
      </c>
      <c r="C981" s="5">
        <v>0</v>
      </c>
      <c r="D981" s="5">
        <v>-2.2064E-2</v>
      </c>
      <c r="E981" s="5">
        <v>-1.17E-4</v>
      </c>
      <c r="F981" s="5">
        <v>1003167</v>
      </c>
      <c r="G981" s="5">
        <v>0</v>
      </c>
      <c r="H981" s="5">
        <v>0</v>
      </c>
      <c r="I981" s="5">
        <v>0</v>
      </c>
      <c r="J981" s="5">
        <v>0</v>
      </c>
      <c r="L981">
        <f t="shared" si="93"/>
        <v>979</v>
      </c>
      <c r="M981">
        <f>Analysis!$B$3+B981/1000000</f>
        <v>23.521840000001248</v>
      </c>
      <c r="N981">
        <f t="shared" si="94"/>
        <v>0</v>
      </c>
      <c r="O981">
        <f>IF(ABS(D981)&gt;1,D981/1000000,D981)*Analysis!$B$4</f>
        <v>-0.21644784</v>
      </c>
      <c r="P981">
        <f>IF(ABS(E981)&gt;1,E981/1000000,E981)*Analysis!$B$4</f>
        <v>-1.14777E-3</v>
      </c>
      <c r="Q981">
        <f>IF(ABS(F981)&gt;1,F981/1000000,F981)*Analysis!$B$4</f>
        <v>9.8410682699999992</v>
      </c>
      <c r="R981">
        <f t="shared" si="95"/>
        <v>0</v>
      </c>
      <c r="S981">
        <f t="shared" si="96"/>
        <v>0</v>
      </c>
      <c r="T981">
        <f t="shared" si="97"/>
        <v>0</v>
      </c>
      <c r="U981">
        <f t="shared" si="98"/>
        <v>0</v>
      </c>
    </row>
    <row r="982" spans="1:21" x14ac:dyDescent="0.3">
      <c r="A982" s="4">
        <v>980</v>
      </c>
      <c r="B982" s="4">
        <v>-96568454821</v>
      </c>
      <c r="C982" s="5">
        <v>0</v>
      </c>
      <c r="D982" s="5">
        <v>-1.5637999999999999E-2</v>
      </c>
      <c r="E982" s="5">
        <v>-1.1479999999999999E-3</v>
      </c>
      <c r="F982" s="5">
        <v>1004737</v>
      </c>
      <c r="G982" s="5">
        <v>0</v>
      </c>
      <c r="H982" s="5">
        <v>0</v>
      </c>
      <c r="I982" s="5">
        <v>0</v>
      </c>
      <c r="J982" s="5">
        <v>0</v>
      </c>
      <c r="L982">
        <f t="shared" si="93"/>
        <v>980</v>
      </c>
      <c r="M982">
        <f>Analysis!$B$3+B982/1000000</f>
        <v>23.545178999993368</v>
      </c>
      <c r="N982">
        <f t="shared" si="94"/>
        <v>0</v>
      </c>
      <c r="O982">
        <f>IF(ABS(D982)&gt;1,D982/1000000,D982)*Analysis!$B$4</f>
        <v>-0.15340877999999999</v>
      </c>
      <c r="P982">
        <f>IF(ABS(E982)&gt;1,E982/1000000,E982)*Analysis!$B$4</f>
        <v>-1.126188E-2</v>
      </c>
      <c r="Q982">
        <f>IF(ABS(F982)&gt;1,F982/1000000,F982)*Analysis!$B$4</f>
        <v>9.8564699700000009</v>
      </c>
      <c r="R982">
        <f t="shared" si="95"/>
        <v>0</v>
      </c>
      <c r="S982">
        <f t="shared" si="96"/>
        <v>0</v>
      </c>
      <c r="T982">
        <f t="shared" si="97"/>
        <v>0</v>
      </c>
      <c r="U982">
        <f t="shared" si="98"/>
        <v>0</v>
      </c>
    </row>
    <row r="983" spans="1:21" x14ac:dyDescent="0.3">
      <c r="A983" s="4">
        <v>981</v>
      </c>
      <c r="B983" s="4">
        <v>-96568428775</v>
      </c>
      <c r="C983" s="5">
        <v>0</v>
      </c>
      <c r="D983" s="5">
        <v>-2.0819000000000001E-2</v>
      </c>
      <c r="E983" s="5">
        <v>4.2950000000000002E-3</v>
      </c>
      <c r="F983" s="5">
        <v>1003594</v>
      </c>
      <c r="G983" s="5">
        <v>0</v>
      </c>
      <c r="H983" s="5">
        <v>0</v>
      </c>
      <c r="I983" s="5">
        <v>0</v>
      </c>
      <c r="J983" s="5">
        <v>0</v>
      </c>
      <c r="L983">
        <f t="shared" si="93"/>
        <v>981</v>
      </c>
      <c r="M983">
        <f>Analysis!$B$3+B983/1000000</f>
        <v>23.571225000006962</v>
      </c>
      <c r="N983">
        <f t="shared" si="94"/>
        <v>0</v>
      </c>
      <c r="O983">
        <f>IF(ABS(D983)&gt;1,D983/1000000,D983)*Analysis!$B$4</f>
        <v>-0.20423439000000002</v>
      </c>
      <c r="P983">
        <f>IF(ABS(E983)&gt;1,E983/1000000,E983)*Analysis!$B$4</f>
        <v>4.2133950000000003E-2</v>
      </c>
      <c r="Q983">
        <f>IF(ABS(F983)&gt;1,F983/1000000,F983)*Analysis!$B$4</f>
        <v>9.8452571400000011</v>
      </c>
      <c r="R983">
        <f t="shared" si="95"/>
        <v>0</v>
      </c>
      <c r="S983">
        <f t="shared" si="96"/>
        <v>0</v>
      </c>
      <c r="T983">
        <f t="shared" si="97"/>
        <v>0</v>
      </c>
      <c r="U983">
        <f t="shared" si="98"/>
        <v>0</v>
      </c>
    </row>
    <row r="984" spans="1:21" x14ac:dyDescent="0.3">
      <c r="A984" s="4">
        <v>982</v>
      </c>
      <c r="B984" s="4">
        <v>-96568407157</v>
      </c>
      <c r="C984" s="5">
        <v>0</v>
      </c>
      <c r="D984" s="5">
        <v>-1.2736000000000001E-2</v>
      </c>
      <c r="E984" s="5">
        <v>4.4000000000000003E-3</v>
      </c>
      <c r="F984" s="5">
        <v>1004146</v>
      </c>
      <c r="G984" s="5">
        <v>0</v>
      </c>
      <c r="H984" s="5">
        <v>0</v>
      </c>
      <c r="I984" s="5">
        <v>0</v>
      </c>
      <c r="J984" s="5">
        <v>0</v>
      </c>
      <c r="L984">
        <f t="shared" si="93"/>
        <v>982</v>
      </c>
      <c r="M984">
        <f>Analysis!$B$3+B984/1000000</f>
        <v>23.592843000005814</v>
      </c>
      <c r="N984">
        <f t="shared" si="94"/>
        <v>0</v>
      </c>
      <c r="O984">
        <f>IF(ABS(D984)&gt;1,D984/1000000,D984)*Analysis!$B$4</f>
        <v>-0.12494016000000001</v>
      </c>
      <c r="P984">
        <f>IF(ABS(E984)&gt;1,E984/1000000,E984)*Analysis!$B$4</f>
        <v>4.3164000000000008E-2</v>
      </c>
      <c r="Q984">
        <f>IF(ABS(F984)&gt;1,F984/1000000,F984)*Analysis!$B$4</f>
        <v>9.8506722599999996</v>
      </c>
      <c r="R984">
        <f t="shared" si="95"/>
        <v>0</v>
      </c>
      <c r="S984">
        <f t="shared" si="96"/>
        <v>0</v>
      </c>
      <c r="T984">
        <f t="shared" si="97"/>
        <v>0</v>
      </c>
      <c r="U984">
        <f t="shared" si="98"/>
        <v>0</v>
      </c>
    </row>
    <row r="985" spans="1:21" x14ac:dyDescent="0.3">
      <c r="A985" s="4">
        <v>983</v>
      </c>
      <c r="B985" s="4">
        <v>-96568390579</v>
      </c>
      <c r="C985" s="5">
        <v>0</v>
      </c>
      <c r="D985" s="5">
        <v>-1.686E-2</v>
      </c>
      <c r="E985" s="5">
        <v>4.2919999999999998E-3</v>
      </c>
      <c r="F985" s="5">
        <v>1003483</v>
      </c>
      <c r="G985" s="5">
        <v>0</v>
      </c>
      <c r="H985" s="5">
        <v>0</v>
      </c>
      <c r="I985" s="5">
        <v>0</v>
      </c>
      <c r="J985" s="5">
        <v>0</v>
      </c>
      <c r="L985">
        <f t="shared" si="93"/>
        <v>983</v>
      </c>
      <c r="M985">
        <f>Analysis!$B$3+B985/1000000</f>
        <v>23.609421000001021</v>
      </c>
      <c r="N985">
        <f t="shared" si="94"/>
        <v>0</v>
      </c>
      <c r="O985">
        <f>IF(ABS(D985)&gt;1,D985/1000000,D985)*Analysis!$B$4</f>
        <v>-0.1653966</v>
      </c>
      <c r="P985">
        <f>IF(ABS(E985)&gt;1,E985/1000000,E985)*Analysis!$B$4</f>
        <v>4.2104519999999999E-2</v>
      </c>
      <c r="Q985">
        <f>IF(ABS(F985)&gt;1,F985/1000000,F985)*Analysis!$B$4</f>
        <v>9.8441682299999993</v>
      </c>
      <c r="R985">
        <f t="shared" si="95"/>
        <v>0</v>
      </c>
      <c r="S985">
        <f t="shared" si="96"/>
        <v>0</v>
      </c>
      <c r="T985">
        <f t="shared" si="97"/>
        <v>0</v>
      </c>
      <c r="U985">
        <f t="shared" si="98"/>
        <v>0</v>
      </c>
    </row>
    <row r="986" spans="1:21" x14ac:dyDescent="0.3">
      <c r="A986" s="4">
        <v>984</v>
      </c>
      <c r="B986" s="4">
        <v>-96568373473</v>
      </c>
      <c r="C986" s="5">
        <v>0</v>
      </c>
      <c r="D986" s="5">
        <v>-1.2869999999999999E-2</v>
      </c>
      <c r="E986" s="5">
        <v>4.4479999999999997E-3</v>
      </c>
      <c r="F986" s="5">
        <v>1006574</v>
      </c>
      <c r="G986" s="5">
        <v>0</v>
      </c>
      <c r="H986" s="5">
        <v>0</v>
      </c>
      <c r="I986" s="5">
        <v>0</v>
      </c>
      <c r="J986" s="5">
        <v>0</v>
      </c>
      <c r="L986">
        <f t="shared" si="93"/>
        <v>984</v>
      </c>
      <c r="M986">
        <f>Analysis!$B$3+B986/1000000</f>
        <v>23.626527000000351</v>
      </c>
      <c r="N986">
        <f t="shared" si="94"/>
        <v>0</v>
      </c>
      <c r="O986">
        <f>IF(ABS(D986)&gt;1,D986/1000000,D986)*Analysis!$B$4</f>
        <v>-0.1262547</v>
      </c>
      <c r="P986">
        <f>IF(ABS(E986)&gt;1,E986/1000000,E986)*Analysis!$B$4</f>
        <v>4.3634880000000001E-2</v>
      </c>
      <c r="Q986">
        <f>IF(ABS(F986)&gt;1,F986/1000000,F986)*Analysis!$B$4</f>
        <v>9.8744909400000012</v>
      </c>
      <c r="R986">
        <f t="shared" si="95"/>
        <v>0</v>
      </c>
      <c r="S986">
        <f t="shared" si="96"/>
        <v>0</v>
      </c>
      <c r="T986">
        <f t="shared" si="97"/>
        <v>0</v>
      </c>
      <c r="U986">
        <f t="shared" si="98"/>
        <v>0</v>
      </c>
    </row>
    <row r="987" spans="1:21" x14ac:dyDescent="0.3">
      <c r="A987" s="4">
        <v>985</v>
      </c>
      <c r="B987" s="4">
        <v>-96568354210</v>
      </c>
      <c r="C987" s="5">
        <v>0</v>
      </c>
      <c r="D987" s="5">
        <v>-1.2886999999999999E-2</v>
      </c>
      <c r="E987" s="5">
        <v>4.45E-3</v>
      </c>
      <c r="F987" s="5">
        <v>1004436</v>
      </c>
      <c r="G987" s="5">
        <v>0</v>
      </c>
      <c r="H987" s="5">
        <v>0</v>
      </c>
      <c r="I987" s="5">
        <v>0</v>
      </c>
      <c r="J987" s="5">
        <v>0</v>
      </c>
      <c r="L987">
        <f t="shared" si="93"/>
        <v>985</v>
      </c>
      <c r="M987">
        <f>Analysis!$B$3+B987/1000000</f>
        <v>23.645789999995031</v>
      </c>
      <c r="N987">
        <f t="shared" si="94"/>
        <v>0</v>
      </c>
      <c r="O987">
        <f>IF(ABS(D987)&gt;1,D987/1000000,D987)*Analysis!$B$4</f>
        <v>-0.12642147000000001</v>
      </c>
      <c r="P987">
        <f>IF(ABS(E987)&gt;1,E987/1000000,E987)*Analysis!$B$4</f>
        <v>4.3654499999999999E-2</v>
      </c>
      <c r="Q987">
        <f>IF(ABS(F987)&gt;1,F987/1000000,F987)*Analysis!$B$4</f>
        <v>9.8535171600000009</v>
      </c>
      <c r="R987">
        <f t="shared" si="95"/>
        <v>0</v>
      </c>
      <c r="S987">
        <f t="shared" si="96"/>
        <v>0</v>
      </c>
      <c r="T987">
        <f t="shared" si="97"/>
        <v>0</v>
      </c>
      <c r="U987">
        <f t="shared" si="98"/>
        <v>0</v>
      </c>
    </row>
    <row r="988" spans="1:21" x14ac:dyDescent="0.3">
      <c r="A988" s="4">
        <v>986</v>
      </c>
      <c r="B988" s="4">
        <v>-96568344229</v>
      </c>
      <c r="C988" s="5">
        <v>0</v>
      </c>
      <c r="D988" s="5">
        <v>-1.2965000000000001E-2</v>
      </c>
      <c r="E988" s="5">
        <v>4.4250000000000001E-3</v>
      </c>
      <c r="F988" s="5">
        <v>1003655</v>
      </c>
      <c r="G988" s="5">
        <v>0</v>
      </c>
      <c r="H988" s="5">
        <v>0</v>
      </c>
      <c r="I988" s="5">
        <v>0</v>
      </c>
      <c r="J988" s="5">
        <v>0</v>
      </c>
      <c r="L988">
        <f t="shared" si="93"/>
        <v>986</v>
      </c>
      <c r="M988">
        <f>Analysis!$B$3+B988/1000000</f>
        <v>23.655771000005188</v>
      </c>
      <c r="N988">
        <f t="shared" si="94"/>
        <v>0</v>
      </c>
      <c r="O988">
        <f>IF(ABS(D988)&gt;1,D988/1000000,D988)*Analysis!$B$4</f>
        <v>-0.12718665000000001</v>
      </c>
      <c r="P988">
        <f>IF(ABS(E988)&gt;1,E988/1000000,E988)*Analysis!$B$4</f>
        <v>4.3409250000000003E-2</v>
      </c>
      <c r="Q988">
        <f>IF(ABS(F988)&gt;1,F988/1000000,F988)*Analysis!$B$4</f>
        <v>9.8458555499999996</v>
      </c>
      <c r="R988">
        <f t="shared" si="95"/>
        <v>0</v>
      </c>
      <c r="S988">
        <f t="shared" si="96"/>
        <v>0</v>
      </c>
      <c r="T988">
        <f t="shared" si="97"/>
        <v>0</v>
      </c>
      <c r="U988">
        <f t="shared" si="98"/>
        <v>0</v>
      </c>
    </row>
    <row r="989" spans="1:21" x14ac:dyDescent="0.3">
      <c r="A989" s="4">
        <v>987</v>
      </c>
      <c r="B989" s="4">
        <v>-96568309858</v>
      </c>
      <c r="C989" s="5">
        <v>0</v>
      </c>
      <c r="D989" s="5">
        <v>-2.0050999999999999E-2</v>
      </c>
      <c r="E989" s="5">
        <v>4.3810000000000003E-3</v>
      </c>
      <c r="F989" s="5">
        <v>1003919</v>
      </c>
      <c r="G989" s="5">
        <v>0</v>
      </c>
      <c r="H989" s="5">
        <v>0</v>
      </c>
      <c r="I989" s="5">
        <v>0</v>
      </c>
      <c r="J989" s="5">
        <v>0</v>
      </c>
      <c r="L989">
        <f t="shared" si="93"/>
        <v>987</v>
      </c>
      <c r="M989">
        <f>Analysis!$B$3+B989/1000000</f>
        <v>23.690142000006745</v>
      </c>
      <c r="N989">
        <f t="shared" si="94"/>
        <v>0</v>
      </c>
      <c r="O989">
        <f>IF(ABS(D989)&gt;1,D989/1000000,D989)*Analysis!$B$4</f>
        <v>-0.19670031000000002</v>
      </c>
      <c r="P989">
        <f>IF(ABS(E989)&gt;1,E989/1000000,E989)*Analysis!$B$4</f>
        <v>4.2977610000000006E-2</v>
      </c>
      <c r="Q989">
        <f>IF(ABS(F989)&gt;1,F989/1000000,F989)*Analysis!$B$4</f>
        <v>9.8484453900000002</v>
      </c>
      <c r="R989">
        <f t="shared" si="95"/>
        <v>0</v>
      </c>
      <c r="S989">
        <f t="shared" si="96"/>
        <v>0</v>
      </c>
      <c r="T989">
        <f t="shared" si="97"/>
        <v>0</v>
      </c>
      <c r="U989">
        <f t="shared" si="98"/>
        <v>0</v>
      </c>
    </row>
    <row r="990" spans="1:21" x14ac:dyDescent="0.3">
      <c r="A990" s="4">
        <v>988</v>
      </c>
      <c r="B990" s="4">
        <v>-96568297187</v>
      </c>
      <c r="C990" s="5">
        <v>0</v>
      </c>
      <c r="D990" s="5">
        <v>-1.2338999999999999E-2</v>
      </c>
      <c r="E990" s="5">
        <v>4.2839999999999996E-3</v>
      </c>
      <c r="F990" s="5">
        <v>1004181</v>
      </c>
      <c r="G990" s="5">
        <v>0</v>
      </c>
      <c r="H990" s="5">
        <v>0</v>
      </c>
      <c r="I990" s="5">
        <v>0</v>
      </c>
      <c r="J990" s="5">
        <v>0</v>
      </c>
      <c r="L990">
        <f t="shared" si="93"/>
        <v>988</v>
      </c>
      <c r="M990">
        <f>Analysis!$B$3+B990/1000000</f>
        <v>23.70281299999624</v>
      </c>
      <c r="N990">
        <f t="shared" si="94"/>
        <v>0</v>
      </c>
      <c r="O990">
        <f>IF(ABS(D990)&gt;1,D990/1000000,D990)*Analysis!$B$4</f>
        <v>-0.12104558999999999</v>
      </c>
      <c r="P990">
        <f>IF(ABS(E990)&gt;1,E990/1000000,E990)*Analysis!$B$4</f>
        <v>4.2026040000000001E-2</v>
      </c>
      <c r="Q990">
        <f>IF(ABS(F990)&gt;1,F990/1000000,F990)*Analysis!$B$4</f>
        <v>9.851015610000001</v>
      </c>
      <c r="R990">
        <f t="shared" si="95"/>
        <v>0</v>
      </c>
      <c r="S990">
        <f t="shared" si="96"/>
        <v>0</v>
      </c>
      <c r="T990">
        <f t="shared" si="97"/>
        <v>0</v>
      </c>
      <c r="U990">
        <f t="shared" si="98"/>
        <v>0</v>
      </c>
    </row>
    <row r="991" spans="1:21" x14ac:dyDescent="0.3">
      <c r="A991" s="4">
        <v>989</v>
      </c>
      <c r="B991" s="4">
        <v>-96568269509</v>
      </c>
      <c r="C991" s="5">
        <v>0</v>
      </c>
      <c r="D991" s="5">
        <v>-1.2756999999999999E-2</v>
      </c>
      <c r="E991" s="5">
        <v>4.3600000000000002E-3</v>
      </c>
      <c r="F991" s="5">
        <v>0.99710100000000002</v>
      </c>
      <c r="G991" s="5">
        <v>0</v>
      </c>
      <c r="H991" s="5">
        <v>0</v>
      </c>
      <c r="I991" s="5">
        <v>0</v>
      </c>
      <c r="J991" s="5">
        <v>0</v>
      </c>
      <c r="L991">
        <f t="shared" si="93"/>
        <v>989</v>
      </c>
      <c r="M991">
        <f>Analysis!$B$3+B991/1000000</f>
        <v>23.730490999994799</v>
      </c>
      <c r="N991">
        <f t="shared" si="94"/>
        <v>0</v>
      </c>
      <c r="O991">
        <f>IF(ABS(D991)&gt;1,D991/1000000,D991)*Analysis!$B$4</f>
        <v>-0.12514617</v>
      </c>
      <c r="P991">
        <f>IF(ABS(E991)&gt;1,E991/1000000,E991)*Analysis!$B$4</f>
        <v>4.2771600000000007E-2</v>
      </c>
      <c r="Q991">
        <f>IF(ABS(F991)&gt;1,F991/1000000,F991)*Analysis!$B$4</f>
        <v>9.7815608100000002</v>
      </c>
      <c r="R991">
        <f t="shared" si="95"/>
        <v>0</v>
      </c>
      <c r="S991">
        <f t="shared" si="96"/>
        <v>0</v>
      </c>
      <c r="T991">
        <f t="shared" si="97"/>
        <v>0</v>
      </c>
      <c r="U991">
        <f t="shared" si="98"/>
        <v>0</v>
      </c>
    </row>
    <row r="992" spans="1:21" x14ac:dyDescent="0.3">
      <c r="A992" s="4">
        <v>990</v>
      </c>
      <c r="B992" s="4">
        <v>-96568247060</v>
      </c>
      <c r="C992" s="5">
        <v>0</v>
      </c>
      <c r="D992" s="5">
        <v>-2.1814E-2</v>
      </c>
      <c r="E992" s="5">
        <v>4.2830000000000003E-3</v>
      </c>
      <c r="F992" s="5">
        <v>0.99646699999999999</v>
      </c>
      <c r="G992" s="5">
        <v>0</v>
      </c>
      <c r="H992" s="5">
        <v>0</v>
      </c>
      <c r="I992" s="5">
        <v>0</v>
      </c>
      <c r="J992" s="5">
        <v>0</v>
      </c>
      <c r="L992">
        <f t="shared" si="93"/>
        <v>990</v>
      </c>
      <c r="M992">
        <f>Analysis!$B$3+B992/1000000</f>
        <v>23.752940000005765</v>
      </c>
      <c r="N992">
        <f t="shared" si="94"/>
        <v>0</v>
      </c>
      <c r="O992">
        <f>IF(ABS(D992)&gt;1,D992/1000000,D992)*Analysis!$B$4</f>
        <v>-0.21399534000000001</v>
      </c>
      <c r="P992">
        <f>IF(ABS(E992)&gt;1,E992/1000000,E992)*Analysis!$B$4</f>
        <v>4.2016230000000009E-2</v>
      </c>
      <c r="Q992">
        <f>IF(ABS(F992)&gt;1,F992/1000000,F992)*Analysis!$B$4</f>
        <v>9.7753412700000002</v>
      </c>
      <c r="R992">
        <f t="shared" si="95"/>
        <v>0</v>
      </c>
      <c r="S992">
        <f t="shared" si="96"/>
        <v>0</v>
      </c>
      <c r="T992">
        <f t="shared" si="97"/>
        <v>0</v>
      </c>
      <c r="U992">
        <f t="shared" si="98"/>
        <v>0</v>
      </c>
    </row>
    <row r="993" spans="1:21" x14ac:dyDescent="0.3">
      <c r="A993" s="4">
        <v>991</v>
      </c>
      <c r="B993" s="4">
        <v>-96568228463</v>
      </c>
      <c r="C993" s="5">
        <v>0</v>
      </c>
      <c r="D993" s="5">
        <v>-1.7514999999999999E-2</v>
      </c>
      <c r="E993" s="5">
        <v>-4.6769999999999997E-3</v>
      </c>
      <c r="F993" s="5">
        <v>1003749</v>
      </c>
      <c r="G993" s="5">
        <v>0</v>
      </c>
      <c r="H993" s="5">
        <v>0</v>
      </c>
      <c r="I993" s="5">
        <v>0</v>
      </c>
      <c r="J993" s="5">
        <v>0</v>
      </c>
      <c r="L993">
        <f t="shared" si="93"/>
        <v>991</v>
      </c>
      <c r="M993">
        <f>Analysis!$B$3+B993/1000000</f>
        <v>23.771536999993259</v>
      </c>
      <c r="N993">
        <f t="shared" si="94"/>
        <v>0</v>
      </c>
      <c r="O993">
        <f>IF(ABS(D993)&gt;1,D993/1000000,D993)*Analysis!$B$4</f>
        <v>-0.17182215000000001</v>
      </c>
      <c r="P993">
        <f>IF(ABS(E993)&gt;1,E993/1000000,E993)*Analysis!$B$4</f>
        <v>-4.5881369999999998E-2</v>
      </c>
      <c r="Q993">
        <f>IF(ABS(F993)&gt;1,F993/1000000,F993)*Analysis!$B$4</f>
        <v>9.8467776899999997</v>
      </c>
      <c r="R993">
        <f t="shared" si="95"/>
        <v>0</v>
      </c>
      <c r="S993">
        <f t="shared" si="96"/>
        <v>0</v>
      </c>
      <c r="T993">
        <f t="shared" si="97"/>
        <v>0</v>
      </c>
      <c r="U993">
        <f t="shared" si="98"/>
        <v>0</v>
      </c>
    </row>
    <row r="994" spans="1:21" x14ac:dyDescent="0.3">
      <c r="A994" s="4">
        <v>992</v>
      </c>
      <c r="B994" s="4">
        <v>-96568212985</v>
      </c>
      <c r="C994" s="5">
        <v>0</v>
      </c>
      <c r="D994" s="5">
        <v>-1.2529999999999999E-2</v>
      </c>
      <c r="E994" s="5">
        <v>-3.1480000000000002E-3</v>
      </c>
      <c r="F994" s="5">
        <v>1005138</v>
      </c>
      <c r="G994" s="5">
        <v>0</v>
      </c>
      <c r="H994" s="5">
        <v>0</v>
      </c>
      <c r="I994" s="5">
        <v>0</v>
      </c>
      <c r="J994" s="5">
        <v>0</v>
      </c>
      <c r="L994">
        <f t="shared" si="93"/>
        <v>992</v>
      </c>
      <c r="M994">
        <f>Analysis!$B$3+B994/1000000</f>
        <v>23.787014999994426</v>
      </c>
      <c r="N994">
        <f t="shared" si="94"/>
        <v>0</v>
      </c>
      <c r="O994">
        <f>IF(ABS(D994)&gt;1,D994/1000000,D994)*Analysis!$B$4</f>
        <v>-0.1229193</v>
      </c>
      <c r="P994">
        <f>IF(ABS(E994)&gt;1,E994/1000000,E994)*Analysis!$B$4</f>
        <v>-3.0881880000000004E-2</v>
      </c>
      <c r="Q994">
        <f>IF(ABS(F994)&gt;1,F994/1000000,F994)*Analysis!$B$4</f>
        <v>9.8604037800000022</v>
      </c>
      <c r="R994">
        <f t="shared" si="95"/>
        <v>0</v>
      </c>
      <c r="S994">
        <f t="shared" si="96"/>
        <v>0</v>
      </c>
      <c r="T994">
        <f t="shared" si="97"/>
        <v>0</v>
      </c>
      <c r="U994">
        <f t="shared" si="98"/>
        <v>0</v>
      </c>
    </row>
    <row r="995" spans="1:21" x14ac:dyDescent="0.3">
      <c r="A995" s="4">
        <v>993</v>
      </c>
      <c r="B995" s="4">
        <v>-96568191606</v>
      </c>
      <c r="C995" s="5">
        <v>0</v>
      </c>
      <c r="D995" s="5">
        <v>-1.2293999999999999E-2</v>
      </c>
      <c r="E995" s="5">
        <v>-1.9480000000000001E-3</v>
      </c>
      <c r="F995" s="5">
        <v>1000332</v>
      </c>
      <c r="G995" s="5">
        <v>0</v>
      </c>
      <c r="H995" s="5">
        <v>0</v>
      </c>
      <c r="I995" s="5">
        <v>0</v>
      </c>
      <c r="J995" s="5">
        <v>0</v>
      </c>
      <c r="L995">
        <f t="shared" si="93"/>
        <v>993</v>
      </c>
      <c r="M995">
        <f>Analysis!$B$3+B995/1000000</f>
        <v>23.808394000006956</v>
      </c>
      <c r="N995">
        <f t="shared" si="94"/>
        <v>0</v>
      </c>
      <c r="O995">
        <f>IF(ABS(D995)&gt;1,D995/1000000,D995)*Analysis!$B$4</f>
        <v>-0.12060414</v>
      </c>
      <c r="P995">
        <f>IF(ABS(E995)&gt;1,E995/1000000,E995)*Analysis!$B$4</f>
        <v>-1.9109880000000003E-2</v>
      </c>
      <c r="Q995">
        <f>IF(ABS(F995)&gt;1,F995/1000000,F995)*Analysis!$B$4</f>
        <v>9.8132569200000006</v>
      </c>
      <c r="R995">
        <f t="shared" si="95"/>
        <v>0</v>
      </c>
      <c r="S995">
        <f t="shared" si="96"/>
        <v>0</v>
      </c>
      <c r="T995">
        <f t="shared" si="97"/>
        <v>0</v>
      </c>
      <c r="U995">
        <f t="shared" si="98"/>
        <v>0</v>
      </c>
    </row>
    <row r="996" spans="1:21" x14ac:dyDescent="0.3">
      <c r="A996" s="4">
        <v>994</v>
      </c>
      <c r="B996" s="4">
        <v>-96568170868</v>
      </c>
      <c r="C996" s="5">
        <v>0</v>
      </c>
      <c r="D996" s="5">
        <v>-1.2784999999999999E-2</v>
      </c>
      <c r="E996" s="5">
        <v>4.9649999999999998E-3</v>
      </c>
      <c r="F996" s="5">
        <v>1003788</v>
      </c>
      <c r="G996" s="5">
        <v>0</v>
      </c>
      <c r="H996" s="5">
        <v>0</v>
      </c>
      <c r="I996" s="5">
        <v>0</v>
      </c>
      <c r="J996" s="5">
        <v>0</v>
      </c>
      <c r="L996">
        <f t="shared" si="93"/>
        <v>994</v>
      </c>
      <c r="M996">
        <f>Analysis!$B$3+B996/1000000</f>
        <v>23.829131999998935</v>
      </c>
      <c r="N996">
        <f t="shared" si="94"/>
        <v>0</v>
      </c>
      <c r="O996">
        <f>IF(ABS(D996)&gt;1,D996/1000000,D996)*Analysis!$B$4</f>
        <v>-0.12542085</v>
      </c>
      <c r="P996">
        <f>IF(ABS(E996)&gt;1,E996/1000000,E996)*Analysis!$B$4</f>
        <v>4.8706649999999997E-2</v>
      </c>
      <c r="Q996">
        <f>IF(ABS(F996)&gt;1,F996/1000000,F996)*Analysis!$B$4</f>
        <v>9.8471602799999989</v>
      </c>
      <c r="R996">
        <f t="shared" si="95"/>
        <v>0</v>
      </c>
      <c r="S996">
        <f t="shared" si="96"/>
        <v>0</v>
      </c>
      <c r="T996">
        <f t="shared" si="97"/>
        <v>0</v>
      </c>
      <c r="U996">
        <f t="shared" si="98"/>
        <v>0</v>
      </c>
    </row>
    <row r="997" spans="1:21" x14ac:dyDescent="0.3">
      <c r="A997" s="4">
        <v>995</v>
      </c>
      <c r="B997" s="4">
        <v>-96568148296</v>
      </c>
      <c r="C997" s="5">
        <v>0</v>
      </c>
      <c r="D997" s="5">
        <v>-1.2924E-2</v>
      </c>
      <c r="E997" s="5">
        <v>4.901E-3</v>
      </c>
      <c r="F997" s="5">
        <v>1003294</v>
      </c>
      <c r="G997" s="5">
        <v>0</v>
      </c>
      <c r="H997" s="5">
        <v>0</v>
      </c>
      <c r="I997" s="5">
        <v>0</v>
      </c>
      <c r="J997" s="5">
        <v>0</v>
      </c>
      <c r="L997">
        <f t="shared" si="93"/>
        <v>995</v>
      </c>
      <c r="M997">
        <f>Analysis!$B$3+B997/1000000</f>
        <v>23.851704000000609</v>
      </c>
      <c r="N997">
        <f t="shared" si="94"/>
        <v>0</v>
      </c>
      <c r="O997">
        <f>IF(ABS(D997)&gt;1,D997/1000000,D997)*Analysis!$B$4</f>
        <v>-0.12678444</v>
      </c>
      <c r="P997">
        <f>IF(ABS(E997)&gt;1,E997/1000000,E997)*Analysis!$B$4</f>
        <v>4.807881E-2</v>
      </c>
      <c r="Q997">
        <f>IF(ABS(F997)&gt;1,F997/1000000,F997)*Analysis!$B$4</f>
        <v>9.8423141399999992</v>
      </c>
      <c r="R997">
        <f t="shared" si="95"/>
        <v>0</v>
      </c>
      <c r="S997">
        <f t="shared" si="96"/>
        <v>0</v>
      </c>
      <c r="T997">
        <f t="shared" si="97"/>
        <v>0</v>
      </c>
      <c r="U997">
        <f t="shared" si="98"/>
        <v>0</v>
      </c>
    </row>
    <row r="998" spans="1:21" x14ac:dyDescent="0.3">
      <c r="A998" s="4">
        <v>996</v>
      </c>
      <c r="B998" s="4">
        <v>-96568127924</v>
      </c>
      <c r="C998" s="5">
        <v>0</v>
      </c>
      <c r="D998" s="5">
        <v>-1.2808999999999999E-2</v>
      </c>
      <c r="E998" s="5">
        <v>4.143E-3</v>
      </c>
      <c r="F998" s="5">
        <v>1004144</v>
      </c>
      <c r="G998" s="5">
        <v>0</v>
      </c>
      <c r="H998" s="5">
        <v>0</v>
      </c>
      <c r="I998" s="5">
        <v>0</v>
      </c>
      <c r="J998" s="5">
        <v>0</v>
      </c>
      <c r="L998">
        <f t="shared" si="93"/>
        <v>996</v>
      </c>
      <c r="M998">
        <f>Analysis!$B$3+B998/1000000</f>
        <v>23.872075999999652</v>
      </c>
      <c r="N998">
        <f t="shared" si="94"/>
        <v>0</v>
      </c>
      <c r="O998">
        <f>IF(ABS(D998)&gt;1,D998/1000000,D998)*Analysis!$B$4</f>
        <v>-0.12565629</v>
      </c>
      <c r="P998">
        <f>IF(ABS(E998)&gt;1,E998/1000000,E998)*Analysis!$B$4</f>
        <v>4.0642830000000005E-2</v>
      </c>
      <c r="Q998">
        <f>IF(ABS(F998)&gt;1,F998/1000000,F998)*Analysis!$B$4</f>
        <v>9.8506526399999998</v>
      </c>
      <c r="R998">
        <f t="shared" si="95"/>
        <v>0</v>
      </c>
      <c r="S998">
        <f t="shared" si="96"/>
        <v>0</v>
      </c>
      <c r="T998">
        <f t="shared" si="97"/>
        <v>0</v>
      </c>
      <c r="U998">
        <f t="shared" si="98"/>
        <v>0</v>
      </c>
    </row>
    <row r="999" spans="1:21" x14ac:dyDescent="0.3">
      <c r="A999" s="4">
        <v>997</v>
      </c>
      <c r="B999" s="4">
        <v>-96568108253</v>
      </c>
      <c r="C999" s="5">
        <v>0</v>
      </c>
      <c r="D999" s="5">
        <v>-1.2951000000000001E-2</v>
      </c>
      <c r="E999" s="5">
        <v>4.4299999999999999E-3</v>
      </c>
      <c r="F999" s="5">
        <v>1004318</v>
      </c>
      <c r="G999" s="5">
        <v>0</v>
      </c>
      <c r="H999" s="5">
        <v>0</v>
      </c>
      <c r="I999" s="5">
        <v>0</v>
      </c>
      <c r="J999" s="5">
        <v>0</v>
      </c>
      <c r="L999">
        <f t="shared" si="93"/>
        <v>997</v>
      </c>
      <c r="M999">
        <f>Analysis!$B$3+B999/1000000</f>
        <v>23.891747000001487</v>
      </c>
      <c r="N999">
        <f t="shared" si="94"/>
        <v>0</v>
      </c>
      <c r="O999">
        <f>IF(ABS(D999)&gt;1,D999/1000000,D999)*Analysis!$B$4</f>
        <v>-0.12704931000000003</v>
      </c>
      <c r="P999">
        <f>IF(ABS(E999)&gt;1,E999/1000000,E999)*Analysis!$B$4</f>
        <v>4.3458299999999998E-2</v>
      </c>
      <c r="Q999">
        <f>IF(ABS(F999)&gt;1,F999/1000000,F999)*Analysis!$B$4</f>
        <v>9.8523595800000017</v>
      </c>
      <c r="R999">
        <f t="shared" si="95"/>
        <v>0</v>
      </c>
      <c r="S999">
        <f t="shared" si="96"/>
        <v>0</v>
      </c>
      <c r="T999">
        <f t="shared" si="97"/>
        <v>0</v>
      </c>
      <c r="U999">
        <f t="shared" si="98"/>
        <v>0</v>
      </c>
    </row>
    <row r="1000" spans="1:21" x14ac:dyDescent="0.3">
      <c r="A1000" s="4">
        <v>998</v>
      </c>
      <c r="B1000" s="4">
        <v>-96568086962</v>
      </c>
      <c r="C1000" s="5">
        <v>0</v>
      </c>
      <c r="D1000" s="5">
        <v>-1.286E-2</v>
      </c>
      <c r="E1000" s="5">
        <v>4.5009999999999998E-3</v>
      </c>
      <c r="F1000" s="5">
        <v>1004197</v>
      </c>
      <c r="G1000" s="5">
        <v>0</v>
      </c>
      <c r="H1000" s="5">
        <v>0</v>
      </c>
      <c r="I1000" s="5">
        <v>0</v>
      </c>
      <c r="J1000" s="5">
        <v>0</v>
      </c>
      <c r="L1000">
        <f t="shared" si="93"/>
        <v>998</v>
      </c>
      <c r="M1000">
        <f>Analysis!$B$3+B1000/1000000</f>
        <v>23.913037999998778</v>
      </c>
      <c r="N1000">
        <f t="shared" si="94"/>
        <v>0</v>
      </c>
      <c r="O1000">
        <f>IF(ABS(D1000)&gt;1,D1000/1000000,D1000)*Analysis!$B$4</f>
        <v>-0.12615660000000001</v>
      </c>
      <c r="P1000">
        <f>IF(ABS(E1000)&gt;1,E1000/1000000,E1000)*Analysis!$B$4</f>
        <v>4.4154810000000003E-2</v>
      </c>
      <c r="Q1000">
        <f>IF(ABS(F1000)&gt;1,F1000/1000000,F1000)*Analysis!$B$4</f>
        <v>9.851172570000001</v>
      </c>
      <c r="R1000">
        <f t="shared" si="95"/>
        <v>0</v>
      </c>
      <c r="S1000">
        <f t="shared" si="96"/>
        <v>0</v>
      </c>
      <c r="T1000">
        <f t="shared" si="97"/>
        <v>0</v>
      </c>
      <c r="U1000">
        <f t="shared" si="98"/>
        <v>0</v>
      </c>
    </row>
    <row r="1001" spans="1:21" x14ac:dyDescent="0.3">
      <c r="A1001" s="4">
        <v>999</v>
      </c>
      <c r="B1001" s="4">
        <v>-96568071329</v>
      </c>
      <c r="C1001" s="5">
        <v>0</v>
      </c>
      <c r="D1001" s="5">
        <v>-1.9710999999999999E-2</v>
      </c>
      <c r="E1001" s="5">
        <v>4.2329999999999998E-3</v>
      </c>
      <c r="F1001" s="5">
        <v>0.996865</v>
      </c>
      <c r="G1001" s="5">
        <v>0</v>
      </c>
      <c r="H1001" s="5">
        <v>0</v>
      </c>
      <c r="I1001" s="5">
        <v>0</v>
      </c>
      <c r="J1001" s="5">
        <v>0</v>
      </c>
      <c r="L1001">
        <f t="shared" si="93"/>
        <v>999</v>
      </c>
      <c r="M1001">
        <f>Analysis!$B$3+B1001/1000000</f>
        <v>23.928671000001486</v>
      </c>
      <c r="N1001">
        <f t="shared" si="94"/>
        <v>0</v>
      </c>
      <c r="O1001">
        <f>IF(ABS(D1001)&gt;1,D1001/1000000,D1001)*Analysis!$B$4</f>
        <v>-0.19336491</v>
      </c>
      <c r="P1001">
        <f>IF(ABS(E1001)&gt;1,E1001/1000000,E1001)*Analysis!$B$4</f>
        <v>4.1525729999999997E-2</v>
      </c>
      <c r="Q1001">
        <f>IF(ABS(F1001)&gt;1,F1001/1000000,F1001)*Analysis!$B$4</f>
        <v>9.77924565</v>
      </c>
      <c r="R1001">
        <f t="shared" si="95"/>
        <v>0</v>
      </c>
      <c r="S1001">
        <f t="shared" si="96"/>
        <v>0</v>
      </c>
      <c r="T1001">
        <f t="shared" si="97"/>
        <v>0</v>
      </c>
      <c r="U1001">
        <f t="shared" si="98"/>
        <v>0</v>
      </c>
    </row>
    <row r="1002" spans="1:21" x14ac:dyDescent="0.3">
      <c r="A1002" s="4">
        <v>1000</v>
      </c>
      <c r="B1002" s="4">
        <v>-96568049731</v>
      </c>
      <c r="C1002" s="5">
        <v>0</v>
      </c>
      <c r="D1002" s="5">
        <v>-1.9927E-2</v>
      </c>
      <c r="E1002" s="5">
        <v>4.2449999999999996E-3</v>
      </c>
      <c r="F1002" s="5">
        <v>0.99661500000000003</v>
      </c>
      <c r="G1002" s="5">
        <v>0</v>
      </c>
      <c r="H1002" s="5">
        <v>0</v>
      </c>
      <c r="I1002" s="5">
        <v>0</v>
      </c>
      <c r="J1002" s="5">
        <v>0</v>
      </c>
      <c r="L1002">
        <f t="shared" si="93"/>
        <v>1000</v>
      </c>
      <c r="M1002">
        <f>Analysis!$B$3+B1002/1000000</f>
        <v>23.950268999993568</v>
      </c>
      <c r="N1002">
        <f t="shared" si="94"/>
        <v>0</v>
      </c>
      <c r="O1002">
        <f>IF(ABS(D1002)&gt;1,D1002/1000000,D1002)*Analysis!$B$4</f>
        <v>-0.19548387</v>
      </c>
      <c r="P1002">
        <f>IF(ABS(E1002)&gt;1,E1002/1000000,E1002)*Analysis!$B$4</f>
        <v>4.1643449999999999E-2</v>
      </c>
      <c r="Q1002">
        <f>IF(ABS(F1002)&gt;1,F1002/1000000,F1002)*Analysis!$B$4</f>
        <v>9.7767931500000014</v>
      </c>
      <c r="R1002">
        <f t="shared" si="95"/>
        <v>0</v>
      </c>
      <c r="S1002">
        <f t="shared" si="96"/>
        <v>0</v>
      </c>
      <c r="T1002">
        <f t="shared" si="97"/>
        <v>0</v>
      </c>
      <c r="U1002">
        <f t="shared" si="98"/>
        <v>0</v>
      </c>
    </row>
    <row r="1003" spans="1:21" x14ac:dyDescent="0.3">
      <c r="A1003" s="4">
        <v>1001</v>
      </c>
      <c r="B1003" s="4">
        <v>-96568030908</v>
      </c>
      <c r="C1003" s="5">
        <v>0</v>
      </c>
      <c r="D1003" s="5">
        <v>-2.0791E-2</v>
      </c>
      <c r="E1003" s="5">
        <v>4.3610000000000003E-3</v>
      </c>
      <c r="F1003" s="5">
        <v>0.99917100000000003</v>
      </c>
      <c r="G1003" s="5">
        <v>0</v>
      </c>
      <c r="H1003" s="5">
        <v>0</v>
      </c>
      <c r="I1003" s="5">
        <v>0</v>
      </c>
      <c r="J1003" s="5">
        <v>0</v>
      </c>
      <c r="L1003">
        <f t="shared" si="93"/>
        <v>1001</v>
      </c>
      <c r="M1003">
        <f>Analysis!$B$3+B1003/1000000</f>
        <v>23.969091999999364</v>
      </c>
      <c r="N1003">
        <f t="shared" si="94"/>
        <v>0</v>
      </c>
      <c r="O1003">
        <f>IF(ABS(D1003)&gt;1,D1003/1000000,D1003)*Analysis!$B$4</f>
        <v>-0.20395971000000002</v>
      </c>
      <c r="P1003">
        <f>IF(ABS(E1003)&gt;1,E1003/1000000,E1003)*Analysis!$B$4</f>
        <v>4.2781410000000006E-2</v>
      </c>
      <c r="Q1003">
        <f>IF(ABS(F1003)&gt;1,F1003/1000000,F1003)*Analysis!$B$4</f>
        <v>9.801867510000001</v>
      </c>
      <c r="R1003">
        <f t="shared" si="95"/>
        <v>0</v>
      </c>
      <c r="S1003">
        <f t="shared" si="96"/>
        <v>0</v>
      </c>
      <c r="T1003">
        <f t="shared" si="97"/>
        <v>0</v>
      </c>
      <c r="U1003">
        <f t="shared" si="98"/>
        <v>0</v>
      </c>
    </row>
    <row r="1004" spans="1:21" x14ac:dyDescent="0.3">
      <c r="A1004" s="4">
        <v>1002</v>
      </c>
      <c r="B1004" s="4">
        <v>-96568008658</v>
      </c>
      <c r="C1004" s="5">
        <v>0</v>
      </c>
      <c r="D1004" s="5">
        <v>-1.5803000000000001E-2</v>
      </c>
      <c r="E1004" s="5">
        <v>4.4149999999999997E-3</v>
      </c>
      <c r="F1004" s="5">
        <v>1004475</v>
      </c>
      <c r="G1004" s="5">
        <v>0</v>
      </c>
      <c r="H1004" s="5">
        <v>0</v>
      </c>
      <c r="I1004" s="5">
        <v>0</v>
      </c>
      <c r="J1004" s="5">
        <v>0</v>
      </c>
      <c r="L1004">
        <f t="shared" si="93"/>
        <v>1002</v>
      </c>
      <c r="M1004">
        <f>Analysis!$B$3+B1004/1000000</f>
        <v>23.991341999993892</v>
      </c>
      <c r="N1004">
        <f t="shared" si="94"/>
        <v>0</v>
      </c>
      <c r="O1004">
        <f>IF(ABS(D1004)&gt;1,D1004/1000000,D1004)*Analysis!$B$4</f>
        <v>-0.15502743000000002</v>
      </c>
      <c r="P1004">
        <f>IF(ABS(E1004)&gt;1,E1004/1000000,E1004)*Analysis!$B$4</f>
        <v>4.331115E-2</v>
      </c>
      <c r="Q1004">
        <f>IF(ABS(F1004)&gt;1,F1004/1000000,F1004)*Analysis!$B$4</f>
        <v>9.8538997500000001</v>
      </c>
      <c r="R1004">
        <f t="shared" si="95"/>
        <v>0</v>
      </c>
      <c r="S1004">
        <f t="shared" si="96"/>
        <v>0</v>
      </c>
      <c r="T1004">
        <f t="shared" si="97"/>
        <v>0</v>
      </c>
      <c r="U1004">
        <f t="shared" si="98"/>
        <v>0</v>
      </c>
    </row>
    <row r="1005" spans="1:21" x14ac:dyDescent="0.3">
      <c r="A1005" s="4">
        <v>1003</v>
      </c>
      <c r="B1005" s="4">
        <v>-96567995022</v>
      </c>
      <c r="C1005" s="5">
        <v>0</v>
      </c>
      <c r="D1005" s="5">
        <v>-1.3006999999999999E-2</v>
      </c>
      <c r="E1005" s="5">
        <v>4.3220000000000003E-3</v>
      </c>
      <c r="F1005" s="5">
        <v>1003761</v>
      </c>
      <c r="G1005" s="5">
        <v>0</v>
      </c>
      <c r="H1005" s="5">
        <v>0</v>
      </c>
      <c r="I1005" s="5">
        <v>0</v>
      </c>
      <c r="J1005" s="5">
        <v>0</v>
      </c>
      <c r="L1005">
        <f t="shared" si="93"/>
        <v>1003</v>
      </c>
      <c r="M1005">
        <f>Analysis!$B$3+B1005/1000000</f>
        <v>24.004977999997209</v>
      </c>
      <c r="N1005">
        <f t="shared" si="94"/>
        <v>0</v>
      </c>
      <c r="O1005">
        <f>IF(ABS(D1005)&gt;1,D1005/1000000,D1005)*Analysis!$B$4</f>
        <v>-0.12759867</v>
      </c>
      <c r="P1005">
        <f>IF(ABS(E1005)&gt;1,E1005/1000000,E1005)*Analysis!$B$4</f>
        <v>4.2398820000000004E-2</v>
      </c>
      <c r="Q1005">
        <f>IF(ABS(F1005)&gt;1,F1005/1000000,F1005)*Analysis!$B$4</f>
        <v>9.8468954100000001</v>
      </c>
      <c r="R1005">
        <f t="shared" si="95"/>
        <v>0</v>
      </c>
      <c r="S1005">
        <f t="shared" si="96"/>
        <v>0</v>
      </c>
      <c r="T1005">
        <f t="shared" si="97"/>
        <v>0</v>
      </c>
      <c r="U1005">
        <f t="shared" si="98"/>
        <v>0</v>
      </c>
    </row>
    <row r="1006" spans="1:21" x14ac:dyDescent="0.3">
      <c r="A1006" s="4">
        <v>1004</v>
      </c>
      <c r="B1006" s="4">
        <v>-96567969822</v>
      </c>
      <c r="C1006" s="5">
        <v>0</v>
      </c>
      <c r="D1006" s="5">
        <v>-1.2687E-2</v>
      </c>
      <c r="E1006" s="5">
        <v>4.3880000000000004E-3</v>
      </c>
      <c r="F1006" s="5">
        <v>1003986</v>
      </c>
      <c r="G1006" s="5">
        <v>0</v>
      </c>
      <c r="H1006" s="5">
        <v>0</v>
      </c>
      <c r="I1006" s="5">
        <v>0</v>
      </c>
      <c r="J1006" s="5">
        <v>0</v>
      </c>
      <c r="L1006">
        <f t="shared" si="93"/>
        <v>1004</v>
      </c>
      <c r="M1006">
        <f>Analysis!$B$3+B1006/1000000</f>
        <v>24.030178000000888</v>
      </c>
      <c r="N1006">
        <f t="shared" si="94"/>
        <v>0</v>
      </c>
      <c r="O1006">
        <f>IF(ABS(D1006)&gt;1,D1006/1000000,D1006)*Analysis!$B$4</f>
        <v>-0.12445947000000002</v>
      </c>
      <c r="P1006">
        <f>IF(ABS(E1006)&gt;1,E1006/1000000,E1006)*Analysis!$B$4</f>
        <v>4.3046280000000006E-2</v>
      </c>
      <c r="Q1006">
        <f>IF(ABS(F1006)&gt;1,F1006/1000000,F1006)*Analysis!$B$4</f>
        <v>9.8491026600000016</v>
      </c>
      <c r="R1006">
        <f t="shared" si="95"/>
        <v>0</v>
      </c>
      <c r="S1006">
        <f t="shared" si="96"/>
        <v>0</v>
      </c>
      <c r="T1006">
        <f t="shared" si="97"/>
        <v>0</v>
      </c>
      <c r="U1006">
        <f t="shared" si="98"/>
        <v>0</v>
      </c>
    </row>
    <row r="1007" spans="1:21" x14ac:dyDescent="0.3">
      <c r="A1007" s="4">
        <v>1005</v>
      </c>
      <c r="B1007" s="4">
        <v>-96567948747</v>
      </c>
      <c r="C1007" s="5">
        <v>0</v>
      </c>
      <c r="D1007" s="5">
        <v>-1.308E-2</v>
      </c>
      <c r="E1007" s="5">
        <v>4.535E-3</v>
      </c>
      <c r="F1007" s="5">
        <v>1004171</v>
      </c>
      <c r="G1007" s="5">
        <v>0</v>
      </c>
      <c r="H1007" s="5">
        <v>0</v>
      </c>
      <c r="I1007" s="5">
        <v>0</v>
      </c>
      <c r="J1007" s="5">
        <v>0</v>
      </c>
      <c r="L1007">
        <f t="shared" si="93"/>
        <v>1005</v>
      </c>
      <c r="M1007">
        <f>Analysis!$B$3+B1007/1000000</f>
        <v>24.051252999997814</v>
      </c>
      <c r="N1007">
        <f t="shared" si="94"/>
        <v>0</v>
      </c>
      <c r="O1007">
        <f>IF(ABS(D1007)&gt;1,D1007/1000000,D1007)*Analysis!$B$4</f>
        <v>-0.12831480000000001</v>
      </c>
      <c r="P1007">
        <f>IF(ABS(E1007)&gt;1,E1007/1000000,E1007)*Analysis!$B$4</f>
        <v>4.4488350000000003E-2</v>
      </c>
      <c r="Q1007">
        <f>IF(ABS(F1007)&gt;1,F1007/1000000,F1007)*Analysis!$B$4</f>
        <v>9.8509175100000004</v>
      </c>
      <c r="R1007">
        <f t="shared" si="95"/>
        <v>0</v>
      </c>
      <c r="S1007">
        <f t="shared" si="96"/>
        <v>0</v>
      </c>
      <c r="T1007">
        <f t="shared" si="97"/>
        <v>0</v>
      </c>
      <c r="U1007">
        <f t="shared" si="98"/>
        <v>0</v>
      </c>
    </row>
    <row r="1008" spans="1:21" x14ac:dyDescent="0.3">
      <c r="A1008" s="4">
        <v>1006</v>
      </c>
      <c r="B1008" s="4">
        <v>-96567928917</v>
      </c>
      <c r="C1008" s="5">
        <v>0</v>
      </c>
      <c r="D1008" s="5">
        <v>-1.2827E-2</v>
      </c>
      <c r="E1008" s="5">
        <v>4.5040000000000002E-3</v>
      </c>
      <c r="F1008" s="5">
        <v>1005831</v>
      </c>
      <c r="G1008" s="5">
        <v>0</v>
      </c>
      <c r="H1008" s="5">
        <v>0</v>
      </c>
      <c r="I1008" s="5">
        <v>0</v>
      </c>
      <c r="J1008" s="5">
        <v>0</v>
      </c>
      <c r="L1008">
        <f t="shared" si="93"/>
        <v>1006</v>
      </c>
      <c r="M1008">
        <f>Analysis!$B$3+B1008/1000000</f>
        <v>24.071083000002545</v>
      </c>
      <c r="N1008">
        <f t="shared" si="94"/>
        <v>0</v>
      </c>
      <c r="O1008">
        <f>IF(ABS(D1008)&gt;1,D1008/1000000,D1008)*Analysis!$B$4</f>
        <v>-0.12583287000000001</v>
      </c>
      <c r="P1008">
        <f>IF(ABS(E1008)&gt;1,E1008/1000000,E1008)*Analysis!$B$4</f>
        <v>4.4184240000000007E-2</v>
      </c>
      <c r="Q1008">
        <f>IF(ABS(F1008)&gt;1,F1008/1000000,F1008)*Analysis!$B$4</f>
        <v>9.8672021099999991</v>
      </c>
      <c r="R1008">
        <f t="shared" si="95"/>
        <v>0</v>
      </c>
      <c r="S1008">
        <f t="shared" si="96"/>
        <v>0</v>
      </c>
      <c r="T1008">
        <f t="shared" si="97"/>
        <v>0</v>
      </c>
      <c r="U1008">
        <f t="shared" si="98"/>
        <v>0</v>
      </c>
    </row>
    <row r="1009" spans="1:21" x14ac:dyDescent="0.3">
      <c r="A1009" s="4">
        <v>1007</v>
      </c>
      <c r="B1009" s="4">
        <v>-96567911122</v>
      </c>
      <c r="C1009" s="5">
        <v>0</v>
      </c>
      <c r="D1009" s="5">
        <v>-1.4423E-2</v>
      </c>
      <c r="E1009" s="5">
        <v>-2.6180000000000001E-3</v>
      </c>
      <c r="F1009" s="5">
        <v>1004745</v>
      </c>
      <c r="G1009" s="5">
        <v>0</v>
      </c>
      <c r="H1009" s="5">
        <v>0</v>
      </c>
      <c r="I1009" s="5">
        <v>0</v>
      </c>
      <c r="J1009" s="5">
        <v>0</v>
      </c>
      <c r="L1009">
        <f t="shared" si="93"/>
        <v>1007</v>
      </c>
      <c r="M1009">
        <f>Analysis!$B$3+B1009/1000000</f>
        <v>24.08887799999502</v>
      </c>
      <c r="N1009">
        <f t="shared" si="94"/>
        <v>0</v>
      </c>
      <c r="O1009">
        <f>IF(ABS(D1009)&gt;1,D1009/1000000,D1009)*Analysis!$B$4</f>
        <v>-0.14148963000000001</v>
      </c>
      <c r="P1009">
        <f>IF(ABS(E1009)&gt;1,E1009/1000000,E1009)*Analysis!$B$4</f>
        <v>-2.5682580000000003E-2</v>
      </c>
      <c r="Q1009">
        <f>IF(ABS(F1009)&gt;1,F1009/1000000,F1009)*Analysis!$B$4</f>
        <v>9.85654845</v>
      </c>
      <c r="R1009">
        <f t="shared" si="95"/>
        <v>0</v>
      </c>
      <c r="S1009">
        <f t="shared" si="96"/>
        <v>0</v>
      </c>
      <c r="T1009">
        <f t="shared" si="97"/>
        <v>0</v>
      </c>
      <c r="U1009">
        <f t="shared" si="98"/>
        <v>0</v>
      </c>
    </row>
    <row r="1010" spans="1:21" x14ac:dyDescent="0.3">
      <c r="A1010" s="4">
        <v>1008</v>
      </c>
      <c r="B1010" s="4">
        <v>-96567890495</v>
      </c>
      <c r="C1010" s="5">
        <v>0</v>
      </c>
      <c r="D1010" s="5">
        <v>-2.205E-2</v>
      </c>
      <c r="E1010" s="5">
        <v>5.692E-3</v>
      </c>
      <c r="F1010" s="5">
        <v>1003565</v>
      </c>
      <c r="G1010" s="5">
        <v>0</v>
      </c>
      <c r="H1010" s="5">
        <v>0</v>
      </c>
      <c r="I1010" s="5">
        <v>0</v>
      </c>
      <c r="J1010" s="5">
        <v>0</v>
      </c>
      <c r="L1010">
        <f t="shared" si="93"/>
        <v>1008</v>
      </c>
      <c r="M1010">
        <f>Analysis!$B$3+B1010/1000000</f>
        <v>24.109505000000354</v>
      </c>
      <c r="N1010">
        <f t="shared" si="94"/>
        <v>0</v>
      </c>
      <c r="O1010">
        <f>IF(ABS(D1010)&gt;1,D1010/1000000,D1010)*Analysis!$B$4</f>
        <v>-0.21631050000000002</v>
      </c>
      <c r="P1010">
        <f>IF(ABS(E1010)&gt;1,E1010/1000000,E1010)*Analysis!$B$4</f>
        <v>5.5838520000000003E-2</v>
      </c>
      <c r="Q1010">
        <f>IF(ABS(F1010)&gt;1,F1010/1000000,F1010)*Analysis!$B$4</f>
        <v>9.8449726500000008</v>
      </c>
      <c r="R1010">
        <f t="shared" si="95"/>
        <v>0</v>
      </c>
      <c r="S1010">
        <f t="shared" si="96"/>
        <v>0</v>
      </c>
      <c r="T1010">
        <f t="shared" si="97"/>
        <v>0</v>
      </c>
      <c r="U1010">
        <f t="shared" si="98"/>
        <v>0</v>
      </c>
    </row>
    <row r="1011" spans="1:21" x14ac:dyDescent="0.3">
      <c r="A1011" s="4">
        <v>1009</v>
      </c>
      <c r="B1011" s="4">
        <v>-96567869471</v>
      </c>
      <c r="C1011" s="5">
        <v>0</v>
      </c>
      <c r="D1011" s="5">
        <v>-1.7066999999999999E-2</v>
      </c>
      <c r="E1011" s="5">
        <v>4.176E-3</v>
      </c>
      <c r="F1011" s="5">
        <v>1003909</v>
      </c>
      <c r="G1011" s="5">
        <v>0</v>
      </c>
      <c r="H1011" s="5">
        <v>0</v>
      </c>
      <c r="I1011" s="5">
        <v>0</v>
      </c>
      <c r="J1011" s="5">
        <v>0</v>
      </c>
      <c r="L1011">
        <f t="shared" si="93"/>
        <v>1009</v>
      </c>
      <c r="M1011">
        <f>Analysis!$B$3+B1011/1000000</f>
        <v>24.130529000001843</v>
      </c>
      <c r="N1011">
        <f t="shared" si="94"/>
        <v>0</v>
      </c>
      <c r="O1011">
        <f>IF(ABS(D1011)&gt;1,D1011/1000000,D1011)*Analysis!$B$4</f>
        <v>-0.16742726999999999</v>
      </c>
      <c r="P1011">
        <f>IF(ABS(E1011)&gt;1,E1011/1000000,E1011)*Analysis!$B$4</f>
        <v>4.0966559999999999E-2</v>
      </c>
      <c r="Q1011">
        <f>IF(ABS(F1011)&gt;1,F1011/1000000,F1011)*Analysis!$B$4</f>
        <v>9.8483472899999995</v>
      </c>
      <c r="R1011">
        <f t="shared" si="95"/>
        <v>0</v>
      </c>
      <c r="S1011">
        <f t="shared" si="96"/>
        <v>0</v>
      </c>
      <c r="T1011">
        <f t="shared" si="97"/>
        <v>0</v>
      </c>
      <c r="U1011">
        <f t="shared" si="98"/>
        <v>0</v>
      </c>
    </row>
    <row r="1012" spans="1:21" x14ac:dyDescent="0.3">
      <c r="A1012" s="4">
        <v>1010</v>
      </c>
      <c r="B1012" s="4">
        <v>-96567850242</v>
      </c>
      <c r="C1012" s="5">
        <v>0</v>
      </c>
      <c r="D1012" s="5">
        <v>-1.2383E-2</v>
      </c>
      <c r="E1012" s="5">
        <v>4.3280000000000002E-3</v>
      </c>
      <c r="F1012" s="5">
        <v>1004263</v>
      </c>
      <c r="G1012" s="5">
        <v>0</v>
      </c>
      <c r="H1012" s="5">
        <v>0</v>
      </c>
      <c r="I1012" s="5">
        <v>0</v>
      </c>
      <c r="J1012" s="5">
        <v>0</v>
      </c>
      <c r="L1012">
        <f t="shared" si="93"/>
        <v>1010</v>
      </c>
      <c r="M1012">
        <f>Analysis!$B$3+B1012/1000000</f>
        <v>24.149757999999565</v>
      </c>
      <c r="N1012">
        <f t="shared" si="94"/>
        <v>0</v>
      </c>
      <c r="O1012">
        <f>IF(ABS(D1012)&gt;1,D1012/1000000,D1012)*Analysis!$B$4</f>
        <v>-0.12147723000000001</v>
      </c>
      <c r="P1012">
        <f>IF(ABS(E1012)&gt;1,E1012/1000000,E1012)*Analysis!$B$4</f>
        <v>4.2457680000000005E-2</v>
      </c>
      <c r="Q1012">
        <f>IF(ABS(F1012)&gt;1,F1012/1000000,F1012)*Analysis!$B$4</f>
        <v>9.851820029999999</v>
      </c>
      <c r="R1012">
        <f t="shared" si="95"/>
        <v>0</v>
      </c>
      <c r="S1012">
        <f t="shared" si="96"/>
        <v>0</v>
      </c>
      <c r="T1012">
        <f t="shared" si="97"/>
        <v>0</v>
      </c>
      <c r="U1012">
        <f t="shared" si="98"/>
        <v>0</v>
      </c>
    </row>
    <row r="1013" spans="1:21" x14ac:dyDescent="0.3">
      <c r="A1013" s="4">
        <v>1011</v>
      </c>
      <c r="B1013" s="4">
        <v>-96567830648</v>
      </c>
      <c r="C1013" s="5">
        <v>0</v>
      </c>
      <c r="D1013" s="5">
        <v>-1.3924000000000001E-2</v>
      </c>
      <c r="E1013" s="5">
        <v>2.4390000000000002E-3</v>
      </c>
      <c r="F1013" s="5">
        <v>1004079</v>
      </c>
      <c r="G1013" s="5">
        <v>0</v>
      </c>
      <c r="H1013" s="5">
        <v>0</v>
      </c>
      <c r="I1013" s="5">
        <v>0</v>
      </c>
      <c r="J1013" s="5">
        <v>0</v>
      </c>
      <c r="L1013">
        <f t="shared" si="93"/>
        <v>1011</v>
      </c>
      <c r="M1013">
        <f>Analysis!$B$3+B1013/1000000</f>
        <v>24.169351999997161</v>
      </c>
      <c r="N1013">
        <f t="shared" si="94"/>
        <v>0</v>
      </c>
      <c r="O1013">
        <f>IF(ABS(D1013)&gt;1,D1013/1000000,D1013)*Analysis!$B$4</f>
        <v>-0.13659444000000001</v>
      </c>
      <c r="P1013">
        <f>IF(ABS(E1013)&gt;1,E1013/1000000,E1013)*Analysis!$B$4</f>
        <v>2.3926590000000005E-2</v>
      </c>
      <c r="Q1013">
        <f>IF(ABS(F1013)&gt;1,F1013/1000000,F1013)*Analysis!$B$4</f>
        <v>9.85001499</v>
      </c>
      <c r="R1013">
        <f t="shared" si="95"/>
        <v>0</v>
      </c>
      <c r="S1013">
        <f t="shared" si="96"/>
        <v>0</v>
      </c>
      <c r="T1013">
        <f t="shared" si="97"/>
        <v>0</v>
      </c>
      <c r="U1013">
        <f t="shared" si="98"/>
        <v>0</v>
      </c>
    </row>
    <row r="1014" spans="1:21" x14ac:dyDescent="0.3">
      <c r="A1014" s="4">
        <v>1012</v>
      </c>
      <c r="B1014" s="4">
        <v>-96567814815</v>
      </c>
      <c r="C1014" s="5">
        <v>0</v>
      </c>
      <c r="D1014" s="5">
        <v>-1.8096000000000001E-2</v>
      </c>
      <c r="E1014" s="5">
        <v>5.1699999999999999E-4</v>
      </c>
      <c r="F1014" s="5">
        <v>1003954</v>
      </c>
      <c r="G1014" s="5">
        <v>0</v>
      </c>
      <c r="H1014" s="5">
        <v>0</v>
      </c>
      <c r="I1014" s="5">
        <v>0</v>
      </c>
      <c r="J1014" s="5">
        <v>0</v>
      </c>
      <c r="L1014">
        <f t="shared" si="93"/>
        <v>1012</v>
      </c>
      <c r="M1014">
        <f>Analysis!$B$3+B1014/1000000</f>
        <v>24.185184999994817</v>
      </c>
      <c r="N1014">
        <f t="shared" si="94"/>
        <v>0</v>
      </c>
      <c r="O1014">
        <f>IF(ABS(D1014)&gt;1,D1014/1000000,D1014)*Analysis!$B$4</f>
        <v>-0.17752176000000003</v>
      </c>
      <c r="P1014">
        <f>IF(ABS(E1014)&gt;1,E1014/1000000,E1014)*Analysis!$B$4</f>
        <v>5.0717699999999998E-3</v>
      </c>
      <c r="Q1014">
        <f>IF(ABS(F1014)&gt;1,F1014/1000000,F1014)*Analysis!$B$4</f>
        <v>9.8487887399999998</v>
      </c>
      <c r="R1014">
        <f t="shared" si="95"/>
        <v>0</v>
      </c>
      <c r="S1014">
        <f t="shared" si="96"/>
        <v>0</v>
      </c>
      <c r="T1014">
        <f t="shared" si="97"/>
        <v>0</v>
      </c>
      <c r="U1014">
        <f t="shared" si="98"/>
        <v>0</v>
      </c>
    </row>
    <row r="1015" spans="1:21" x14ac:dyDescent="0.3">
      <c r="A1015" s="4">
        <v>1013</v>
      </c>
      <c r="B1015" s="4">
        <v>-96567789708</v>
      </c>
      <c r="C1015" s="5">
        <v>0</v>
      </c>
      <c r="D1015" s="5">
        <v>-1.3256E-2</v>
      </c>
      <c r="E1015" s="5">
        <v>-3.4740000000000001E-3</v>
      </c>
      <c r="F1015" s="5">
        <v>1005710</v>
      </c>
      <c r="G1015" s="5">
        <v>0</v>
      </c>
      <c r="H1015" s="5">
        <v>0</v>
      </c>
      <c r="I1015" s="5">
        <v>0</v>
      </c>
      <c r="J1015" s="5">
        <v>0</v>
      </c>
      <c r="L1015">
        <f t="shared" si="93"/>
        <v>1013</v>
      </c>
      <c r="M1015">
        <f>Analysis!$B$3+B1015/1000000</f>
        <v>24.210292000003392</v>
      </c>
      <c r="N1015">
        <f t="shared" si="94"/>
        <v>0</v>
      </c>
      <c r="O1015">
        <f>IF(ABS(D1015)&gt;1,D1015/1000000,D1015)*Analysis!$B$4</f>
        <v>-0.13004136000000002</v>
      </c>
      <c r="P1015">
        <f>IF(ABS(E1015)&gt;1,E1015/1000000,E1015)*Analysis!$B$4</f>
        <v>-3.4079940000000003E-2</v>
      </c>
      <c r="Q1015">
        <f>IF(ABS(F1015)&gt;1,F1015/1000000,F1015)*Analysis!$B$4</f>
        <v>9.866015100000002</v>
      </c>
      <c r="R1015">
        <f t="shared" si="95"/>
        <v>0</v>
      </c>
      <c r="S1015">
        <f t="shared" si="96"/>
        <v>0</v>
      </c>
      <c r="T1015">
        <f t="shared" si="97"/>
        <v>0</v>
      </c>
      <c r="U1015">
        <f t="shared" si="98"/>
        <v>0</v>
      </c>
    </row>
    <row r="1016" spans="1:21" x14ac:dyDescent="0.3">
      <c r="A1016" s="4">
        <v>1014</v>
      </c>
      <c r="B1016" s="4">
        <v>-96567769743</v>
      </c>
      <c r="C1016" s="5">
        <v>0</v>
      </c>
      <c r="D1016" s="5">
        <v>-1.2825E-2</v>
      </c>
      <c r="E1016" s="5">
        <v>1.5999999999999999E-5</v>
      </c>
      <c r="F1016" s="5">
        <v>1004728</v>
      </c>
      <c r="G1016" s="5">
        <v>0</v>
      </c>
      <c r="H1016" s="5">
        <v>0</v>
      </c>
      <c r="I1016" s="5">
        <v>0</v>
      </c>
      <c r="J1016" s="5">
        <v>0</v>
      </c>
      <c r="L1016">
        <f t="shared" si="93"/>
        <v>1014</v>
      </c>
      <c r="M1016">
        <f>Analysis!$B$3+B1016/1000000</f>
        <v>24.230257000002894</v>
      </c>
      <c r="N1016">
        <f t="shared" si="94"/>
        <v>0</v>
      </c>
      <c r="O1016">
        <f>IF(ABS(D1016)&gt;1,D1016/1000000,D1016)*Analysis!$B$4</f>
        <v>-0.12581325000000002</v>
      </c>
      <c r="P1016">
        <f>IF(ABS(E1016)&gt;1,E1016/1000000,E1016)*Analysis!$B$4</f>
        <v>1.5695999999999999E-4</v>
      </c>
      <c r="Q1016">
        <f>IF(ABS(F1016)&gt;1,F1016/1000000,F1016)*Analysis!$B$4</f>
        <v>9.8563816800000019</v>
      </c>
      <c r="R1016">
        <f t="shared" si="95"/>
        <v>0</v>
      </c>
      <c r="S1016">
        <f t="shared" si="96"/>
        <v>0</v>
      </c>
      <c r="T1016">
        <f t="shared" si="97"/>
        <v>0</v>
      </c>
      <c r="U1016">
        <f t="shared" si="98"/>
        <v>0</v>
      </c>
    </row>
    <row r="1017" spans="1:21" x14ac:dyDescent="0.3">
      <c r="A1017" s="4">
        <v>1015</v>
      </c>
      <c r="B1017" s="4">
        <v>-96567748937</v>
      </c>
      <c r="C1017" s="5">
        <v>0</v>
      </c>
      <c r="D1017" s="5">
        <v>-1.2801999999999999E-2</v>
      </c>
      <c r="E1017" s="5">
        <v>4.751E-3</v>
      </c>
      <c r="F1017" s="5">
        <v>1003937</v>
      </c>
      <c r="G1017" s="5">
        <v>0</v>
      </c>
      <c r="H1017" s="5">
        <v>0</v>
      </c>
      <c r="I1017" s="5">
        <v>0</v>
      </c>
      <c r="J1017" s="5">
        <v>0</v>
      </c>
      <c r="L1017">
        <f t="shared" si="93"/>
        <v>1015</v>
      </c>
      <c r="M1017">
        <f>Analysis!$B$3+B1017/1000000</f>
        <v>24.251063000003342</v>
      </c>
      <c r="N1017">
        <f t="shared" si="94"/>
        <v>0</v>
      </c>
      <c r="O1017">
        <f>IF(ABS(D1017)&gt;1,D1017/1000000,D1017)*Analysis!$B$4</f>
        <v>-0.12558762000000001</v>
      </c>
      <c r="P1017">
        <f>IF(ABS(E1017)&gt;1,E1017/1000000,E1017)*Analysis!$B$4</f>
        <v>4.6607310000000006E-2</v>
      </c>
      <c r="Q1017">
        <f>IF(ABS(F1017)&gt;1,F1017/1000000,F1017)*Analysis!$B$4</f>
        <v>9.8486219700000017</v>
      </c>
      <c r="R1017">
        <f t="shared" si="95"/>
        <v>0</v>
      </c>
      <c r="S1017">
        <f t="shared" si="96"/>
        <v>0</v>
      </c>
      <c r="T1017">
        <f t="shared" si="97"/>
        <v>0</v>
      </c>
      <c r="U1017">
        <f t="shared" si="98"/>
        <v>0</v>
      </c>
    </row>
    <row r="1018" spans="1:21" x14ac:dyDescent="0.3">
      <c r="A1018" s="4">
        <v>1016</v>
      </c>
      <c r="B1018" s="4">
        <v>-96567739713</v>
      </c>
      <c r="C1018" s="5">
        <v>0</v>
      </c>
      <c r="D1018" s="5">
        <v>-1.2864E-2</v>
      </c>
      <c r="E1018" s="5">
        <v>4.1520000000000003E-3</v>
      </c>
      <c r="F1018" s="5">
        <v>1001852</v>
      </c>
      <c r="G1018" s="5">
        <v>0</v>
      </c>
      <c r="H1018" s="5">
        <v>0</v>
      </c>
      <c r="I1018" s="5">
        <v>0</v>
      </c>
      <c r="J1018" s="5">
        <v>0</v>
      </c>
      <c r="L1018">
        <f t="shared" si="93"/>
        <v>1016</v>
      </c>
      <c r="M1018">
        <f>Analysis!$B$3+B1018/1000000</f>
        <v>24.260286999997334</v>
      </c>
      <c r="N1018">
        <f t="shared" si="94"/>
        <v>0</v>
      </c>
      <c r="O1018">
        <f>IF(ABS(D1018)&gt;1,D1018/1000000,D1018)*Analysis!$B$4</f>
        <v>-0.12619584</v>
      </c>
      <c r="P1018">
        <f>IF(ABS(E1018)&gt;1,E1018/1000000,E1018)*Analysis!$B$4</f>
        <v>4.0731120000000003E-2</v>
      </c>
      <c r="Q1018">
        <f>IF(ABS(F1018)&gt;1,F1018/1000000,F1018)*Analysis!$B$4</f>
        <v>9.8281681200000008</v>
      </c>
      <c r="R1018">
        <f t="shared" si="95"/>
        <v>0</v>
      </c>
      <c r="S1018">
        <f t="shared" si="96"/>
        <v>0</v>
      </c>
      <c r="T1018">
        <f t="shared" si="97"/>
        <v>0</v>
      </c>
      <c r="U1018">
        <f t="shared" si="98"/>
        <v>0</v>
      </c>
    </row>
    <row r="1019" spans="1:21" x14ac:dyDescent="0.3">
      <c r="A1019" s="4">
        <v>1017</v>
      </c>
      <c r="B1019" s="4">
        <v>-96567709236</v>
      </c>
      <c r="C1019" s="5">
        <v>0</v>
      </c>
      <c r="D1019" s="5">
        <v>-1.2913000000000001E-2</v>
      </c>
      <c r="E1019" s="5">
        <v>-4.8300000000000001E-3</v>
      </c>
      <c r="F1019" s="5">
        <v>1003455</v>
      </c>
      <c r="G1019" s="5">
        <v>0</v>
      </c>
      <c r="H1019" s="5">
        <v>0</v>
      </c>
      <c r="I1019" s="5">
        <v>0</v>
      </c>
      <c r="J1019" s="5">
        <v>0</v>
      </c>
      <c r="L1019">
        <f t="shared" si="93"/>
        <v>1017</v>
      </c>
      <c r="M1019">
        <f>Analysis!$B$3+B1019/1000000</f>
        <v>24.290764000004856</v>
      </c>
      <c r="N1019">
        <f t="shared" si="94"/>
        <v>0</v>
      </c>
      <c r="O1019">
        <f>IF(ABS(D1019)&gt;1,D1019/1000000,D1019)*Analysis!$B$4</f>
        <v>-0.12667653000000001</v>
      </c>
      <c r="P1019">
        <f>IF(ABS(E1019)&gt;1,E1019/1000000,E1019)*Analysis!$B$4</f>
        <v>-4.7382300000000002E-2</v>
      </c>
      <c r="Q1019">
        <f>IF(ABS(F1019)&gt;1,F1019/1000000,F1019)*Analysis!$B$4</f>
        <v>9.8438935500000007</v>
      </c>
      <c r="R1019">
        <f t="shared" si="95"/>
        <v>0</v>
      </c>
      <c r="S1019">
        <f t="shared" si="96"/>
        <v>0</v>
      </c>
      <c r="T1019">
        <f t="shared" si="97"/>
        <v>0</v>
      </c>
      <c r="U1019">
        <f t="shared" si="98"/>
        <v>0</v>
      </c>
    </row>
    <row r="1020" spans="1:21" x14ac:dyDescent="0.3">
      <c r="A1020" s="4">
        <v>1018</v>
      </c>
      <c r="B1020" s="4">
        <v>-96567687684</v>
      </c>
      <c r="C1020" s="5">
        <v>0</v>
      </c>
      <c r="D1020" s="5">
        <v>-1.2916E-2</v>
      </c>
      <c r="E1020" s="5">
        <v>-3.0790000000000001E-3</v>
      </c>
      <c r="F1020" s="5">
        <v>1004382</v>
      </c>
      <c r="G1020" s="5">
        <v>0</v>
      </c>
      <c r="H1020" s="5">
        <v>0</v>
      </c>
      <c r="I1020" s="5">
        <v>0</v>
      </c>
      <c r="J1020" s="5">
        <v>0</v>
      </c>
      <c r="L1020">
        <f t="shared" si="93"/>
        <v>1018</v>
      </c>
      <c r="M1020">
        <f>Analysis!$B$3+B1020/1000000</f>
        <v>24.312315999995917</v>
      </c>
      <c r="N1020">
        <f t="shared" si="94"/>
        <v>0</v>
      </c>
      <c r="O1020">
        <f>IF(ABS(D1020)&gt;1,D1020/1000000,D1020)*Analysis!$B$4</f>
        <v>-0.12670596000000001</v>
      </c>
      <c r="P1020">
        <f>IF(ABS(E1020)&gt;1,E1020/1000000,E1020)*Analysis!$B$4</f>
        <v>-3.0204990000000004E-2</v>
      </c>
      <c r="Q1020">
        <f>IF(ABS(F1020)&gt;1,F1020/1000000,F1020)*Analysis!$B$4</f>
        <v>9.8529874200000016</v>
      </c>
      <c r="R1020">
        <f t="shared" si="95"/>
        <v>0</v>
      </c>
      <c r="S1020">
        <f t="shared" si="96"/>
        <v>0</v>
      </c>
      <c r="T1020">
        <f t="shared" si="97"/>
        <v>0</v>
      </c>
      <c r="U1020">
        <f t="shared" si="98"/>
        <v>0</v>
      </c>
    </row>
    <row r="1021" spans="1:21" x14ac:dyDescent="0.3">
      <c r="A1021" s="4">
        <v>1019</v>
      </c>
      <c r="B1021" s="4">
        <v>-96567667117</v>
      </c>
      <c r="C1021" s="5">
        <v>0</v>
      </c>
      <c r="D1021" s="5">
        <v>-2.1443E-2</v>
      </c>
      <c r="E1021" s="5">
        <v>5.0169999999999998E-3</v>
      </c>
      <c r="F1021" s="5">
        <v>1002368</v>
      </c>
      <c r="G1021" s="5">
        <v>0</v>
      </c>
      <c r="H1021" s="5">
        <v>0</v>
      </c>
      <c r="I1021" s="5">
        <v>0</v>
      </c>
      <c r="J1021" s="5">
        <v>0</v>
      </c>
      <c r="L1021">
        <f t="shared" si="93"/>
        <v>1019</v>
      </c>
      <c r="M1021">
        <f>Analysis!$B$3+B1021/1000000</f>
        <v>24.332882999995491</v>
      </c>
      <c r="N1021">
        <f t="shared" si="94"/>
        <v>0</v>
      </c>
      <c r="O1021">
        <f>IF(ABS(D1021)&gt;1,D1021/1000000,D1021)*Analysis!$B$4</f>
        <v>-0.21035583000000002</v>
      </c>
      <c r="P1021">
        <f>IF(ABS(E1021)&gt;1,E1021/1000000,E1021)*Analysis!$B$4</f>
        <v>4.921677E-2</v>
      </c>
      <c r="Q1021">
        <f>IF(ABS(F1021)&gt;1,F1021/1000000,F1021)*Analysis!$B$4</f>
        <v>9.8332300799999999</v>
      </c>
      <c r="R1021">
        <f t="shared" si="95"/>
        <v>0</v>
      </c>
      <c r="S1021">
        <f t="shared" si="96"/>
        <v>0</v>
      </c>
      <c r="T1021">
        <f t="shared" si="97"/>
        <v>0</v>
      </c>
      <c r="U1021">
        <f t="shared" si="98"/>
        <v>0</v>
      </c>
    </row>
    <row r="1022" spans="1:21" x14ac:dyDescent="0.3">
      <c r="A1022" s="4">
        <v>1020</v>
      </c>
      <c r="B1022" s="4">
        <v>-96567647819</v>
      </c>
      <c r="C1022" s="5">
        <v>0</v>
      </c>
      <c r="D1022" s="5">
        <v>-2.0634E-2</v>
      </c>
      <c r="E1022" s="5">
        <v>2.3210000000000001E-3</v>
      </c>
      <c r="F1022" s="5">
        <v>1001267</v>
      </c>
      <c r="G1022" s="5">
        <v>0</v>
      </c>
      <c r="H1022" s="5">
        <v>0</v>
      </c>
      <c r="I1022" s="5">
        <v>0</v>
      </c>
      <c r="J1022" s="5">
        <v>0</v>
      </c>
      <c r="L1022">
        <f t="shared" si="93"/>
        <v>1020</v>
      </c>
      <c r="M1022">
        <f>Analysis!$B$3+B1022/1000000</f>
        <v>24.352180999994744</v>
      </c>
      <c r="N1022">
        <f t="shared" si="94"/>
        <v>0</v>
      </c>
      <c r="O1022">
        <f>IF(ABS(D1022)&gt;1,D1022/1000000,D1022)*Analysis!$B$4</f>
        <v>-0.20241954000000001</v>
      </c>
      <c r="P1022">
        <f>IF(ABS(E1022)&gt;1,E1022/1000000,E1022)*Analysis!$B$4</f>
        <v>2.2769010000000003E-2</v>
      </c>
      <c r="Q1022">
        <f>IF(ABS(F1022)&gt;1,F1022/1000000,F1022)*Analysis!$B$4</f>
        <v>9.8224292699999989</v>
      </c>
      <c r="R1022">
        <f t="shared" si="95"/>
        <v>0</v>
      </c>
      <c r="S1022">
        <f t="shared" si="96"/>
        <v>0</v>
      </c>
      <c r="T1022">
        <f t="shared" si="97"/>
        <v>0</v>
      </c>
      <c r="U1022">
        <f t="shared" si="98"/>
        <v>0</v>
      </c>
    </row>
    <row r="1023" spans="1:21" x14ac:dyDescent="0.3">
      <c r="A1023" s="4">
        <v>1021</v>
      </c>
      <c r="B1023" s="4">
        <v>-96567629345</v>
      </c>
      <c r="C1023" s="5">
        <v>0</v>
      </c>
      <c r="D1023" s="5">
        <v>-1.7367E-2</v>
      </c>
      <c r="E1023" s="5">
        <v>4.6299999999999998E-4</v>
      </c>
      <c r="F1023" s="5">
        <v>0.99918600000000002</v>
      </c>
      <c r="G1023" s="5">
        <v>0</v>
      </c>
      <c r="H1023" s="5">
        <v>0</v>
      </c>
      <c r="I1023" s="5">
        <v>0</v>
      </c>
      <c r="J1023" s="5">
        <v>0</v>
      </c>
      <c r="L1023">
        <f t="shared" si="93"/>
        <v>1021</v>
      </c>
      <c r="M1023">
        <f>Analysis!$B$3+B1023/1000000</f>
        <v>24.370655000006082</v>
      </c>
      <c r="N1023">
        <f t="shared" si="94"/>
        <v>0</v>
      </c>
      <c r="O1023">
        <f>IF(ABS(D1023)&gt;1,D1023/1000000,D1023)*Analysis!$B$4</f>
        <v>-0.17037027000000002</v>
      </c>
      <c r="P1023">
        <f>IF(ABS(E1023)&gt;1,E1023/1000000,E1023)*Analysis!$B$4</f>
        <v>4.5420299999999999E-3</v>
      </c>
      <c r="Q1023">
        <f>IF(ABS(F1023)&gt;1,F1023/1000000,F1023)*Analysis!$B$4</f>
        <v>9.8020146600000011</v>
      </c>
      <c r="R1023">
        <f t="shared" si="95"/>
        <v>0</v>
      </c>
      <c r="S1023">
        <f t="shared" si="96"/>
        <v>0</v>
      </c>
      <c r="T1023">
        <f t="shared" si="97"/>
        <v>0</v>
      </c>
      <c r="U1023">
        <f t="shared" si="98"/>
        <v>0</v>
      </c>
    </row>
    <row r="1024" spans="1:21" x14ac:dyDescent="0.3">
      <c r="A1024" s="4">
        <v>1022</v>
      </c>
      <c r="B1024" s="4">
        <v>-96567613696</v>
      </c>
      <c r="C1024" s="5">
        <v>0</v>
      </c>
      <c r="D1024" s="5">
        <v>-1.2477E-2</v>
      </c>
      <c r="E1024" s="5">
        <v>3.3170000000000001E-3</v>
      </c>
      <c r="F1024" s="5">
        <v>1005968</v>
      </c>
      <c r="G1024" s="5">
        <v>0</v>
      </c>
      <c r="H1024" s="5">
        <v>0</v>
      </c>
      <c r="I1024" s="5">
        <v>0</v>
      </c>
      <c r="J1024" s="5">
        <v>0</v>
      </c>
      <c r="L1024">
        <f t="shared" si="93"/>
        <v>1022</v>
      </c>
      <c r="M1024">
        <f>Analysis!$B$3+B1024/1000000</f>
        <v>24.386303999999654</v>
      </c>
      <c r="N1024">
        <f t="shared" si="94"/>
        <v>0</v>
      </c>
      <c r="O1024">
        <f>IF(ABS(D1024)&gt;1,D1024/1000000,D1024)*Analysis!$B$4</f>
        <v>-0.12239937000000001</v>
      </c>
      <c r="P1024">
        <f>IF(ABS(E1024)&gt;1,E1024/1000000,E1024)*Analysis!$B$4</f>
        <v>3.2539770000000003E-2</v>
      </c>
      <c r="Q1024">
        <f>IF(ABS(F1024)&gt;1,F1024/1000000,F1024)*Analysis!$B$4</f>
        <v>9.8685460799999998</v>
      </c>
      <c r="R1024">
        <f t="shared" si="95"/>
        <v>0</v>
      </c>
      <c r="S1024">
        <f t="shared" si="96"/>
        <v>0</v>
      </c>
      <c r="T1024">
        <f t="shared" si="97"/>
        <v>0</v>
      </c>
      <c r="U1024">
        <f t="shared" si="98"/>
        <v>0</v>
      </c>
    </row>
    <row r="1025" spans="1:21" x14ac:dyDescent="0.3">
      <c r="A1025" s="4">
        <v>1023</v>
      </c>
      <c r="B1025" s="4">
        <v>-96567588510</v>
      </c>
      <c r="C1025" s="5">
        <v>0</v>
      </c>
      <c r="D1025" s="5">
        <v>-1.2774000000000001E-2</v>
      </c>
      <c r="E1025" s="5">
        <v>4.2659999999999998E-3</v>
      </c>
      <c r="F1025" s="5">
        <v>1001068</v>
      </c>
      <c r="G1025" s="5">
        <v>0</v>
      </c>
      <c r="H1025" s="5">
        <v>0</v>
      </c>
      <c r="I1025" s="5">
        <v>0</v>
      </c>
      <c r="J1025" s="5">
        <v>0</v>
      </c>
      <c r="L1025">
        <f t="shared" si="93"/>
        <v>1023</v>
      </c>
      <c r="M1025">
        <f>Analysis!$B$3+B1025/1000000</f>
        <v>24.411489999998594</v>
      </c>
      <c r="N1025">
        <f t="shared" si="94"/>
        <v>0</v>
      </c>
      <c r="O1025">
        <f>IF(ABS(D1025)&gt;1,D1025/1000000,D1025)*Analysis!$B$4</f>
        <v>-0.12531294000000001</v>
      </c>
      <c r="P1025">
        <f>IF(ABS(E1025)&gt;1,E1025/1000000,E1025)*Analysis!$B$4</f>
        <v>4.1849459999999998E-2</v>
      </c>
      <c r="Q1025">
        <f>IF(ABS(F1025)&gt;1,F1025/1000000,F1025)*Analysis!$B$4</f>
        <v>9.8204770800000016</v>
      </c>
      <c r="R1025">
        <f t="shared" si="95"/>
        <v>0</v>
      </c>
      <c r="S1025">
        <f t="shared" si="96"/>
        <v>0</v>
      </c>
      <c r="T1025">
        <f t="shared" si="97"/>
        <v>0</v>
      </c>
      <c r="U1025">
        <f t="shared" si="98"/>
        <v>0</v>
      </c>
    </row>
    <row r="1026" spans="1:21" x14ac:dyDescent="0.3">
      <c r="A1026" s="4">
        <v>1024</v>
      </c>
      <c r="B1026" s="4">
        <v>-96567569213</v>
      </c>
      <c r="C1026" s="5">
        <v>0</v>
      </c>
      <c r="D1026" s="5">
        <v>-1.2813E-2</v>
      </c>
      <c r="E1026" s="5">
        <v>4.1370000000000001E-3</v>
      </c>
      <c r="F1026" s="5">
        <v>1005540</v>
      </c>
      <c r="G1026" s="5">
        <v>0</v>
      </c>
      <c r="H1026" s="5">
        <v>0</v>
      </c>
      <c r="I1026" s="5">
        <v>0</v>
      </c>
      <c r="J1026" s="5">
        <v>0</v>
      </c>
      <c r="L1026">
        <f t="shared" si="93"/>
        <v>1024</v>
      </c>
      <c r="M1026">
        <f>Analysis!$B$3+B1026/1000000</f>
        <v>24.430787000004784</v>
      </c>
      <c r="N1026">
        <f t="shared" si="94"/>
        <v>0</v>
      </c>
      <c r="O1026">
        <f>IF(ABS(D1026)&gt;1,D1026/1000000,D1026)*Analysis!$B$4</f>
        <v>-0.12569553</v>
      </c>
      <c r="P1026">
        <f>IF(ABS(E1026)&gt;1,E1026/1000000,E1026)*Analysis!$B$4</f>
        <v>4.0583970000000004E-2</v>
      </c>
      <c r="Q1026">
        <f>IF(ABS(F1026)&gt;1,F1026/1000000,F1026)*Analysis!$B$4</f>
        <v>9.8643474000000015</v>
      </c>
      <c r="R1026">
        <f t="shared" si="95"/>
        <v>0</v>
      </c>
      <c r="S1026">
        <f t="shared" si="96"/>
        <v>0</v>
      </c>
      <c r="T1026">
        <f t="shared" si="97"/>
        <v>0</v>
      </c>
      <c r="U1026">
        <f t="shared" si="98"/>
        <v>0</v>
      </c>
    </row>
    <row r="1027" spans="1:21" x14ac:dyDescent="0.3">
      <c r="A1027" s="4">
        <v>1025</v>
      </c>
      <c r="B1027" s="4">
        <v>-96567548204</v>
      </c>
      <c r="C1027" s="5">
        <v>0</v>
      </c>
      <c r="D1027" s="5">
        <v>-1.2961E-2</v>
      </c>
      <c r="E1027" s="5">
        <v>4.5279999999999999E-3</v>
      </c>
      <c r="F1027" s="5">
        <v>1004428</v>
      </c>
      <c r="G1027" s="5">
        <v>0</v>
      </c>
      <c r="H1027" s="5">
        <v>0</v>
      </c>
      <c r="I1027" s="5">
        <v>0</v>
      </c>
      <c r="J1027" s="5">
        <v>0</v>
      </c>
      <c r="L1027">
        <f t="shared" ref="L1027:L1090" si="99">A1027</f>
        <v>1025</v>
      </c>
      <c r="M1027">
        <f>Analysis!$B$3+B1027/1000000</f>
        <v>24.451795999993919</v>
      </c>
      <c r="N1027">
        <f t="shared" ref="N1027:N1090" si="100">C1027</f>
        <v>0</v>
      </c>
      <c r="O1027">
        <f>IF(ABS(D1027)&gt;1,D1027/1000000,D1027)*Analysis!$B$4</f>
        <v>-0.12714741000000002</v>
      </c>
      <c r="P1027">
        <f>IF(ABS(E1027)&gt;1,E1027/1000000,E1027)*Analysis!$B$4</f>
        <v>4.4419680000000003E-2</v>
      </c>
      <c r="Q1027">
        <f>IF(ABS(F1027)&gt;1,F1027/1000000,F1027)*Analysis!$B$4</f>
        <v>9.8534386800000018</v>
      </c>
      <c r="R1027">
        <f t="shared" ref="R1027:R1090" si="101">IF(ABS(G1027)&gt;1,G1027/1000000,G1027)</f>
        <v>0</v>
      </c>
      <c r="S1027">
        <f t="shared" ref="S1027:S1090" si="102">IF(ABS(H1027)&gt;1,H1027/1000000,H1027)</f>
        <v>0</v>
      </c>
      <c r="T1027">
        <f t="shared" ref="T1027:T1090" si="103">IF(ABS(I1027)&gt;1,I1027/1000000,I1027)</f>
        <v>0</v>
      </c>
      <c r="U1027">
        <f t="shared" si="98"/>
        <v>0</v>
      </c>
    </row>
    <row r="1028" spans="1:21" x14ac:dyDescent="0.3">
      <c r="A1028" s="4">
        <v>1026</v>
      </c>
      <c r="B1028" s="4">
        <v>-96567527630</v>
      </c>
      <c r="C1028" s="5">
        <v>0</v>
      </c>
      <c r="D1028" s="5">
        <v>-1.2782999999999999E-2</v>
      </c>
      <c r="E1028" s="5">
        <v>4.4219999999999997E-3</v>
      </c>
      <c r="F1028" s="5">
        <v>1003934</v>
      </c>
      <c r="G1028" s="5">
        <v>0</v>
      </c>
      <c r="H1028" s="5">
        <v>0</v>
      </c>
      <c r="I1028" s="5">
        <v>0</v>
      </c>
      <c r="J1028" s="5">
        <v>0</v>
      </c>
      <c r="L1028">
        <f t="shared" si="99"/>
        <v>1026</v>
      </c>
      <c r="M1028">
        <f>Analysis!$B$3+B1028/1000000</f>
        <v>24.472370000003139</v>
      </c>
      <c r="N1028">
        <f t="shared" si="100"/>
        <v>0</v>
      </c>
      <c r="O1028">
        <f>IF(ABS(D1028)&gt;1,D1028/1000000,D1028)*Analysis!$B$4</f>
        <v>-0.12540123</v>
      </c>
      <c r="P1028">
        <f>IF(ABS(E1028)&gt;1,E1028/1000000,E1028)*Analysis!$B$4</f>
        <v>4.3379819999999999E-2</v>
      </c>
      <c r="Q1028">
        <f>IF(ABS(F1028)&gt;1,F1028/1000000,F1028)*Analysis!$B$4</f>
        <v>9.8485925400000021</v>
      </c>
      <c r="R1028">
        <f t="shared" si="101"/>
        <v>0</v>
      </c>
      <c r="S1028">
        <f t="shared" si="102"/>
        <v>0</v>
      </c>
      <c r="T1028">
        <f t="shared" si="103"/>
        <v>0</v>
      </c>
      <c r="U1028">
        <f t="shared" si="98"/>
        <v>0</v>
      </c>
    </row>
    <row r="1029" spans="1:21" x14ac:dyDescent="0.3">
      <c r="A1029" s="4">
        <v>1027</v>
      </c>
      <c r="B1029" s="4">
        <v>-96567506647</v>
      </c>
      <c r="C1029" s="5">
        <v>0</v>
      </c>
      <c r="D1029" s="5">
        <v>-1.8037000000000001E-2</v>
      </c>
      <c r="E1029" s="5">
        <v>4.4219999999999997E-3</v>
      </c>
      <c r="F1029" s="5">
        <v>1004015</v>
      </c>
      <c r="G1029" s="5">
        <v>0</v>
      </c>
      <c r="H1029" s="5">
        <v>0</v>
      </c>
      <c r="I1029" s="5">
        <v>0</v>
      </c>
      <c r="J1029" s="5">
        <v>0</v>
      </c>
      <c r="L1029">
        <f t="shared" si="99"/>
        <v>1027</v>
      </c>
      <c r="M1029">
        <f>Analysis!$B$3+B1029/1000000</f>
        <v>24.493352999998024</v>
      </c>
      <c r="N1029">
        <f t="shared" si="100"/>
        <v>0</v>
      </c>
      <c r="O1029">
        <f>IF(ABS(D1029)&gt;1,D1029/1000000,D1029)*Analysis!$B$4</f>
        <v>-0.17694297</v>
      </c>
      <c r="P1029">
        <f>IF(ABS(E1029)&gt;1,E1029/1000000,E1029)*Analysis!$B$4</f>
        <v>4.3379819999999999E-2</v>
      </c>
      <c r="Q1029">
        <f>IF(ABS(F1029)&gt;1,F1029/1000000,F1029)*Analysis!$B$4</f>
        <v>9.8493871500000019</v>
      </c>
      <c r="R1029">
        <f t="shared" si="101"/>
        <v>0</v>
      </c>
      <c r="S1029">
        <f t="shared" si="102"/>
        <v>0</v>
      </c>
      <c r="T1029">
        <f t="shared" si="103"/>
        <v>0</v>
      </c>
      <c r="U1029">
        <f t="shared" si="98"/>
        <v>0</v>
      </c>
    </row>
    <row r="1030" spans="1:21" x14ac:dyDescent="0.3">
      <c r="A1030" s="4">
        <v>1028</v>
      </c>
      <c r="B1030" s="4">
        <v>-96567486588</v>
      </c>
      <c r="C1030" s="5">
        <v>0</v>
      </c>
      <c r="D1030" s="5">
        <v>-1.2208E-2</v>
      </c>
      <c r="E1030" s="5">
        <v>4.5139999999999998E-3</v>
      </c>
      <c r="F1030" s="5">
        <v>1004159</v>
      </c>
      <c r="G1030" s="5">
        <v>0</v>
      </c>
      <c r="H1030" s="5">
        <v>0</v>
      </c>
      <c r="I1030" s="5">
        <v>0</v>
      </c>
      <c r="J1030" s="5">
        <v>0</v>
      </c>
      <c r="L1030">
        <f t="shared" si="99"/>
        <v>1028</v>
      </c>
      <c r="M1030">
        <f>Analysis!$B$3+B1030/1000000</f>
        <v>24.513412000000244</v>
      </c>
      <c r="N1030">
        <f t="shared" si="100"/>
        <v>0</v>
      </c>
      <c r="O1030">
        <f>IF(ABS(D1030)&gt;1,D1030/1000000,D1030)*Analysis!$B$4</f>
        <v>-0.11976048</v>
      </c>
      <c r="P1030">
        <f>IF(ABS(E1030)&gt;1,E1030/1000000,E1030)*Analysis!$B$4</f>
        <v>4.4282340000000003E-2</v>
      </c>
      <c r="Q1030">
        <f>IF(ABS(F1030)&gt;1,F1030/1000000,F1030)*Analysis!$B$4</f>
        <v>9.8507997899999999</v>
      </c>
      <c r="R1030">
        <f t="shared" si="101"/>
        <v>0</v>
      </c>
      <c r="S1030">
        <f t="shared" si="102"/>
        <v>0</v>
      </c>
      <c r="T1030">
        <f t="shared" si="103"/>
        <v>0</v>
      </c>
      <c r="U1030">
        <f t="shared" si="98"/>
        <v>0</v>
      </c>
    </row>
    <row r="1031" spans="1:21" x14ac:dyDescent="0.3">
      <c r="A1031" s="4">
        <v>1029</v>
      </c>
      <c r="B1031" s="4">
        <v>-96567472984</v>
      </c>
      <c r="C1031" s="5">
        <v>0</v>
      </c>
      <c r="D1031" s="5">
        <v>-1.3387E-2</v>
      </c>
      <c r="E1031" s="5">
        <v>4.3629999999999997E-3</v>
      </c>
      <c r="F1031" s="5">
        <v>1004136</v>
      </c>
      <c r="G1031" s="5">
        <v>0</v>
      </c>
      <c r="H1031" s="5">
        <v>0</v>
      </c>
      <c r="I1031" s="5">
        <v>0</v>
      </c>
      <c r="J1031" s="5">
        <v>0</v>
      </c>
      <c r="L1031">
        <f t="shared" si="99"/>
        <v>1029</v>
      </c>
      <c r="M1031">
        <f>Analysis!$B$3+B1031/1000000</f>
        <v>24.527015999992727</v>
      </c>
      <c r="N1031">
        <f t="shared" si="100"/>
        <v>0</v>
      </c>
      <c r="O1031">
        <f>IF(ABS(D1031)&gt;1,D1031/1000000,D1031)*Analysis!$B$4</f>
        <v>-0.13132647</v>
      </c>
      <c r="P1031">
        <f>IF(ABS(E1031)&gt;1,E1031/1000000,E1031)*Analysis!$B$4</f>
        <v>4.2801029999999997E-2</v>
      </c>
      <c r="Q1031">
        <f>IF(ABS(F1031)&gt;1,F1031/1000000,F1031)*Analysis!$B$4</f>
        <v>9.850574159999999</v>
      </c>
      <c r="R1031">
        <f t="shared" si="101"/>
        <v>0</v>
      </c>
      <c r="S1031">
        <f t="shared" si="102"/>
        <v>0</v>
      </c>
      <c r="T1031">
        <f t="shared" si="103"/>
        <v>0</v>
      </c>
      <c r="U1031">
        <f t="shared" si="98"/>
        <v>0</v>
      </c>
    </row>
    <row r="1032" spans="1:21" x14ac:dyDescent="0.3">
      <c r="A1032" s="4">
        <v>1030</v>
      </c>
      <c r="B1032" s="4">
        <v>-96567452009</v>
      </c>
      <c r="C1032" s="5">
        <v>0</v>
      </c>
      <c r="D1032" s="5">
        <v>-1.3058E-2</v>
      </c>
      <c r="E1032" s="5">
        <v>4.2849999999999997E-3</v>
      </c>
      <c r="F1032" s="5">
        <v>1004139</v>
      </c>
      <c r="G1032" s="5">
        <v>0</v>
      </c>
      <c r="H1032" s="5">
        <v>0</v>
      </c>
      <c r="I1032" s="5">
        <v>0</v>
      </c>
      <c r="J1032" s="5">
        <v>0</v>
      </c>
      <c r="L1032">
        <f t="shared" si="99"/>
        <v>1030</v>
      </c>
      <c r="M1032">
        <f>Analysis!$B$3+B1032/1000000</f>
        <v>24.547990999999456</v>
      </c>
      <c r="N1032">
        <f t="shared" si="100"/>
        <v>0</v>
      </c>
      <c r="O1032">
        <f>IF(ABS(D1032)&gt;1,D1032/1000000,D1032)*Analysis!$B$4</f>
        <v>-0.12809898</v>
      </c>
      <c r="P1032">
        <f>IF(ABS(E1032)&gt;1,E1032/1000000,E1032)*Analysis!$B$4</f>
        <v>4.203585E-2</v>
      </c>
      <c r="Q1032">
        <f>IF(ABS(F1032)&gt;1,F1032/1000000,F1032)*Analysis!$B$4</f>
        <v>9.8506035899999986</v>
      </c>
      <c r="R1032">
        <f t="shared" si="101"/>
        <v>0</v>
      </c>
      <c r="S1032">
        <f t="shared" si="102"/>
        <v>0</v>
      </c>
      <c r="T1032">
        <f t="shared" si="103"/>
        <v>0</v>
      </c>
      <c r="U1032">
        <f t="shared" si="98"/>
        <v>0</v>
      </c>
    </row>
    <row r="1033" spans="1:21" x14ac:dyDescent="0.3">
      <c r="A1033" s="4">
        <v>1031</v>
      </c>
      <c r="B1033" s="4">
        <v>-96567431472</v>
      </c>
      <c r="C1033" s="5">
        <v>0</v>
      </c>
      <c r="D1033" s="5">
        <v>-1.2878000000000001E-2</v>
      </c>
      <c r="E1033" s="5">
        <v>4.47E-3</v>
      </c>
      <c r="F1033" s="5">
        <v>1004154</v>
      </c>
      <c r="G1033" s="5">
        <v>0</v>
      </c>
      <c r="H1033" s="5">
        <v>0</v>
      </c>
      <c r="I1033" s="5">
        <v>0</v>
      </c>
      <c r="J1033" s="5">
        <v>0</v>
      </c>
      <c r="L1033">
        <f t="shared" si="99"/>
        <v>1031</v>
      </c>
      <c r="M1033">
        <f>Analysis!$B$3+B1033/1000000</f>
        <v>24.568528000003425</v>
      </c>
      <c r="N1033">
        <f t="shared" si="100"/>
        <v>0</v>
      </c>
      <c r="O1033">
        <f>IF(ABS(D1033)&gt;1,D1033/1000000,D1033)*Analysis!$B$4</f>
        <v>-0.12633318000000002</v>
      </c>
      <c r="P1033">
        <f>IF(ABS(E1033)&gt;1,E1033/1000000,E1033)*Analysis!$B$4</f>
        <v>4.3850699999999999E-2</v>
      </c>
      <c r="Q1033">
        <f>IF(ABS(F1033)&gt;1,F1033/1000000,F1033)*Analysis!$B$4</f>
        <v>9.8507507400000005</v>
      </c>
      <c r="R1033">
        <f t="shared" si="101"/>
        <v>0</v>
      </c>
      <c r="S1033">
        <f t="shared" si="102"/>
        <v>0</v>
      </c>
      <c r="T1033">
        <f t="shared" si="103"/>
        <v>0</v>
      </c>
      <c r="U1033">
        <f t="shared" si="98"/>
        <v>0</v>
      </c>
    </row>
    <row r="1034" spans="1:21" x14ac:dyDescent="0.3">
      <c r="A1034" s="4">
        <v>1032</v>
      </c>
      <c r="B1034" s="4">
        <v>-96567407908</v>
      </c>
      <c r="C1034" s="5">
        <v>0</v>
      </c>
      <c r="D1034" s="5">
        <v>-1.2886999999999999E-2</v>
      </c>
      <c r="E1034" s="5">
        <v>4.4229999999999998E-3</v>
      </c>
      <c r="F1034" s="5">
        <v>1004152</v>
      </c>
      <c r="G1034" s="5">
        <v>0</v>
      </c>
      <c r="H1034" s="5">
        <v>0</v>
      </c>
      <c r="I1034" s="5">
        <v>0</v>
      </c>
      <c r="J1034" s="5">
        <v>0</v>
      </c>
      <c r="L1034">
        <f t="shared" si="99"/>
        <v>1032</v>
      </c>
      <c r="M1034">
        <f>Analysis!$B$3+B1034/1000000</f>
        <v>24.592092000006232</v>
      </c>
      <c r="N1034">
        <f t="shared" si="100"/>
        <v>0</v>
      </c>
      <c r="O1034">
        <f>IF(ABS(D1034)&gt;1,D1034/1000000,D1034)*Analysis!$B$4</f>
        <v>-0.12642147000000001</v>
      </c>
      <c r="P1034">
        <f>IF(ABS(E1034)&gt;1,E1034/1000000,E1034)*Analysis!$B$4</f>
        <v>4.3389629999999998E-2</v>
      </c>
      <c r="Q1034">
        <f>IF(ABS(F1034)&gt;1,F1034/1000000,F1034)*Analysis!$B$4</f>
        <v>9.8507311200000007</v>
      </c>
      <c r="R1034">
        <f t="shared" si="101"/>
        <v>0</v>
      </c>
      <c r="S1034">
        <f t="shared" si="102"/>
        <v>0</v>
      </c>
      <c r="T1034">
        <f t="shared" si="103"/>
        <v>0</v>
      </c>
      <c r="U1034">
        <f t="shared" si="98"/>
        <v>0</v>
      </c>
    </row>
    <row r="1035" spans="1:21" x14ac:dyDescent="0.3">
      <c r="A1035" s="4">
        <v>1033</v>
      </c>
      <c r="B1035" s="4">
        <v>-96567387089</v>
      </c>
      <c r="C1035" s="5">
        <v>0</v>
      </c>
      <c r="D1035" s="5">
        <v>-1.2921E-2</v>
      </c>
      <c r="E1035" s="5">
        <v>-4.1229999999999999E-3</v>
      </c>
      <c r="F1035" s="5">
        <v>1004164</v>
      </c>
      <c r="G1035" s="5">
        <v>0</v>
      </c>
      <c r="H1035" s="5">
        <v>0</v>
      </c>
      <c r="I1035" s="5">
        <v>0</v>
      </c>
      <c r="J1035" s="5">
        <v>0</v>
      </c>
      <c r="L1035">
        <f t="shared" si="99"/>
        <v>1033</v>
      </c>
      <c r="M1035">
        <f>Analysis!$B$3+B1035/1000000</f>
        <v>24.612911000003805</v>
      </c>
      <c r="N1035">
        <f t="shared" si="100"/>
        <v>0</v>
      </c>
      <c r="O1035">
        <f>IF(ABS(D1035)&gt;1,D1035/1000000,D1035)*Analysis!$B$4</f>
        <v>-0.12675501</v>
      </c>
      <c r="P1035">
        <f>IF(ABS(E1035)&gt;1,E1035/1000000,E1035)*Analysis!$B$4</f>
        <v>-4.0446630000000004E-2</v>
      </c>
      <c r="Q1035">
        <f>IF(ABS(F1035)&gt;1,F1035/1000000,F1035)*Analysis!$B$4</f>
        <v>9.8508488400000012</v>
      </c>
      <c r="R1035">
        <f t="shared" si="101"/>
        <v>0</v>
      </c>
      <c r="S1035">
        <f t="shared" si="102"/>
        <v>0</v>
      </c>
      <c r="T1035">
        <f t="shared" si="103"/>
        <v>0</v>
      </c>
      <c r="U1035">
        <f t="shared" ref="U1035:U1098" si="104">J1035/1000</f>
        <v>0</v>
      </c>
    </row>
    <row r="1036" spans="1:21" x14ac:dyDescent="0.3">
      <c r="A1036" s="4">
        <v>1034</v>
      </c>
      <c r="B1036" s="4">
        <v>-96567369883</v>
      </c>
      <c r="C1036" s="5">
        <v>0</v>
      </c>
      <c r="D1036" s="5">
        <v>-1.2857E-2</v>
      </c>
      <c r="E1036" s="5">
        <v>7.4399999999999998E-4</v>
      </c>
      <c r="F1036" s="5">
        <v>1004156</v>
      </c>
      <c r="G1036" s="5">
        <v>0</v>
      </c>
      <c r="H1036" s="5">
        <v>0</v>
      </c>
      <c r="I1036" s="5">
        <v>0</v>
      </c>
      <c r="J1036" s="5">
        <v>0</v>
      </c>
      <c r="L1036">
        <f t="shared" si="99"/>
        <v>1034</v>
      </c>
      <c r="M1036">
        <f>Analysis!$B$3+B1036/1000000</f>
        <v>24.630116999993334</v>
      </c>
      <c r="N1036">
        <f t="shared" si="100"/>
        <v>0</v>
      </c>
      <c r="O1036">
        <f>IF(ABS(D1036)&gt;1,D1036/1000000,D1036)*Analysis!$B$4</f>
        <v>-0.12612717000000001</v>
      </c>
      <c r="P1036">
        <f>IF(ABS(E1036)&gt;1,E1036/1000000,E1036)*Analysis!$B$4</f>
        <v>7.2986400000000003E-3</v>
      </c>
      <c r="Q1036">
        <f>IF(ABS(F1036)&gt;1,F1036/1000000,F1036)*Analysis!$B$4</f>
        <v>9.8507703600000003</v>
      </c>
      <c r="R1036">
        <f t="shared" si="101"/>
        <v>0</v>
      </c>
      <c r="S1036">
        <f t="shared" si="102"/>
        <v>0</v>
      </c>
      <c r="T1036">
        <f t="shared" si="103"/>
        <v>0</v>
      </c>
      <c r="U1036">
        <f t="shared" si="104"/>
        <v>0</v>
      </c>
    </row>
    <row r="1037" spans="1:21" x14ac:dyDescent="0.3">
      <c r="A1037" s="4">
        <v>1035</v>
      </c>
      <c r="B1037" s="4">
        <v>-96567352859</v>
      </c>
      <c r="C1037" s="5">
        <v>0</v>
      </c>
      <c r="D1037" s="5">
        <v>-1.2886E-2</v>
      </c>
      <c r="E1037" s="5">
        <v>4.8820000000000001E-3</v>
      </c>
      <c r="F1037" s="5">
        <v>1004149</v>
      </c>
      <c r="G1037" s="5">
        <v>0</v>
      </c>
      <c r="H1037" s="5">
        <v>0</v>
      </c>
      <c r="I1037" s="5">
        <v>0</v>
      </c>
      <c r="J1037" s="5">
        <v>0</v>
      </c>
      <c r="L1037">
        <f t="shared" si="99"/>
        <v>1035</v>
      </c>
      <c r="M1037">
        <f>Analysis!$B$3+B1037/1000000</f>
        <v>24.647140999994008</v>
      </c>
      <c r="N1037">
        <f t="shared" si="100"/>
        <v>0</v>
      </c>
      <c r="O1037">
        <f>IF(ABS(D1037)&gt;1,D1037/1000000,D1037)*Analysis!$B$4</f>
        <v>-0.12641166000000001</v>
      </c>
      <c r="P1037">
        <f>IF(ABS(E1037)&gt;1,E1037/1000000,E1037)*Analysis!$B$4</f>
        <v>4.7892420000000005E-2</v>
      </c>
      <c r="Q1037">
        <f>IF(ABS(F1037)&gt;1,F1037/1000000,F1037)*Analysis!$B$4</f>
        <v>9.8507016899999993</v>
      </c>
      <c r="R1037">
        <f t="shared" si="101"/>
        <v>0</v>
      </c>
      <c r="S1037">
        <f t="shared" si="102"/>
        <v>0</v>
      </c>
      <c r="T1037">
        <f t="shared" si="103"/>
        <v>0</v>
      </c>
      <c r="U1037">
        <f t="shared" si="104"/>
        <v>0</v>
      </c>
    </row>
    <row r="1038" spans="1:21" x14ac:dyDescent="0.3">
      <c r="A1038" s="4">
        <v>1036</v>
      </c>
      <c r="B1038" s="4">
        <v>-96567331406</v>
      </c>
      <c r="C1038" s="5">
        <v>0</v>
      </c>
      <c r="D1038" s="5">
        <v>-1.2947999999999999E-2</v>
      </c>
      <c r="E1038" s="5">
        <v>4.751E-3</v>
      </c>
      <c r="F1038" s="5">
        <v>1004150</v>
      </c>
      <c r="G1038" s="5">
        <v>0</v>
      </c>
      <c r="H1038" s="5">
        <v>0</v>
      </c>
      <c r="I1038" s="5">
        <v>0</v>
      </c>
      <c r="J1038" s="5">
        <v>0</v>
      </c>
      <c r="L1038">
        <f t="shared" si="99"/>
        <v>1036</v>
      </c>
      <c r="M1038">
        <f>Analysis!$B$3+B1038/1000000</f>
        <v>24.668594000002486</v>
      </c>
      <c r="N1038">
        <f t="shared" si="100"/>
        <v>0</v>
      </c>
      <c r="O1038">
        <f>IF(ABS(D1038)&gt;1,D1038/1000000,D1038)*Analysis!$B$4</f>
        <v>-0.12701988</v>
      </c>
      <c r="P1038">
        <f>IF(ABS(E1038)&gt;1,E1038/1000000,E1038)*Analysis!$B$4</f>
        <v>4.6607310000000006E-2</v>
      </c>
      <c r="Q1038">
        <f>IF(ABS(F1038)&gt;1,F1038/1000000,F1038)*Analysis!$B$4</f>
        <v>9.850711500000001</v>
      </c>
      <c r="R1038">
        <f t="shared" si="101"/>
        <v>0</v>
      </c>
      <c r="S1038">
        <f t="shared" si="102"/>
        <v>0</v>
      </c>
      <c r="T1038">
        <f t="shared" si="103"/>
        <v>0</v>
      </c>
      <c r="U1038">
        <f t="shared" si="104"/>
        <v>0</v>
      </c>
    </row>
    <row r="1039" spans="1:21" x14ac:dyDescent="0.3">
      <c r="A1039" s="4">
        <v>1037</v>
      </c>
      <c r="B1039" s="4">
        <v>-96567309162</v>
      </c>
      <c r="C1039" s="5">
        <v>0</v>
      </c>
      <c r="D1039" s="5">
        <v>-1.2874999999999999E-2</v>
      </c>
      <c r="E1039" s="5">
        <v>4.2570000000000004E-3</v>
      </c>
      <c r="F1039" s="5">
        <v>1004150</v>
      </c>
      <c r="G1039" s="5">
        <v>0</v>
      </c>
      <c r="H1039" s="5">
        <v>0</v>
      </c>
      <c r="I1039" s="5">
        <v>0</v>
      </c>
      <c r="J1039" s="5">
        <v>0</v>
      </c>
      <c r="L1039">
        <f t="shared" si="99"/>
        <v>1037</v>
      </c>
      <c r="M1039">
        <f>Analysis!$B$3+B1039/1000000</f>
        <v>24.690837999994983</v>
      </c>
      <c r="N1039">
        <f t="shared" si="100"/>
        <v>0</v>
      </c>
      <c r="O1039">
        <f>IF(ABS(D1039)&gt;1,D1039/1000000,D1039)*Analysis!$B$4</f>
        <v>-0.12630374999999999</v>
      </c>
      <c r="P1039">
        <f>IF(ABS(E1039)&gt;1,E1039/1000000,E1039)*Analysis!$B$4</f>
        <v>4.1761170000000007E-2</v>
      </c>
      <c r="Q1039">
        <f>IF(ABS(F1039)&gt;1,F1039/1000000,F1039)*Analysis!$B$4</f>
        <v>9.850711500000001</v>
      </c>
      <c r="R1039">
        <f t="shared" si="101"/>
        <v>0</v>
      </c>
      <c r="S1039">
        <f t="shared" si="102"/>
        <v>0</v>
      </c>
      <c r="T1039">
        <f t="shared" si="103"/>
        <v>0</v>
      </c>
      <c r="U1039">
        <f t="shared" si="104"/>
        <v>0</v>
      </c>
    </row>
    <row r="1040" spans="1:21" x14ac:dyDescent="0.3">
      <c r="A1040" s="4">
        <v>1038</v>
      </c>
      <c r="B1040" s="4">
        <v>-96567287410</v>
      </c>
      <c r="C1040" s="5">
        <v>0</v>
      </c>
      <c r="D1040" s="5">
        <v>-1.4429000000000001E-2</v>
      </c>
      <c r="E1040" s="5">
        <v>2.8969999999999998E-3</v>
      </c>
      <c r="F1040" s="5">
        <v>1004093</v>
      </c>
      <c r="G1040" s="5">
        <v>0</v>
      </c>
      <c r="H1040" s="5">
        <v>0</v>
      </c>
      <c r="I1040" s="5">
        <v>0</v>
      </c>
      <c r="J1040" s="5">
        <v>0</v>
      </c>
      <c r="L1040">
        <f t="shared" si="99"/>
        <v>1038</v>
      </c>
      <c r="M1040">
        <f>Analysis!$B$3+B1040/1000000</f>
        <v>24.712589999995544</v>
      </c>
      <c r="N1040">
        <f t="shared" si="100"/>
        <v>0</v>
      </c>
      <c r="O1040">
        <f>IF(ABS(D1040)&gt;1,D1040/1000000,D1040)*Analysis!$B$4</f>
        <v>-0.14154849000000003</v>
      </c>
      <c r="P1040">
        <f>IF(ABS(E1040)&gt;1,E1040/1000000,E1040)*Analysis!$B$4</f>
        <v>2.8419569999999998E-2</v>
      </c>
      <c r="Q1040">
        <f>IF(ABS(F1040)&gt;1,F1040/1000000,F1040)*Analysis!$B$4</f>
        <v>9.8501523300000002</v>
      </c>
      <c r="R1040">
        <f t="shared" si="101"/>
        <v>0</v>
      </c>
      <c r="S1040">
        <f t="shared" si="102"/>
        <v>0</v>
      </c>
      <c r="T1040">
        <f t="shared" si="103"/>
        <v>0</v>
      </c>
      <c r="U1040">
        <f t="shared" si="104"/>
        <v>0</v>
      </c>
    </row>
    <row r="1041" spans="1:21" x14ac:dyDescent="0.3">
      <c r="A1041" s="4">
        <v>1039</v>
      </c>
      <c r="B1041" s="4">
        <v>-96567270841</v>
      </c>
      <c r="C1041" s="5">
        <v>0</v>
      </c>
      <c r="D1041" s="5">
        <v>-1.3495999999999999E-2</v>
      </c>
      <c r="E1041" s="5">
        <v>-4.646E-3</v>
      </c>
      <c r="F1041" s="5">
        <v>1004144</v>
      </c>
      <c r="G1041" s="5">
        <v>0</v>
      </c>
      <c r="H1041" s="5">
        <v>0</v>
      </c>
      <c r="I1041" s="5">
        <v>0</v>
      </c>
      <c r="J1041" s="5">
        <v>0</v>
      </c>
      <c r="L1041">
        <f t="shared" si="99"/>
        <v>1039</v>
      </c>
      <c r="M1041">
        <f>Analysis!$B$3+B1041/1000000</f>
        <v>24.729158999994979</v>
      </c>
      <c r="N1041">
        <f t="shared" si="100"/>
        <v>0</v>
      </c>
      <c r="O1041">
        <f>IF(ABS(D1041)&gt;1,D1041/1000000,D1041)*Analysis!$B$4</f>
        <v>-0.13239576</v>
      </c>
      <c r="P1041">
        <f>IF(ABS(E1041)&gt;1,E1041/1000000,E1041)*Analysis!$B$4</f>
        <v>-4.5577260000000001E-2</v>
      </c>
      <c r="Q1041">
        <f>IF(ABS(F1041)&gt;1,F1041/1000000,F1041)*Analysis!$B$4</f>
        <v>9.8506526399999998</v>
      </c>
      <c r="R1041">
        <f t="shared" si="101"/>
        <v>0</v>
      </c>
      <c r="S1041">
        <f t="shared" si="102"/>
        <v>0</v>
      </c>
      <c r="T1041">
        <f t="shared" si="103"/>
        <v>0</v>
      </c>
      <c r="U1041">
        <f t="shared" si="104"/>
        <v>0</v>
      </c>
    </row>
    <row r="1042" spans="1:21" x14ac:dyDescent="0.3">
      <c r="A1042" s="4">
        <v>1040</v>
      </c>
      <c r="B1042" s="4">
        <v>-96567251749</v>
      </c>
      <c r="C1042" s="5">
        <v>0</v>
      </c>
      <c r="D1042" s="5">
        <v>-1.265E-2</v>
      </c>
      <c r="E1042" s="5">
        <v>-3.081E-3</v>
      </c>
      <c r="F1042" s="5">
        <v>1004171</v>
      </c>
      <c r="G1042" s="5">
        <v>0</v>
      </c>
      <c r="H1042" s="5">
        <v>0</v>
      </c>
      <c r="I1042" s="5">
        <v>0</v>
      </c>
      <c r="J1042" s="5">
        <v>0</v>
      </c>
      <c r="L1042">
        <f t="shared" si="99"/>
        <v>1040</v>
      </c>
      <c r="M1042">
        <f>Analysis!$B$3+B1042/1000000</f>
        <v>24.748250999997254</v>
      </c>
      <c r="N1042">
        <f t="shared" si="100"/>
        <v>0</v>
      </c>
      <c r="O1042">
        <f>IF(ABS(D1042)&gt;1,D1042/1000000,D1042)*Analysis!$B$4</f>
        <v>-0.1240965</v>
      </c>
      <c r="P1042">
        <f>IF(ABS(E1042)&gt;1,E1042/1000000,E1042)*Analysis!$B$4</f>
        <v>-3.0224610000000002E-2</v>
      </c>
      <c r="Q1042">
        <f>IF(ABS(F1042)&gt;1,F1042/1000000,F1042)*Analysis!$B$4</f>
        <v>9.8509175100000004</v>
      </c>
      <c r="R1042">
        <f t="shared" si="101"/>
        <v>0</v>
      </c>
      <c r="S1042">
        <f t="shared" si="102"/>
        <v>0</v>
      </c>
      <c r="T1042">
        <f t="shared" si="103"/>
        <v>0</v>
      </c>
      <c r="U1042">
        <f t="shared" si="104"/>
        <v>0</v>
      </c>
    </row>
    <row r="1043" spans="1:21" x14ac:dyDescent="0.3">
      <c r="A1043" s="4">
        <v>1041</v>
      </c>
      <c r="B1043" s="4">
        <v>-96567227817</v>
      </c>
      <c r="C1043" s="5">
        <v>0</v>
      </c>
      <c r="D1043" s="5">
        <v>-1.3051E-2</v>
      </c>
      <c r="E1043" s="5">
        <v>5.0800000000000003E-3</v>
      </c>
      <c r="F1043" s="5">
        <v>1004144</v>
      </c>
      <c r="G1043" s="5">
        <v>0</v>
      </c>
      <c r="H1043" s="5">
        <v>0</v>
      </c>
      <c r="I1043" s="5">
        <v>0</v>
      </c>
      <c r="J1043" s="5">
        <v>0</v>
      </c>
      <c r="L1043">
        <f t="shared" si="99"/>
        <v>1041</v>
      </c>
      <c r="M1043">
        <f>Analysis!$B$3+B1043/1000000</f>
        <v>24.772182999993674</v>
      </c>
      <c r="N1043">
        <f t="shared" si="100"/>
        <v>0</v>
      </c>
      <c r="O1043">
        <f>IF(ABS(D1043)&gt;1,D1043/1000000,D1043)*Analysis!$B$4</f>
        <v>-0.12803031000000001</v>
      </c>
      <c r="P1043">
        <f>IF(ABS(E1043)&gt;1,E1043/1000000,E1043)*Analysis!$B$4</f>
        <v>4.9834800000000005E-2</v>
      </c>
      <c r="Q1043">
        <f>IF(ABS(F1043)&gt;1,F1043/1000000,F1043)*Analysis!$B$4</f>
        <v>9.8506526399999998</v>
      </c>
      <c r="R1043">
        <f t="shared" si="101"/>
        <v>0</v>
      </c>
      <c r="S1043">
        <f t="shared" si="102"/>
        <v>0</v>
      </c>
      <c r="T1043">
        <f t="shared" si="103"/>
        <v>0</v>
      </c>
      <c r="U1043">
        <f t="shared" si="104"/>
        <v>0</v>
      </c>
    </row>
    <row r="1044" spans="1:21" x14ac:dyDescent="0.3">
      <c r="A1044" s="4">
        <v>1042</v>
      </c>
      <c r="B1044" s="4">
        <v>-96567211026</v>
      </c>
      <c r="C1044" s="5">
        <v>0</v>
      </c>
      <c r="D1044" s="5">
        <v>-1.2846E-2</v>
      </c>
      <c r="E1044" s="5">
        <v>4.346E-3</v>
      </c>
      <c r="F1044" s="5">
        <v>1004153</v>
      </c>
      <c r="G1044" s="5">
        <v>0</v>
      </c>
      <c r="H1044" s="5">
        <v>0</v>
      </c>
      <c r="I1044" s="5">
        <v>0</v>
      </c>
      <c r="J1044" s="5">
        <v>0</v>
      </c>
      <c r="L1044">
        <f t="shared" si="99"/>
        <v>1042</v>
      </c>
      <c r="M1044">
        <f>Analysis!$B$3+B1044/1000000</f>
        <v>24.788973999995505</v>
      </c>
      <c r="N1044">
        <f t="shared" si="100"/>
        <v>0</v>
      </c>
      <c r="O1044">
        <f>IF(ABS(D1044)&gt;1,D1044/1000000,D1044)*Analysis!$B$4</f>
        <v>-0.12601925999999999</v>
      </c>
      <c r="P1044">
        <f>IF(ABS(E1044)&gt;1,E1044/1000000,E1044)*Analysis!$B$4</f>
        <v>4.263426E-2</v>
      </c>
      <c r="Q1044">
        <f>IF(ABS(F1044)&gt;1,F1044/1000000,F1044)*Analysis!$B$4</f>
        <v>9.8507409300000006</v>
      </c>
      <c r="R1044">
        <f t="shared" si="101"/>
        <v>0</v>
      </c>
      <c r="S1044">
        <f t="shared" si="102"/>
        <v>0</v>
      </c>
      <c r="T1044">
        <f t="shared" si="103"/>
        <v>0</v>
      </c>
      <c r="U1044">
        <f t="shared" si="104"/>
        <v>0</v>
      </c>
    </row>
    <row r="1045" spans="1:21" x14ac:dyDescent="0.3">
      <c r="A1045" s="4">
        <v>1043</v>
      </c>
      <c r="B1045" s="4">
        <v>-96567189348</v>
      </c>
      <c r="C1045" s="5">
        <v>0</v>
      </c>
      <c r="D1045" s="5">
        <v>-1.4487E-2</v>
      </c>
      <c r="E1045" s="5">
        <v>4.2420000000000001E-3</v>
      </c>
      <c r="F1045" s="5">
        <v>1004088</v>
      </c>
      <c r="G1045" s="5">
        <v>0</v>
      </c>
      <c r="H1045" s="5">
        <v>0</v>
      </c>
      <c r="I1045" s="5">
        <v>0</v>
      </c>
      <c r="J1045" s="5">
        <v>0</v>
      </c>
      <c r="L1045">
        <f t="shared" si="99"/>
        <v>1043</v>
      </c>
      <c r="M1045">
        <f>Analysis!$B$3+B1045/1000000</f>
        <v>24.810652000000118</v>
      </c>
      <c r="N1045">
        <f t="shared" si="100"/>
        <v>0</v>
      </c>
      <c r="O1045">
        <f>IF(ABS(D1045)&gt;1,D1045/1000000,D1045)*Analysis!$B$4</f>
        <v>-0.14211747</v>
      </c>
      <c r="P1045">
        <f>IF(ABS(E1045)&gt;1,E1045/1000000,E1045)*Analysis!$B$4</f>
        <v>4.1614020000000002E-2</v>
      </c>
      <c r="Q1045">
        <f>IF(ABS(F1045)&gt;1,F1045/1000000,F1045)*Analysis!$B$4</f>
        <v>9.8501032800000008</v>
      </c>
      <c r="R1045">
        <f t="shared" si="101"/>
        <v>0</v>
      </c>
      <c r="S1045">
        <f t="shared" si="102"/>
        <v>0</v>
      </c>
      <c r="T1045">
        <f t="shared" si="103"/>
        <v>0</v>
      </c>
      <c r="U1045">
        <f t="shared" si="104"/>
        <v>0</v>
      </c>
    </row>
    <row r="1046" spans="1:21" x14ac:dyDescent="0.3">
      <c r="A1046" s="4">
        <v>1044</v>
      </c>
      <c r="B1046" s="4">
        <v>-96567169098</v>
      </c>
      <c r="C1046" s="5">
        <v>0</v>
      </c>
      <c r="D1046" s="5">
        <v>-1.3587E-2</v>
      </c>
      <c r="E1046" s="5">
        <v>-4.1180000000000001E-3</v>
      </c>
      <c r="F1046" s="5">
        <v>1004137</v>
      </c>
      <c r="G1046" s="5">
        <v>0</v>
      </c>
      <c r="H1046" s="5">
        <v>0</v>
      </c>
      <c r="I1046" s="5">
        <v>0</v>
      </c>
      <c r="J1046" s="5">
        <v>0</v>
      </c>
      <c r="L1046">
        <f t="shared" si="99"/>
        <v>1044</v>
      </c>
      <c r="M1046">
        <f>Analysis!$B$3+B1046/1000000</f>
        <v>24.830902000001515</v>
      </c>
      <c r="N1046">
        <f t="shared" si="100"/>
        <v>0</v>
      </c>
      <c r="O1046">
        <f>IF(ABS(D1046)&gt;1,D1046/1000000,D1046)*Analysis!$B$4</f>
        <v>-0.13328847000000002</v>
      </c>
      <c r="P1046">
        <f>IF(ABS(E1046)&gt;1,E1046/1000000,E1046)*Analysis!$B$4</f>
        <v>-4.0397580000000002E-2</v>
      </c>
      <c r="Q1046">
        <f>IF(ABS(F1046)&gt;1,F1046/1000000,F1046)*Analysis!$B$4</f>
        <v>9.8505839700000006</v>
      </c>
      <c r="R1046">
        <f t="shared" si="101"/>
        <v>0</v>
      </c>
      <c r="S1046">
        <f t="shared" si="102"/>
        <v>0</v>
      </c>
      <c r="T1046">
        <f t="shared" si="103"/>
        <v>0</v>
      </c>
      <c r="U1046">
        <f t="shared" si="104"/>
        <v>0</v>
      </c>
    </row>
    <row r="1047" spans="1:21" x14ac:dyDescent="0.3">
      <c r="A1047" s="4">
        <v>1045</v>
      </c>
      <c r="B1047" s="4">
        <v>-96567148420</v>
      </c>
      <c r="C1047" s="5">
        <v>0</v>
      </c>
      <c r="D1047" s="5">
        <v>-1.264E-2</v>
      </c>
      <c r="E1047" s="5">
        <v>-3.1930000000000001E-3</v>
      </c>
      <c r="F1047" s="5">
        <v>1004173</v>
      </c>
      <c r="G1047" s="5">
        <v>0</v>
      </c>
      <c r="H1047" s="5">
        <v>0</v>
      </c>
      <c r="I1047" s="5">
        <v>0</v>
      </c>
      <c r="J1047" s="5">
        <v>0</v>
      </c>
      <c r="L1047">
        <f t="shared" si="99"/>
        <v>1045</v>
      </c>
      <c r="M1047">
        <f>Analysis!$B$3+B1047/1000000</f>
        <v>24.851580000002286</v>
      </c>
      <c r="N1047">
        <f t="shared" si="100"/>
        <v>0</v>
      </c>
      <c r="O1047">
        <f>IF(ABS(D1047)&gt;1,D1047/1000000,D1047)*Analysis!$B$4</f>
        <v>-0.12399840000000001</v>
      </c>
      <c r="P1047">
        <f>IF(ABS(E1047)&gt;1,E1047/1000000,E1047)*Analysis!$B$4</f>
        <v>-3.1323330000000003E-2</v>
      </c>
      <c r="Q1047">
        <f>IF(ABS(F1047)&gt;1,F1047/1000000,F1047)*Analysis!$B$4</f>
        <v>9.8509371300000002</v>
      </c>
      <c r="R1047">
        <f t="shared" si="101"/>
        <v>0</v>
      </c>
      <c r="S1047">
        <f t="shared" si="102"/>
        <v>0</v>
      </c>
      <c r="T1047">
        <f t="shared" si="103"/>
        <v>0</v>
      </c>
      <c r="U1047">
        <f t="shared" si="104"/>
        <v>0</v>
      </c>
    </row>
    <row r="1048" spans="1:21" x14ac:dyDescent="0.3">
      <c r="A1048" s="4">
        <v>1046</v>
      </c>
      <c r="B1048" s="4">
        <v>-96567136359</v>
      </c>
      <c r="C1048" s="5">
        <v>0</v>
      </c>
      <c r="D1048" s="5">
        <v>-1.3143E-2</v>
      </c>
      <c r="E1048" s="5">
        <v>-3.5239999999999998E-3</v>
      </c>
      <c r="F1048" s="5">
        <v>1004153</v>
      </c>
      <c r="G1048" s="5">
        <v>0</v>
      </c>
      <c r="H1048" s="5">
        <v>0</v>
      </c>
      <c r="I1048" s="5">
        <v>0</v>
      </c>
      <c r="J1048" s="5">
        <v>0</v>
      </c>
      <c r="L1048">
        <f t="shared" si="99"/>
        <v>1046</v>
      </c>
      <c r="M1048">
        <f>Analysis!$B$3+B1048/1000000</f>
        <v>24.863641000003554</v>
      </c>
      <c r="N1048">
        <f t="shared" si="100"/>
        <v>0</v>
      </c>
      <c r="O1048">
        <f>IF(ABS(D1048)&gt;1,D1048/1000000,D1048)*Analysis!$B$4</f>
        <v>-0.12893283</v>
      </c>
      <c r="P1048">
        <f>IF(ABS(E1048)&gt;1,E1048/1000000,E1048)*Analysis!$B$4</f>
        <v>-3.4570440000000001E-2</v>
      </c>
      <c r="Q1048">
        <f>IF(ABS(F1048)&gt;1,F1048/1000000,F1048)*Analysis!$B$4</f>
        <v>9.8507409300000006</v>
      </c>
      <c r="R1048">
        <f t="shared" si="101"/>
        <v>0</v>
      </c>
      <c r="S1048">
        <f t="shared" si="102"/>
        <v>0</v>
      </c>
      <c r="T1048">
        <f t="shared" si="103"/>
        <v>0</v>
      </c>
      <c r="U1048">
        <f t="shared" si="104"/>
        <v>0</v>
      </c>
    </row>
    <row r="1049" spans="1:21" x14ac:dyDescent="0.3">
      <c r="A1049" s="4">
        <v>1047</v>
      </c>
      <c r="B1049" s="4">
        <v>-96567110785</v>
      </c>
      <c r="C1049" s="5">
        <v>0</v>
      </c>
      <c r="D1049" s="5">
        <v>-1.3068E-2</v>
      </c>
      <c r="E1049" s="5">
        <v>-3.392E-3</v>
      </c>
      <c r="F1049" s="5">
        <v>1004159</v>
      </c>
      <c r="G1049" s="5">
        <v>0</v>
      </c>
      <c r="H1049" s="5">
        <v>0</v>
      </c>
      <c r="I1049" s="5">
        <v>0</v>
      </c>
      <c r="J1049" s="5">
        <v>0</v>
      </c>
      <c r="L1049">
        <f t="shared" si="99"/>
        <v>1047</v>
      </c>
      <c r="M1049">
        <f>Analysis!$B$3+B1049/1000000</f>
        <v>24.889215000002878</v>
      </c>
      <c r="N1049">
        <f t="shared" si="100"/>
        <v>0</v>
      </c>
      <c r="O1049">
        <f>IF(ABS(D1049)&gt;1,D1049/1000000,D1049)*Analysis!$B$4</f>
        <v>-0.12819707999999999</v>
      </c>
      <c r="P1049">
        <f>IF(ABS(E1049)&gt;1,E1049/1000000,E1049)*Analysis!$B$4</f>
        <v>-3.3275520000000003E-2</v>
      </c>
      <c r="Q1049">
        <f>IF(ABS(F1049)&gt;1,F1049/1000000,F1049)*Analysis!$B$4</f>
        <v>9.8507997899999999</v>
      </c>
      <c r="R1049">
        <f t="shared" si="101"/>
        <v>0</v>
      </c>
      <c r="S1049">
        <f t="shared" si="102"/>
        <v>0</v>
      </c>
      <c r="T1049">
        <f t="shared" si="103"/>
        <v>0</v>
      </c>
      <c r="U1049">
        <f t="shared" si="104"/>
        <v>0</v>
      </c>
    </row>
    <row r="1050" spans="1:21" x14ac:dyDescent="0.3">
      <c r="A1050" s="4">
        <v>1048</v>
      </c>
      <c r="B1050" s="4">
        <v>-96567094825</v>
      </c>
      <c r="C1050" s="5">
        <v>0</v>
      </c>
      <c r="D1050" s="5">
        <v>-1.2942E-2</v>
      </c>
      <c r="E1050" s="5">
        <v>7.3999999999999996E-5</v>
      </c>
      <c r="F1050" s="5">
        <v>1004155</v>
      </c>
      <c r="G1050" s="5">
        <v>0</v>
      </c>
      <c r="H1050" s="5">
        <v>0</v>
      </c>
      <c r="I1050" s="5">
        <v>0</v>
      </c>
      <c r="J1050" s="5">
        <v>0</v>
      </c>
      <c r="L1050">
        <f t="shared" si="99"/>
        <v>1048</v>
      </c>
      <c r="M1050">
        <f>Analysis!$B$3+B1050/1000000</f>
        <v>24.905175000007148</v>
      </c>
      <c r="N1050">
        <f t="shared" si="100"/>
        <v>0</v>
      </c>
      <c r="O1050">
        <f>IF(ABS(D1050)&gt;1,D1050/1000000,D1050)*Analysis!$B$4</f>
        <v>-0.12696102000000001</v>
      </c>
      <c r="P1050">
        <f>IF(ABS(E1050)&gt;1,E1050/1000000,E1050)*Analysis!$B$4</f>
        <v>7.2594000000000001E-4</v>
      </c>
      <c r="Q1050">
        <f>IF(ABS(F1050)&gt;1,F1050/1000000,F1050)*Analysis!$B$4</f>
        <v>9.8507605500000004</v>
      </c>
      <c r="R1050">
        <f t="shared" si="101"/>
        <v>0</v>
      </c>
      <c r="S1050">
        <f t="shared" si="102"/>
        <v>0</v>
      </c>
      <c r="T1050">
        <f t="shared" si="103"/>
        <v>0</v>
      </c>
      <c r="U1050">
        <f t="shared" si="104"/>
        <v>0</v>
      </c>
    </row>
    <row r="1051" spans="1:21" x14ac:dyDescent="0.3">
      <c r="A1051" s="4">
        <v>1049</v>
      </c>
      <c r="B1051" s="4">
        <v>-96567076119</v>
      </c>
      <c r="C1051" s="5">
        <v>0</v>
      </c>
      <c r="D1051" s="5">
        <v>-1.444E-2</v>
      </c>
      <c r="E1051" s="5">
        <v>-3.6819999999999999E-3</v>
      </c>
      <c r="F1051" s="5">
        <v>1004106</v>
      </c>
      <c r="G1051" s="5">
        <v>0</v>
      </c>
      <c r="H1051" s="5">
        <v>0</v>
      </c>
      <c r="I1051" s="5">
        <v>0</v>
      </c>
      <c r="J1051" s="5">
        <v>0</v>
      </c>
      <c r="L1051">
        <f t="shared" si="99"/>
        <v>1049</v>
      </c>
      <c r="M1051">
        <f>Analysis!$B$3+B1051/1000000</f>
        <v>24.923880999995163</v>
      </c>
      <c r="N1051">
        <f t="shared" si="100"/>
        <v>0</v>
      </c>
      <c r="O1051">
        <f>IF(ABS(D1051)&gt;1,D1051/1000000,D1051)*Analysis!$B$4</f>
        <v>-0.14165640000000002</v>
      </c>
      <c r="P1051">
        <f>IF(ABS(E1051)&gt;1,E1051/1000000,E1051)*Analysis!$B$4</f>
        <v>-3.612042E-2</v>
      </c>
      <c r="Q1051">
        <f>IF(ABS(F1051)&gt;1,F1051/1000000,F1051)*Analysis!$B$4</f>
        <v>9.8502798600000006</v>
      </c>
      <c r="R1051">
        <f t="shared" si="101"/>
        <v>0</v>
      </c>
      <c r="S1051">
        <f t="shared" si="102"/>
        <v>0</v>
      </c>
      <c r="T1051">
        <f t="shared" si="103"/>
        <v>0</v>
      </c>
      <c r="U1051">
        <f t="shared" si="104"/>
        <v>0</v>
      </c>
    </row>
    <row r="1052" spans="1:21" x14ac:dyDescent="0.3">
      <c r="A1052" s="4">
        <v>1050</v>
      </c>
      <c r="B1052" s="4">
        <v>-96567047423</v>
      </c>
      <c r="C1052" s="5">
        <v>0</v>
      </c>
      <c r="D1052" s="5">
        <v>-1.2253999999999999E-2</v>
      </c>
      <c r="E1052" s="5">
        <v>-3.0109999999999998E-3</v>
      </c>
      <c r="F1052" s="5">
        <v>1004188</v>
      </c>
      <c r="G1052" s="5">
        <v>0</v>
      </c>
      <c r="H1052" s="5">
        <v>0</v>
      </c>
      <c r="I1052" s="5">
        <v>0</v>
      </c>
      <c r="J1052" s="5">
        <v>0</v>
      </c>
      <c r="L1052">
        <f t="shared" si="99"/>
        <v>1050</v>
      </c>
      <c r="M1052">
        <f>Analysis!$B$3+B1052/1000000</f>
        <v>24.952577000003657</v>
      </c>
      <c r="N1052">
        <f t="shared" si="100"/>
        <v>0</v>
      </c>
      <c r="O1052">
        <f>IF(ABS(D1052)&gt;1,D1052/1000000,D1052)*Analysis!$B$4</f>
        <v>-0.12021174</v>
      </c>
      <c r="P1052">
        <f>IF(ABS(E1052)&gt;1,E1052/1000000,E1052)*Analysis!$B$4</f>
        <v>-2.9537910000000001E-2</v>
      </c>
      <c r="Q1052">
        <f>IF(ABS(F1052)&gt;1,F1052/1000000,F1052)*Analysis!$B$4</f>
        <v>9.851084280000002</v>
      </c>
      <c r="R1052">
        <f t="shared" si="101"/>
        <v>0</v>
      </c>
      <c r="S1052">
        <f t="shared" si="102"/>
        <v>0</v>
      </c>
      <c r="T1052">
        <f t="shared" si="103"/>
        <v>0</v>
      </c>
      <c r="U1052">
        <f t="shared" si="104"/>
        <v>0</v>
      </c>
    </row>
    <row r="1053" spans="1:21" x14ac:dyDescent="0.3">
      <c r="A1053" s="4">
        <v>1051</v>
      </c>
      <c r="B1053" s="4">
        <v>-96567029440</v>
      </c>
      <c r="C1053" s="5">
        <v>0</v>
      </c>
      <c r="D1053" s="5">
        <v>-1.3729E-2</v>
      </c>
      <c r="E1053" s="5">
        <v>5.202E-3</v>
      </c>
      <c r="F1053" s="5">
        <v>1004117</v>
      </c>
      <c r="G1053" s="5">
        <v>0</v>
      </c>
      <c r="H1053" s="5">
        <v>0</v>
      </c>
      <c r="I1053" s="5">
        <v>0</v>
      </c>
      <c r="J1053" s="5">
        <v>0</v>
      </c>
      <c r="L1053">
        <f t="shared" si="99"/>
        <v>1051</v>
      </c>
      <c r="M1053">
        <f>Analysis!$B$3+B1053/1000000</f>
        <v>24.970560000001569</v>
      </c>
      <c r="N1053">
        <f t="shared" si="100"/>
        <v>0</v>
      </c>
      <c r="O1053">
        <f>IF(ABS(D1053)&gt;1,D1053/1000000,D1053)*Analysis!$B$4</f>
        <v>-0.13468149000000001</v>
      </c>
      <c r="P1053">
        <f>IF(ABS(E1053)&gt;1,E1053/1000000,E1053)*Analysis!$B$4</f>
        <v>5.103162E-2</v>
      </c>
      <c r="Q1053">
        <f>IF(ABS(F1053)&gt;1,F1053/1000000,F1053)*Analysis!$B$4</f>
        <v>9.8503877699999993</v>
      </c>
      <c r="R1053">
        <f t="shared" si="101"/>
        <v>0</v>
      </c>
      <c r="S1053">
        <f t="shared" si="102"/>
        <v>0</v>
      </c>
      <c r="T1053">
        <f t="shared" si="103"/>
        <v>0</v>
      </c>
      <c r="U1053">
        <f t="shared" si="104"/>
        <v>0</v>
      </c>
    </row>
    <row r="1054" spans="1:21" x14ac:dyDescent="0.3">
      <c r="A1054" s="4">
        <v>1052</v>
      </c>
      <c r="B1054" s="4">
        <v>-96567009446</v>
      </c>
      <c r="C1054" s="5">
        <v>0</v>
      </c>
      <c r="D1054" s="5">
        <v>-1.6167999999999998E-2</v>
      </c>
      <c r="E1054" s="5">
        <v>4.2779999999999997E-3</v>
      </c>
      <c r="F1054" s="5">
        <v>1004026</v>
      </c>
      <c r="G1054" s="5">
        <v>0</v>
      </c>
      <c r="H1054" s="5">
        <v>0</v>
      </c>
      <c r="I1054" s="5">
        <v>0</v>
      </c>
      <c r="J1054" s="5">
        <v>0</v>
      </c>
      <c r="L1054">
        <f t="shared" si="99"/>
        <v>1052</v>
      </c>
      <c r="M1054">
        <f>Analysis!$B$3+B1054/1000000</f>
        <v>24.990554000003613</v>
      </c>
      <c r="N1054">
        <f t="shared" si="100"/>
        <v>0</v>
      </c>
      <c r="O1054">
        <f>IF(ABS(D1054)&gt;1,D1054/1000000,D1054)*Analysis!$B$4</f>
        <v>-0.15860807999999998</v>
      </c>
      <c r="P1054">
        <f>IF(ABS(E1054)&gt;1,E1054/1000000,E1054)*Analysis!$B$4</f>
        <v>4.196718E-2</v>
      </c>
      <c r="Q1054">
        <f>IF(ABS(F1054)&gt;1,F1054/1000000,F1054)*Analysis!$B$4</f>
        <v>9.8494950600000006</v>
      </c>
      <c r="R1054">
        <f t="shared" si="101"/>
        <v>0</v>
      </c>
      <c r="S1054">
        <f t="shared" si="102"/>
        <v>0</v>
      </c>
      <c r="T1054">
        <f t="shared" si="103"/>
        <v>0</v>
      </c>
      <c r="U1054">
        <f t="shared" si="104"/>
        <v>0</v>
      </c>
    </row>
    <row r="1055" spans="1:21" x14ac:dyDescent="0.3">
      <c r="A1055" s="4">
        <v>1053</v>
      </c>
      <c r="B1055" s="4">
        <v>-96566990535</v>
      </c>
      <c r="C1055" s="5">
        <v>0</v>
      </c>
      <c r="D1055" s="5">
        <v>-1.8036E-2</v>
      </c>
      <c r="E1055" s="5">
        <v>4.2859999999999999E-3</v>
      </c>
      <c r="F1055" s="5">
        <v>1003958</v>
      </c>
      <c r="G1055" s="5">
        <v>0</v>
      </c>
      <c r="H1055" s="5">
        <v>0</v>
      </c>
      <c r="I1055" s="5">
        <v>0</v>
      </c>
      <c r="J1055" s="5">
        <v>0</v>
      </c>
      <c r="L1055">
        <f t="shared" si="99"/>
        <v>1053</v>
      </c>
      <c r="M1055">
        <f>Analysis!$B$3+B1055/1000000</f>
        <v>25.009464999995544</v>
      </c>
      <c r="N1055">
        <f t="shared" si="100"/>
        <v>0</v>
      </c>
      <c r="O1055">
        <f>IF(ABS(D1055)&gt;1,D1055/1000000,D1055)*Analysis!$B$4</f>
        <v>-0.17693316000000001</v>
      </c>
      <c r="P1055">
        <f>IF(ABS(E1055)&gt;1,E1055/1000000,E1055)*Analysis!$B$4</f>
        <v>4.2045659999999999E-2</v>
      </c>
      <c r="Q1055">
        <f>IF(ABS(F1055)&gt;1,F1055/1000000,F1055)*Analysis!$B$4</f>
        <v>9.8488279799999994</v>
      </c>
      <c r="R1055">
        <f t="shared" si="101"/>
        <v>0</v>
      </c>
      <c r="S1055">
        <f t="shared" si="102"/>
        <v>0</v>
      </c>
      <c r="T1055">
        <f t="shared" si="103"/>
        <v>0</v>
      </c>
      <c r="U1055">
        <f t="shared" si="104"/>
        <v>0</v>
      </c>
    </row>
    <row r="1056" spans="1:21" x14ac:dyDescent="0.3">
      <c r="A1056" s="4">
        <v>1054</v>
      </c>
      <c r="B1056" s="4">
        <v>-96566970862</v>
      </c>
      <c r="C1056" s="5">
        <v>0</v>
      </c>
      <c r="D1056" s="5">
        <v>-1.2796999999999999E-2</v>
      </c>
      <c r="E1056" s="5">
        <v>-4.176E-3</v>
      </c>
      <c r="F1056" s="5">
        <v>1004166</v>
      </c>
      <c r="G1056" s="5">
        <v>0</v>
      </c>
      <c r="H1056" s="5">
        <v>0</v>
      </c>
      <c r="I1056" s="5">
        <v>0</v>
      </c>
      <c r="J1056" s="5">
        <v>0</v>
      </c>
      <c r="L1056">
        <f t="shared" si="99"/>
        <v>1054</v>
      </c>
      <c r="M1056">
        <f>Analysis!$B$3+B1056/1000000</f>
        <v>25.029137999998056</v>
      </c>
      <c r="N1056">
        <f t="shared" si="100"/>
        <v>0</v>
      </c>
      <c r="O1056">
        <f>IF(ABS(D1056)&gt;1,D1056/1000000,D1056)*Analysis!$B$4</f>
        <v>-0.12553856999999999</v>
      </c>
      <c r="P1056">
        <f>IF(ABS(E1056)&gt;1,E1056/1000000,E1056)*Analysis!$B$4</f>
        <v>-4.0966559999999999E-2</v>
      </c>
      <c r="Q1056">
        <f>IF(ABS(F1056)&gt;1,F1056/1000000,F1056)*Analysis!$B$4</f>
        <v>9.8508684599999992</v>
      </c>
      <c r="R1056">
        <f t="shared" si="101"/>
        <v>0</v>
      </c>
      <c r="S1056">
        <f t="shared" si="102"/>
        <v>0</v>
      </c>
      <c r="T1056">
        <f t="shared" si="103"/>
        <v>0</v>
      </c>
      <c r="U1056">
        <f t="shared" si="104"/>
        <v>0</v>
      </c>
    </row>
    <row r="1057" spans="1:21" x14ac:dyDescent="0.3">
      <c r="A1057" s="4">
        <v>1055</v>
      </c>
      <c r="B1057" s="4">
        <v>-96566950432</v>
      </c>
      <c r="C1057" s="5">
        <v>0</v>
      </c>
      <c r="D1057" s="5">
        <v>-1.2267E-2</v>
      </c>
      <c r="E1057" s="5">
        <v>-3.258E-3</v>
      </c>
      <c r="F1057" s="5">
        <v>1004186</v>
      </c>
      <c r="G1057" s="5">
        <v>0</v>
      </c>
      <c r="H1057" s="5">
        <v>0</v>
      </c>
      <c r="I1057" s="5">
        <v>0</v>
      </c>
      <c r="J1057" s="5">
        <v>0</v>
      </c>
      <c r="L1057">
        <f t="shared" si="99"/>
        <v>1055</v>
      </c>
      <c r="M1057">
        <f>Analysis!$B$3+B1057/1000000</f>
        <v>25.049568000002182</v>
      </c>
      <c r="N1057">
        <f t="shared" si="100"/>
        <v>0</v>
      </c>
      <c r="O1057">
        <f>IF(ABS(D1057)&gt;1,D1057/1000000,D1057)*Analysis!$B$4</f>
        <v>-0.12033927000000001</v>
      </c>
      <c r="P1057">
        <f>IF(ABS(E1057)&gt;1,E1057/1000000,E1057)*Analysis!$B$4</f>
        <v>-3.196098E-2</v>
      </c>
      <c r="Q1057">
        <f>IF(ABS(F1057)&gt;1,F1057/1000000,F1057)*Analysis!$B$4</f>
        <v>9.8510646600000005</v>
      </c>
      <c r="R1057">
        <f t="shared" si="101"/>
        <v>0</v>
      </c>
      <c r="S1057">
        <f t="shared" si="102"/>
        <v>0</v>
      </c>
      <c r="T1057">
        <f t="shared" si="103"/>
        <v>0</v>
      </c>
      <c r="U1057">
        <f t="shared" si="104"/>
        <v>0</v>
      </c>
    </row>
    <row r="1058" spans="1:21" x14ac:dyDescent="0.3">
      <c r="A1058" s="4">
        <v>1056</v>
      </c>
      <c r="B1058" s="4">
        <v>-96566930489</v>
      </c>
      <c r="C1058" s="5">
        <v>0</v>
      </c>
      <c r="D1058" s="5">
        <v>-1.8208999999999999E-2</v>
      </c>
      <c r="E1058" s="5">
        <v>1.6639999999999999E-3</v>
      </c>
      <c r="F1058" s="5">
        <v>1003950</v>
      </c>
      <c r="G1058" s="5">
        <v>0</v>
      </c>
      <c r="H1058" s="5">
        <v>0</v>
      </c>
      <c r="I1058" s="5">
        <v>0</v>
      </c>
      <c r="J1058" s="5">
        <v>0</v>
      </c>
      <c r="L1058">
        <f t="shared" si="99"/>
        <v>1056</v>
      </c>
      <c r="M1058">
        <f>Analysis!$B$3+B1058/1000000</f>
        <v>25.069510999994236</v>
      </c>
      <c r="N1058">
        <f t="shared" si="100"/>
        <v>0</v>
      </c>
      <c r="O1058">
        <f>IF(ABS(D1058)&gt;1,D1058/1000000,D1058)*Analysis!$B$4</f>
        <v>-0.17863029</v>
      </c>
      <c r="P1058">
        <f>IF(ABS(E1058)&gt;1,E1058/1000000,E1058)*Analysis!$B$4</f>
        <v>1.6323839999999999E-2</v>
      </c>
      <c r="Q1058">
        <f>IF(ABS(F1058)&gt;1,F1058/1000000,F1058)*Analysis!$B$4</f>
        <v>9.8487495000000003</v>
      </c>
      <c r="R1058">
        <f t="shared" si="101"/>
        <v>0</v>
      </c>
      <c r="S1058">
        <f t="shared" si="102"/>
        <v>0</v>
      </c>
      <c r="T1058">
        <f t="shared" si="103"/>
        <v>0</v>
      </c>
      <c r="U1058">
        <f t="shared" si="104"/>
        <v>0</v>
      </c>
    </row>
    <row r="1059" spans="1:21" x14ac:dyDescent="0.3">
      <c r="A1059" s="4">
        <v>1057</v>
      </c>
      <c r="B1059" s="4">
        <v>-96566909936</v>
      </c>
      <c r="C1059" s="5">
        <v>0</v>
      </c>
      <c r="D1059" s="5">
        <v>-1.2146000000000001E-2</v>
      </c>
      <c r="E1059" s="5">
        <v>4.274E-3</v>
      </c>
      <c r="F1059" s="5">
        <v>1004178</v>
      </c>
      <c r="G1059" s="5">
        <v>0</v>
      </c>
      <c r="H1059" s="5">
        <v>0</v>
      </c>
      <c r="I1059" s="5">
        <v>0</v>
      </c>
      <c r="J1059" s="5">
        <v>0</v>
      </c>
      <c r="L1059">
        <f t="shared" si="99"/>
        <v>1057</v>
      </c>
      <c r="M1059">
        <f>Analysis!$B$3+B1059/1000000</f>
        <v>25.090064000003622</v>
      </c>
      <c r="N1059">
        <f t="shared" si="100"/>
        <v>0</v>
      </c>
      <c r="O1059">
        <f>IF(ABS(D1059)&gt;1,D1059/1000000,D1059)*Analysis!$B$4</f>
        <v>-0.11915226000000001</v>
      </c>
      <c r="P1059">
        <f>IF(ABS(E1059)&gt;1,E1059/1000000,E1059)*Analysis!$B$4</f>
        <v>4.1927940000000004E-2</v>
      </c>
      <c r="Q1059">
        <f>IF(ABS(F1059)&gt;1,F1059/1000000,F1059)*Analysis!$B$4</f>
        <v>9.8509861800000014</v>
      </c>
      <c r="R1059">
        <f t="shared" si="101"/>
        <v>0</v>
      </c>
      <c r="S1059">
        <f t="shared" si="102"/>
        <v>0</v>
      </c>
      <c r="T1059">
        <f t="shared" si="103"/>
        <v>0</v>
      </c>
      <c r="U1059">
        <f t="shared" si="104"/>
        <v>0</v>
      </c>
    </row>
    <row r="1060" spans="1:21" x14ac:dyDescent="0.3">
      <c r="A1060" s="4">
        <v>1058</v>
      </c>
      <c r="B1060" s="4">
        <v>-96566887920</v>
      </c>
      <c r="C1060" s="5">
        <v>0</v>
      </c>
      <c r="D1060" s="5">
        <v>-1.2282E-2</v>
      </c>
      <c r="E1060" s="5">
        <v>3.6310000000000001E-3</v>
      </c>
      <c r="F1060" s="5">
        <v>1004173</v>
      </c>
      <c r="G1060" s="5">
        <v>0</v>
      </c>
      <c r="H1060" s="5">
        <v>0</v>
      </c>
      <c r="I1060" s="5">
        <v>0</v>
      </c>
      <c r="J1060" s="5">
        <v>0</v>
      </c>
      <c r="L1060">
        <f t="shared" si="99"/>
        <v>1058</v>
      </c>
      <c r="M1060">
        <f>Analysis!$B$3+B1060/1000000</f>
        <v>25.112080000006245</v>
      </c>
      <c r="N1060">
        <f t="shared" si="100"/>
        <v>0</v>
      </c>
      <c r="O1060">
        <f>IF(ABS(D1060)&gt;1,D1060/1000000,D1060)*Analysis!$B$4</f>
        <v>-0.12048642</v>
      </c>
      <c r="P1060">
        <f>IF(ABS(E1060)&gt;1,E1060/1000000,E1060)*Analysis!$B$4</f>
        <v>3.5620110000000003E-2</v>
      </c>
      <c r="Q1060">
        <f>IF(ABS(F1060)&gt;1,F1060/1000000,F1060)*Analysis!$B$4</f>
        <v>9.8509371300000002</v>
      </c>
      <c r="R1060">
        <f t="shared" si="101"/>
        <v>0</v>
      </c>
      <c r="S1060">
        <f t="shared" si="102"/>
        <v>0</v>
      </c>
      <c r="T1060">
        <f t="shared" si="103"/>
        <v>0</v>
      </c>
      <c r="U1060">
        <f t="shared" si="104"/>
        <v>0</v>
      </c>
    </row>
    <row r="1061" spans="1:21" x14ac:dyDescent="0.3">
      <c r="A1061" s="4">
        <v>1059</v>
      </c>
      <c r="B1061" s="4">
        <v>-96566869868</v>
      </c>
      <c r="C1061" s="5">
        <v>0</v>
      </c>
      <c r="D1061" s="5">
        <v>-1.3065999999999999E-2</v>
      </c>
      <c r="E1061" s="5">
        <v>4.7699999999999999E-3</v>
      </c>
      <c r="F1061" s="5">
        <v>1004142</v>
      </c>
      <c r="G1061" s="5">
        <v>0</v>
      </c>
      <c r="H1061" s="5">
        <v>0</v>
      </c>
      <c r="I1061" s="5">
        <v>0</v>
      </c>
      <c r="J1061" s="5">
        <v>0</v>
      </c>
      <c r="L1061">
        <f t="shared" si="99"/>
        <v>1059</v>
      </c>
      <c r="M1061">
        <f>Analysis!$B$3+B1061/1000000</f>
        <v>25.130132000005688</v>
      </c>
      <c r="N1061">
        <f t="shared" si="100"/>
        <v>0</v>
      </c>
      <c r="O1061">
        <f>IF(ABS(D1061)&gt;1,D1061/1000000,D1061)*Analysis!$B$4</f>
        <v>-0.12817745999999999</v>
      </c>
      <c r="P1061">
        <f>IF(ABS(E1061)&gt;1,E1061/1000000,E1061)*Analysis!$B$4</f>
        <v>4.6793700000000001E-2</v>
      </c>
      <c r="Q1061">
        <f>IF(ABS(F1061)&gt;1,F1061/1000000,F1061)*Analysis!$B$4</f>
        <v>9.8506330200000018</v>
      </c>
      <c r="R1061">
        <f t="shared" si="101"/>
        <v>0</v>
      </c>
      <c r="S1061">
        <f t="shared" si="102"/>
        <v>0</v>
      </c>
      <c r="T1061">
        <f t="shared" si="103"/>
        <v>0</v>
      </c>
      <c r="U1061">
        <f t="shared" si="104"/>
        <v>0</v>
      </c>
    </row>
    <row r="1062" spans="1:21" x14ac:dyDescent="0.3">
      <c r="A1062" s="4">
        <v>1060</v>
      </c>
      <c r="B1062" s="4">
        <v>-96566848753</v>
      </c>
      <c r="C1062" s="5">
        <v>0</v>
      </c>
      <c r="D1062" s="5">
        <v>-1.2855E-2</v>
      </c>
      <c r="E1062" s="5">
        <v>4.3080000000000002E-3</v>
      </c>
      <c r="F1062" s="5">
        <v>1004150</v>
      </c>
      <c r="G1062" s="5">
        <v>0</v>
      </c>
      <c r="H1062" s="5">
        <v>0</v>
      </c>
      <c r="I1062" s="5">
        <v>0</v>
      </c>
      <c r="J1062" s="5">
        <v>0</v>
      </c>
      <c r="L1062">
        <f t="shared" si="99"/>
        <v>1060</v>
      </c>
      <c r="M1062">
        <f>Analysis!$B$3+B1062/1000000</f>
        <v>25.151247000001604</v>
      </c>
      <c r="N1062">
        <f t="shared" si="100"/>
        <v>0</v>
      </c>
      <c r="O1062">
        <f>IF(ABS(D1062)&gt;1,D1062/1000000,D1062)*Analysis!$B$4</f>
        <v>-0.12610755000000001</v>
      </c>
      <c r="P1062">
        <f>IF(ABS(E1062)&gt;1,E1062/1000000,E1062)*Analysis!$B$4</f>
        <v>4.2261480000000004E-2</v>
      </c>
      <c r="Q1062">
        <f>IF(ABS(F1062)&gt;1,F1062/1000000,F1062)*Analysis!$B$4</f>
        <v>9.850711500000001</v>
      </c>
      <c r="R1062">
        <f t="shared" si="101"/>
        <v>0</v>
      </c>
      <c r="S1062">
        <f t="shared" si="102"/>
        <v>0</v>
      </c>
      <c r="T1062">
        <f t="shared" si="103"/>
        <v>0</v>
      </c>
      <c r="U1062">
        <f t="shared" si="104"/>
        <v>0</v>
      </c>
    </row>
    <row r="1063" spans="1:21" x14ac:dyDescent="0.3">
      <c r="A1063" s="4">
        <v>1061</v>
      </c>
      <c r="B1063" s="4">
        <v>-96566829986</v>
      </c>
      <c r="C1063" s="5">
        <v>0</v>
      </c>
      <c r="D1063" s="5">
        <v>-1.2914E-2</v>
      </c>
      <c r="E1063" s="5">
        <v>2.8219999999999999E-3</v>
      </c>
      <c r="F1063" s="5">
        <v>1002468</v>
      </c>
      <c r="G1063" s="5">
        <v>0</v>
      </c>
      <c r="H1063" s="5">
        <v>0</v>
      </c>
      <c r="I1063" s="5">
        <v>0</v>
      </c>
      <c r="J1063" s="5">
        <v>0</v>
      </c>
      <c r="L1063">
        <f t="shared" si="99"/>
        <v>1061</v>
      </c>
      <c r="M1063">
        <f>Analysis!$B$3+B1063/1000000</f>
        <v>25.170014000002993</v>
      </c>
      <c r="N1063">
        <f t="shared" si="100"/>
        <v>0</v>
      </c>
      <c r="O1063">
        <f>IF(ABS(D1063)&gt;1,D1063/1000000,D1063)*Analysis!$B$4</f>
        <v>-0.12668634000000001</v>
      </c>
      <c r="P1063">
        <f>IF(ABS(E1063)&gt;1,E1063/1000000,E1063)*Analysis!$B$4</f>
        <v>2.7683820000000001E-2</v>
      </c>
      <c r="Q1063">
        <f>IF(ABS(F1063)&gt;1,F1063/1000000,F1063)*Analysis!$B$4</f>
        <v>9.8342110799999993</v>
      </c>
      <c r="R1063">
        <f t="shared" si="101"/>
        <v>0</v>
      </c>
      <c r="S1063">
        <f t="shared" si="102"/>
        <v>0</v>
      </c>
      <c r="T1063">
        <f t="shared" si="103"/>
        <v>0</v>
      </c>
      <c r="U1063">
        <f t="shared" si="104"/>
        <v>0</v>
      </c>
    </row>
    <row r="1064" spans="1:21" x14ac:dyDescent="0.3">
      <c r="A1064" s="4">
        <v>1062</v>
      </c>
      <c r="B1064" s="4">
        <v>-96566808589</v>
      </c>
      <c r="C1064" s="5">
        <v>0</v>
      </c>
      <c r="D1064" s="5">
        <v>-1.2989000000000001E-2</v>
      </c>
      <c r="E1064" s="5">
        <v>2.3410000000000002E-3</v>
      </c>
      <c r="F1064" s="5">
        <v>1005492</v>
      </c>
      <c r="G1064" s="5">
        <v>0</v>
      </c>
      <c r="H1064" s="5">
        <v>0</v>
      </c>
      <c r="I1064" s="5">
        <v>0</v>
      </c>
      <c r="J1064" s="5">
        <v>0</v>
      </c>
      <c r="L1064">
        <f t="shared" si="99"/>
        <v>1062</v>
      </c>
      <c r="M1064">
        <f>Analysis!$B$3+B1064/1000000</f>
        <v>25.191411000007065</v>
      </c>
      <c r="N1064">
        <f t="shared" si="100"/>
        <v>0</v>
      </c>
      <c r="O1064">
        <f>IF(ABS(D1064)&gt;1,D1064/1000000,D1064)*Analysis!$B$4</f>
        <v>-0.12742209000000002</v>
      </c>
      <c r="P1064">
        <f>IF(ABS(E1064)&gt;1,E1064/1000000,E1064)*Analysis!$B$4</f>
        <v>2.2965210000000003E-2</v>
      </c>
      <c r="Q1064">
        <f>IF(ABS(F1064)&gt;1,F1064/1000000,F1064)*Analysis!$B$4</f>
        <v>9.8638765200000016</v>
      </c>
      <c r="R1064">
        <f t="shared" si="101"/>
        <v>0</v>
      </c>
      <c r="S1064">
        <f t="shared" si="102"/>
        <v>0</v>
      </c>
      <c r="T1064">
        <f t="shared" si="103"/>
        <v>0</v>
      </c>
      <c r="U1064">
        <f t="shared" si="104"/>
        <v>0</v>
      </c>
    </row>
    <row r="1065" spans="1:21" x14ac:dyDescent="0.3">
      <c r="A1065" s="4">
        <v>1063</v>
      </c>
      <c r="B1065" s="4">
        <v>-96566804125</v>
      </c>
      <c r="C1065" s="5">
        <v>0</v>
      </c>
      <c r="D1065" s="5">
        <v>-1.2961E-2</v>
      </c>
      <c r="E1065" s="5">
        <v>-3.8769999999999998E-3</v>
      </c>
      <c r="F1065" s="5">
        <v>1004381</v>
      </c>
      <c r="G1065" s="5">
        <v>0</v>
      </c>
      <c r="H1065" s="5">
        <v>0</v>
      </c>
      <c r="I1065" s="5">
        <v>0</v>
      </c>
      <c r="J1065" s="5">
        <v>0</v>
      </c>
      <c r="L1065">
        <f t="shared" si="99"/>
        <v>1063</v>
      </c>
      <c r="M1065">
        <f>Analysis!$B$3+B1065/1000000</f>
        <v>25.195875000004889</v>
      </c>
      <c r="N1065">
        <f t="shared" si="100"/>
        <v>0</v>
      </c>
      <c r="O1065">
        <f>IF(ABS(D1065)&gt;1,D1065/1000000,D1065)*Analysis!$B$4</f>
        <v>-0.12714741000000002</v>
      </c>
      <c r="P1065">
        <f>IF(ABS(E1065)&gt;1,E1065/1000000,E1065)*Analysis!$B$4</f>
        <v>-3.8033369999999997E-2</v>
      </c>
      <c r="Q1065">
        <f>IF(ABS(F1065)&gt;1,F1065/1000000,F1065)*Analysis!$B$4</f>
        <v>9.8529776099999999</v>
      </c>
      <c r="R1065">
        <f t="shared" si="101"/>
        <v>0</v>
      </c>
      <c r="S1065">
        <f t="shared" si="102"/>
        <v>0</v>
      </c>
      <c r="T1065">
        <f t="shared" si="103"/>
        <v>0</v>
      </c>
      <c r="U1065">
        <f t="shared" si="104"/>
        <v>0</v>
      </c>
    </row>
    <row r="1066" spans="1:21" x14ac:dyDescent="0.3">
      <c r="A1066" s="4">
        <v>1064</v>
      </c>
      <c r="B1066" s="4">
        <v>-96566766127</v>
      </c>
      <c r="C1066" s="5">
        <v>0</v>
      </c>
      <c r="D1066" s="5">
        <v>-1.291E-2</v>
      </c>
      <c r="E1066" s="5">
        <v>1.539E-3</v>
      </c>
      <c r="F1066" s="5">
        <v>1004024</v>
      </c>
      <c r="G1066" s="5">
        <v>0</v>
      </c>
      <c r="H1066" s="5">
        <v>0</v>
      </c>
      <c r="I1066" s="5">
        <v>0</v>
      </c>
      <c r="J1066" s="5">
        <v>0</v>
      </c>
      <c r="L1066">
        <f t="shared" si="99"/>
        <v>1064</v>
      </c>
      <c r="M1066">
        <f>Analysis!$B$3+B1066/1000000</f>
        <v>25.233873000004678</v>
      </c>
      <c r="N1066">
        <f t="shared" si="100"/>
        <v>0</v>
      </c>
      <c r="O1066">
        <f>IF(ABS(D1066)&gt;1,D1066/1000000,D1066)*Analysis!$B$4</f>
        <v>-0.12664710000000001</v>
      </c>
      <c r="P1066">
        <f>IF(ABS(E1066)&gt;1,E1066/1000000,E1066)*Analysis!$B$4</f>
        <v>1.5097590000000001E-2</v>
      </c>
      <c r="Q1066">
        <f>IF(ABS(F1066)&gt;1,F1066/1000000,F1066)*Analysis!$B$4</f>
        <v>9.8494754400000009</v>
      </c>
      <c r="R1066">
        <f t="shared" si="101"/>
        <v>0</v>
      </c>
      <c r="S1066">
        <f t="shared" si="102"/>
        <v>0</v>
      </c>
      <c r="T1066">
        <f t="shared" si="103"/>
        <v>0</v>
      </c>
      <c r="U1066">
        <f t="shared" si="104"/>
        <v>0</v>
      </c>
    </row>
    <row r="1067" spans="1:21" x14ac:dyDescent="0.3">
      <c r="A1067" s="4">
        <v>1065</v>
      </c>
      <c r="B1067" s="4">
        <v>-96566751408</v>
      </c>
      <c r="C1067" s="5">
        <v>0</v>
      </c>
      <c r="D1067" s="5">
        <v>-1.6289999999999999E-2</v>
      </c>
      <c r="E1067" s="5">
        <v>5.3420000000000004E-3</v>
      </c>
      <c r="F1067" s="5">
        <v>1004104</v>
      </c>
      <c r="G1067" s="5">
        <v>0</v>
      </c>
      <c r="H1067" s="5">
        <v>0</v>
      </c>
      <c r="I1067" s="5">
        <v>0</v>
      </c>
      <c r="J1067" s="5">
        <v>0</v>
      </c>
      <c r="L1067">
        <f t="shared" si="99"/>
        <v>1065</v>
      </c>
      <c r="M1067">
        <f>Analysis!$B$3+B1067/1000000</f>
        <v>25.248592000003555</v>
      </c>
      <c r="N1067">
        <f t="shared" si="100"/>
        <v>0</v>
      </c>
      <c r="O1067">
        <f>IF(ABS(D1067)&gt;1,D1067/1000000,D1067)*Analysis!$B$4</f>
        <v>-0.1598049</v>
      </c>
      <c r="P1067">
        <f>IF(ABS(E1067)&gt;1,E1067/1000000,E1067)*Analysis!$B$4</f>
        <v>5.2405020000000004E-2</v>
      </c>
      <c r="Q1067">
        <f>IF(ABS(F1067)&gt;1,F1067/1000000,F1067)*Analysis!$B$4</f>
        <v>9.8502602400000008</v>
      </c>
      <c r="R1067">
        <f t="shared" si="101"/>
        <v>0</v>
      </c>
      <c r="S1067">
        <f t="shared" si="102"/>
        <v>0</v>
      </c>
      <c r="T1067">
        <f t="shared" si="103"/>
        <v>0</v>
      </c>
      <c r="U1067">
        <f t="shared" si="104"/>
        <v>0</v>
      </c>
    </row>
    <row r="1068" spans="1:21" x14ac:dyDescent="0.3">
      <c r="A1068" s="4">
        <v>1066</v>
      </c>
      <c r="B1068" s="4">
        <v>-96566729515</v>
      </c>
      <c r="C1068" s="5">
        <v>0</v>
      </c>
      <c r="D1068" s="5">
        <v>-1.3124E-2</v>
      </c>
      <c r="E1068" s="5">
        <v>4.823E-3</v>
      </c>
      <c r="F1068" s="5">
        <v>1004179</v>
      </c>
      <c r="G1068" s="5">
        <v>0</v>
      </c>
      <c r="H1068" s="5">
        <v>0</v>
      </c>
      <c r="I1068" s="5">
        <v>0</v>
      </c>
      <c r="J1068" s="5">
        <v>0</v>
      </c>
      <c r="L1068">
        <f t="shared" si="99"/>
        <v>1066</v>
      </c>
      <c r="M1068">
        <f>Analysis!$B$3+B1068/1000000</f>
        <v>25.270485000000917</v>
      </c>
      <c r="N1068">
        <f t="shared" si="100"/>
        <v>0</v>
      </c>
      <c r="O1068">
        <f>IF(ABS(D1068)&gt;1,D1068/1000000,D1068)*Analysis!$B$4</f>
        <v>-0.12874644000000002</v>
      </c>
      <c r="P1068">
        <f>IF(ABS(E1068)&gt;1,E1068/1000000,E1068)*Analysis!$B$4</f>
        <v>4.7313630000000002E-2</v>
      </c>
      <c r="Q1068">
        <f>IF(ABS(F1068)&gt;1,F1068/1000000,F1068)*Analysis!$B$4</f>
        <v>9.8509959899999995</v>
      </c>
      <c r="R1068">
        <f t="shared" si="101"/>
        <v>0</v>
      </c>
      <c r="S1068">
        <f t="shared" si="102"/>
        <v>0</v>
      </c>
      <c r="T1068">
        <f t="shared" si="103"/>
        <v>0</v>
      </c>
      <c r="U1068">
        <f t="shared" si="104"/>
        <v>0</v>
      </c>
    </row>
    <row r="1069" spans="1:21" x14ac:dyDescent="0.3">
      <c r="A1069" s="4">
        <v>1067</v>
      </c>
      <c r="B1069" s="4">
        <v>-96566708350</v>
      </c>
      <c r="C1069" s="5">
        <v>0</v>
      </c>
      <c r="D1069" s="5">
        <v>-1.8905000000000002E-2</v>
      </c>
      <c r="E1069" s="5">
        <v>4.1749999999999999E-3</v>
      </c>
      <c r="F1069" s="5">
        <v>1003909</v>
      </c>
      <c r="G1069" s="5">
        <v>0</v>
      </c>
      <c r="H1069" s="5">
        <v>0</v>
      </c>
      <c r="I1069" s="5">
        <v>0</v>
      </c>
      <c r="J1069" s="5">
        <v>0</v>
      </c>
      <c r="L1069">
        <f t="shared" si="99"/>
        <v>1067</v>
      </c>
      <c r="M1069">
        <f>Analysis!$B$3+B1069/1000000</f>
        <v>25.291649999999208</v>
      </c>
      <c r="N1069">
        <f t="shared" si="100"/>
        <v>0</v>
      </c>
      <c r="O1069">
        <f>IF(ABS(D1069)&gt;1,D1069/1000000,D1069)*Analysis!$B$4</f>
        <v>-0.18545805000000001</v>
      </c>
      <c r="P1069">
        <f>IF(ABS(E1069)&gt;1,E1069/1000000,E1069)*Analysis!$B$4</f>
        <v>4.095675E-2</v>
      </c>
      <c r="Q1069">
        <f>IF(ABS(F1069)&gt;1,F1069/1000000,F1069)*Analysis!$B$4</f>
        <v>9.8483472899999995</v>
      </c>
      <c r="R1069">
        <f t="shared" si="101"/>
        <v>0</v>
      </c>
      <c r="S1069">
        <f t="shared" si="102"/>
        <v>0</v>
      </c>
      <c r="T1069">
        <f t="shared" si="103"/>
        <v>0</v>
      </c>
      <c r="U1069">
        <f t="shared" si="104"/>
        <v>0</v>
      </c>
    </row>
    <row r="1070" spans="1:21" x14ac:dyDescent="0.3">
      <c r="A1070" s="4">
        <v>1068</v>
      </c>
      <c r="B1070" s="4">
        <v>-96566688587</v>
      </c>
      <c r="C1070" s="5">
        <v>0</v>
      </c>
      <c r="D1070" s="5">
        <v>-1.2212000000000001E-2</v>
      </c>
      <c r="E1070" s="5">
        <v>-2.4369999999999999E-3</v>
      </c>
      <c r="F1070" s="5">
        <v>1002270</v>
      </c>
      <c r="G1070" s="5">
        <v>0</v>
      </c>
      <c r="H1070" s="5">
        <v>0</v>
      </c>
      <c r="I1070" s="5">
        <v>0</v>
      </c>
      <c r="J1070" s="5">
        <v>0</v>
      </c>
      <c r="L1070">
        <f t="shared" si="99"/>
        <v>1068</v>
      </c>
      <c r="M1070">
        <f>Analysis!$B$3+B1070/1000000</f>
        <v>25.311413000003085</v>
      </c>
      <c r="N1070">
        <f t="shared" si="100"/>
        <v>0</v>
      </c>
      <c r="O1070">
        <f>IF(ABS(D1070)&gt;1,D1070/1000000,D1070)*Analysis!$B$4</f>
        <v>-0.11979972000000001</v>
      </c>
      <c r="P1070">
        <f>IF(ABS(E1070)&gt;1,E1070/1000000,E1070)*Analysis!$B$4</f>
        <v>-2.390697E-2</v>
      </c>
      <c r="Q1070">
        <f>IF(ABS(F1070)&gt;1,F1070/1000000,F1070)*Analysis!$B$4</f>
        <v>9.8322687000000002</v>
      </c>
      <c r="R1070">
        <f t="shared" si="101"/>
        <v>0</v>
      </c>
      <c r="S1070">
        <f t="shared" si="102"/>
        <v>0</v>
      </c>
      <c r="T1070">
        <f t="shared" si="103"/>
        <v>0</v>
      </c>
      <c r="U1070">
        <f t="shared" si="104"/>
        <v>0</v>
      </c>
    </row>
    <row r="1071" spans="1:21" x14ac:dyDescent="0.3">
      <c r="A1071" s="4">
        <v>1069</v>
      </c>
      <c r="B1071" s="4">
        <v>-96566668914</v>
      </c>
      <c r="C1071" s="5">
        <v>0</v>
      </c>
      <c r="D1071" s="5">
        <v>-1.702E-2</v>
      </c>
      <c r="E1071" s="5">
        <v>-2.7000000000000001E-3</v>
      </c>
      <c r="F1071" s="5">
        <v>0.99753700000000001</v>
      </c>
      <c r="G1071" s="5">
        <v>0</v>
      </c>
      <c r="H1071" s="5">
        <v>0</v>
      </c>
      <c r="I1071" s="5">
        <v>0</v>
      </c>
      <c r="J1071" s="5">
        <v>0</v>
      </c>
      <c r="L1071">
        <f t="shared" si="99"/>
        <v>1069</v>
      </c>
      <c r="M1071">
        <f>Analysis!$B$3+B1071/1000000</f>
        <v>25.331086000005598</v>
      </c>
      <c r="N1071">
        <f t="shared" si="100"/>
        <v>0</v>
      </c>
      <c r="O1071">
        <f>IF(ABS(D1071)&gt;1,D1071/1000000,D1071)*Analysis!$B$4</f>
        <v>-0.16696620000000001</v>
      </c>
      <c r="P1071">
        <f>IF(ABS(E1071)&gt;1,E1071/1000000,E1071)*Analysis!$B$4</f>
        <v>-2.6487000000000004E-2</v>
      </c>
      <c r="Q1071">
        <f>IF(ABS(F1071)&gt;1,F1071/1000000,F1071)*Analysis!$B$4</f>
        <v>9.7858379700000011</v>
      </c>
      <c r="R1071">
        <f t="shared" si="101"/>
        <v>0</v>
      </c>
      <c r="S1071">
        <f t="shared" si="102"/>
        <v>0</v>
      </c>
      <c r="T1071">
        <f t="shared" si="103"/>
        <v>0</v>
      </c>
      <c r="U1071">
        <f t="shared" si="104"/>
        <v>0</v>
      </c>
    </row>
    <row r="1072" spans="1:21" x14ac:dyDescent="0.3">
      <c r="A1072" s="4">
        <v>1070</v>
      </c>
      <c r="B1072" s="4">
        <v>-96566653461</v>
      </c>
      <c r="C1072" s="5">
        <v>0</v>
      </c>
      <c r="D1072" s="5">
        <v>-1.3943000000000001E-2</v>
      </c>
      <c r="E1072" s="5">
        <v>-3.859E-3</v>
      </c>
      <c r="F1072" s="5">
        <v>1005810</v>
      </c>
      <c r="G1072" s="5">
        <v>0</v>
      </c>
      <c r="H1072" s="5">
        <v>0</v>
      </c>
      <c r="I1072" s="5">
        <v>0</v>
      </c>
      <c r="J1072" s="5">
        <v>0</v>
      </c>
      <c r="L1072">
        <f t="shared" si="99"/>
        <v>1070</v>
      </c>
      <c r="M1072">
        <f>Analysis!$B$3+B1072/1000000</f>
        <v>25.346539000005578</v>
      </c>
      <c r="N1072">
        <f t="shared" si="100"/>
        <v>0</v>
      </c>
      <c r="O1072">
        <f>IF(ABS(D1072)&gt;1,D1072/1000000,D1072)*Analysis!$B$4</f>
        <v>-0.13678083000000002</v>
      </c>
      <c r="P1072">
        <f>IF(ABS(E1072)&gt;1,E1072/1000000,E1072)*Analysis!$B$4</f>
        <v>-3.7856790000000001E-2</v>
      </c>
      <c r="Q1072">
        <f>IF(ABS(F1072)&gt;1,F1072/1000000,F1072)*Analysis!$B$4</f>
        <v>9.8669961000000015</v>
      </c>
      <c r="R1072">
        <f t="shared" si="101"/>
        <v>0</v>
      </c>
      <c r="S1072">
        <f t="shared" si="102"/>
        <v>0</v>
      </c>
      <c r="T1072">
        <f t="shared" si="103"/>
        <v>0</v>
      </c>
      <c r="U1072">
        <f t="shared" si="104"/>
        <v>0</v>
      </c>
    </row>
    <row r="1073" spans="1:21" x14ac:dyDescent="0.3">
      <c r="A1073" s="4">
        <v>1071</v>
      </c>
      <c r="B1073" s="4">
        <v>-96566633194</v>
      </c>
      <c r="C1073" s="5">
        <v>0</v>
      </c>
      <c r="D1073" s="5">
        <v>-1.4385999999999999E-2</v>
      </c>
      <c r="E1073" s="5">
        <v>-3.3570000000000002E-3</v>
      </c>
      <c r="F1073" s="5">
        <v>1003720</v>
      </c>
      <c r="G1073" s="5">
        <v>0</v>
      </c>
      <c r="H1073" s="5">
        <v>0</v>
      </c>
      <c r="I1073" s="5">
        <v>0</v>
      </c>
      <c r="J1073" s="5">
        <v>0</v>
      </c>
      <c r="L1073">
        <f t="shared" si="99"/>
        <v>1071</v>
      </c>
      <c r="M1073">
        <f>Analysis!$B$3+B1073/1000000</f>
        <v>25.366806000005454</v>
      </c>
      <c r="N1073">
        <f t="shared" si="100"/>
        <v>0</v>
      </c>
      <c r="O1073">
        <f>IF(ABS(D1073)&gt;1,D1073/1000000,D1073)*Analysis!$B$4</f>
        <v>-0.14112666000000001</v>
      </c>
      <c r="P1073">
        <f>IF(ABS(E1073)&gt;1,E1073/1000000,E1073)*Analysis!$B$4</f>
        <v>-3.2932170000000004E-2</v>
      </c>
      <c r="Q1073">
        <f>IF(ABS(F1073)&gt;1,F1073/1000000,F1073)*Analysis!$B$4</f>
        <v>9.8464931999999994</v>
      </c>
      <c r="R1073">
        <f t="shared" si="101"/>
        <v>0</v>
      </c>
      <c r="S1073">
        <f t="shared" si="102"/>
        <v>0</v>
      </c>
      <c r="T1073">
        <f t="shared" si="103"/>
        <v>0</v>
      </c>
      <c r="U1073">
        <f t="shared" si="104"/>
        <v>0</v>
      </c>
    </row>
    <row r="1074" spans="1:21" x14ac:dyDescent="0.3">
      <c r="A1074" s="4">
        <v>1072</v>
      </c>
      <c r="B1074" s="4">
        <v>-96566608242</v>
      </c>
      <c r="C1074" s="5">
        <v>0</v>
      </c>
      <c r="D1074" s="5">
        <v>-1.5219E-2</v>
      </c>
      <c r="E1074" s="5">
        <v>5.1009999999999996E-3</v>
      </c>
      <c r="F1074" s="5">
        <v>1003973</v>
      </c>
      <c r="G1074" s="5">
        <v>0</v>
      </c>
      <c r="H1074" s="5">
        <v>0</v>
      </c>
      <c r="I1074" s="5">
        <v>0</v>
      </c>
      <c r="J1074" s="5">
        <v>0</v>
      </c>
      <c r="L1074">
        <f t="shared" si="99"/>
        <v>1072</v>
      </c>
      <c r="M1074">
        <f>Analysis!$B$3+B1074/1000000</f>
        <v>25.391757999997935</v>
      </c>
      <c r="N1074">
        <f t="shared" si="100"/>
        <v>0</v>
      </c>
      <c r="O1074">
        <f>IF(ABS(D1074)&gt;1,D1074/1000000,D1074)*Analysis!$B$4</f>
        <v>-0.14929839</v>
      </c>
      <c r="P1074">
        <f>IF(ABS(E1074)&gt;1,E1074/1000000,E1074)*Analysis!$B$4</f>
        <v>5.0040809999999998E-2</v>
      </c>
      <c r="Q1074">
        <f>IF(ABS(F1074)&gt;1,F1074/1000000,F1074)*Analysis!$B$4</f>
        <v>9.8489751300000012</v>
      </c>
      <c r="R1074">
        <f t="shared" si="101"/>
        <v>0</v>
      </c>
      <c r="S1074">
        <f t="shared" si="102"/>
        <v>0</v>
      </c>
      <c r="T1074">
        <f t="shared" si="103"/>
        <v>0</v>
      </c>
      <c r="U1074">
        <f t="shared" si="104"/>
        <v>0</v>
      </c>
    </row>
    <row r="1075" spans="1:21" x14ac:dyDescent="0.3">
      <c r="A1075" s="4">
        <v>1073</v>
      </c>
      <c r="B1075" s="4">
        <v>-96566590125</v>
      </c>
      <c r="C1075" s="5">
        <v>0</v>
      </c>
      <c r="D1075" s="5">
        <v>-1.5295E-2</v>
      </c>
      <c r="E1075" s="5">
        <v>1.0399999999999999E-4</v>
      </c>
      <c r="F1075" s="5">
        <v>1004184</v>
      </c>
      <c r="G1075" s="5">
        <v>0</v>
      </c>
      <c r="H1075" s="5">
        <v>0</v>
      </c>
      <c r="I1075" s="5">
        <v>0</v>
      </c>
      <c r="J1075" s="5">
        <v>0</v>
      </c>
      <c r="L1075">
        <f t="shared" si="99"/>
        <v>1073</v>
      </c>
      <c r="M1075">
        <f>Analysis!$B$3+B1075/1000000</f>
        <v>25.409874999997555</v>
      </c>
      <c r="N1075">
        <f t="shared" si="100"/>
        <v>0</v>
      </c>
      <c r="O1075">
        <f>IF(ABS(D1075)&gt;1,D1075/1000000,D1075)*Analysis!$B$4</f>
        <v>-0.15004395000000001</v>
      </c>
      <c r="P1075">
        <f>IF(ABS(E1075)&gt;1,E1075/1000000,E1075)*Analysis!$B$4</f>
        <v>1.0202399999999999E-3</v>
      </c>
      <c r="Q1075">
        <f>IF(ABS(F1075)&gt;1,F1075/1000000,F1075)*Analysis!$B$4</f>
        <v>9.8510450400000007</v>
      </c>
      <c r="R1075">
        <f t="shared" si="101"/>
        <v>0</v>
      </c>
      <c r="S1075">
        <f t="shared" si="102"/>
        <v>0</v>
      </c>
      <c r="T1075">
        <f t="shared" si="103"/>
        <v>0</v>
      </c>
      <c r="U1075">
        <f t="shared" si="104"/>
        <v>0</v>
      </c>
    </row>
    <row r="1076" spans="1:21" x14ac:dyDescent="0.3">
      <c r="A1076" s="4">
        <v>1074</v>
      </c>
      <c r="B1076" s="4">
        <v>-96566567304</v>
      </c>
      <c r="C1076" s="5">
        <v>0</v>
      </c>
      <c r="D1076" s="5">
        <v>-1.2324E-2</v>
      </c>
      <c r="E1076" s="5">
        <v>3.86E-4</v>
      </c>
      <c r="F1076" s="5">
        <v>1004211</v>
      </c>
      <c r="G1076" s="5">
        <v>0</v>
      </c>
      <c r="H1076" s="5">
        <v>0</v>
      </c>
      <c r="I1076" s="5">
        <v>0</v>
      </c>
      <c r="J1076" s="5">
        <v>0</v>
      </c>
      <c r="L1076">
        <f t="shared" si="99"/>
        <v>1074</v>
      </c>
      <c r="M1076">
        <f>Analysis!$B$3+B1076/1000000</f>
        <v>25.432696000003489</v>
      </c>
      <c r="N1076">
        <f t="shared" si="100"/>
        <v>0</v>
      </c>
      <c r="O1076">
        <f>IF(ABS(D1076)&gt;1,D1076/1000000,D1076)*Analysis!$B$4</f>
        <v>-0.12089844000000001</v>
      </c>
      <c r="P1076">
        <f>IF(ABS(E1076)&gt;1,E1076/1000000,E1076)*Analysis!$B$4</f>
        <v>3.7866600000000003E-3</v>
      </c>
      <c r="Q1076">
        <f>IF(ABS(F1076)&gt;1,F1076/1000000,F1076)*Analysis!$B$4</f>
        <v>9.8513099099999994</v>
      </c>
      <c r="R1076">
        <f t="shared" si="101"/>
        <v>0</v>
      </c>
      <c r="S1076">
        <f t="shared" si="102"/>
        <v>0</v>
      </c>
      <c r="T1076">
        <f t="shared" si="103"/>
        <v>0</v>
      </c>
      <c r="U1076">
        <f t="shared" si="104"/>
        <v>0</v>
      </c>
    </row>
    <row r="1077" spans="1:21" x14ac:dyDescent="0.3">
      <c r="A1077" s="4">
        <v>1075</v>
      </c>
      <c r="B1077" s="4">
        <v>-96566551181</v>
      </c>
      <c r="C1077" s="5">
        <v>0</v>
      </c>
      <c r="D1077" s="5">
        <v>-1.3847E-2</v>
      </c>
      <c r="E1077" s="5">
        <v>2.6979999999999999E-3</v>
      </c>
      <c r="F1077" s="5">
        <v>1004115</v>
      </c>
      <c r="G1077" s="5">
        <v>0</v>
      </c>
      <c r="H1077" s="5">
        <v>0</v>
      </c>
      <c r="I1077" s="5">
        <v>0</v>
      </c>
      <c r="J1077" s="5">
        <v>0</v>
      </c>
      <c r="L1077">
        <f t="shared" si="99"/>
        <v>1075</v>
      </c>
      <c r="M1077">
        <f>Analysis!$B$3+B1077/1000000</f>
        <v>25.448818999997457</v>
      </c>
      <c r="N1077">
        <f t="shared" si="100"/>
        <v>0</v>
      </c>
      <c r="O1077">
        <f>IF(ABS(D1077)&gt;1,D1077/1000000,D1077)*Analysis!$B$4</f>
        <v>-0.13583907000000001</v>
      </c>
      <c r="P1077">
        <f>IF(ABS(E1077)&gt;1,E1077/1000000,E1077)*Analysis!$B$4</f>
        <v>2.6467379999999999E-2</v>
      </c>
      <c r="Q1077">
        <f>IF(ABS(F1077)&gt;1,F1077/1000000,F1077)*Analysis!$B$4</f>
        <v>9.8503681500000013</v>
      </c>
      <c r="R1077">
        <f t="shared" si="101"/>
        <v>0</v>
      </c>
      <c r="S1077">
        <f t="shared" si="102"/>
        <v>0</v>
      </c>
      <c r="T1077">
        <f t="shared" si="103"/>
        <v>0</v>
      </c>
      <c r="U1077">
        <f t="shared" si="104"/>
        <v>0</v>
      </c>
    </row>
    <row r="1078" spans="1:21" x14ac:dyDescent="0.3">
      <c r="A1078" s="4">
        <v>1076</v>
      </c>
      <c r="B1078" s="4">
        <v>-96566532677</v>
      </c>
      <c r="C1078" s="5">
        <v>0</v>
      </c>
      <c r="D1078" s="5">
        <v>-2.1426000000000001E-2</v>
      </c>
      <c r="E1078" s="5">
        <v>3.5920000000000001E-3</v>
      </c>
      <c r="F1078" s="5">
        <v>1003835</v>
      </c>
      <c r="G1078" s="5">
        <v>0</v>
      </c>
      <c r="H1078" s="5">
        <v>0</v>
      </c>
      <c r="I1078" s="5">
        <v>0</v>
      </c>
      <c r="J1078" s="5">
        <v>0</v>
      </c>
      <c r="L1078">
        <f t="shared" si="99"/>
        <v>1076</v>
      </c>
      <c r="M1078">
        <f>Analysis!$B$3+B1078/1000000</f>
        <v>25.467323000004399</v>
      </c>
      <c r="N1078">
        <f t="shared" si="100"/>
        <v>0</v>
      </c>
      <c r="O1078">
        <f>IF(ABS(D1078)&gt;1,D1078/1000000,D1078)*Analysis!$B$4</f>
        <v>-0.21018906000000001</v>
      </c>
      <c r="P1078">
        <f>IF(ABS(E1078)&gt;1,E1078/1000000,E1078)*Analysis!$B$4</f>
        <v>3.5237520000000001E-2</v>
      </c>
      <c r="Q1078">
        <f>IF(ABS(F1078)&gt;1,F1078/1000000,F1078)*Analysis!$B$4</f>
        <v>9.8476213500000007</v>
      </c>
      <c r="R1078">
        <f t="shared" si="101"/>
        <v>0</v>
      </c>
      <c r="S1078">
        <f t="shared" si="102"/>
        <v>0</v>
      </c>
      <c r="T1078">
        <f t="shared" si="103"/>
        <v>0</v>
      </c>
      <c r="U1078">
        <f t="shared" si="104"/>
        <v>0</v>
      </c>
    </row>
    <row r="1079" spans="1:21" x14ac:dyDescent="0.3">
      <c r="A1079" s="4">
        <v>1077</v>
      </c>
      <c r="B1079" s="4">
        <v>-96566512644</v>
      </c>
      <c r="C1079" s="5">
        <v>0</v>
      </c>
      <c r="D1079" s="5">
        <v>-1.3756000000000001E-2</v>
      </c>
      <c r="E1079" s="5">
        <v>1.2669999999999999E-3</v>
      </c>
      <c r="F1079" s="5">
        <v>1004120</v>
      </c>
      <c r="G1079" s="5">
        <v>0</v>
      </c>
      <c r="H1079" s="5">
        <v>0</v>
      </c>
      <c r="I1079" s="5">
        <v>0</v>
      </c>
      <c r="J1079" s="5">
        <v>0</v>
      </c>
      <c r="L1079">
        <f t="shared" si="99"/>
        <v>1077</v>
      </c>
      <c r="M1079">
        <f>Analysis!$B$3+B1079/1000000</f>
        <v>25.487355999997817</v>
      </c>
      <c r="N1079">
        <f t="shared" si="100"/>
        <v>0</v>
      </c>
      <c r="O1079">
        <f>IF(ABS(D1079)&gt;1,D1079/1000000,D1079)*Analysis!$B$4</f>
        <v>-0.13494636000000002</v>
      </c>
      <c r="P1079">
        <f>IF(ABS(E1079)&gt;1,E1079/1000000,E1079)*Analysis!$B$4</f>
        <v>1.2429269999999999E-2</v>
      </c>
      <c r="Q1079">
        <f>IF(ABS(F1079)&gt;1,F1079/1000000,F1079)*Analysis!$B$4</f>
        <v>9.850417199999999</v>
      </c>
      <c r="R1079">
        <f t="shared" si="101"/>
        <v>0</v>
      </c>
      <c r="S1079">
        <f t="shared" si="102"/>
        <v>0</v>
      </c>
      <c r="T1079">
        <f t="shared" si="103"/>
        <v>0</v>
      </c>
      <c r="U1079">
        <f t="shared" si="104"/>
        <v>0</v>
      </c>
    </row>
    <row r="1080" spans="1:21" x14ac:dyDescent="0.3">
      <c r="A1080" s="4">
        <v>1078</v>
      </c>
      <c r="B1080" s="4">
        <v>-96566487321</v>
      </c>
      <c r="C1080" s="5">
        <v>0</v>
      </c>
      <c r="D1080" s="5">
        <v>-1.2943E-2</v>
      </c>
      <c r="E1080" s="5">
        <v>6.4000000000000003E-3</v>
      </c>
      <c r="F1080" s="5">
        <v>1004141</v>
      </c>
      <c r="G1080" s="5">
        <v>0</v>
      </c>
      <c r="H1080" s="5">
        <v>0</v>
      </c>
      <c r="I1080" s="5">
        <v>0</v>
      </c>
      <c r="J1080" s="5">
        <v>0</v>
      </c>
      <c r="L1080">
        <f t="shared" si="99"/>
        <v>1078</v>
      </c>
      <c r="M1080">
        <f>Analysis!$B$3+B1080/1000000</f>
        <v>25.512679000006756</v>
      </c>
      <c r="N1080">
        <f t="shared" si="100"/>
        <v>0</v>
      </c>
      <c r="O1080">
        <f>IF(ABS(D1080)&gt;1,D1080/1000000,D1080)*Analysis!$B$4</f>
        <v>-0.12697083000000001</v>
      </c>
      <c r="P1080">
        <f>IF(ABS(E1080)&gt;1,E1080/1000000,E1080)*Analysis!$B$4</f>
        <v>6.2784000000000006E-2</v>
      </c>
      <c r="Q1080">
        <f>IF(ABS(F1080)&gt;1,F1080/1000000,F1080)*Analysis!$B$4</f>
        <v>9.8506232100000002</v>
      </c>
      <c r="R1080">
        <f t="shared" si="101"/>
        <v>0</v>
      </c>
      <c r="S1080">
        <f t="shared" si="102"/>
        <v>0</v>
      </c>
      <c r="T1080">
        <f t="shared" si="103"/>
        <v>0</v>
      </c>
      <c r="U1080">
        <f t="shared" si="104"/>
        <v>0</v>
      </c>
    </row>
    <row r="1081" spans="1:21" x14ac:dyDescent="0.3">
      <c r="A1081" s="4">
        <v>1079</v>
      </c>
      <c r="B1081" s="4">
        <v>-96566467793</v>
      </c>
      <c r="C1081" s="5">
        <v>0</v>
      </c>
      <c r="D1081" s="5">
        <v>-1.3108E-2</v>
      </c>
      <c r="E1081" s="5">
        <v>3.882E-3</v>
      </c>
      <c r="F1081" s="5">
        <v>1004148</v>
      </c>
      <c r="G1081" s="5">
        <v>0</v>
      </c>
      <c r="H1081" s="5">
        <v>0</v>
      </c>
      <c r="I1081" s="5">
        <v>0</v>
      </c>
      <c r="J1081" s="5">
        <v>0</v>
      </c>
      <c r="L1081">
        <f t="shared" si="99"/>
        <v>1079</v>
      </c>
      <c r="M1081">
        <f>Analysis!$B$3+B1081/1000000</f>
        <v>25.532206999996561</v>
      </c>
      <c r="N1081">
        <f t="shared" si="100"/>
        <v>0</v>
      </c>
      <c r="O1081">
        <f>IF(ABS(D1081)&gt;1,D1081/1000000,D1081)*Analysis!$B$4</f>
        <v>-0.12858948000000001</v>
      </c>
      <c r="P1081">
        <f>IF(ABS(E1081)&gt;1,E1081/1000000,E1081)*Analysis!$B$4</f>
        <v>3.8082420000000006E-2</v>
      </c>
      <c r="Q1081">
        <f>IF(ABS(F1081)&gt;1,F1081/1000000,F1081)*Analysis!$B$4</f>
        <v>9.8506918800000012</v>
      </c>
      <c r="R1081">
        <f t="shared" si="101"/>
        <v>0</v>
      </c>
      <c r="S1081">
        <f t="shared" si="102"/>
        <v>0</v>
      </c>
      <c r="T1081">
        <f t="shared" si="103"/>
        <v>0</v>
      </c>
      <c r="U1081">
        <f t="shared" si="104"/>
        <v>0</v>
      </c>
    </row>
    <row r="1082" spans="1:21" x14ac:dyDescent="0.3">
      <c r="A1082" s="4">
        <v>1080</v>
      </c>
      <c r="B1082" s="4">
        <v>-96566449920</v>
      </c>
      <c r="C1082" s="5">
        <v>0</v>
      </c>
      <c r="D1082" s="5">
        <v>-1.3043000000000001E-2</v>
      </c>
      <c r="E1082" s="5">
        <v>4.4479999999999997E-3</v>
      </c>
      <c r="F1082" s="5">
        <v>1004147</v>
      </c>
      <c r="G1082" s="5">
        <v>0</v>
      </c>
      <c r="H1082" s="5">
        <v>0</v>
      </c>
      <c r="I1082" s="5">
        <v>0</v>
      </c>
      <c r="J1082" s="5">
        <v>0</v>
      </c>
      <c r="L1082">
        <f t="shared" si="99"/>
        <v>1080</v>
      </c>
      <c r="M1082">
        <f>Analysis!$B$3+B1082/1000000</f>
        <v>25.550080000000889</v>
      </c>
      <c r="N1082">
        <f t="shared" si="100"/>
        <v>0</v>
      </c>
      <c r="O1082">
        <f>IF(ABS(D1082)&gt;1,D1082/1000000,D1082)*Analysis!$B$4</f>
        <v>-0.12795183000000002</v>
      </c>
      <c r="P1082">
        <f>IF(ABS(E1082)&gt;1,E1082/1000000,E1082)*Analysis!$B$4</f>
        <v>4.3634880000000001E-2</v>
      </c>
      <c r="Q1082">
        <f>IF(ABS(F1082)&gt;1,F1082/1000000,F1082)*Analysis!$B$4</f>
        <v>9.8506820699999995</v>
      </c>
      <c r="R1082">
        <f t="shared" si="101"/>
        <v>0</v>
      </c>
      <c r="S1082">
        <f t="shared" si="102"/>
        <v>0</v>
      </c>
      <c r="T1082">
        <f t="shared" si="103"/>
        <v>0</v>
      </c>
      <c r="U1082">
        <f t="shared" si="104"/>
        <v>0</v>
      </c>
    </row>
    <row r="1083" spans="1:21" x14ac:dyDescent="0.3">
      <c r="A1083" s="4">
        <v>1081</v>
      </c>
      <c r="B1083" s="4">
        <v>-96566431328</v>
      </c>
      <c r="C1083" s="5">
        <v>0</v>
      </c>
      <c r="D1083" s="5">
        <v>-1.2924E-2</v>
      </c>
      <c r="E1083" s="5">
        <v>-4.6080000000000001E-3</v>
      </c>
      <c r="F1083" s="5">
        <v>1004164</v>
      </c>
      <c r="G1083" s="5">
        <v>0</v>
      </c>
      <c r="H1083" s="5">
        <v>0</v>
      </c>
      <c r="I1083" s="5">
        <v>0</v>
      </c>
      <c r="J1083" s="5">
        <v>0</v>
      </c>
      <c r="L1083">
        <f t="shared" si="99"/>
        <v>1081</v>
      </c>
      <c r="M1083">
        <f>Analysis!$B$3+B1083/1000000</f>
        <v>25.568671999993967</v>
      </c>
      <c r="N1083">
        <f t="shared" si="100"/>
        <v>0</v>
      </c>
      <c r="O1083">
        <f>IF(ABS(D1083)&gt;1,D1083/1000000,D1083)*Analysis!$B$4</f>
        <v>-0.12678444</v>
      </c>
      <c r="P1083">
        <f>IF(ABS(E1083)&gt;1,E1083/1000000,E1083)*Analysis!$B$4</f>
        <v>-4.5204480000000005E-2</v>
      </c>
      <c r="Q1083">
        <f>IF(ABS(F1083)&gt;1,F1083/1000000,F1083)*Analysis!$B$4</f>
        <v>9.8508488400000012</v>
      </c>
      <c r="R1083">
        <f t="shared" si="101"/>
        <v>0</v>
      </c>
      <c r="S1083">
        <f t="shared" si="102"/>
        <v>0</v>
      </c>
      <c r="T1083">
        <f t="shared" si="103"/>
        <v>0</v>
      </c>
      <c r="U1083">
        <f t="shared" si="104"/>
        <v>0</v>
      </c>
    </row>
    <row r="1084" spans="1:21" x14ac:dyDescent="0.3">
      <c r="A1084" s="4">
        <v>1082</v>
      </c>
      <c r="B1084" s="4">
        <v>-96566408005</v>
      </c>
      <c r="C1084" s="5">
        <v>0</v>
      </c>
      <c r="D1084" s="5">
        <v>-1.2978E-2</v>
      </c>
      <c r="E1084" s="5">
        <v>-3.0490000000000001E-3</v>
      </c>
      <c r="F1084" s="5">
        <v>1004163</v>
      </c>
      <c r="G1084" s="5">
        <v>0</v>
      </c>
      <c r="H1084" s="5">
        <v>0</v>
      </c>
      <c r="I1084" s="5">
        <v>0</v>
      </c>
      <c r="J1084" s="5">
        <v>0</v>
      </c>
      <c r="L1084">
        <f t="shared" si="99"/>
        <v>1082</v>
      </c>
      <c r="M1084">
        <f>Analysis!$B$3+B1084/1000000</f>
        <v>25.591994999995222</v>
      </c>
      <c r="N1084">
        <f t="shared" si="100"/>
        <v>0</v>
      </c>
      <c r="O1084">
        <f>IF(ABS(D1084)&gt;1,D1084/1000000,D1084)*Analysis!$B$4</f>
        <v>-0.12731418</v>
      </c>
      <c r="P1084">
        <f>IF(ABS(E1084)&gt;1,E1084/1000000,E1084)*Analysis!$B$4</f>
        <v>-2.9910690000000004E-2</v>
      </c>
      <c r="Q1084">
        <f>IF(ABS(F1084)&gt;1,F1084/1000000,F1084)*Analysis!$B$4</f>
        <v>9.8508390299999995</v>
      </c>
      <c r="R1084">
        <f t="shared" si="101"/>
        <v>0</v>
      </c>
      <c r="S1084">
        <f t="shared" si="102"/>
        <v>0</v>
      </c>
      <c r="T1084">
        <f t="shared" si="103"/>
        <v>0</v>
      </c>
      <c r="U1084">
        <f t="shared" si="104"/>
        <v>0</v>
      </c>
    </row>
    <row r="1085" spans="1:21" x14ac:dyDescent="0.3">
      <c r="A1085" s="4">
        <v>1083</v>
      </c>
      <c r="B1085" s="4">
        <v>-96566395841</v>
      </c>
      <c r="C1085" s="5">
        <v>0</v>
      </c>
      <c r="D1085" s="5">
        <v>-1.2913000000000001E-2</v>
      </c>
      <c r="E1085" s="5">
        <v>-3.297E-3</v>
      </c>
      <c r="F1085" s="5">
        <v>1002598</v>
      </c>
      <c r="G1085" s="5">
        <v>0</v>
      </c>
      <c r="H1085" s="5">
        <v>0</v>
      </c>
      <c r="I1085" s="5">
        <v>0</v>
      </c>
      <c r="J1085" s="5">
        <v>0</v>
      </c>
      <c r="L1085">
        <f t="shared" si="99"/>
        <v>1083</v>
      </c>
      <c r="M1085">
        <f>Analysis!$B$3+B1085/1000000</f>
        <v>25.604158999994979</v>
      </c>
      <c r="N1085">
        <f t="shared" si="100"/>
        <v>0</v>
      </c>
      <c r="O1085">
        <f>IF(ABS(D1085)&gt;1,D1085/1000000,D1085)*Analysis!$B$4</f>
        <v>-0.12667653000000001</v>
      </c>
      <c r="P1085">
        <f>IF(ABS(E1085)&gt;1,E1085/1000000,E1085)*Analysis!$B$4</f>
        <v>-3.2343570000000002E-2</v>
      </c>
      <c r="Q1085">
        <f>IF(ABS(F1085)&gt;1,F1085/1000000,F1085)*Analysis!$B$4</f>
        <v>9.8354863800000008</v>
      </c>
      <c r="R1085">
        <f t="shared" si="101"/>
        <v>0</v>
      </c>
      <c r="S1085">
        <f t="shared" si="102"/>
        <v>0</v>
      </c>
      <c r="T1085">
        <f t="shared" si="103"/>
        <v>0</v>
      </c>
      <c r="U1085">
        <f t="shared" si="104"/>
        <v>0</v>
      </c>
    </row>
    <row r="1086" spans="1:21" x14ac:dyDescent="0.3">
      <c r="A1086" s="4">
        <v>1084</v>
      </c>
      <c r="B1086" s="4">
        <v>-96566371448</v>
      </c>
      <c r="C1086" s="5">
        <v>0</v>
      </c>
      <c r="D1086" s="5">
        <v>-1.2727E-2</v>
      </c>
      <c r="E1086" s="5">
        <v>-3.4480000000000001E-3</v>
      </c>
      <c r="F1086" s="5">
        <v>0.99556699999999998</v>
      </c>
      <c r="G1086" s="5">
        <v>0</v>
      </c>
      <c r="H1086" s="5">
        <v>0</v>
      </c>
      <c r="I1086" s="5">
        <v>0</v>
      </c>
      <c r="J1086" s="5">
        <v>0</v>
      </c>
      <c r="L1086">
        <f t="shared" si="99"/>
        <v>1084</v>
      </c>
      <c r="M1086">
        <f>Analysis!$B$3+B1086/1000000</f>
        <v>25.62855199999467</v>
      </c>
      <c r="N1086">
        <f t="shared" si="100"/>
        <v>0</v>
      </c>
      <c r="O1086">
        <f>IF(ABS(D1086)&gt;1,D1086/1000000,D1086)*Analysis!$B$4</f>
        <v>-0.12485187000000002</v>
      </c>
      <c r="P1086">
        <f>IF(ABS(E1086)&gt;1,E1086/1000000,E1086)*Analysis!$B$4</f>
        <v>-3.3824880000000002E-2</v>
      </c>
      <c r="Q1086">
        <f>IF(ABS(F1086)&gt;1,F1086/1000000,F1086)*Analysis!$B$4</f>
        <v>9.7665122699999998</v>
      </c>
      <c r="R1086">
        <f t="shared" si="101"/>
        <v>0</v>
      </c>
      <c r="S1086">
        <f t="shared" si="102"/>
        <v>0</v>
      </c>
      <c r="T1086">
        <f t="shared" si="103"/>
        <v>0</v>
      </c>
      <c r="U1086">
        <f t="shared" si="104"/>
        <v>0</v>
      </c>
    </row>
    <row r="1087" spans="1:21" x14ac:dyDescent="0.3">
      <c r="A1087" s="4">
        <v>1085</v>
      </c>
      <c r="B1087" s="4">
        <v>-96566350839</v>
      </c>
      <c r="C1087" s="5">
        <v>0</v>
      </c>
      <c r="D1087" s="5">
        <v>-1.2748000000000001E-2</v>
      </c>
      <c r="E1087" s="5">
        <v>-3.5869999999999999E-3</v>
      </c>
      <c r="F1087" s="5">
        <v>0.99562300000000004</v>
      </c>
      <c r="G1087" s="5">
        <v>0</v>
      </c>
      <c r="H1087" s="5">
        <v>0</v>
      </c>
      <c r="I1087" s="5">
        <v>0</v>
      </c>
      <c r="J1087" s="5">
        <v>0</v>
      </c>
      <c r="L1087">
        <f t="shared" si="99"/>
        <v>1085</v>
      </c>
      <c r="M1087">
        <f>Analysis!$B$3+B1087/1000000</f>
        <v>25.64916099999391</v>
      </c>
      <c r="N1087">
        <f t="shared" si="100"/>
        <v>0</v>
      </c>
      <c r="O1087">
        <f>IF(ABS(D1087)&gt;1,D1087/1000000,D1087)*Analysis!$B$4</f>
        <v>-0.12505788000000001</v>
      </c>
      <c r="P1087">
        <f>IF(ABS(E1087)&gt;1,E1087/1000000,E1087)*Analysis!$B$4</f>
        <v>-3.5188469999999999E-2</v>
      </c>
      <c r="Q1087">
        <f>IF(ABS(F1087)&gt;1,F1087/1000000,F1087)*Analysis!$B$4</f>
        <v>9.7670616300000006</v>
      </c>
      <c r="R1087">
        <f t="shared" si="101"/>
        <v>0</v>
      </c>
      <c r="S1087">
        <f t="shared" si="102"/>
        <v>0</v>
      </c>
      <c r="T1087">
        <f t="shared" si="103"/>
        <v>0</v>
      </c>
      <c r="U1087">
        <f t="shared" si="104"/>
        <v>0</v>
      </c>
    </row>
    <row r="1088" spans="1:21" x14ac:dyDescent="0.3">
      <c r="A1088" s="4">
        <v>1086</v>
      </c>
      <c r="B1088" s="4">
        <v>-96566329909</v>
      </c>
      <c r="C1088" s="5">
        <v>0</v>
      </c>
      <c r="D1088" s="5">
        <v>-1.2874E-2</v>
      </c>
      <c r="E1088" s="5">
        <v>-1.1400000000000001E-4</v>
      </c>
      <c r="F1088" s="5">
        <v>1004997</v>
      </c>
      <c r="G1088" s="5">
        <v>0</v>
      </c>
      <c r="H1088" s="5">
        <v>0</v>
      </c>
      <c r="I1088" s="5">
        <v>0</v>
      </c>
      <c r="J1088" s="5">
        <v>0</v>
      </c>
      <c r="L1088">
        <f t="shared" si="99"/>
        <v>1086</v>
      </c>
      <c r="M1088">
        <f>Analysis!$B$3+B1088/1000000</f>
        <v>25.670091000007233</v>
      </c>
      <c r="N1088">
        <f t="shared" si="100"/>
        <v>0</v>
      </c>
      <c r="O1088">
        <f>IF(ABS(D1088)&gt;1,D1088/1000000,D1088)*Analysis!$B$4</f>
        <v>-0.12629393999999999</v>
      </c>
      <c r="P1088">
        <f>IF(ABS(E1088)&gt;1,E1088/1000000,E1088)*Analysis!$B$4</f>
        <v>-1.1183400000000002E-3</v>
      </c>
      <c r="Q1088">
        <f>IF(ABS(F1088)&gt;1,F1088/1000000,F1088)*Analysis!$B$4</f>
        <v>9.8590205700000002</v>
      </c>
      <c r="R1088">
        <f t="shared" si="101"/>
        <v>0</v>
      </c>
      <c r="S1088">
        <f t="shared" si="102"/>
        <v>0</v>
      </c>
      <c r="T1088">
        <f t="shared" si="103"/>
        <v>0</v>
      </c>
      <c r="U1088">
        <f t="shared" si="104"/>
        <v>0</v>
      </c>
    </row>
    <row r="1089" spans="1:21" x14ac:dyDescent="0.3">
      <c r="A1089" s="4">
        <v>1087</v>
      </c>
      <c r="B1089" s="4">
        <v>-96566311840</v>
      </c>
      <c r="C1089" s="5">
        <v>0</v>
      </c>
      <c r="D1089" s="5">
        <v>-1.2813E-2</v>
      </c>
      <c r="E1089" s="5">
        <v>4.9410000000000001E-3</v>
      </c>
      <c r="F1089" s="5">
        <v>1003981</v>
      </c>
      <c r="G1089" s="5">
        <v>0</v>
      </c>
      <c r="H1089" s="5">
        <v>0</v>
      </c>
      <c r="I1089" s="5">
        <v>0</v>
      </c>
      <c r="J1089" s="5">
        <v>0</v>
      </c>
      <c r="L1089">
        <f t="shared" si="99"/>
        <v>1087</v>
      </c>
      <c r="M1089">
        <f>Analysis!$B$3+B1089/1000000</f>
        <v>25.688160000005155</v>
      </c>
      <c r="N1089">
        <f t="shared" si="100"/>
        <v>0</v>
      </c>
      <c r="O1089">
        <f>IF(ABS(D1089)&gt;1,D1089/1000000,D1089)*Analysis!$B$4</f>
        <v>-0.12569553</v>
      </c>
      <c r="P1089">
        <f>IF(ABS(E1089)&gt;1,E1089/1000000,E1089)*Analysis!$B$4</f>
        <v>4.8471210000000001E-2</v>
      </c>
      <c r="Q1089">
        <f>IF(ABS(F1089)&gt;1,F1089/1000000,F1089)*Analysis!$B$4</f>
        <v>9.8490536100000003</v>
      </c>
      <c r="R1089">
        <f t="shared" si="101"/>
        <v>0</v>
      </c>
      <c r="S1089">
        <f t="shared" si="102"/>
        <v>0</v>
      </c>
      <c r="T1089">
        <f t="shared" si="103"/>
        <v>0</v>
      </c>
      <c r="U1089">
        <f t="shared" si="104"/>
        <v>0</v>
      </c>
    </row>
    <row r="1090" spans="1:21" x14ac:dyDescent="0.3">
      <c r="A1090" s="4">
        <v>1088</v>
      </c>
      <c r="B1090" s="4">
        <v>-96566290677</v>
      </c>
      <c r="C1090" s="5">
        <v>0</v>
      </c>
      <c r="D1090" s="5">
        <v>-1.2895999999999999E-2</v>
      </c>
      <c r="E1090" s="5">
        <v>4.8739999999999999E-3</v>
      </c>
      <c r="F1090" s="5">
        <v>1004031</v>
      </c>
      <c r="G1090" s="5">
        <v>0</v>
      </c>
      <c r="H1090" s="5">
        <v>0</v>
      </c>
      <c r="I1090" s="5">
        <v>0</v>
      </c>
      <c r="J1090" s="5">
        <v>0</v>
      </c>
      <c r="L1090">
        <f t="shared" si="99"/>
        <v>1088</v>
      </c>
      <c r="M1090">
        <f>Analysis!$B$3+B1090/1000000</f>
        <v>25.709323000002769</v>
      </c>
      <c r="N1090">
        <f t="shared" si="100"/>
        <v>0</v>
      </c>
      <c r="O1090">
        <f>IF(ABS(D1090)&gt;1,D1090/1000000,D1090)*Analysis!$B$4</f>
        <v>-0.12650976</v>
      </c>
      <c r="P1090">
        <f>IF(ABS(E1090)&gt;1,E1090/1000000,E1090)*Analysis!$B$4</f>
        <v>4.7813939999999999E-2</v>
      </c>
      <c r="Q1090">
        <f>IF(ABS(F1090)&gt;1,F1090/1000000,F1090)*Analysis!$B$4</f>
        <v>9.8495441100000001</v>
      </c>
      <c r="R1090">
        <f t="shared" si="101"/>
        <v>0</v>
      </c>
      <c r="S1090">
        <f t="shared" si="102"/>
        <v>0</v>
      </c>
      <c r="T1090">
        <f t="shared" si="103"/>
        <v>0</v>
      </c>
      <c r="U1090">
        <f t="shared" si="104"/>
        <v>0</v>
      </c>
    </row>
    <row r="1091" spans="1:21" x14ac:dyDescent="0.3">
      <c r="A1091" s="4">
        <v>1089</v>
      </c>
      <c r="B1091" s="4">
        <v>-96566271593</v>
      </c>
      <c r="C1091" s="5">
        <v>0</v>
      </c>
      <c r="D1091" s="5">
        <v>-1.6407000000000001E-2</v>
      </c>
      <c r="E1091" s="5">
        <v>4.274E-3</v>
      </c>
      <c r="F1091" s="5">
        <v>1004049</v>
      </c>
      <c r="G1091" s="5">
        <v>0</v>
      </c>
      <c r="H1091" s="5">
        <v>0</v>
      </c>
      <c r="I1091" s="5">
        <v>0</v>
      </c>
      <c r="J1091" s="5">
        <v>0</v>
      </c>
      <c r="L1091">
        <f t="shared" ref="L1091:L1124" si="105">A1091</f>
        <v>1089</v>
      </c>
      <c r="M1091">
        <f>Analysis!$B$3+B1091/1000000</f>
        <v>25.728407000002335</v>
      </c>
      <c r="N1091">
        <f t="shared" ref="N1091:N1124" si="106">C1091</f>
        <v>0</v>
      </c>
      <c r="O1091">
        <f>IF(ABS(D1091)&gt;1,D1091/1000000,D1091)*Analysis!$B$4</f>
        <v>-0.16095267000000002</v>
      </c>
      <c r="P1091">
        <f>IF(ABS(E1091)&gt;1,E1091/1000000,E1091)*Analysis!$B$4</f>
        <v>4.1927940000000004E-2</v>
      </c>
      <c r="Q1091">
        <f>IF(ABS(F1091)&gt;1,F1091/1000000,F1091)*Analysis!$B$4</f>
        <v>9.8497206899999998</v>
      </c>
      <c r="R1091">
        <f t="shared" ref="R1091:R1124" si="107">IF(ABS(G1091)&gt;1,G1091/1000000,G1091)</f>
        <v>0</v>
      </c>
      <c r="S1091">
        <f t="shared" ref="S1091:S1124" si="108">IF(ABS(H1091)&gt;1,H1091/1000000,H1091)</f>
        <v>0</v>
      </c>
      <c r="T1091">
        <f t="shared" ref="T1091:T1124" si="109">IF(ABS(I1091)&gt;1,I1091/1000000,I1091)</f>
        <v>0</v>
      </c>
      <c r="U1091">
        <f t="shared" si="104"/>
        <v>0</v>
      </c>
    </row>
    <row r="1092" spans="1:21" x14ac:dyDescent="0.3">
      <c r="A1092" s="4">
        <v>1090</v>
      </c>
      <c r="B1092" s="4">
        <v>-96566247668</v>
      </c>
      <c r="C1092" s="5">
        <v>0</v>
      </c>
      <c r="D1092" s="5">
        <v>-1.1554E-2</v>
      </c>
      <c r="E1092" s="5">
        <v>2.5790000000000001E-3</v>
      </c>
      <c r="F1092" s="5">
        <v>1004231</v>
      </c>
      <c r="G1092" s="5">
        <v>0</v>
      </c>
      <c r="H1092" s="5">
        <v>0</v>
      </c>
      <c r="I1092" s="5">
        <v>0</v>
      </c>
      <c r="J1092" s="5">
        <v>0</v>
      </c>
      <c r="L1092">
        <f t="shared" si="105"/>
        <v>1090</v>
      </c>
      <c r="M1092">
        <f>Analysis!$B$3+B1092/1000000</f>
        <v>25.752332000003662</v>
      </c>
      <c r="N1092">
        <f t="shared" si="106"/>
        <v>0</v>
      </c>
      <c r="O1092">
        <f>IF(ABS(D1092)&gt;1,D1092/1000000,D1092)*Analysis!$B$4</f>
        <v>-0.11334474</v>
      </c>
      <c r="P1092">
        <f>IF(ABS(E1092)&gt;1,E1092/1000000,E1092)*Analysis!$B$4</f>
        <v>2.5299990000000001E-2</v>
      </c>
      <c r="Q1092">
        <f>IF(ABS(F1092)&gt;1,F1092/1000000,F1092)*Analysis!$B$4</f>
        <v>9.8515061100000008</v>
      </c>
      <c r="R1092">
        <f t="shared" si="107"/>
        <v>0</v>
      </c>
      <c r="S1092">
        <f t="shared" si="108"/>
        <v>0</v>
      </c>
      <c r="T1092">
        <f t="shared" si="109"/>
        <v>0</v>
      </c>
      <c r="U1092">
        <f t="shared" si="104"/>
        <v>0</v>
      </c>
    </row>
    <row r="1093" spans="1:21" x14ac:dyDescent="0.3">
      <c r="A1093" s="4">
        <v>1091</v>
      </c>
      <c r="B1093" s="4">
        <v>-96566231117</v>
      </c>
      <c r="C1093" s="5">
        <v>0</v>
      </c>
      <c r="D1093" s="5">
        <v>-1.2543E-2</v>
      </c>
      <c r="E1093" s="5">
        <v>4.9919999999999999E-3</v>
      </c>
      <c r="F1093" s="5">
        <v>1004144</v>
      </c>
      <c r="G1093" s="5">
        <v>0</v>
      </c>
      <c r="H1093" s="5">
        <v>0</v>
      </c>
      <c r="I1093" s="5">
        <v>0</v>
      </c>
      <c r="J1093" s="5">
        <v>0</v>
      </c>
      <c r="L1093">
        <f t="shared" si="105"/>
        <v>1091</v>
      </c>
      <c r="M1093">
        <f>Analysis!$B$3+B1093/1000000</f>
        <v>25.768882999997004</v>
      </c>
      <c r="N1093">
        <f t="shared" si="106"/>
        <v>0</v>
      </c>
      <c r="O1093">
        <f>IF(ABS(D1093)&gt;1,D1093/1000000,D1093)*Analysis!$B$4</f>
        <v>-0.12304683000000001</v>
      </c>
      <c r="P1093">
        <f>IF(ABS(E1093)&gt;1,E1093/1000000,E1093)*Analysis!$B$4</f>
        <v>4.8971520000000004E-2</v>
      </c>
      <c r="Q1093">
        <f>IF(ABS(F1093)&gt;1,F1093/1000000,F1093)*Analysis!$B$4</f>
        <v>9.8506526399999998</v>
      </c>
      <c r="R1093">
        <f t="shared" si="107"/>
        <v>0</v>
      </c>
      <c r="S1093">
        <f t="shared" si="108"/>
        <v>0</v>
      </c>
      <c r="T1093">
        <f t="shared" si="109"/>
        <v>0</v>
      </c>
      <c r="U1093">
        <f t="shared" si="104"/>
        <v>0</v>
      </c>
    </row>
    <row r="1094" spans="1:21" x14ac:dyDescent="0.3">
      <c r="A1094" s="4">
        <v>1092</v>
      </c>
      <c r="B1094" s="4">
        <v>-96566209919</v>
      </c>
      <c r="C1094" s="5">
        <v>0</v>
      </c>
      <c r="D1094" s="5">
        <v>-1.4726E-2</v>
      </c>
      <c r="E1094" s="5">
        <v>3.5950000000000001E-3</v>
      </c>
      <c r="F1094" s="5">
        <v>1004087</v>
      </c>
      <c r="G1094" s="5">
        <v>0</v>
      </c>
      <c r="H1094" s="5">
        <v>0</v>
      </c>
      <c r="I1094" s="5">
        <v>0</v>
      </c>
      <c r="J1094" s="5">
        <v>0</v>
      </c>
      <c r="L1094">
        <f t="shared" si="105"/>
        <v>1092</v>
      </c>
      <c r="M1094">
        <f>Analysis!$B$3+B1094/1000000</f>
        <v>25.790080999999191</v>
      </c>
      <c r="N1094">
        <f t="shared" si="106"/>
        <v>0</v>
      </c>
      <c r="O1094">
        <f>IF(ABS(D1094)&gt;1,D1094/1000000,D1094)*Analysis!$B$4</f>
        <v>-0.14446206</v>
      </c>
      <c r="P1094">
        <f>IF(ABS(E1094)&gt;1,E1094/1000000,E1094)*Analysis!$B$4</f>
        <v>3.5266950000000005E-2</v>
      </c>
      <c r="Q1094">
        <f>IF(ABS(F1094)&gt;1,F1094/1000000,F1094)*Analysis!$B$4</f>
        <v>9.8500934700000009</v>
      </c>
      <c r="R1094">
        <f t="shared" si="107"/>
        <v>0</v>
      </c>
      <c r="S1094">
        <f t="shared" si="108"/>
        <v>0</v>
      </c>
      <c r="T1094">
        <f t="shared" si="109"/>
        <v>0</v>
      </c>
      <c r="U1094">
        <f t="shared" si="104"/>
        <v>0</v>
      </c>
    </row>
    <row r="1095" spans="1:21" x14ac:dyDescent="0.3">
      <c r="A1095" s="4">
        <v>1093</v>
      </c>
      <c r="B1095" s="4">
        <v>-96566191149</v>
      </c>
      <c r="C1095" s="5">
        <v>0</v>
      </c>
      <c r="D1095" s="5">
        <v>-2.1949E-2</v>
      </c>
      <c r="E1095" s="5">
        <v>4.6369999999999996E-3</v>
      </c>
      <c r="F1095" s="5">
        <v>1003804</v>
      </c>
      <c r="G1095" s="5">
        <v>0</v>
      </c>
      <c r="H1095" s="5">
        <v>0</v>
      </c>
      <c r="I1095" s="5">
        <v>0</v>
      </c>
      <c r="J1095" s="5">
        <v>0</v>
      </c>
      <c r="L1095">
        <f t="shared" si="105"/>
        <v>1093</v>
      </c>
      <c r="M1095">
        <f>Analysis!$B$3+B1095/1000000</f>
        <v>25.80885099999432</v>
      </c>
      <c r="N1095">
        <f t="shared" si="106"/>
        <v>0</v>
      </c>
      <c r="O1095">
        <f>IF(ABS(D1095)&gt;1,D1095/1000000,D1095)*Analysis!$B$4</f>
        <v>-0.21531969000000001</v>
      </c>
      <c r="P1095">
        <f>IF(ABS(E1095)&gt;1,E1095/1000000,E1095)*Analysis!$B$4</f>
        <v>4.5488969999999997E-2</v>
      </c>
      <c r="Q1095">
        <f>IF(ABS(F1095)&gt;1,F1095/1000000,F1095)*Analysis!$B$4</f>
        <v>9.8473172399999989</v>
      </c>
      <c r="R1095">
        <f t="shared" si="107"/>
        <v>0</v>
      </c>
      <c r="S1095">
        <f t="shared" si="108"/>
        <v>0</v>
      </c>
      <c r="T1095">
        <f t="shared" si="109"/>
        <v>0</v>
      </c>
      <c r="U1095">
        <f t="shared" si="104"/>
        <v>0</v>
      </c>
    </row>
    <row r="1096" spans="1:21" x14ac:dyDescent="0.3">
      <c r="A1096" s="4">
        <v>1094</v>
      </c>
      <c r="B1096" s="4">
        <v>-96566170267</v>
      </c>
      <c r="C1096" s="5">
        <v>0</v>
      </c>
      <c r="D1096" s="5">
        <v>-2.0296999999999999E-2</v>
      </c>
      <c r="E1096" s="5">
        <v>4.2180000000000004E-3</v>
      </c>
      <c r="F1096" s="5">
        <v>0.995139</v>
      </c>
      <c r="G1096" s="5">
        <v>0</v>
      </c>
      <c r="H1096" s="5">
        <v>0</v>
      </c>
      <c r="I1096" s="5">
        <v>0</v>
      </c>
      <c r="J1096" s="5">
        <v>0</v>
      </c>
      <c r="L1096">
        <f t="shared" si="105"/>
        <v>1094</v>
      </c>
      <c r="M1096">
        <f>Analysis!$B$3+B1096/1000000</f>
        <v>25.829733000005945</v>
      </c>
      <c r="N1096">
        <f t="shared" si="106"/>
        <v>0</v>
      </c>
      <c r="O1096">
        <f>IF(ABS(D1096)&gt;1,D1096/1000000,D1096)*Analysis!$B$4</f>
        <v>-0.19911356999999999</v>
      </c>
      <c r="P1096">
        <f>IF(ABS(E1096)&gt;1,E1096/1000000,E1096)*Analysis!$B$4</f>
        <v>4.1378580000000005E-2</v>
      </c>
      <c r="Q1096">
        <f>IF(ABS(F1096)&gt;1,F1096/1000000,F1096)*Analysis!$B$4</f>
        <v>9.7623135899999998</v>
      </c>
      <c r="R1096">
        <f t="shared" si="107"/>
        <v>0</v>
      </c>
      <c r="S1096">
        <f t="shared" si="108"/>
        <v>0</v>
      </c>
      <c r="T1096">
        <f t="shared" si="109"/>
        <v>0</v>
      </c>
      <c r="U1096">
        <f t="shared" si="104"/>
        <v>0</v>
      </c>
    </row>
    <row r="1097" spans="1:21" x14ac:dyDescent="0.3">
      <c r="A1097" s="4">
        <v>1095</v>
      </c>
      <c r="B1097" s="4">
        <v>-96566155815</v>
      </c>
      <c r="C1097" s="5">
        <v>0</v>
      </c>
      <c r="D1097" s="5">
        <v>-1.3795E-2</v>
      </c>
      <c r="E1097" s="5">
        <v>2.7929999999999999E-3</v>
      </c>
      <c r="F1097" s="5">
        <v>1003900</v>
      </c>
      <c r="G1097" s="5">
        <v>0</v>
      </c>
      <c r="H1097" s="5">
        <v>0</v>
      </c>
      <c r="I1097" s="5">
        <v>0</v>
      </c>
      <c r="J1097" s="5">
        <v>0</v>
      </c>
      <c r="L1097">
        <f t="shared" si="105"/>
        <v>1095</v>
      </c>
      <c r="M1097">
        <f>Analysis!$B$3+B1097/1000000</f>
        <v>25.844184999994468</v>
      </c>
      <c r="N1097">
        <f t="shared" si="106"/>
        <v>0</v>
      </c>
      <c r="O1097">
        <f>IF(ABS(D1097)&gt;1,D1097/1000000,D1097)*Analysis!$B$4</f>
        <v>-0.13532895</v>
      </c>
      <c r="P1097">
        <f>IF(ABS(E1097)&gt;1,E1097/1000000,E1097)*Analysis!$B$4</f>
        <v>2.739933E-2</v>
      </c>
      <c r="Q1097">
        <f>IF(ABS(F1097)&gt;1,F1097/1000000,F1097)*Analysis!$B$4</f>
        <v>9.8482590000000005</v>
      </c>
      <c r="R1097">
        <f t="shared" si="107"/>
        <v>0</v>
      </c>
      <c r="S1097">
        <f t="shared" si="108"/>
        <v>0</v>
      </c>
      <c r="T1097">
        <f t="shared" si="109"/>
        <v>0</v>
      </c>
      <c r="U1097">
        <f t="shared" si="104"/>
        <v>0</v>
      </c>
    </row>
    <row r="1098" spans="1:21" x14ac:dyDescent="0.3">
      <c r="A1098" s="4">
        <v>1096</v>
      </c>
      <c r="B1098" s="4">
        <v>-96566130015</v>
      </c>
      <c r="C1098" s="5">
        <v>0</v>
      </c>
      <c r="D1098" s="5">
        <v>-1.3728000000000001E-2</v>
      </c>
      <c r="E1098" s="5">
        <v>2.1740000000000002E-3</v>
      </c>
      <c r="F1098" s="5">
        <v>1003226</v>
      </c>
      <c r="G1098" s="5">
        <v>0</v>
      </c>
      <c r="H1098" s="5">
        <v>0</v>
      </c>
      <c r="I1098" s="5">
        <v>0</v>
      </c>
      <c r="J1098" s="5">
        <v>0</v>
      </c>
      <c r="L1098">
        <f t="shared" si="105"/>
        <v>1096</v>
      </c>
      <c r="M1098">
        <f>Analysis!$B$3+B1098/1000000</f>
        <v>25.869984999997541</v>
      </c>
      <c r="N1098">
        <f t="shared" si="106"/>
        <v>0</v>
      </c>
      <c r="O1098">
        <f>IF(ABS(D1098)&gt;1,D1098/1000000,D1098)*Analysis!$B$4</f>
        <v>-0.13467168000000002</v>
      </c>
      <c r="P1098">
        <f>IF(ABS(E1098)&gt;1,E1098/1000000,E1098)*Analysis!$B$4</f>
        <v>2.1326940000000003E-2</v>
      </c>
      <c r="Q1098">
        <f>IF(ABS(F1098)&gt;1,F1098/1000000,F1098)*Analysis!$B$4</f>
        <v>9.8416470599999997</v>
      </c>
      <c r="R1098">
        <f t="shared" si="107"/>
        <v>0</v>
      </c>
      <c r="S1098">
        <f t="shared" si="108"/>
        <v>0</v>
      </c>
      <c r="T1098">
        <f t="shared" si="109"/>
        <v>0</v>
      </c>
      <c r="U1098">
        <f t="shared" si="104"/>
        <v>0</v>
      </c>
    </row>
    <row r="1099" spans="1:21" x14ac:dyDescent="0.3">
      <c r="A1099" s="4">
        <v>1097</v>
      </c>
      <c r="B1099" s="4">
        <v>-96566110185</v>
      </c>
      <c r="C1099" s="5">
        <v>0</v>
      </c>
      <c r="D1099" s="5">
        <v>-1.4538000000000001E-2</v>
      </c>
      <c r="E1099" s="5">
        <v>-5.2599999999999999E-3</v>
      </c>
      <c r="F1099" s="5">
        <v>1003937</v>
      </c>
      <c r="G1099" s="5">
        <v>0</v>
      </c>
      <c r="H1099" s="5">
        <v>0</v>
      </c>
      <c r="I1099" s="5">
        <v>0</v>
      </c>
      <c r="J1099" s="5">
        <v>0</v>
      </c>
      <c r="L1099">
        <f t="shared" si="105"/>
        <v>1097</v>
      </c>
      <c r="M1099">
        <f>Analysis!$B$3+B1099/1000000</f>
        <v>25.889815000002272</v>
      </c>
      <c r="N1099">
        <f t="shared" si="106"/>
        <v>0</v>
      </c>
      <c r="O1099">
        <f>IF(ABS(D1099)&gt;1,D1099/1000000,D1099)*Analysis!$B$4</f>
        <v>-0.14261778</v>
      </c>
      <c r="P1099">
        <f>IF(ABS(E1099)&gt;1,E1099/1000000,E1099)*Analysis!$B$4</f>
        <v>-5.1600600000000003E-2</v>
      </c>
      <c r="Q1099">
        <f>IF(ABS(F1099)&gt;1,F1099/1000000,F1099)*Analysis!$B$4</f>
        <v>9.8486219700000017</v>
      </c>
      <c r="R1099">
        <f t="shared" si="107"/>
        <v>0</v>
      </c>
      <c r="S1099">
        <f t="shared" si="108"/>
        <v>0</v>
      </c>
      <c r="T1099">
        <f t="shared" si="109"/>
        <v>0</v>
      </c>
      <c r="U1099">
        <f t="shared" ref="U1099:U1123" si="110">J1099/1000</f>
        <v>0</v>
      </c>
    </row>
    <row r="1100" spans="1:21" x14ac:dyDescent="0.3">
      <c r="A1100" s="4">
        <v>1098</v>
      </c>
      <c r="B1100" s="4">
        <v>-96566089243</v>
      </c>
      <c r="C1100" s="5">
        <v>0</v>
      </c>
      <c r="D1100" s="5">
        <v>-1.34E-2</v>
      </c>
      <c r="E1100" s="5">
        <v>-3.0100000000000001E-3</v>
      </c>
      <c r="F1100" s="5">
        <v>1002229</v>
      </c>
      <c r="G1100" s="5">
        <v>0</v>
      </c>
      <c r="H1100" s="5">
        <v>0</v>
      </c>
      <c r="I1100" s="5">
        <v>0</v>
      </c>
      <c r="J1100" s="5">
        <v>0</v>
      </c>
      <c r="L1100">
        <f t="shared" si="105"/>
        <v>1098</v>
      </c>
      <c r="M1100">
        <f>Analysis!$B$3+B1100/1000000</f>
        <v>25.910757000005106</v>
      </c>
      <c r="N1100">
        <f t="shared" si="106"/>
        <v>0</v>
      </c>
      <c r="O1100">
        <f>IF(ABS(D1100)&gt;1,D1100/1000000,D1100)*Analysis!$B$4</f>
        <v>-0.13145400000000002</v>
      </c>
      <c r="P1100">
        <f>IF(ABS(E1100)&gt;1,E1100/1000000,E1100)*Analysis!$B$4</f>
        <v>-2.9528100000000002E-2</v>
      </c>
      <c r="Q1100">
        <f>IF(ABS(F1100)&gt;1,F1100/1000000,F1100)*Analysis!$B$4</f>
        <v>9.8318664900000012</v>
      </c>
      <c r="R1100">
        <f t="shared" si="107"/>
        <v>0</v>
      </c>
      <c r="S1100">
        <f t="shared" si="108"/>
        <v>0</v>
      </c>
      <c r="T1100">
        <f t="shared" si="109"/>
        <v>0</v>
      </c>
      <c r="U1100">
        <f t="shared" si="110"/>
        <v>0</v>
      </c>
    </row>
    <row r="1101" spans="1:21" x14ac:dyDescent="0.3">
      <c r="A1101" s="4">
        <v>1099</v>
      </c>
      <c r="B1101" s="4">
        <v>-96566070599</v>
      </c>
      <c r="C1101" s="5">
        <v>0</v>
      </c>
      <c r="D1101" s="5">
        <v>-1.2489999999999999E-2</v>
      </c>
      <c r="E1101" s="5">
        <v>5.0229999999999997E-3</v>
      </c>
      <c r="F1101" s="5">
        <v>0.99618200000000001</v>
      </c>
      <c r="G1101" s="5">
        <v>0</v>
      </c>
      <c r="H1101" s="5">
        <v>0</v>
      </c>
      <c r="I1101" s="5">
        <v>0</v>
      </c>
      <c r="J1101" s="5">
        <v>0</v>
      </c>
      <c r="L1101">
        <f t="shared" si="105"/>
        <v>1099</v>
      </c>
      <c r="M1101">
        <f>Analysis!$B$3+B1101/1000000</f>
        <v>25.929401000001235</v>
      </c>
      <c r="N1101">
        <f t="shared" si="106"/>
        <v>0</v>
      </c>
      <c r="O1101">
        <f>IF(ABS(D1101)&gt;1,D1101/1000000,D1101)*Analysis!$B$4</f>
        <v>-0.12252689999999999</v>
      </c>
      <c r="P1101">
        <f>IF(ABS(E1101)&gt;1,E1101/1000000,E1101)*Analysis!$B$4</f>
        <v>4.9275630000000001E-2</v>
      </c>
      <c r="Q1101">
        <f>IF(ABS(F1101)&gt;1,F1101/1000000,F1101)*Analysis!$B$4</f>
        <v>9.7725454200000001</v>
      </c>
      <c r="R1101">
        <f t="shared" si="107"/>
        <v>0</v>
      </c>
      <c r="S1101">
        <f t="shared" si="108"/>
        <v>0</v>
      </c>
      <c r="T1101">
        <f t="shared" si="109"/>
        <v>0</v>
      </c>
      <c r="U1101">
        <f t="shared" si="110"/>
        <v>0</v>
      </c>
    </row>
    <row r="1102" spans="1:21" x14ac:dyDescent="0.3">
      <c r="A1102" s="4">
        <v>1100</v>
      </c>
      <c r="B1102" s="4">
        <v>-96566050375</v>
      </c>
      <c r="C1102" s="5">
        <v>0</v>
      </c>
      <c r="D1102" s="5">
        <v>-1.2961E-2</v>
      </c>
      <c r="E1102" s="5">
        <v>4.156E-3</v>
      </c>
      <c r="F1102" s="5">
        <v>0.99884099999999998</v>
      </c>
      <c r="G1102" s="5">
        <v>0</v>
      </c>
      <c r="H1102" s="5">
        <v>0</v>
      </c>
      <c r="I1102" s="5">
        <v>0</v>
      </c>
      <c r="J1102" s="5">
        <v>0</v>
      </c>
      <c r="L1102">
        <f t="shared" si="105"/>
        <v>1100</v>
      </c>
      <c r="M1102">
        <f>Analysis!$B$3+B1102/1000000</f>
        <v>25.94962499999383</v>
      </c>
      <c r="N1102">
        <f t="shared" si="106"/>
        <v>0</v>
      </c>
      <c r="O1102">
        <f>IF(ABS(D1102)&gt;1,D1102/1000000,D1102)*Analysis!$B$4</f>
        <v>-0.12714741000000002</v>
      </c>
      <c r="P1102">
        <f>IF(ABS(E1102)&gt;1,E1102/1000000,E1102)*Analysis!$B$4</f>
        <v>4.0770359999999999E-2</v>
      </c>
      <c r="Q1102">
        <f>IF(ABS(F1102)&gt;1,F1102/1000000,F1102)*Analysis!$B$4</f>
        <v>9.7986302100000007</v>
      </c>
      <c r="R1102">
        <f t="shared" si="107"/>
        <v>0</v>
      </c>
      <c r="S1102">
        <f t="shared" si="108"/>
        <v>0</v>
      </c>
      <c r="T1102">
        <f t="shared" si="109"/>
        <v>0</v>
      </c>
      <c r="U1102">
        <f t="shared" si="110"/>
        <v>0</v>
      </c>
    </row>
    <row r="1103" spans="1:21" x14ac:dyDescent="0.3">
      <c r="A1103" s="4">
        <v>1101</v>
      </c>
      <c r="B1103" s="4">
        <v>-96566027222</v>
      </c>
      <c r="C1103" s="5">
        <v>0</v>
      </c>
      <c r="D1103" s="5">
        <v>-1.2888999999999999E-2</v>
      </c>
      <c r="E1103" s="5">
        <v>4.1599999999999996E-3</v>
      </c>
      <c r="F1103" s="5">
        <v>1003086</v>
      </c>
      <c r="G1103" s="5">
        <v>0</v>
      </c>
      <c r="H1103" s="5">
        <v>0</v>
      </c>
      <c r="I1103" s="5">
        <v>0</v>
      </c>
      <c r="J1103" s="5">
        <v>0</v>
      </c>
      <c r="L1103">
        <f t="shared" si="105"/>
        <v>1101</v>
      </c>
      <c r="M1103">
        <f>Analysis!$B$3+B1103/1000000</f>
        <v>25.972777999995742</v>
      </c>
      <c r="N1103">
        <f t="shared" si="106"/>
        <v>0</v>
      </c>
      <c r="O1103">
        <f>IF(ABS(D1103)&gt;1,D1103/1000000,D1103)*Analysis!$B$4</f>
        <v>-0.12644109000000001</v>
      </c>
      <c r="P1103">
        <f>IF(ABS(E1103)&gt;1,E1103/1000000,E1103)*Analysis!$B$4</f>
        <v>4.0809600000000001E-2</v>
      </c>
      <c r="Q1103">
        <f>IF(ABS(F1103)&gt;1,F1103/1000000,F1103)*Analysis!$B$4</f>
        <v>9.8402736599999994</v>
      </c>
      <c r="R1103">
        <f t="shared" si="107"/>
        <v>0</v>
      </c>
      <c r="S1103">
        <f t="shared" si="108"/>
        <v>0</v>
      </c>
      <c r="T1103">
        <f t="shared" si="109"/>
        <v>0</v>
      </c>
      <c r="U1103">
        <f t="shared" si="110"/>
        <v>0</v>
      </c>
    </row>
    <row r="1104" spans="1:21" x14ac:dyDescent="0.3">
      <c r="A1104" s="4">
        <v>1102</v>
      </c>
      <c r="B1104" s="4">
        <v>-96566009986</v>
      </c>
      <c r="C1104" s="5">
        <v>0</v>
      </c>
      <c r="D1104" s="5">
        <v>-1.2808999999999999E-2</v>
      </c>
      <c r="E1104" s="5">
        <v>4.4330000000000003E-3</v>
      </c>
      <c r="F1104" s="5">
        <v>1005245</v>
      </c>
      <c r="G1104" s="5">
        <v>0</v>
      </c>
      <c r="H1104" s="5">
        <v>0</v>
      </c>
      <c r="I1104" s="5">
        <v>0</v>
      </c>
      <c r="J1104" s="5">
        <v>0</v>
      </c>
      <c r="L1104">
        <f t="shared" si="105"/>
        <v>1102</v>
      </c>
      <c r="M1104">
        <f>Analysis!$B$3+B1104/1000000</f>
        <v>25.990013999995426</v>
      </c>
      <c r="N1104">
        <f t="shared" si="106"/>
        <v>0</v>
      </c>
      <c r="O1104">
        <f>IF(ABS(D1104)&gt;1,D1104/1000000,D1104)*Analysis!$B$4</f>
        <v>-0.12565629</v>
      </c>
      <c r="P1104">
        <f>IF(ABS(E1104)&gt;1,E1104/1000000,E1104)*Analysis!$B$4</f>
        <v>4.3487730000000002E-2</v>
      </c>
      <c r="Q1104">
        <f>IF(ABS(F1104)&gt;1,F1104/1000000,F1104)*Analysis!$B$4</f>
        <v>9.8614534499999991</v>
      </c>
      <c r="R1104">
        <f t="shared" si="107"/>
        <v>0</v>
      </c>
      <c r="S1104">
        <f t="shared" si="108"/>
        <v>0</v>
      </c>
      <c r="T1104">
        <f t="shared" si="109"/>
        <v>0</v>
      </c>
      <c r="U1104">
        <f t="shared" si="110"/>
        <v>0</v>
      </c>
    </row>
    <row r="1105" spans="1:21" x14ac:dyDescent="0.3">
      <c r="A1105" s="4">
        <v>1103</v>
      </c>
      <c r="B1105" s="4">
        <v>-96565989573</v>
      </c>
      <c r="C1105" s="5">
        <v>0</v>
      </c>
      <c r="D1105" s="5">
        <v>-1.2782E-2</v>
      </c>
      <c r="E1105" s="5">
        <v>4.4730000000000004E-3</v>
      </c>
      <c r="F1105" s="5">
        <v>1003123</v>
      </c>
      <c r="G1105" s="5">
        <v>0</v>
      </c>
      <c r="H1105" s="5">
        <v>0</v>
      </c>
      <c r="I1105" s="5">
        <v>0</v>
      </c>
      <c r="J1105" s="5">
        <v>0</v>
      </c>
      <c r="L1105">
        <f t="shared" si="105"/>
        <v>1103</v>
      </c>
      <c r="M1105">
        <f>Analysis!$B$3+B1105/1000000</f>
        <v>26.010427000001073</v>
      </c>
      <c r="N1105">
        <f t="shared" si="106"/>
        <v>0</v>
      </c>
      <c r="O1105">
        <f>IF(ABS(D1105)&gt;1,D1105/1000000,D1105)*Analysis!$B$4</f>
        <v>-0.12539142</v>
      </c>
      <c r="P1105">
        <f>IF(ABS(E1105)&gt;1,E1105/1000000,E1105)*Analysis!$B$4</f>
        <v>4.3880130000000003E-2</v>
      </c>
      <c r="Q1105">
        <f>IF(ABS(F1105)&gt;1,F1105/1000000,F1105)*Analysis!$B$4</f>
        <v>9.8406366300000006</v>
      </c>
      <c r="R1105">
        <f t="shared" si="107"/>
        <v>0</v>
      </c>
      <c r="S1105">
        <f t="shared" si="108"/>
        <v>0</v>
      </c>
      <c r="T1105">
        <f t="shared" si="109"/>
        <v>0</v>
      </c>
      <c r="U1105">
        <f t="shared" si="110"/>
        <v>0</v>
      </c>
    </row>
    <row r="1106" spans="1:21" x14ac:dyDescent="0.3">
      <c r="A1106" s="4">
        <v>1104</v>
      </c>
      <c r="B1106" s="4">
        <v>-96565967440</v>
      </c>
      <c r="C1106" s="5">
        <v>0</v>
      </c>
      <c r="D1106" s="5">
        <v>-1.2815999999999999E-2</v>
      </c>
      <c r="E1106" s="5">
        <v>-6.9700000000000003E-4</v>
      </c>
      <c r="F1106" s="5">
        <v>0.997336</v>
      </c>
      <c r="G1106" s="5">
        <v>0</v>
      </c>
      <c r="H1106" s="5">
        <v>0</v>
      </c>
      <c r="I1106" s="5">
        <v>0</v>
      </c>
      <c r="J1106" s="5">
        <v>0</v>
      </c>
      <c r="L1106">
        <f t="shared" si="105"/>
        <v>1104</v>
      </c>
      <c r="M1106">
        <f>Analysis!$B$3+B1106/1000000</f>
        <v>26.032560000006924</v>
      </c>
      <c r="N1106">
        <f t="shared" si="106"/>
        <v>0</v>
      </c>
      <c r="O1106">
        <f>IF(ABS(D1106)&gt;1,D1106/1000000,D1106)*Analysis!$B$4</f>
        <v>-0.12572496</v>
      </c>
      <c r="P1106">
        <f>IF(ABS(E1106)&gt;1,E1106/1000000,E1106)*Analysis!$B$4</f>
        <v>-6.8375700000000003E-3</v>
      </c>
      <c r="Q1106">
        <f>IF(ABS(F1106)&gt;1,F1106/1000000,F1106)*Analysis!$B$4</f>
        <v>9.7838661600000005</v>
      </c>
      <c r="R1106">
        <f t="shared" si="107"/>
        <v>0</v>
      </c>
      <c r="S1106">
        <f t="shared" si="108"/>
        <v>0</v>
      </c>
      <c r="T1106">
        <f t="shared" si="109"/>
        <v>0</v>
      </c>
      <c r="U1106">
        <f t="shared" si="110"/>
        <v>0</v>
      </c>
    </row>
    <row r="1107" spans="1:21" x14ac:dyDescent="0.3">
      <c r="A1107" s="4">
        <v>1105</v>
      </c>
      <c r="B1107" s="4">
        <v>-96565948386</v>
      </c>
      <c r="C1107" s="5">
        <v>0</v>
      </c>
      <c r="D1107" s="5">
        <v>-1.2760000000000001E-2</v>
      </c>
      <c r="E1107" s="5">
        <v>2.1610000000000002E-3</v>
      </c>
      <c r="F1107" s="5">
        <v>0.99681200000000003</v>
      </c>
      <c r="G1107" s="5">
        <v>0</v>
      </c>
      <c r="H1107" s="5">
        <v>0</v>
      </c>
      <c r="I1107" s="5">
        <v>0</v>
      </c>
      <c r="J1107" s="5">
        <v>0</v>
      </c>
      <c r="L1107">
        <f t="shared" si="105"/>
        <v>1105</v>
      </c>
      <c r="M1107">
        <f>Analysis!$B$3+B1107/1000000</f>
        <v>26.051613999996334</v>
      </c>
      <c r="N1107">
        <f t="shared" si="106"/>
        <v>0</v>
      </c>
      <c r="O1107">
        <f>IF(ABS(D1107)&gt;1,D1107/1000000,D1107)*Analysis!$B$4</f>
        <v>-0.1251756</v>
      </c>
      <c r="P1107">
        <f>IF(ABS(E1107)&gt;1,E1107/1000000,E1107)*Analysis!$B$4</f>
        <v>2.1199410000000002E-2</v>
      </c>
      <c r="Q1107">
        <f>IF(ABS(F1107)&gt;1,F1107/1000000,F1107)*Analysis!$B$4</f>
        <v>9.7787257200000006</v>
      </c>
      <c r="R1107">
        <f t="shared" si="107"/>
        <v>0</v>
      </c>
      <c r="S1107">
        <f t="shared" si="108"/>
        <v>0</v>
      </c>
      <c r="T1107">
        <f t="shared" si="109"/>
        <v>0</v>
      </c>
      <c r="U1107">
        <f t="shared" si="110"/>
        <v>0</v>
      </c>
    </row>
    <row r="1108" spans="1:21" x14ac:dyDescent="0.3">
      <c r="A1108" s="4">
        <v>1106</v>
      </c>
      <c r="B1108" s="4">
        <v>-96565927404</v>
      </c>
      <c r="C1108" s="5">
        <v>0</v>
      </c>
      <c r="D1108" s="5">
        <v>-1.9851000000000001E-2</v>
      </c>
      <c r="E1108" s="5">
        <v>2.4000000000000001E-5</v>
      </c>
      <c r="F1108" s="5">
        <v>1002806</v>
      </c>
      <c r="G1108" s="5">
        <v>0</v>
      </c>
      <c r="H1108" s="5">
        <v>0</v>
      </c>
      <c r="I1108" s="5">
        <v>0</v>
      </c>
      <c r="J1108" s="5">
        <v>0</v>
      </c>
      <c r="L1108">
        <f t="shared" si="105"/>
        <v>1106</v>
      </c>
      <c r="M1108">
        <f>Analysis!$B$3+B1108/1000000</f>
        <v>26.072595999998157</v>
      </c>
      <c r="N1108">
        <f t="shared" si="106"/>
        <v>0</v>
      </c>
      <c r="O1108">
        <f>IF(ABS(D1108)&gt;1,D1108/1000000,D1108)*Analysis!$B$4</f>
        <v>-0.19473831000000003</v>
      </c>
      <c r="P1108">
        <f>IF(ABS(E1108)&gt;1,E1108/1000000,E1108)*Analysis!$B$4</f>
        <v>2.3544000000000001E-4</v>
      </c>
      <c r="Q1108">
        <f>IF(ABS(F1108)&gt;1,F1108/1000000,F1108)*Analysis!$B$4</f>
        <v>9.8375268600000005</v>
      </c>
      <c r="R1108">
        <f t="shared" si="107"/>
        <v>0</v>
      </c>
      <c r="S1108">
        <f t="shared" si="108"/>
        <v>0</v>
      </c>
      <c r="T1108">
        <f t="shared" si="109"/>
        <v>0</v>
      </c>
      <c r="U1108">
        <f t="shared" si="110"/>
        <v>0</v>
      </c>
    </row>
    <row r="1109" spans="1:21" x14ac:dyDescent="0.3">
      <c r="A1109" s="4">
        <v>1107</v>
      </c>
      <c r="B1109" s="4">
        <v>-96565907621</v>
      </c>
      <c r="C1109" s="5">
        <v>0</v>
      </c>
      <c r="D1109" s="5">
        <v>-1.4987E-2</v>
      </c>
      <c r="E1109" s="5">
        <v>-3.7160000000000001E-3</v>
      </c>
      <c r="F1109" s="5">
        <v>1003188</v>
      </c>
      <c r="G1109" s="5">
        <v>0</v>
      </c>
      <c r="H1109" s="5">
        <v>0</v>
      </c>
      <c r="I1109" s="5">
        <v>0</v>
      </c>
      <c r="J1109" s="5">
        <v>0</v>
      </c>
      <c r="L1109">
        <f t="shared" si="105"/>
        <v>1107</v>
      </c>
      <c r="M1109">
        <f>Analysis!$B$3+B1109/1000000</f>
        <v>26.092378999994253</v>
      </c>
      <c r="N1109">
        <f t="shared" si="106"/>
        <v>0</v>
      </c>
      <c r="O1109">
        <f>IF(ABS(D1109)&gt;1,D1109/1000000,D1109)*Analysis!$B$4</f>
        <v>-0.14702247000000002</v>
      </c>
      <c r="P1109">
        <f>IF(ABS(E1109)&gt;1,E1109/1000000,E1109)*Analysis!$B$4</f>
        <v>-3.6453960000000001E-2</v>
      </c>
      <c r="Q1109">
        <f>IF(ABS(F1109)&gt;1,F1109/1000000,F1109)*Analysis!$B$4</f>
        <v>9.8412742800000004</v>
      </c>
      <c r="R1109">
        <f t="shared" si="107"/>
        <v>0</v>
      </c>
      <c r="S1109">
        <f t="shared" si="108"/>
        <v>0</v>
      </c>
      <c r="T1109">
        <f t="shared" si="109"/>
        <v>0</v>
      </c>
      <c r="U1109">
        <f t="shared" si="110"/>
        <v>0</v>
      </c>
    </row>
    <row r="1110" spans="1:21" x14ac:dyDescent="0.3">
      <c r="A1110" s="4">
        <v>1108</v>
      </c>
      <c r="B1110" s="4">
        <v>-96565887323</v>
      </c>
      <c r="C1110" s="5">
        <v>0</v>
      </c>
      <c r="D1110" s="5">
        <v>-1.1858E-2</v>
      </c>
      <c r="E1110" s="5">
        <v>-3.9509999999999997E-3</v>
      </c>
      <c r="F1110" s="5">
        <v>1004363</v>
      </c>
      <c r="G1110" s="5">
        <v>0</v>
      </c>
      <c r="H1110" s="5">
        <v>0</v>
      </c>
      <c r="I1110" s="5">
        <v>0</v>
      </c>
      <c r="J1110" s="5">
        <v>0</v>
      </c>
      <c r="L1110">
        <f t="shared" si="105"/>
        <v>1108</v>
      </c>
      <c r="M1110">
        <f>Analysis!$B$3+B1110/1000000</f>
        <v>26.112676999997348</v>
      </c>
      <c r="N1110">
        <f t="shared" si="106"/>
        <v>0</v>
      </c>
      <c r="O1110">
        <f>IF(ABS(D1110)&gt;1,D1110/1000000,D1110)*Analysis!$B$4</f>
        <v>-0.11632698000000001</v>
      </c>
      <c r="P1110">
        <f>IF(ABS(E1110)&gt;1,E1110/1000000,E1110)*Analysis!$B$4</f>
        <v>-3.8759309999999998E-2</v>
      </c>
      <c r="Q1110">
        <f>IF(ABS(F1110)&gt;1,F1110/1000000,F1110)*Analysis!$B$4</f>
        <v>9.8528010300000002</v>
      </c>
      <c r="R1110">
        <f t="shared" si="107"/>
        <v>0</v>
      </c>
      <c r="S1110">
        <f t="shared" si="108"/>
        <v>0</v>
      </c>
      <c r="T1110">
        <f t="shared" si="109"/>
        <v>0</v>
      </c>
      <c r="U1110">
        <f t="shared" si="110"/>
        <v>0</v>
      </c>
    </row>
    <row r="1111" spans="1:21" x14ac:dyDescent="0.3">
      <c r="A1111" s="4">
        <v>1109</v>
      </c>
      <c r="B1111" s="4">
        <v>-96565869305</v>
      </c>
      <c r="C1111" s="5">
        <v>0</v>
      </c>
      <c r="D1111" s="5">
        <v>-1.6118E-2</v>
      </c>
      <c r="E1111" s="5">
        <v>3.5950000000000001E-3</v>
      </c>
      <c r="F1111" s="5">
        <v>1004133</v>
      </c>
      <c r="G1111" s="5">
        <v>0</v>
      </c>
      <c r="H1111" s="5">
        <v>0</v>
      </c>
      <c r="I1111" s="5">
        <v>0</v>
      </c>
      <c r="J1111" s="5">
        <v>0</v>
      </c>
      <c r="L1111">
        <f t="shared" si="105"/>
        <v>1109</v>
      </c>
      <c r="M1111">
        <f>Analysis!$B$3+B1111/1000000</f>
        <v>26.130694999999832</v>
      </c>
      <c r="N1111">
        <f t="shared" si="106"/>
        <v>0</v>
      </c>
      <c r="O1111">
        <f>IF(ABS(D1111)&gt;1,D1111/1000000,D1111)*Analysis!$B$4</f>
        <v>-0.15811758000000001</v>
      </c>
      <c r="P1111">
        <f>IF(ABS(E1111)&gt;1,E1111/1000000,E1111)*Analysis!$B$4</f>
        <v>3.5266950000000005E-2</v>
      </c>
      <c r="Q1111">
        <f>IF(ABS(F1111)&gt;1,F1111/1000000,F1111)*Analysis!$B$4</f>
        <v>9.8505447299999993</v>
      </c>
      <c r="R1111">
        <f t="shared" si="107"/>
        <v>0</v>
      </c>
      <c r="S1111">
        <f t="shared" si="108"/>
        <v>0</v>
      </c>
      <c r="T1111">
        <f t="shared" si="109"/>
        <v>0</v>
      </c>
      <c r="U1111">
        <f t="shared" si="110"/>
        <v>0</v>
      </c>
    </row>
    <row r="1112" spans="1:21" x14ac:dyDescent="0.3">
      <c r="A1112" s="4">
        <v>1110</v>
      </c>
      <c r="B1112" s="4">
        <v>-96565848485</v>
      </c>
      <c r="C1112" s="5">
        <v>0</v>
      </c>
      <c r="D1112" s="5">
        <v>-2.1461999999999998E-2</v>
      </c>
      <c r="E1112" s="5">
        <v>3.6099999999999999E-3</v>
      </c>
      <c r="F1112" s="5">
        <v>1002200</v>
      </c>
      <c r="G1112" s="5">
        <v>0</v>
      </c>
      <c r="H1112" s="5">
        <v>0</v>
      </c>
      <c r="I1112" s="5">
        <v>0</v>
      </c>
      <c r="J1112" s="5">
        <v>0</v>
      </c>
      <c r="L1112">
        <f t="shared" si="105"/>
        <v>1110</v>
      </c>
      <c r="M1112">
        <f>Analysis!$B$3+B1112/1000000</f>
        <v>26.15151500000502</v>
      </c>
      <c r="N1112">
        <f t="shared" si="106"/>
        <v>0</v>
      </c>
      <c r="O1112">
        <f>IF(ABS(D1112)&gt;1,D1112/1000000,D1112)*Analysis!$B$4</f>
        <v>-0.21054222</v>
      </c>
      <c r="P1112">
        <f>IF(ABS(E1112)&gt;1,E1112/1000000,E1112)*Analysis!$B$4</f>
        <v>3.5414100000000004E-2</v>
      </c>
      <c r="Q1112">
        <f>IF(ABS(F1112)&gt;1,F1112/1000000,F1112)*Analysis!$B$4</f>
        <v>9.8315820000000009</v>
      </c>
      <c r="R1112">
        <f t="shared" si="107"/>
        <v>0</v>
      </c>
      <c r="S1112">
        <f t="shared" si="108"/>
        <v>0</v>
      </c>
      <c r="T1112">
        <f t="shared" si="109"/>
        <v>0</v>
      </c>
      <c r="U1112">
        <f t="shared" si="110"/>
        <v>0</v>
      </c>
    </row>
    <row r="1113" spans="1:21" x14ac:dyDescent="0.3">
      <c r="A1113" s="4">
        <v>1111</v>
      </c>
      <c r="B1113" s="4">
        <v>-96565839051</v>
      </c>
      <c r="C1113" s="5">
        <v>0</v>
      </c>
      <c r="D1113" s="5">
        <v>-2.0507000000000001E-2</v>
      </c>
      <c r="E1113" s="5">
        <v>3.9820000000000003E-3</v>
      </c>
      <c r="F1113" s="5">
        <v>1000319</v>
      </c>
      <c r="G1113" s="5">
        <v>0</v>
      </c>
      <c r="H1113" s="5">
        <v>0</v>
      </c>
      <c r="I1113" s="5">
        <v>0</v>
      </c>
      <c r="J1113" s="5">
        <v>0</v>
      </c>
      <c r="L1113">
        <f t="shared" si="105"/>
        <v>1111</v>
      </c>
      <c r="M1113">
        <f>Analysis!$B$3+B1113/1000000</f>
        <v>26.160948999997345</v>
      </c>
      <c r="N1113">
        <f t="shared" si="106"/>
        <v>0</v>
      </c>
      <c r="O1113">
        <f>IF(ABS(D1113)&gt;1,D1113/1000000,D1113)*Analysis!$B$4</f>
        <v>-0.20117367000000003</v>
      </c>
      <c r="P1113">
        <f>IF(ABS(E1113)&gt;1,E1113/1000000,E1113)*Analysis!$B$4</f>
        <v>3.9063420000000001E-2</v>
      </c>
      <c r="Q1113">
        <f>IF(ABS(F1113)&gt;1,F1113/1000000,F1113)*Analysis!$B$4</f>
        <v>9.8131293900000003</v>
      </c>
      <c r="R1113">
        <f t="shared" si="107"/>
        <v>0</v>
      </c>
      <c r="S1113">
        <f t="shared" si="108"/>
        <v>0</v>
      </c>
      <c r="T1113">
        <f t="shared" si="109"/>
        <v>0</v>
      </c>
      <c r="U1113">
        <f t="shared" si="110"/>
        <v>0</v>
      </c>
    </row>
    <row r="1114" spans="1:21" x14ac:dyDescent="0.3">
      <c r="A1114" s="4">
        <v>1112</v>
      </c>
      <c r="B1114" s="4">
        <v>-96565807805</v>
      </c>
      <c r="C1114" s="5">
        <v>0</v>
      </c>
      <c r="D1114" s="5">
        <v>-1.4068000000000001E-2</v>
      </c>
      <c r="E1114" s="5">
        <v>-4.633E-3</v>
      </c>
      <c r="F1114" s="5">
        <v>1004335</v>
      </c>
      <c r="G1114" s="5">
        <v>0</v>
      </c>
      <c r="H1114" s="5">
        <v>0</v>
      </c>
      <c r="I1114" s="5">
        <v>0</v>
      </c>
      <c r="J1114" s="5">
        <v>0</v>
      </c>
      <c r="L1114">
        <f t="shared" si="105"/>
        <v>1112</v>
      </c>
      <c r="M1114">
        <f>Analysis!$B$3+B1114/1000000</f>
        <v>26.192194999995991</v>
      </c>
      <c r="N1114">
        <f t="shared" si="106"/>
        <v>0</v>
      </c>
      <c r="O1114">
        <f>IF(ABS(D1114)&gt;1,D1114/1000000,D1114)*Analysis!$B$4</f>
        <v>-0.13800708</v>
      </c>
      <c r="P1114">
        <f>IF(ABS(E1114)&gt;1,E1114/1000000,E1114)*Analysis!$B$4</f>
        <v>-4.5449730000000001E-2</v>
      </c>
      <c r="Q1114">
        <f>IF(ABS(F1114)&gt;1,F1114/1000000,F1114)*Analysis!$B$4</f>
        <v>9.8525263499999998</v>
      </c>
      <c r="R1114">
        <f t="shared" si="107"/>
        <v>0</v>
      </c>
      <c r="S1114">
        <f t="shared" si="108"/>
        <v>0</v>
      </c>
      <c r="T1114">
        <f t="shared" si="109"/>
        <v>0</v>
      </c>
      <c r="U1114">
        <f t="shared" si="110"/>
        <v>0</v>
      </c>
    </row>
    <row r="1115" spans="1:21" x14ac:dyDescent="0.3">
      <c r="A1115" s="4">
        <v>1113</v>
      </c>
      <c r="B1115" s="4">
        <v>-96565787536</v>
      </c>
      <c r="C1115" s="5">
        <v>0</v>
      </c>
      <c r="D1115" s="5">
        <v>-1.2317E-2</v>
      </c>
      <c r="E1115" s="5">
        <v>5.3090000000000004E-3</v>
      </c>
      <c r="F1115" s="5">
        <v>1004039</v>
      </c>
      <c r="G1115" s="5">
        <v>0</v>
      </c>
      <c r="H1115" s="5">
        <v>0</v>
      </c>
      <c r="I1115" s="5">
        <v>0</v>
      </c>
      <c r="J1115" s="5">
        <v>0</v>
      </c>
      <c r="L1115">
        <f t="shared" si="105"/>
        <v>1113</v>
      </c>
      <c r="M1115">
        <f>Analysis!$B$3+B1115/1000000</f>
        <v>26.212463999996544</v>
      </c>
      <c r="N1115">
        <f t="shared" si="106"/>
        <v>0</v>
      </c>
      <c r="O1115">
        <f>IF(ABS(D1115)&gt;1,D1115/1000000,D1115)*Analysis!$B$4</f>
        <v>-0.12082977</v>
      </c>
      <c r="P1115">
        <f>IF(ABS(E1115)&gt;1,E1115/1000000,E1115)*Analysis!$B$4</f>
        <v>5.2081290000000009E-2</v>
      </c>
      <c r="Q1115">
        <f>IF(ABS(F1115)&gt;1,F1115/1000000,F1115)*Analysis!$B$4</f>
        <v>9.8496225899999992</v>
      </c>
      <c r="R1115">
        <f t="shared" si="107"/>
        <v>0</v>
      </c>
      <c r="S1115">
        <f t="shared" si="108"/>
        <v>0</v>
      </c>
      <c r="T1115">
        <f t="shared" si="109"/>
        <v>0</v>
      </c>
      <c r="U1115">
        <f t="shared" si="110"/>
        <v>0</v>
      </c>
    </row>
    <row r="1116" spans="1:21" x14ac:dyDescent="0.3">
      <c r="A1116" s="4">
        <v>1114</v>
      </c>
      <c r="B1116" s="4">
        <v>-96565768229</v>
      </c>
      <c r="C1116" s="5">
        <v>0</v>
      </c>
      <c r="D1116" s="5">
        <v>-1.7357000000000001E-2</v>
      </c>
      <c r="E1116" s="5">
        <v>4.3870000000000003E-3</v>
      </c>
      <c r="F1116" s="5">
        <v>1004047</v>
      </c>
      <c r="G1116" s="5">
        <v>0</v>
      </c>
      <c r="H1116" s="5">
        <v>0</v>
      </c>
      <c r="I1116" s="5">
        <v>0</v>
      </c>
      <c r="J1116" s="5">
        <v>0</v>
      </c>
      <c r="L1116">
        <f t="shared" si="105"/>
        <v>1114</v>
      </c>
      <c r="M1116">
        <f>Analysis!$B$3+B1116/1000000</f>
        <v>26.23177100000612</v>
      </c>
      <c r="N1116">
        <f t="shared" si="106"/>
        <v>0</v>
      </c>
      <c r="O1116">
        <f>IF(ABS(D1116)&gt;1,D1116/1000000,D1116)*Analysis!$B$4</f>
        <v>-0.17027217000000003</v>
      </c>
      <c r="P1116">
        <f>IF(ABS(E1116)&gt;1,E1116/1000000,E1116)*Analysis!$B$4</f>
        <v>4.3036470000000007E-2</v>
      </c>
      <c r="Q1116">
        <f>IF(ABS(F1116)&gt;1,F1116/1000000,F1116)*Analysis!$B$4</f>
        <v>9.8497010700000001</v>
      </c>
      <c r="R1116">
        <f t="shared" si="107"/>
        <v>0</v>
      </c>
      <c r="S1116">
        <f t="shared" si="108"/>
        <v>0</v>
      </c>
      <c r="T1116">
        <f t="shared" si="109"/>
        <v>0</v>
      </c>
      <c r="U1116">
        <f t="shared" si="110"/>
        <v>0</v>
      </c>
    </row>
    <row r="1117" spans="1:21" x14ac:dyDescent="0.3">
      <c r="A1117" s="4">
        <v>1115</v>
      </c>
      <c r="B1117" s="4">
        <v>-96565747677</v>
      </c>
      <c r="C1117" s="5">
        <v>0</v>
      </c>
      <c r="D1117" s="5">
        <v>-2.1243999999999999E-2</v>
      </c>
      <c r="E1117" s="5">
        <v>2.7590000000000002E-3</v>
      </c>
      <c r="F1117" s="5">
        <v>1000300</v>
      </c>
      <c r="G1117" s="5">
        <v>0</v>
      </c>
      <c r="H1117" s="5">
        <v>0</v>
      </c>
      <c r="I1117" s="5">
        <v>0</v>
      </c>
      <c r="J1117" s="5">
        <v>0</v>
      </c>
      <c r="L1117">
        <f t="shared" si="105"/>
        <v>1115</v>
      </c>
      <c r="M1117">
        <f>Analysis!$B$3+B1117/1000000</f>
        <v>26.252322999993339</v>
      </c>
      <c r="N1117">
        <f t="shared" si="106"/>
        <v>0</v>
      </c>
      <c r="O1117">
        <f>IF(ABS(D1117)&gt;1,D1117/1000000,D1117)*Analysis!$B$4</f>
        <v>-0.20840364</v>
      </c>
      <c r="P1117">
        <f>IF(ABS(E1117)&gt;1,E1117/1000000,E1117)*Analysis!$B$4</f>
        <v>2.7065790000000003E-2</v>
      </c>
      <c r="Q1117">
        <f>IF(ABS(F1117)&gt;1,F1117/1000000,F1117)*Analysis!$B$4</f>
        <v>9.8129430000000006</v>
      </c>
      <c r="R1117">
        <f t="shared" si="107"/>
        <v>0</v>
      </c>
      <c r="S1117">
        <f t="shared" si="108"/>
        <v>0</v>
      </c>
      <c r="T1117">
        <f t="shared" si="109"/>
        <v>0</v>
      </c>
      <c r="U1117">
        <f t="shared" si="110"/>
        <v>0</v>
      </c>
    </row>
    <row r="1118" spans="1:21" x14ac:dyDescent="0.3">
      <c r="A1118" s="4">
        <v>1116</v>
      </c>
      <c r="B1118" s="4">
        <v>-96565733473</v>
      </c>
      <c r="C1118" s="5">
        <v>0</v>
      </c>
      <c r="D1118" s="5">
        <v>-1.6104E-2</v>
      </c>
      <c r="E1118" s="5">
        <v>-4.0790000000000002E-3</v>
      </c>
      <c r="F1118" s="5">
        <v>1003213</v>
      </c>
      <c r="G1118" s="5">
        <v>0</v>
      </c>
      <c r="H1118" s="5">
        <v>0</v>
      </c>
      <c r="I1118" s="5">
        <v>0</v>
      </c>
      <c r="J1118" s="5">
        <v>0</v>
      </c>
      <c r="L1118">
        <f t="shared" si="105"/>
        <v>1116</v>
      </c>
      <c r="M1118">
        <f>Analysis!$B$3+B1118/1000000</f>
        <v>26.266526999999769</v>
      </c>
      <c r="N1118">
        <f t="shared" si="106"/>
        <v>0</v>
      </c>
      <c r="O1118">
        <f>IF(ABS(D1118)&gt;1,D1118/1000000,D1118)*Analysis!$B$4</f>
        <v>-0.15798024000000002</v>
      </c>
      <c r="P1118">
        <f>IF(ABS(E1118)&gt;1,E1118/1000000,E1118)*Analysis!$B$4</f>
        <v>-4.001499E-2</v>
      </c>
      <c r="Q1118">
        <f>IF(ABS(F1118)&gt;1,F1118/1000000,F1118)*Analysis!$B$4</f>
        <v>9.8415195299999993</v>
      </c>
      <c r="R1118">
        <f t="shared" si="107"/>
        <v>0</v>
      </c>
      <c r="S1118">
        <f t="shared" si="108"/>
        <v>0</v>
      </c>
      <c r="T1118">
        <f t="shared" si="109"/>
        <v>0</v>
      </c>
      <c r="U1118">
        <f t="shared" si="110"/>
        <v>0</v>
      </c>
    </row>
    <row r="1119" spans="1:21" x14ac:dyDescent="0.3">
      <c r="A1119" s="4">
        <v>1117</v>
      </c>
      <c r="B1119" s="4">
        <v>-96565710869</v>
      </c>
      <c r="C1119" s="5">
        <v>0</v>
      </c>
      <c r="D1119" s="5">
        <v>-1.2666E-2</v>
      </c>
      <c r="E1119" s="5">
        <v>-2.006E-3</v>
      </c>
      <c r="F1119" s="5">
        <v>0.99748700000000001</v>
      </c>
      <c r="G1119" s="5">
        <v>0</v>
      </c>
      <c r="H1119" s="5">
        <v>0</v>
      </c>
      <c r="I1119" s="5">
        <v>0</v>
      </c>
      <c r="J1119" s="5">
        <v>0</v>
      </c>
      <c r="L1119">
        <f t="shared" si="105"/>
        <v>1117</v>
      </c>
      <c r="M1119">
        <f>Analysis!$B$3+B1119/1000000</f>
        <v>26.289130999997724</v>
      </c>
      <c r="N1119">
        <f t="shared" si="106"/>
        <v>0</v>
      </c>
      <c r="O1119">
        <f>IF(ABS(D1119)&gt;1,D1119/1000000,D1119)*Analysis!$B$4</f>
        <v>-0.12425346000000001</v>
      </c>
      <c r="P1119">
        <f>IF(ABS(E1119)&gt;1,E1119/1000000,E1119)*Analysis!$B$4</f>
        <v>-1.9678859999999999E-2</v>
      </c>
      <c r="Q1119">
        <f>IF(ABS(F1119)&gt;1,F1119/1000000,F1119)*Analysis!$B$4</f>
        <v>9.7853474700000014</v>
      </c>
      <c r="R1119">
        <f t="shared" si="107"/>
        <v>0</v>
      </c>
      <c r="S1119">
        <f t="shared" si="108"/>
        <v>0</v>
      </c>
      <c r="T1119">
        <f t="shared" si="109"/>
        <v>0</v>
      </c>
      <c r="U1119">
        <f t="shared" si="110"/>
        <v>0</v>
      </c>
    </row>
    <row r="1120" spans="1:21" x14ac:dyDescent="0.3">
      <c r="A1120" s="4">
        <v>1118</v>
      </c>
      <c r="B1120" s="4">
        <v>-96565692723</v>
      </c>
      <c r="C1120" s="5">
        <v>0</v>
      </c>
      <c r="D1120" s="5">
        <v>-1.2309E-2</v>
      </c>
      <c r="E1120" s="5">
        <v>2.2850000000000001E-3</v>
      </c>
      <c r="F1120" s="5">
        <v>1001694</v>
      </c>
      <c r="G1120" s="5">
        <v>0</v>
      </c>
      <c r="H1120" s="5">
        <v>0</v>
      </c>
      <c r="I1120" s="5">
        <v>0</v>
      </c>
      <c r="J1120" s="5">
        <v>0</v>
      </c>
      <c r="L1120">
        <f t="shared" si="105"/>
        <v>1118</v>
      </c>
      <c r="M1120">
        <f>Analysis!$B$3+B1120/1000000</f>
        <v>26.307276999999885</v>
      </c>
      <c r="N1120">
        <f t="shared" si="106"/>
        <v>0</v>
      </c>
      <c r="O1120">
        <f>IF(ABS(D1120)&gt;1,D1120/1000000,D1120)*Analysis!$B$4</f>
        <v>-0.12075129000000001</v>
      </c>
      <c r="P1120">
        <f>IF(ABS(E1120)&gt;1,E1120/1000000,E1120)*Analysis!$B$4</f>
        <v>2.2415850000000001E-2</v>
      </c>
      <c r="Q1120">
        <f>IF(ABS(F1120)&gt;1,F1120/1000000,F1120)*Analysis!$B$4</f>
        <v>9.8266181400000008</v>
      </c>
      <c r="R1120">
        <f t="shared" si="107"/>
        <v>0</v>
      </c>
      <c r="S1120">
        <f t="shared" si="108"/>
        <v>0</v>
      </c>
      <c r="T1120">
        <f t="shared" si="109"/>
        <v>0</v>
      </c>
      <c r="U1120">
        <f t="shared" si="110"/>
        <v>0</v>
      </c>
    </row>
    <row r="1121" spans="1:21" x14ac:dyDescent="0.3">
      <c r="A1121" s="4">
        <v>1119</v>
      </c>
      <c r="B1121" s="4">
        <v>-96565671415</v>
      </c>
      <c r="C1121" s="5">
        <v>0</v>
      </c>
      <c r="D1121" s="5">
        <v>-1.3139E-2</v>
      </c>
      <c r="E1121" s="5">
        <v>5.4299999999999999E-3</v>
      </c>
      <c r="F1121" s="5">
        <v>1005918</v>
      </c>
      <c r="G1121" s="5">
        <v>0</v>
      </c>
      <c r="H1121" s="5">
        <v>0</v>
      </c>
      <c r="I1121" s="5">
        <v>0</v>
      </c>
      <c r="J1121" s="5">
        <v>0</v>
      </c>
      <c r="L1121">
        <f t="shared" si="105"/>
        <v>1119</v>
      </c>
      <c r="M1121">
        <f>Analysis!$B$3+B1121/1000000</f>
        <v>26.328584999995655</v>
      </c>
      <c r="N1121">
        <f t="shared" si="106"/>
        <v>0</v>
      </c>
      <c r="O1121">
        <f>IF(ABS(D1121)&gt;1,D1121/1000000,D1121)*Analysis!$B$4</f>
        <v>-0.12889359</v>
      </c>
      <c r="P1121">
        <f>IF(ABS(E1121)&gt;1,E1121/1000000,E1121)*Analysis!$B$4</f>
        <v>5.3268300000000005E-2</v>
      </c>
      <c r="Q1121">
        <f>IF(ABS(F1121)&gt;1,F1121/1000000,F1121)*Analysis!$B$4</f>
        <v>9.8680555800000018</v>
      </c>
      <c r="R1121">
        <f t="shared" si="107"/>
        <v>0</v>
      </c>
      <c r="S1121">
        <f t="shared" si="108"/>
        <v>0</v>
      </c>
      <c r="T1121">
        <f t="shared" si="109"/>
        <v>0</v>
      </c>
      <c r="U1121">
        <f t="shared" si="110"/>
        <v>0</v>
      </c>
    </row>
    <row r="1122" spans="1:21" x14ac:dyDescent="0.3">
      <c r="A1122" s="4">
        <v>1120</v>
      </c>
      <c r="B1122" s="4">
        <v>-96565647321</v>
      </c>
      <c r="C1122" s="5">
        <v>0</v>
      </c>
      <c r="D1122" s="5">
        <v>-1.2904000000000001E-2</v>
      </c>
      <c r="E1122" s="5">
        <v>1.0059999999999999E-3</v>
      </c>
      <c r="F1122" s="5">
        <v>1004458</v>
      </c>
      <c r="G1122" s="5">
        <v>0</v>
      </c>
      <c r="H1122" s="5">
        <v>0</v>
      </c>
      <c r="I1122" s="5">
        <v>0</v>
      </c>
      <c r="J1122" s="5">
        <v>0</v>
      </c>
      <c r="L1122">
        <f t="shared" si="105"/>
        <v>1120</v>
      </c>
      <c r="M1122">
        <f>Analysis!$B$3+B1122/1000000</f>
        <v>26.352679000003263</v>
      </c>
      <c r="N1122">
        <f t="shared" si="106"/>
        <v>0</v>
      </c>
      <c r="O1122">
        <f>IF(ABS(D1122)&gt;1,D1122/1000000,D1122)*Analysis!$B$4</f>
        <v>-0.12658824000000002</v>
      </c>
      <c r="P1122">
        <f>IF(ABS(E1122)&gt;1,E1122/1000000,E1122)*Analysis!$B$4</f>
        <v>9.8688600000000001E-3</v>
      </c>
      <c r="Q1122">
        <f>IF(ABS(F1122)&gt;1,F1122/1000000,F1122)*Analysis!$B$4</f>
        <v>9.853732980000002</v>
      </c>
      <c r="R1122">
        <f t="shared" si="107"/>
        <v>0</v>
      </c>
      <c r="S1122">
        <f t="shared" si="108"/>
        <v>0</v>
      </c>
      <c r="T1122">
        <f t="shared" si="109"/>
        <v>0</v>
      </c>
      <c r="U1122">
        <f t="shared" si="110"/>
        <v>0</v>
      </c>
    </row>
    <row r="1123" spans="1:21" x14ac:dyDescent="0.3">
      <c r="A1123" s="4">
        <v>1121</v>
      </c>
      <c r="B1123" s="4">
        <v>-96565627397</v>
      </c>
      <c r="C1123" s="5">
        <v>0</v>
      </c>
      <c r="D1123" s="5">
        <v>-1.2848E-2</v>
      </c>
      <c r="E1123" s="5">
        <v>-2.3519999999999999E-3</v>
      </c>
      <c r="F1123" s="5">
        <v>1004197</v>
      </c>
      <c r="G1123" s="5">
        <v>0</v>
      </c>
      <c r="H1123" s="5">
        <v>0</v>
      </c>
      <c r="I1123" s="5">
        <v>0</v>
      </c>
      <c r="J1123" s="5">
        <v>0</v>
      </c>
      <c r="L1123">
        <f t="shared" si="105"/>
        <v>1121</v>
      </c>
      <c r="M1123">
        <f>Analysis!$B$3+B1123/1000000</f>
        <v>26.372602999996161</v>
      </c>
      <c r="N1123">
        <f t="shared" si="106"/>
        <v>0</v>
      </c>
      <c r="O1123">
        <f>IF(ABS(D1123)&gt;1,D1123/1000000,D1123)*Analysis!$B$4</f>
        <v>-0.12603888000000002</v>
      </c>
      <c r="P1123">
        <f>IF(ABS(E1123)&gt;1,E1123/1000000,E1123)*Analysis!$B$4</f>
        <v>-2.3073119999999999E-2</v>
      </c>
      <c r="Q1123">
        <f>IF(ABS(F1123)&gt;1,F1123/1000000,F1123)*Analysis!$B$4</f>
        <v>9.851172570000001</v>
      </c>
      <c r="R1123">
        <f t="shared" si="107"/>
        <v>0</v>
      </c>
      <c r="S1123">
        <f t="shared" si="108"/>
        <v>0</v>
      </c>
      <c r="T1123">
        <f t="shared" si="109"/>
        <v>0</v>
      </c>
      <c r="U1123">
        <f t="shared" si="110"/>
        <v>0</v>
      </c>
    </row>
    <row r="1124" spans="1:21" x14ac:dyDescent="0.3">
      <c r="A1124" s="4">
        <v>1122</v>
      </c>
      <c r="B1124" s="4">
        <v>-96565610530</v>
      </c>
      <c r="C1124" s="5">
        <v>0</v>
      </c>
      <c r="D1124" s="5">
        <v>-1.1056E-2</v>
      </c>
      <c r="E1124" s="5">
        <v>5.5409999999999999E-3</v>
      </c>
      <c r="F1124" s="5">
        <v>1004276</v>
      </c>
      <c r="G1124" s="5">
        <v>0</v>
      </c>
      <c r="H1124" s="5">
        <v>0</v>
      </c>
      <c r="I1124" s="5">
        <v>0</v>
      </c>
      <c r="J1124" s="5">
        <v>0</v>
      </c>
      <c r="L1124">
        <f t="shared" si="105"/>
        <v>1122</v>
      </c>
      <c r="M1124">
        <f>Analysis!$B$3+B1124/1000000</f>
        <v>26.389469999994617</v>
      </c>
      <c r="N1124">
        <f t="shared" si="106"/>
        <v>0</v>
      </c>
      <c r="O1124">
        <f>IF(ABS(D1124)&gt;1,D1124/1000000,D1124)*Analysis!$B$4</f>
        <v>-0.10845936</v>
      </c>
      <c r="P1124">
        <f>IF(ABS(E1124)&gt;1,E1124/1000000,E1124)*Analysis!$B$4</f>
        <v>5.4357210000000003E-2</v>
      </c>
      <c r="Q1124">
        <f>IF(ABS(F1124)&gt;1,F1124/1000000,F1124)*Analysis!$B$4</f>
        <v>9.8519475599999993</v>
      </c>
      <c r="R1124">
        <f t="shared" si="107"/>
        <v>0</v>
      </c>
      <c r="S1124">
        <f t="shared" si="108"/>
        <v>0</v>
      </c>
      <c r="T1124">
        <f t="shared" si="109"/>
        <v>0</v>
      </c>
      <c r="U1124">
        <f>J1124/1000</f>
        <v>0</v>
      </c>
    </row>
    <row r="1125" spans="1:21" x14ac:dyDescent="0.3">
      <c r="A1125" s="4"/>
      <c r="B1125" s="4"/>
    </row>
    <row r="1126" spans="1:21" x14ac:dyDescent="0.3">
      <c r="A1126" s="4"/>
      <c r="B1126" s="4"/>
    </row>
    <row r="1127" spans="1:21" x14ac:dyDescent="0.3">
      <c r="A1127" s="4"/>
      <c r="B1127" s="4"/>
    </row>
    <row r="1128" spans="1:21" x14ac:dyDescent="0.3">
      <c r="A1128" s="4"/>
      <c r="B1128" s="4"/>
    </row>
    <row r="1129" spans="1:21" x14ac:dyDescent="0.3">
      <c r="A1129" s="4"/>
      <c r="B1129" s="4"/>
    </row>
    <row r="1130" spans="1:21" x14ac:dyDescent="0.3">
      <c r="A1130" s="4"/>
      <c r="B1130" s="4"/>
    </row>
    <row r="1131" spans="1:21" x14ac:dyDescent="0.3">
      <c r="A1131" s="4"/>
      <c r="B1131" s="4"/>
    </row>
    <row r="1132" spans="1:21" x14ac:dyDescent="0.3">
      <c r="A1132" s="4"/>
      <c r="B1132" s="4"/>
    </row>
    <row r="1133" spans="1:21" x14ac:dyDescent="0.3">
      <c r="A1133" s="4"/>
      <c r="B1133" s="4"/>
    </row>
    <row r="1134" spans="1:21" x14ac:dyDescent="0.3">
      <c r="A1134" s="4"/>
      <c r="B1134" s="4"/>
    </row>
    <row r="1135" spans="1:21" x14ac:dyDescent="0.3">
      <c r="A1135" s="4"/>
      <c r="B1135" s="4"/>
    </row>
    <row r="1136" spans="1:21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42"/>
  <sheetViews>
    <sheetView topLeftCell="A4" workbookViewId="0">
      <selection activeCell="E25" sqref="E25"/>
    </sheetView>
  </sheetViews>
  <sheetFormatPr baseColWidth="10" defaultRowHeight="14.4" x14ac:dyDescent="0.3"/>
  <cols>
    <col min="1" max="1" width="19.33203125" bestFit="1" customWidth="1"/>
    <col min="2" max="2" width="12.6640625" bestFit="1" customWidth="1"/>
    <col min="3" max="3" width="6.44140625" customWidth="1"/>
    <col min="4" max="4" width="5.21875" customWidth="1"/>
  </cols>
  <sheetData>
    <row r="1" spans="1:4" x14ac:dyDescent="0.3">
      <c r="A1" s="1" t="s">
        <v>10</v>
      </c>
      <c r="B1" s="1" t="s">
        <v>8</v>
      </c>
    </row>
    <row r="2" spans="1:4" x14ac:dyDescent="0.3">
      <c r="A2" t="s">
        <v>19</v>
      </c>
      <c r="B2" s="7" t="s">
        <v>30</v>
      </c>
      <c r="C2" t="e">
        <f ca="1">INDIRECT(CONCATENATE("'Real Input'!",$B$2,1))</f>
        <v>#REF!</v>
      </c>
    </row>
    <row r="3" spans="1:4" x14ac:dyDescent="0.3">
      <c r="A3" t="s">
        <v>11</v>
      </c>
      <c r="B3" s="7">
        <v>96592</v>
      </c>
    </row>
    <row r="4" spans="1:4" x14ac:dyDescent="0.3">
      <c r="A4" t="s">
        <v>20</v>
      </c>
      <c r="B4" s="7">
        <v>9.81</v>
      </c>
    </row>
    <row r="5" spans="1:4" x14ac:dyDescent="0.3">
      <c r="A5" t="s">
        <v>21</v>
      </c>
      <c r="B5" s="8">
        <v>1</v>
      </c>
    </row>
    <row r="6" spans="1:4" x14ac:dyDescent="0.3">
      <c r="A6" t="s">
        <v>22</v>
      </c>
      <c r="B6" s="8">
        <v>1</v>
      </c>
    </row>
    <row r="8" spans="1:4" x14ac:dyDescent="0.3">
      <c r="A8" t="s">
        <v>46</v>
      </c>
      <c r="B8" s="2">
        <f>B10-B9+1</f>
        <v>151</v>
      </c>
    </row>
    <row r="9" spans="1:4" x14ac:dyDescent="0.3">
      <c r="A9" t="s">
        <v>23</v>
      </c>
      <c r="B9" s="8">
        <v>350</v>
      </c>
    </row>
    <row r="10" spans="1:4" x14ac:dyDescent="0.3">
      <c r="A10" t="s">
        <v>47</v>
      </c>
      <c r="B10" s="8">
        <v>500</v>
      </c>
    </row>
    <row r="11" spans="1:4" x14ac:dyDescent="0.3">
      <c r="A11" t="s">
        <v>48</v>
      </c>
      <c r="B11" s="2">
        <f ca="1">INDIRECT(CONCATENATE("'Calculation'!B",B8+2))</f>
        <v>3.0676649999950314</v>
      </c>
    </row>
    <row r="12" spans="1:4" x14ac:dyDescent="0.3">
      <c r="A12" t="s">
        <v>49</v>
      </c>
      <c r="B12" s="2">
        <f ca="1">INDIRECT(CONCATENATE("'Calculation'!B",B10+2))</f>
        <v>10.05183300000499</v>
      </c>
    </row>
    <row r="13" spans="1:4" x14ac:dyDescent="0.3">
      <c r="A13" t="s">
        <v>26</v>
      </c>
      <c r="B13" s="2">
        <f t="array" aca="1" ref="B13" ca="1">SUM(INDIRECT(CONCATENATE("'Calculation'!C",B8+2,":C",B10+2)))</f>
        <v>3448.6085870100032</v>
      </c>
    </row>
    <row r="14" spans="1:4" x14ac:dyDescent="0.3">
      <c r="A14" t="s">
        <v>7</v>
      </c>
      <c r="B14" s="2">
        <f ca="1">B13/B9</f>
        <v>9.853167391457152</v>
      </c>
      <c r="D14">
        <v>610</v>
      </c>
    </row>
    <row r="15" spans="1:4" x14ac:dyDescent="0.3">
      <c r="A15" t="s">
        <v>25</v>
      </c>
      <c r="B15" s="2">
        <f ca="1">SUM(Calculation!AF2:AF1771)</f>
        <v>40.187143363618873</v>
      </c>
    </row>
    <row r="16" spans="1:4" x14ac:dyDescent="0.3">
      <c r="A16" t="s">
        <v>44</v>
      </c>
      <c r="B16" s="2" t="e">
        <f ca="1">VARA(INDIRECT(CONCATENATE("'Calculation'!E",B8+2,":E",B10+2)))</f>
        <v>#DIV/0!</v>
      </c>
    </row>
    <row r="17" spans="1:4" x14ac:dyDescent="0.3">
      <c r="A17" t="s">
        <v>43</v>
      </c>
      <c r="B17" s="2">
        <f ca="1">VARA(Calculation!AF2:AF1171)</f>
        <v>0.15299091505922394</v>
      </c>
    </row>
    <row r="18" spans="1:4" x14ac:dyDescent="0.3">
      <c r="A18" t="s">
        <v>53</v>
      </c>
      <c r="B18" s="7">
        <v>5.0000000000000001E-3</v>
      </c>
    </row>
    <row r="19" spans="1:4" x14ac:dyDescent="0.3">
      <c r="A19" t="s">
        <v>54</v>
      </c>
      <c r="B19" s="7">
        <v>0.2</v>
      </c>
    </row>
    <row r="22" spans="1:4" x14ac:dyDescent="0.3">
      <c r="A22" t="s">
        <v>40</v>
      </c>
      <c r="B22" s="8">
        <f>(D22-500)/1000000</f>
        <v>0</v>
      </c>
      <c r="D22">
        <v>500</v>
      </c>
    </row>
    <row r="23" spans="1:4" x14ac:dyDescent="0.3">
      <c r="A23" t="s">
        <v>41</v>
      </c>
      <c r="B23" s="8">
        <f>(D23-500)/100000</f>
        <v>0</v>
      </c>
      <c r="D23">
        <v>500</v>
      </c>
    </row>
    <row r="24" spans="1:4" x14ac:dyDescent="0.3">
      <c r="A24" t="s">
        <v>45</v>
      </c>
      <c r="B24" s="2">
        <f ca="1">(INDIRECT(CONCATENATE("'Calculation'!F",B10+2))-INDIRECT(CONCATENATE("'Calculation'!F",B8+2)))/(B12-B10)</f>
        <v>-0.14045866234494023</v>
      </c>
      <c r="C24" s="8">
        <f>IF(D24,B24,0)</f>
        <v>0</v>
      </c>
      <c r="D24" t="b">
        <v>0</v>
      </c>
    </row>
    <row r="25" spans="1:4" x14ac:dyDescent="0.3">
      <c r="A25" t="s">
        <v>27</v>
      </c>
      <c r="B25" s="2">
        <f t="array" aca="1" ref="B25" ca="1">SUM(ABS(Calculation!AH2:AH1171)^2)</f>
        <v>359.65960208549336</v>
      </c>
    </row>
    <row r="26" spans="1:4" x14ac:dyDescent="0.3">
      <c r="A26" t="s">
        <v>28</v>
      </c>
      <c r="B26" s="2">
        <f t="array" aca="1" ref="B26" ca="1">SUM(ABS(Calculation!AM3:AM1171)^2)</f>
        <v>157.74785869126958</v>
      </c>
    </row>
    <row r="27" spans="1:4" x14ac:dyDescent="0.3">
      <c r="A27" t="s">
        <v>42</v>
      </c>
      <c r="B27" s="2" t="e">
        <f t="array" ref="B27">SUM(ABS(Calculation!#REF!)^2)</f>
        <v>#REF!</v>
      </c>
    </row>
    <row r="28" spans="1:4" x14ac:dyDescent="0.3">
      <c r="A28" t="s">
        <v>70</v>
      </c>
      <c r="B28" s="7">
        <f>D28/100</f>
        <v>0.5</v>
      </c>
      <c r="D28">
        <v>50</v>
      </c>
    </row>
    <row r="29" spans="1:4" x14ac:dyDescent="0.3">
      <c r="A29" t="s">
        <v>71</v>
      </c>
      <c r="B29" s="9">
        <f>D29/250+0.35</f>
        <v>0.65799999999999992</v>
      </c>
      <c r="D29">
        <v>77</v>
      </c>
    </row>
    <row r="30" spans="1:4" x14ac:dyDescent="0.3">
      <c r="A30" t="s">
        <v>66</v>
      </c>
      <c r="B30" s="7">
        <f>D30/100</f>
        <v>0.5</v>
      </c>
      <c r="D30">
        <v>50</v>
      </c>
    </row>
    <row r="31" spans="1:4" x14ac:dyDescent="0.3">
      <c r="A31" t="s">
        <v>68</v>
      </c>
      <c r="B31" s="9">
        <f>D31/250+0.35</f>
        <v>0.626</v>
      </c>
      <c r="D31">
        <v>69</v>
      </c>
    </row>
    <row r="32" spans="1:4" x14ac:dyDescent="0.3">
      <c r="A32" t="s">
        <v>65</v>
      </c>
      <c r="B32" s="2">
        <f t="array" aca="1" ref="B32" ca="1">1000000*VARA(Calculation!O2:O1122*Calculation!V2:V1122)</f>
        <v>163.62722138981559</v>
      </c>
    </row>
    <row r="34" spans="1:4" x14ac:dyDescent="0.3">
      <c r="A34" t="s">
        <v>31</v>
      </c>
      <c r="B34" s="8">
        <f>D34/100</f>
        <v>0</v>
      </c>
      <c r="D34">
        <v>0</v>
      </c>
    </row>
    <row r="35" spans="1:4" x14ac:dyDescent="0.3">
      <c r="A35" t="s">
        <v>32</v>
      </c>
      <c r="B35" s="7">
        <v>20</v>
      </c>
    </row>
    <row r="36" spans="1:4" x14ac:dyDescent="0.3">
      <c r="A36" t="s">
        <v>35</v>
      </c>
      <c r="B36" s="8">
        <f>D36/1000</f>
        <v>1.9870000000000001</v>
      </c>
      <c r="C36">
        <v>1</v>
      </c>
      <c r="D36">
        <v>1987</v>
      </c>
    </row>
    <row r="37" spans="1:4" x14ac:dyDescent="0.3">
      <c r="A37" t="s">
        <v>34</v>
      </c>
      <c r="B37" s="8">
        <f>D37/100-2</f>
        <v>-1.47</v>
      </c>
      <c r="C37">
        <v>-0.73499999999999999</v>
      </c>
      <c r="D37">
        <v>53</v>
      </c>
    </row>
    <row r="39" spans="1:4" x14ac:dyDescent="0.3">
      <c r="A39" t="s">
        <v>39</v>
      </c>
      <c r="B39" s="7">
        <f ca="1">B12</f>
        <v>10.05183300000499</v>
      </c>
    </row>
    <row r="40" spans="1:4" x14ac:dyDescent="0.3">
      <c r="A40" t="s">
        <v>38</v>
      </c>
      <c r="B40" s="7">
        <v>21.18</v>
      </c>
    </row>
    <row r="41" spans="1:4" x14ac:dyDescent="0.3">
      <c r="A41" t="s">
        <v>37</v>
      </c>
      <c r="B41" s="7">
        <v>100</v>
      </c>
    </row>
    <row r="42" spans="1:4" x14ac:dyDescent="0.3">
      <c r="A42" t="s">
        <v>11</v>
      </c>
      <c r="B42" s="2">
        <f xml:space="preserve"> Calculation!B102-VLOOKUP(B41,Calculation!A2:B1171,2,FALSE)</f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358140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Pict="0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167640</xdr:rowOff>
                  </from>
                  <to>
                    <xdr:col>4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Pict="0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pinner 13">
              <controlPr defaultSize="0" autoPict="0">
                <anchor moveWithCells="1" sizeWithCells="1">
                  <from>
                    <xdr:col>4</xdr:col>
                    <xdr:colOff>7620</xdr:colOff>
                    <xdr:row>13</xdr:row>
                    <xdr:rowOff>0</xdr:rowOff>
                  </from>
                  <to>
                    <xdr:col>4</xdr:col>
                    <xdr:colOff>365760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Spinner 14">
              <controlPr defaultSize="0" autoPict="0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Spinner 15">
              <controlPr defaultSize="0" autoPict="0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Spinner 16">
              <controlPr defaultSize="0" autoPict="0">
                <anchor moveWithCells="1" sizeWithCells="1">
                  <from>
                    <xdr:col>3</xdr:col>
                    <xdr:colOff>0</xdr:colOff>
                    <xdr:row>29</xdr:row>
                    <xdr:rowOff>7620</xdr:rowOff>
                  </from>
                  <to>
                    <xdr:col>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Spinner 17">
              <controlPr defaultSize="0" autoPict="0">
                <anchor moveWithCells="1" sizeWithCells="1">
                  <from>
                    <xdr:col>3</xdr:col>
                    <xdr:colOff>0</xdr:colOff>
                    <xdr:row>30</xdr:row>
                    <xdr:rowOff>7620</xdr:rowOff>
                  </from>
                  <to>
                    <xdr:col>4</xdr:col>
                    <xdr:colOff>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R1124"/>
  <sheetViews>
    <sheetView topLeftCell="AI1" workbookViewId="0">
      <pane ySplit="1" topLeftCell="A1098" activePane="bottomLeft" state="frozen"/>
      <selection pane="bottomLeft" activeCell="AL1126" sqref="AL1126"/>
    </sheetView>
  </sheetViews>
  <sheetFormatPr baseColWidth="10" defaultRowHeight="14.4" x14ac:dyDescent="0.3"/>
  <cols>
    <col min="2" max="2" width="12" bestFit="1" customWidth="1"/>
    <col min="3" max="4" width="12.77734375" customWidth="1"/>
    <col min="5" max="5" width="2.44140625" customWidth="1"/>
    <col min="6" max="7" width="12.77734375" hidden="1" customWidth="1"/>
    <col min="8" max="8" width="2.21875" customWidth="1"/>
    <col min="9" max="11" width="12.77734375" customWidth="1"/>
    <col min="12" max="12" width="18" bestFit="1" customWidth="1"/>
    <col min="13" max="13" width="20.88671875" bestFit="1" customWidth="1"/>
    <col min="14" max="14" width="20.88671875" customWidth="1"/>
    <col min="15" max="15" width="16.109375" bestFit="1" customWidth="1"/>
    <col min="16" max="16" width="16.109375" customWidth="1"/>
    <col min="17" max="17" width="8.44140625" customWidth="1"/>
    <col min="18" max="18" width="15.88671875" bestFit="1" customWidth="1"/>
    <col min="19" max="22" width="15.88671875" customWidth="1"/>
    <col min="23" max="24" width="12.6640625" bestFit="1" customWidth="1"/>
    <col min="25" max="25" width="13.33203125" bestFit="1" customWidth="1"/>
    <col min="26" max="26" width="12.77734375" customWidth="1"/>
    <col min="27" max="27" width="18.77734375" customWidth="1"/>
    <col min="28" max="31" width="12.77734375" customWidth="1"/>
    <col min="32" max="32" width="14.33203125" bestFit="1" customWidth="1"/>
    <col min="33" max="34" width="12.6640625" bestFit="1" customWidth="1"/>
    <col min="36" max="36" width="14" bestFit="1" customWidth="1"/>
    <col min="37" max="37" width="14.77734375" bestFit="1" customWidth="1"/>
    <col min="38" max="39" width="15.109375" bestFit="1" customWidth="1"/>
    <col min="40" max="41" width="15.109375" customWidth="1"/>
    <col min="43" max="43" width="13.21875" bestFit="1" customWidth="1"/>
    <col min="44" max="44" width="33.109375" bestFit="1" customWidth="1"/>
  </cols>
  <sheetData>
    <row r="1" spans="1:44" x14ac:dyDescent="0.3">
      <c r="A1" s="1" t="s">
        <v>0</v>
      </c>
      <c r="B1" s="1" t="s">
        <v>1</v>
      </c>
      <c r="C1" s="1" t="s">
        <v>9</v>
      </c>
      <c r="D1" s="3" t="s">
        <v>2</v>
      </c>
      <c r="E1" s="3"/>
      <c r="F1" s="3" t="s">
        <v>56</v>
      </c>
      <c r="G1" s="3" t="s">
        <v>57</v>
      </c>
      <c r="H1" s="3"/>
      <c r="I1" s="3" t="s">
        <v>50</v>
      </c>
      <c r="J1" s="3" t="s">
        <v>51</v>
      </c>
      <c r="K1" s="3"/>
      <c r="L1" s="3" t="s">
        <v>52</v>
      </c>
      <c r="M1" s="3" t="s">
        <v>55</v>
      </c>
      <c r="N1" s="3" t="s">
        <v>60</v>
      </c>
      <c r="O1" s="3" t="s">
        <v>59</v>
      </c>
      <c r="P1" s="3" t="s">
        <v>69</v>
      </c>
      <c r="Q1" s="3" t="s">
        <v>7</v>
      </c>
      <c r="R1" s="3" t="s">
        <v>58</v>
      </c>
      <c r="S1" s="3" t="str">
        <f>CONCATENATE("I(",R1,")")</f>
        <v>I(O(az))</v>
      </c>
      <c r="T1" s="3" t="str">
        <f>CONCATENATE("I(",S1,")")</f>
        <v>I(I(O(az)))</v>
      </c>
      <c r="U1" s="3" t="str">
        <f>CONCATENATE(T1,"*k+b")</f>
        <v>I(I(O(az)))*k+b</v>
      </c>
      <c r="V1" s="3" t="str">
        <f>CONCATENATE(T1," - ",'Flight Input'!$U$1)</f>
        <v>I(I(O(az))) - Height</v>
      </c>
      <c r="W1" s="3" t="str">
        <f>CONCATENATE("Med(",R1,", ",Analysis!B5,")")</f>
        <v>Med(O(az), 1)</v>
      </c>
      <c r="X1" s="3" t="str">
        <f>CONCATENATE("I(",W1,")")</f>
        <v>I(Med(O(az), 1))</v>
      </c>
      <c r="Y1" s="3" t="str">
        <f>CONCATENATE("I(",X1,")")</f>
        <v>I(I(Med(O(az), 1)))</v>
      </c>
      <c r="Z1" s="3"/>
      <c r="AA1" s="3" t="str">
        <f>CONCATENATE("Avg(",W1,", ",Analysis!B6,")")</f>
        <v>Avg(Med(O(az), 1), 1)</v>
      </c>
      <c r="AB1" s="3" t="str">
        <f>CONCATENATE("I(",AA1,")")</f>
        <v>I(Avg(Med(O(az), 1), 1))</v>
      </c>
      <c r="AC1" s="3" t="str">
        <f>CONCATENATE("I(",AB1,")")</f>
        <v>I(I(Avg(Med(O(az), 1), 1)))</v>
      </c>
      <c r="AD1" s="3"/>
      <c r="AE1" s="3"/>
      <c r="AF1" s="3" t="s">
        <v>24</v>
      </c>
      <c r="AG1" s="1" t="s">
        <v>3</v>
      </c>
      <c r="AH1" s="1" t="s">
        <v>4</v>
      </c>
      <c r="AI1" s="1" t="s">
        <v>29</v>
      </c>
      <c r="AJ1" s="1" t="s">
        <v>5</v>
      </c>
      <c r="AK1" s="1" t="s">
        <v>6</v>
      </c>
      <c r="AL1" s="1" t="s">
        <v>63</v>
      </c>
      <c r="AM1" s="1" t="s">
        <v>64</v>
      </c>
      <c r="AN1" s="1" t="s">
        <v>67</v>
      </c>
      <c r="AO1" s="3" t="str">
        <f>CONCATENATE(AM1," - ",'Flight Input'!$U$1)</f>
        <v>I2(I2(O(az))) - Height</v>
      </c>
      <c r="AQ1" s="1" t="s">
        <v>33</v>
      </c>
      <c r="AR1" s="1" t="s">
        <v>36</v>
      </c>
    </row>
    <row r="2" spans="1:44" x14ac:dyDescent="0.3">
      <c r="A2">
        <v>0</v>
      </c>
      <c r="B2">
        <f>'Flight Input'!M2</f>
        <v>5.2599999995436519E-2</v>
      </c>
      <c r="C2">
        <f ca="1">INDIRECT(CONCATENATE("'Flight Input'!",Analysis!$B$2,A2+2))</f>
        <v>9.8559990899999992</v>
      </c>
      <c r="AF2">
        <f ca="1">IF(B2&gt;0,C2-Analysis!$B$14,0)</f>
        <v>2.8316985428471497E-3</v>
      </c>
      <c r="AI2">
        <f ca="1">IF(AND(B2&gt;Analysis!$B$39,B2&lt;Analysis!$B$40),FilterInput(AF2,Analysis!$B$34,Analysis!$B$35),0)</f>
        <v>0</v>
      </c>
      <c r="AJ2">
        <f ca="1">MEDIAN2(AI2,Analysis!$B$5,2)</f>
        <v>0</v>
      </c>
      <c r="AK2">
        <f ca="1">AVERAGE2(AJ2,Analysis!$B$6,2)</f>
        <v>0</v>
      </c>
      <c r="AQ2">
        <f>Analysis!$B$36*'Flight Input'!U2+IF('Flight Input'!U2 &gt; 0,Analysis!$B$37,0)</f>
        <v>0</v>
      </c>
      <c r="AR2">
        <f ca="1">_xlfn.COVARIANCE.P($AN$102:$AN$1102,'Flight Input'!U2:U1002)</f>
        <v>8.8903146668670701E-3</v>
      </c>
    </row>
    <row r="3" spans="1:44" x14ac:dyDescent="0.3">
      <c r="A3">
        <v>1</v>
      </c>
      <c r="B3">
        <f>'Flight Input'!M3</f>
        <v>7.1112999998149462E-2</v>
      </c>
      <c r="C3">
        <f ca="1">INDIRECT(CONCATENATE("'Flight Input'!",Analysis!$B$2,A3+2))</f>
        <v>9.8540567100000001</v>
      </c>
      <c r="D3">
        <f t="shared" ref="D3:D66" si="0">B3-B2</f>
        <v>1.8513000002712943E-2</v>
      </c>
      <c r="F3">
        <f ca="1">F2+C3*$D3</f>
        <v>0.1824281518989635</v>
      </c>
      <c r="G3">
        <f ca="1">G2+F3*$D3</f>
        <v>3.3772923766004284E-3</v>
      </c>
      <c r="I3">
        <f>SUM(D$2:D3)/COUNT(D$2:D3)</f>
        <v>1.8513000002712943E-2</v>
      </c>
      <c r="J3">
        <f t="shared" ref="J3:J66" si="1">D3/I3</f>
        <v>1</v>
      </c>
      <c r="L3">
        <f ca="1">VARA(C$2:C3)</f>
        <v>1.8864200321983161E-6</v>
      </c>
      <c r="M3">
        <f t="shared" ref="M3:M66" ca="1" si="2">(L3-L2)/D3</f>
        <v>1.0189704704380032E-4</v>
      </c>
      <c r="N3">
        <f ca="1">(C3-C2)/D3</f>
        <v>-0.10491978608083465</v>
      </c>
      <c r="O3" t="b">
        <f ca="1">IF(OR(O2,M3*MIN((B3-B$2)*Analysis!$B$19,1)&gt;Analysis!$B$18),TRUE,FALSE)</f>
        <v>0</v>
      </c>
      <c r="P3" t="b">
        <f>IF(OR('Flight Input'!N3=3,'Flight Input'!N3=9),TRUE,FALSE)</f>
        <v>0</v>
      </c>
      <c r="Q3">
        <f ca="1">IF(O3,Q2,SUM(C$2:C3)/COUNT(C$2:C3))+(Analysis!$D$14-500)/1000000</f>
        <v>9.855137899999999</v>
      </c>
      <c r="R3">
        <f t="shared" ref="R3:R66" ca="1" si="3">IF(O3,C3-Q3,0)</f>
        <v>0</v>
      </c>
      <c r="S3">
        <f ca="1">S2+R3*$D3</f>
        <v>0</v>
      </c>
      <c r="T3">
        <f>IF(P3,T2+S3*$D3,0)</f>
        <v>0</v>
      </c>
      <c r="U3">
        <f>IF($P3,T3*Analysis!$B$28+Analysis!$B$29,0)</f>
        <v>0</v>
      </c>
      <c r="V3">
        <f>U3-'Flight Input'!$U3</f>
        <v>0</v>
      </c>
      <c r="W3">
        <f ca="1">MEDIAN2(R3,Analysis!$B$5,2)</f>
        <v>0</v>
      </c>
      <c r="X3">
        <f ca="1">X2+W3*$D3</f>
        <v>0</v>
      </c>
      <c r="Y3">
        <f ca="1">Y2+X3*$D3</f>
        <v>0</v>
      </c>
      <c r="AA3">
        <f ca="1">AVERAGE2(W3,Analysis!$B$6,2)</f>
        <v>0</v>
      </c>
      <c r="AB3">
        <f ca="1">AB2+AA3*$D3</f>
        <v>0</v>
      </c>
      <c r="AC3">
        <f ca="1">AC2+AB3*$D3</f>
        <v>0</v>
      </c>
      <c r="AF3">
        <f ca="1">IF(B3&gt;0,C3-Analysis!$B$14,0)</f>
        <v>8.8931854284801659E-4</v>
      </c>
      <c r="AG3">
        <f ca="1">IF(B3&gt;0,AG2+AF3*$D3,0)</f>
        <v>1.6463954186158002E-5</v>
      </c>
      <c r="AH3">
        <f ca="1">IF(B3&gt;0,AH2+AG3*$D3,0)</f>
        <v>3.0479718389300886E-7</v>
      </c>
      <c r="AI3">
        <f ca="1">IF(AND(B3&gt;Analysis!$B$39,B3&lt;Analysis!$B$40),FilterInput(AF3,Analysis!$B$34,Analysis!$B$35),0)</f>
        <v>0</v>
      </c>
      <c r="AJ3">
        <f ca="1">MEDIAN2(AI3,Analysis!$B$5,2)</f>
        <v>0</v>
      </c>
      <c r="AK3">
        <f ca="1">AVERAGE2(AJ3,Analysis!$B$6,2)</f>
        <v>0</v>
      </c>
      <c r="AL3">
        <f ca="1">INTEGRAL2(R3,$B3,AL2,R2,$B2,Analysis!$B$22)</f>
        <v>0</v>
      </c>
      <c r="AM3">
        <f ca="1">IF(AND(B3&lt;Analysis!$B$40,B3&gt;0),INTEGRAL2(AL3,$B3,AM2,AL2,$B2,Analysis!$B$23),0)</f>
        <v>0</v>
      </c>
      <c r="AN3">
        <f>IF($P3,AM3*Analysis!$B$30+Analysis!$B$31,0)</f>
        <v>0</v>
      </c>
      <c r="AO3">
        <f>AN3-'Flight Input'!$U3</f>
        <v>0</v>
      </c>
      <c r="AQ3">
        <f>Analysis!$B$36*'Flight Input'!U3+IF('Flight Input'!U3 &gt; 0,Analysis!$B$37,0)</f>
        <v>0</v>
      </c>
      <c r="AR3">
        <f ca="1">_xlfn.COVARIANCE.P($AN$102:$AN$1102,'Flight Input'!U3:U1003)</f>
        <v>8.9480395377233429E-3</v>
      </c>
    </row>
    <row r="4" spans="1:44" x14ac:dyDescent="0.3">
      <c r="A4">
        <v>2</v>
      </c>
      <c r="B4">
        <f>'Flight Input'!M4</f>
        <v>9.1904000000795349E-2</v>
      </c>
      <c r="C4">
        <f ca="1">INDIRECT(CONCATENATE("'Flight Input'!",Analysis!$B$2,A4+2))</f>
        <v>9.8540469000000019</v>
      </c>
      <c r="D4">
        <f t="shared" si="0"/>
        <v>2.0791000002645887E-2</v>
      </c>
      <c r="F4">
        <f t="shared" ref="F4:F67" ca="1" si="4">F3+C4*$D4</f>
        <v>0.38730364102293624</v>
      </c>
      <c r="G4">
        <f t="shared" ref="G4:G67" ca="1" si="5">G3+F4*$D4</f>
        <v>1.1429722378133058E-2</v>
      </c>
      <c r="I4">
        <f>SUM(D$2:D4)/COUNT(D$2:D4)</f>
        <v>1.9652000002679415E-2</v>
      </c>
      <c r="J4">
        <f t="shared" si="1"/>
        <v>1.0579584774990423</v>
      </c>
      <c r="L4">
        <f ca="1">VARA(C$2:C4)</f>
        <v>1.2639970160976397E-6</v>
      </c>
      <c r="M4">
        <f t="shared" ca="1" si="2"/>
        <v>-2.9937137031478339E-5</v>
      </c>
      <c r="N4">
        <f t="shared" ref="N4:N67" ca="1" si="6">(C4-C3)/D4</f>
        <v>-4.7183877624275766E-4</v>
      </c>
      <c r="O4" t="b">
        <f ca="1">IF(OR(O3,M4*MIN((B4-B$2)*Analysis!$B$19,1)&gt;Analysis!$B$18),TRUE,FALSE)</f>
        <v>0</v>
      </c>
      <c r="P4" t="b">
        <f>IF(OR('Flight Input'!N4=3,'Flight Input'!N4=9),TRUE,FALSE)</f>
        <v>0</v>
      </c>
      <c r="Q4">
        <f ca="1">IF(O4,Q3,SUM(C$2:C4)/COUNT(C$2:C4))+(Analysis!$D$14-500)/1000000</f>
        <v>9.8548108999999986</v>
      </c>
      <c r="R4">
        <f t="shared" ca="1" si="3"/>
        <v>0</v>
      </c>
      <c r="S4">
        <f t="shared" ref="S4:S67" ca="1" si="7">S3+R4*$D4</f>
        <v>0</v>
      </c>
      <c r="T4">
        <f>IF(P4,T3+S4*$D4,0)</f>
        <v>0</v>
      </c>
      <c r="U4">
        <f>IF($P4,T4*Analysis!$B$28+Analysis!$B$29,0)</f>
        <v>0</v>
      </c>
      <c r="V4">
        <f>U4-'Flight Input'!$U4</f>
        <v>0</v>
      </c>
      <c r="W4">
        <f ca="1">MEDIAN2(R4,Analysis!$B$5,2)</f>
        <v>0</v>
      </c>
      <c r="X4">
        <f t="shared" ref="X4:Y4" ca="1" si="8">X3+W4*$D4</f>
        <v>0</v>
      </c>
      <c r="Y4">
        <f t="shared" ca="1" si="8"/>
        <v>0</v>
      </c>
      <c r="AA4">
        <f ca="1">AVERAGE2(W4,Analysis!$B$6,2)</f>
        <v>0</v>
      </c>
      <c r="AB4">
        <f t="shared" ref="AB4:AC4" ca="1" si="9">AB3+AA4*$D4</f>
        <v>0</v>
      </c>
      <c r="AC4">
        <f t="shared" ca="1" si="9"/>
        <v>0</v>
      </c>
      <c r="AF4">
        <f ca="1">IF(B4&gt;0,C4-Analysis!$B$14,0)</f>
        <v>8.7950854284990498E-4</v>
      </c>
      <c r="AG4">
        <f ca="1">IF(B4&gt;0,AG3+AF4*$D4,0)</f>
        <v>3.4749816302877455E-5</v>
      </c>
      <c r="AH4">
        <f ca="1">IF(B4&gt;0,AH3+AG4*$D4,0)</f>
        <v>1.0272806147380781E-6</v>
      </c>
      <c r="AI4">
        <f ca="1">IF(AND(B4&gt;Analysis!$B$39,B4&lt;Analysis!$B$40),FilterInput(AF4,Analysis!$B$34,Analysis!$B$35),0)</f>
        <v>0</v>
      </c>
      <c r="AJ4">
        <f ca="1">MEDIAN2(AI4,Analysis!$B$5,2)</f>
        <v>0</v>
      </c>
      <c r="AK4">
        <f ca="1">AVERAGE2(AJ4,Analysis!$B$6,2)</f>
        <v>0</v>
      </c>
      <c r="AL4">
        <f ca="1">INTEGRAL2(R4,$B4,AL3,R3,$B3,Analysis!$B$22)</f>
        <v>0</v>
      </c>
      <c r="AM4">
        <f ca="1">IF(AND(B4&lt;Analysis!$B$40,B4&gt;0),INTEGRAL2(AL4,$B4,AM3,AL3,$B3,Analysis!$B$23),0)</f>
        <v>0</v>
      </c>
      <c r="AN4">
        <f>IF($P4,AM4*Analysis!$B$30+Analysis!$B$31,0)</f>
        <v>0</v>
      </c>
      <c r="AO4">
        <f>AN4-'Flight Input'!$U4</f>
        <v>0</v>
      </c>
      <c r="AQ4">
        <f>Analysis!$B$36*'Flight Input'!U4+IF('Flight Input'!U4 &gt; 0,Analysis!$B$37,0)</f>
        <v>0</v>
      </c>
      <c r="AR4">
        <f ca="1">_xlfn.COVARIANCE.P($AN$102:$AN$1102,'Flight Input'!U4:U1004)</f>
        <v>9.0077534757182325E-3</v>
      </c>
    </row>
    <row r="5" spans="1:44" x14ac:dyDescent="0.3">
      <c r="A5">
        <v>3</v>
      </c>
      <c r="B5">
        <f>'Flight Input'!M5</f>
        <v>0.10767899999336805</v>
      </c>
      <c r="C5">
        <f ca="1">INDIRECT(CONCATENATE("'Flight Input'!",Analysis!$B$2,A5+2))</f>
        <v>9.8545472099999998</v>
      </c>
      <c r="D5">
        <f t="shared" si="0"/>
        <v>1.5774999992572702E-2</v>
      </c>
      <c r="F5">
        <f t="shared" ca="1" si="4"/>
        <v>0.54275912318749353</v>
      </c>
      <c r="G5">
        <f t="shared" ca="1" si="5"/>
        <v>1.9991747542384534E-2</v>
      </c>
      <c r="I5">
        <f>SUM(D$2:D5)/COUNT(D$2:D5)</f>
        <v>1.8359666665977176E-2</v>
      </c>
      <c r="J5">
        <f t="shared" si="1"/>
        <v>0.85922039215482093</v>
      </c>
      <c r="L5">
        <f ca="1">VARA(C$2:C5)</f>
        <v>8.4856983142347354E-7</v>
      </c>
      <c r="M5">
        <f t="shared" ca="1" si="2"/>
        <v>-2.6334528359414294E-5</v>
      </c>
      <c r="N5">
        <f t="shared" ca="1" si="6"/>
        <v>3.1715372439518122E-2</v>
      </c>
      <c r="O5" t="b">
        <f ca="1">IF(OR(O4,M5*MIN((B5-B$2)*Analysis!$B$19,1)&gt;Analysis!$B$18),TRUE,FALSE)</f>
        <v>0</v>
      </c>
      <c r="P5" t="b">
        <f>IF(OR('Flight Input'!N5=3,'Flight Input'!N5=9),TRUE,FALSE)</f>
        <v>0</v>
      </c>
      <c r="Q5">
        <f ca="1">IF(O5,Q4,SUM(C$2:C5)/COUNT(C$2:C5))+(Analysis!$D$14-500)/1000000</f>
        <v>9.8547724774999992</v>
      </c>
      <c r="R5">
        <f t="shared" ca="1" si="3"/>
        <v>0</v>
      </c>
      <c r="S5">
        <f t="shared" ca="1" si="7"/>
        <v>0</v>
      </c>
      <c r="T5">
        <f>IF(P5,T4+S5*$D5,0)</f>
        <v>0</v>
      </c>
      <c r="U5">
        <f>IF($P5,T5*Analysis!$B$28+Analysis!$B$29,0)</f>
        <v>0</v>
      </c>
      <c r="V5">
        <f>U5-'Flight Input'!$U5</f>
        <v>0</v>
      </c>
      <c r="W5">
        <f ca="1">MEDIAN2(R5,Analysis!$B$5,2)</f>
        <v>0</v>
      </c>
      <c r="X5">
        <f t="shared" ref="X5:Y5" ca="1" si="10">X4+W5*$D5</f>
        <v>0</v>
      </c>
      <c r="Y5">
        <f t="shared" ca="1" si="10"/>
        <v>0</v>
      </c>
      <c r="AA5">
        <f ca="1">AVERAGE2(W5,Analysis!$B$6,2)</f>
        <v>0</v>
      </c>
      <c r="AB5">
        <f t="shared" ref="AB5:AC5" ca="1" si="11">AB4+AA5*$D5</f>
        <v>0</v>
      </c>
      <c r="AC5">
        <f t="shared" ca="1" si="11"/>
        <v>0</v>
      </c>
      <c r="AF5">
        <f ca="1">IF(B5&gt;0,C5-Analysis!$B$14,0)</f>
        <v>1.3798185428477439E-3</v>
      </c>
      <c r="AG5">
        <f ca="1">IF(B5&gt;0,AG4+AF5*$D5,0)</f>
        <v>5.6516453806052292E-5</v>
      </c>
      <c r="AH5">
        <f ca="1">IF(B5&gt;0,AH4+AG5*$D5,0)</f>
        <v>1.9188276731087887E-6</v>
      </c>
      <c r="AI5">
        <f ca="1">IF(AND(B5&gt;Analysis!$B$39,B5&lt;Analysis!$B$40),FilterInput(AF5,Analysis!$B$34,Analysis!$B$35),0)</f>
        <v>0</v>
      </c>
      <c r="AJ5">
        <f ca="1">MEDIAN2(AI5,Analysis!$B$5,2)</f>
        <v>0</v>
      </c>
      <c r="AK5">
        <f ca="1">AVERAGE2(AJ5,Analysis!$B$6,2)</f>
        <v>0</v>
      </c>
      <c r="AL5">
        <f ca="1">INTEGRAL2(R5,$B5,AL4,R4,$B4,Analysis!$B$22)</f>
        <v>0</v>
      </c>
      <c r="AM5">
        <f ca="1">IF(AND(B5&lt;Analysis!$B$40,B5&gt;0),INTEGRAL2(AL5,$B5,AM4,AL4,$B4,Analysis!$B$23),0)</f>
        <v>0</v>
      </c>
      <c r="AN5">
        <f>IF($P5,AM5*Analysis!$B$30+Analysis!$B$31,0)</f>
        <v>0</v>
      </c>
      <c r="AO5">
        <f>AN5-'Flight Input'!$U5</f>
        <v>0</v>
      </c>
      <c r="AQ5">
        <f>Analysis!$B$36*'Flight Input'!U5+IF('Flight Input'!U5 &gt; 0,Analysis!$B$37,0)</f>
        <v>0</v>
      </c>
      <c r="AR5">
        <f ca="1">_xlfn.COVARIANCE.P($AN$102:$AN$1102,'Flight Input'!U5:U1005)</f>
        <v>9.0658147100693628E-3</v>
      </c>
    </row>
    <row r="6" spans="1:44" x14ac:dyDescent="0.3">
      <c r="A6">
        <v>4</v>
      </c>
      <c r="B6">
        <f>'Flight Input'!M6</f>
        <v>0.13174199999775738</v>
      </c>
      <c r="C6">
        <f ca="1">INDIRECT(CONCATENATE("'Flight Input'!",Analysis!$B$2,A6+2))</f>
        <v>9.8538408900000007</v>
      </c>
      <c r="D6">
        <f t="shared" si="0"/>
        <v>2.4063000004389323E-2</v>
      </c>
      <c r="F6">
        <f t="shared" ca="1" si="4"/>
        <v>0.77987209656681522</v>
      </c>
      <c r="G6">
        <f t="shared" ca="1" si="5"/>
        <v>3.8757809805494918E-2</v>
      </c>
      <c r="I6">
        <f>SUM(D$2:D6)/COUNT(D$2:D6)</f>
        <v>1.9785500000580214E-2</v>
      </c>
      <c r="J6">
        <f t="shared" si="1"/>
        <v>1.2161936773740198</v>
      </c>
      <c r="L6">
        <f ca="1">VARA(C$2:C6)</f>
        <v>7.7142857759869045E-7</v>
      </c>
      <c r="M6">
        <f t="shared" ca="1" si="2"/>
        <v>-3.2058036741350533E-6</v>
      </c>
      <c r="N6">
        <f t="shared" ca="1" si="6"/>
        <v>-2.9352948504766625E-2</v>
      </c>
      <c r="O6" t="b">
        <f ca="1">IF(OR(O5,M6*MIN((B6-B$2)*Analysis!$B$19,1)&gt;Analysis!$B$18),TRUE,FALSE)</f>
        <v>0</v>
      </c>
      <c r="P6" t="b">
        <f>IF(OR('Flight Input'!N6=3,'Flight Input'!N6=9),TRUE,FALSE)</f>
        <v>0</v>
      </c>
      <c r="Q6">
        <f ca="1">IF(O6,Q5,SUM(C$2:C6)/COUNT(C$2:C6))+(Analysis!$D$14-500)/1000000</f>
        <v>9.8546081599999997</v>
      </c>
      <c r="R6">
        <f t="shared" ca="1" si="3"/>
        <v>0</v>
      </c>
      <c r="S6">
        <f t="shared" ca="1" si="7"/>
        <v>0</v>
      </c>
      <c r="T6">
        <f>IF(P6,T5+S6*$D6,0)</f>
        <v>0</v>
      </c>
      <c r="U6">
        <f>IF($P6,T6*Analysis!$B$28+Analysis!$B$29,0)</f>
        <v>0</v>
      </c>
      <c r="V6">
        <f>U6-'Flight Input'!$U6</f>
        <v>0</v>
      </c>
      <c r="W6">
        <f ca="1">MEDIAN2(R6,Analysis!$B$5,2)</f>
        <v>0</v>
      </c>
      <c r="X6">
        <f t="shared" ref="X6:Y6" ca="1" si="12">X5+W6*$D6</f>
        <v>0</v>
      </c>
      <c r="Y6">
        <f t="shared" ca="1" si="12"/>
        <v>0</v>
      </c>
      <c r="AA6">
        <f ca="1">AVERAGE2(W6,Analysis!$B$6,2)</f>
        <v>0</v>
      </c>
      <c r="AB6">
        <f t="shared" ref="AB6:AC6" ca="1" si="13">AB5+AA6*$D6</f>
        <v>0</v>
      </c>
      <c r="AC6">
        <f t="shared" ca="1" si="13"/>
        <v>0</v>
      </c>
      <c r="AF6">
        <f ca="1">IF(B6&gt;0,C6-Analysis!$B$14,0)</f>
        <v>6.7349854284870503E-4</v>
      </c>
      <c r="AG6">
        <f ca="1">IF(B6&gt;0,AG5+AF6*$D6,0)</f>
        <v>7.2722849245576883E-5</v>
      </c>
      <c r="AH6">
        <f ca="1">IF(B6&gt;0,AH5+AG6*$D6,0)</f>
        <v>3.6687575948243092E-6</v>
      </c>
      <c r="AI6">
        <f ca="1">IF(AND(B6&gt;Analysis!$B$39,B6&lt;Analysis!$B$40),FilterInput(AF6,Analysis!$B$34,Analysis!$B$35),0)</f>
        <v>0</v>
      </c>
      <c r="AJ6">
        <f ca="1">MEDIAN2(AI6,Analysis!$B$5,2)</f>
        <v>0</v>
      </c>
      <c r="AK6">
        <f ca="1">AVERAGE2(AJ6,Analysis!$B$6,2)</f>
        <v>0</v>
      </c>
      <c r="AL6">
        <f ca="1">INTEGRAL2(R6,$B6,AL5,R5,$B5,Analysis!$B$22)</f>
        <v>0</v>
      </c>
      <c r="AM6">
        <f ca="1">IF(AND(B6&lt;Analysis!$B$40,B6&gt;0),INTEGRAL2(AL6,$B6,AM5,AL5,$B5,Analysis!$B$23),0)</f>
        <v>0</v>
      </c>
      <c r="AN6">
        <f>IF($P6,AM6*Analysis!$B$30+Analysis!$B$31,0)</f>
        <v>0</v>
      </c>
      <c r="AO6">
        <f>AN6-'Flight Input'!$U6</f>
        <v>0</v>
      </c>
      <c r="AQ6">
        <f>Analysis!$B$36*'Flight Input'!U6+IF('Flight Input'!U6 &gt; 0,Analysis!$B$37,0)</f>
        <v>0</v>
      </c>
      <c r="AR6">
        <f ca="1">_xlfn.COVARIANCE.P($AN$102:$AN$1102,'Flight Input'!U6:U1006)</f>
        <v>9.1257653965581276E-3</v>
      </c>
    </row>
    <row r="7" spans="1:44" x14ac:dyDescent="0.3">
      <c r="A7">
        <v>5</v>
      </c>
      <c r="B7">
        <f>'Flight Input'!M7</f>
        <v>0.15130599999974947</v>
      </c>
      <c r="C7">
        <f ca="1">INDIRECT(CONCATENATE("'Flight Input'!",Analysis!$B$2,A7+2))</f>
        <v>9.8534877299999994</v>
      </c>
      <c r="D7">
        <f t="shared" si="0"/>
        <v>1.9564000001992099E-2</v>
      </c>
      <c r="F7">
        <f t="shared" ca="1" si="4"/>
        <v>0.97264573053616432</v>
      </c>
      <c r="G7">
        <f t="shared" ca="1" si="5"/>
        <v>5.7786650879642042E-2</v>
      </c>
      <c r="I7">
        <f>SUM(D$2:D7)/COUNT(D$2:D7)</f>
        <v>1.9741200000862592E-2</v>
      </c>
      <c r="J7">
        <f t="shared" si="1"/>
        <v>0.99102384865850357</v>
      </c>
      <c r="L7">
        <f ca="1">VARA(C$2:C7)</f>
        <v>7.8730432622925379E-7</v>
      </c>
      <c r="M7">
        <f t="shared" ca="1" si="2"/>
        <v>8.1147764408846856E-7</v>
      </c>
      <c r="N7">
        <f t="shared" ca="1" si="6"/>
        <v>-1.8051523204116508E-2</v>
      </c>
      <c r="O7" t="b">
        <f ca="1">IF(OR(O6,M7*MIN((B7-B$2)*Analysis!$B$19,1)&gt;Analysis!$B$18),TRUE,FALSE)</f>
        <v>0</v>
      </c>
      <c r="P7" t="b">
        <f>IF(OR('Flight Input'!N7=3,'Flight Input'!N7=9),TRUE,FALSE)</f>
        <v>0</v>
      </c>
      <c r="Q7">
        <f ca="1">IF(O7,Q6,SUM(C$2:C7)/COUNT(C$2:C7))+(Analysis!$D$14-500)/1000000</f>
        <v>9.8544397549999996</v>
      </c>
      <c r="R7">
        <f t="shared" ca="1" si="3"/>
        <v>0</v>
      </c>
      <c r="S7">
        <f t="shared" ca="1" si="7"/>
        <v>0</v>
      </c>
      <c r="T7">
        <f>IF(P7,T6+S7*$D7,0)</f>
        <v>0</v>
      </c>
      <c r="U7">
        <f>IF($P7,T7*Analysis!$B$28+Analysis!$B$29,0)</f>
        <v>0</v>
      </c>
      <c r="V7">
        <f>U7-'Flight Input'!$U7</f>
        <v>0</v>
      </c>
      <c r="W7">
        <f ca="1">MEDIAN2(R7,Analysis!$B$5,2)</f>
        <v>0</v>
      </c>
      <c r="X7">
        <f t="shared" ref="X7:Y7" ca="1" si="14">X6+W7*$D7</f>
        <v>0</v>
      </c>
      <c r="Y7">
        <f t="shared" ca="1" si="14"/>
        <v>0</v>
      </c>
      <c r="AA7">
        <f ca="1">AVERAGE2(W7,Analysis!$B$6,2)</f>
        <v>0</v>
      </c>
      <c r="AB7">
        <f t="shared" ref="AB7:AC7" ca="1" si="15">AB6+AA7*$D7</f>
        <v>0</v>
      </c>
      <c r="AC7">
        <f t="shared" ca="1" si="15"/>
        <v>0</v>
      </c>
      <c r="AF7">
        <f ca="1">IF(B7&gt;0,C7-Analysis!$B$14,0)</f>
        <v>3.2033854284740926E-4</v>
      </c>
      <c r="AG7">
        <f ca="1">IF(B7&gt;0,AG6+AF7*$D7,0)</f>
        <v>7.8989952498481739E-5</v>
      </c>
      <c r="AH7">
        <f ca="1">IF(B7&gt;0,AH6+AG7*$D7,0)</f>
        <v>5.2141170256619622E-6</v>
      </c>
      <c r="AI7">
        <f ca="1">IF(AND(B7&gt;Analysis!$B$39,B7&lt;Analysis!$B$40),FilterInput(AF7,Analysis!$B$34,Analysis!$B$35),0)</f>
        <v>0</v>
      </c>
      <c r="AJ7">
        <f ca="1">MEDIAN2(AI7,Analysis!$B$5,2)</f>
        <v>0</v>
      </c>
      <c r="AK7">
        <f ca="1">AVERAGE2(AJ7,Analysis!$B$6,2)</f>
        <v>0</v>
      </c>
      <c r="AL7">
        <f ca="1">INTEGRAL2(R7,$B7,AL6,R6,$B6,Analysis!$B$22)</f>
        <v>0</v>
      </c>
      <c r="AM7">
        <f ca="1">IF(AND(B7&lt;Analysis!$B$40,B7&gt;0),INTEGRAL2(AL7,$B7,AM6,AL6,$B6,Analysis!$B$23),0)</f>
        <v>0</v>
      </c>
      <c r="AN7">
        <f>IF($P7,AM7*Analysis!$B$30+Analysis!$B$31,0)</f>
        <v>0</v>
      </c>
      <c r="AO7">
        <f>AN7-'Flight Input'!$U7</f>
        <v>0</v>
      </c>
      <c r="AQ7">
        <f>Analysis!$B$36*'Flight Input'!U7+IF('Flight Input'!U7 &gt; 0,Analysis!$B$37,0)</f>
        <v>0</v>
      </c>
      <c r="AR7">
        <f ca="1">_xlfn.COVARIANCE.P($AN$102:$AN$1102,'Flight Input'!U7:U1007)</f>
        <v>9.1876915525678886E-3</v>
      </c>
    </row>
    <row r="8" spans="1:44" x14ac:dyDescent="0.3">
      <c r="A8">
        <v>6</v>
      </c>
      <c r="B8">
        <f>'Flight Input'!M8</f>
        <v>0.16790099999343511</v>
      </c>
      <c r="C8">
        <f ca="1">INDIRECT(CONCATENATE("'Flight Input'!",Analysis!$B$2,A8+2))</f>
        <v>9.85359564</v>
      </c>
      <c r="D8">
        <f t="shared" si="0"/>
        <v>1.6594999993685633E-2</v>
      </c>
      <c r="F8">
        <f t="shared" ca="1" si="4"/>
        <v>1.1361661501197451</v>
      </c>
      <c r="G8">
        <f t="shared" ca="1" si="5"/>
        <v>7.6641328133705042E-2</v>
      </c>
      <c r="I8">
        <f>SUM(D$2:D8)/COUNT(D$2:D8)</f>
        <v>1.9216833332999766E-2</v>
      </c>
      <c r="J8">
        <f t="shared" si="1"/>
        <v>0.86356579703421599</v>
      </c>
      <c r="L8">
        <f ca="1">VARA(C$2:C8)</f>
        <v>7.3307620041370612E-7</v>
      </c>
      <c r="M8">
        <f t="shared" ca="1" si="2"/>
        <v>-3.2677388271275314E-6</v>
      </c>
      <c r="N8">
        <f t="shared" ca="1" si="6"/>
        <v>6.5025610148601093E-3</v>
      </c>
      <c r="O8" t="b">
        <f ca="1">IF(OR(O7,M8*MIN((B8-B$2)*Analysis!$B$19,1)&gt;Analysis!$B$18),TRUE,FALSE)</f>
        <v>0</v>
      </c>
      <c r="P8" t="b">
        <f>IF(OR('Flight Input'!N8=3,'Flight Input'!N8=9),TRUE,FALSE)</f>
        <v>0</v>
      </c>
      <c r="Q8">
        <f ca="1">IF(O8,Q7,SUM(C$2:C8)/COUNT(C$2:C8))+(Analysis!$D$14-500)/1000000</f>
        <v>9.8543348814285689</v>
      </c>
      <c r="R8">
        <f t="shared" ca="1" si="3"/>
        <v>0</v>
      </c>
      <c r="S8">
        <f t="shared" ca="1" si="7"/>
        <v>0</v>
      </c>
      <c r="T8">
        <f>IF(P8,T7+S8*$D8,0)</f>
        <v>0</v>
      </c>
      <c r="U8">
        <f>IF($P8,T8*Analysis!$B$28+Analysis!$B$29,0)</f>
        <v>0</v>
      </c>
      <c r="V8">
        <f>U8-'Flight Input'!$U8</f>
        <v>0</v>
      </c>
      <c r="W8">
        <f ca="1">MEDIAN2(R8,Analysis!$B$5,2)</f>
        <v>0</v>
      </c>
      <c r="X8">
        <f t="shared" ref="X8:Y8" ca="1" si="16">X7+W8*$D8</f>
        <v>0</v>
      </c>
      <c r="Y8">
        <f t="shared" ca="1" si="16"/>
        <v>0</v>
      </c>
      <c r="AA8">
        <f ca="1">AVERAGE2(W8,Analysis!$B$6,2)</f>
        <v>0</v>
      </c>
      <c r="AB8">
        <f t="shared" ref="AB8:AC8" ca="1" si="17">AB7+AA8*$D8</f>
        <v>0</v>
      </c>
      <c r="AC8">
        <f t="shared" ca="1" si="17"/>
        <v>0</v>
      </c>
      <c r="AF8">
        <f ca="1">IF(B8&gt;0,C8-Analysis!$B$14,0)</f>
        <v>4.2824854284795322E-4</v>
      </c>
      <c r="AG8">
        <f ca="1">IF(B8&gt;0,AG7+AF8*$D8,0)</f>
        <v>8.6096737064339409E-5</v>
      </c>
      <c r="AH8">
        <f ca="1">IF(B8&gt;0,AH7+AG8*$D8,0)</f>
        <v>6.642892376701028E-6</v>
      </c>
      <c r="AI8">
        <f ca="1">IF(AND(B8&gt;Analysis!$B$39,B8&lt;Analysis!$B$40),FilterInput(AF8,Analysis!$B$34,Analysis!$B$35),0)</f>
        <v>0</v>
      </c>
      <c r="AJ8">
        <f ca="1">MEDIAN2(AI8,Analysis!$B$5,2)</f>
        <v>0</v>
      </c>
      <c r="AK8">
        <f ca="1">AVERAGE2(AJ8,Analysis!$B$6,2)</f>
        <v>0</v>
      </c>
      <c r="AL8">
        <f ca="1">INTEGRAL2(R8,$B8,AL7,R7,$B7,Analysis!$B$22)</f>
        <v>0</v>
      </c>
      <c r="AM8">
        <f ca="1">IF(AND(B8&lt;Analysis!$B$40,B8&gt;0),INTEGRAL2(AL8,$B8,AM7,AL7,$B7,Analysis!$B$23),0)</f>
        <v>0</v>
      </c>
      <c r="AN8">
        <f>IF($P8,AM8*Analysis!$B$30+Analysis!$B$31,0)</f>
        <v>0</v>
      </c>
      <c r="AO8">
        <f>AN8-'Flight Input'!$U8</f>
        <v>0</v>
      </c>
      <c r="AQ8">
        <f>Analysis!$B$36*'Flight Input'!U8+IF('Flight Input'!U8 &gt; 0,Analysis!$B$37,0)</f>
        <v>0</v>
      </c>
      <c r="AR8">
        <f ca="1">_xlfn.COVARIANCE.P($AN$102:$AN$1102,'Flight Input'!U8:U1008)</f>
        <v>9.2496037456094461E-3</v>
      </c>
    </row>
    <row r="9" spans="1:44" x14ac:dyDescent="0.3">
      <c r="A9">
        <v>7</v>
      </c>
      <c r="B9">
        <f>'Flight Input'!M9</f>
        <v>0.1887060000008205</v>
      </c>
      <c r="C9">
        <f ca="1">INDIRECT(CONCATENATE("'Flight Input'!",Analysis!$B$2,A9+2))</f>
        <v>9.8534975400000011</v>
      </c>
      <c r="D9">
        <f t="shared" si="0"/>
        <v>2.0805000007385388E-2</v>
      </c>
      <c r="F9">
        <f t="shared" ca="1" si="4"/>
        <v>1.341168166512217</v>
      </c>
      <c r="G9">
        <f t="shared" ca="1" si="5"/>
        <v>0.10454433184789677</v>
      </c>
      <c r="I9">
        <f>SUM(D$2:D9)/COUNT(D$2:D9)</f>
        <v>1.9443714286483425E-2</v>
      </c>
      <c r="J9">
        <f t="shared" si="1"/>
        <v>1.0700116089366876</v>
      </c>
      <c r="L9">
        <f ca="1">VARA(C$2:C9)</f>
        <v>6.9447922314040227E-7</v>
      </c>
      <c r="M9">
        <f t="shared" ca="1" si="2"/>
        <v>-1.8551779504735705E-6</v>
      </c>
      <c r="N9">
        <f t="shared" ca="1" si="6"/>
        <v>-4.7152126875297266E-3</v>
      </c>
      <c r="O9" t="b">
        <f ca="1">IF(OR(O8,M9*MIN((B9-B$2)*Analysis!$B$19,1)&gt;Analysis!$B$18),TRUE,FALSE)</f>
        <v>0</v>
      </c>
      <c r="P9" t="b">
        <f>IF(OR('Flight Input'!N9=3,'Flight Input'!N9=9),TRUE,FALSE)</f>
        <v>0</v>
      </c>
      <c r="Q9">
        <f ca="1">IF(O9,Q8,SUM(C$2:C9)/COUNT(C$2:C9))+(Analysis!$D$14-500)/1000000</f>
        <v>9.8542439637499992</v>
      </c>
      <c r="R9">
        <f t="shared" ca="1" si="3"/>
        <v>0</v>
      </c>
      <c r="S9">
        <f t="shared" ca="1" si="7"/>
        <v>0</v>
      </c>
      <c r="T9">
        <f>IF(P9,T8+S9*$D9,0)</f>
        <v>0</v>
      </c>
      <c r="U9">
        <f>IF($P9,T9*Analysis!$B$28+Analysis!$B$29,0)</f>
        <v>0</v>
      </c>
      <c r="V9">
        <f>U9-'Flight Input'!$U9</f>
        <v>0</v>
      </c>
      <c r="W9">
        <f ca="1">MEDIAN2(R9,Analysis!$B$5,2)</f>
        <v>0</v>
      </c>
      <c r="X9">
        <f t="shared" ref="X9:Y9" ca="1" si="18">X8+W9*$D9</f>
        <v>0</v>
      </c>
      <c r="Y9">
        <f t="shared" ca="1" si="18"/>
        <v>0</v>
      </c>
      <c r="AA9">
        <f ca="1">AVERAGE2(W9,Analysis!$B$6,2)</f>
        <v>0</v>
      </c>
      <c r="AB9">
        <f t="shared" ref="AB9:AC9" ca="1" si="19">AB8+AA9*$D9</f>
        <v>0</v>
      </c>
      <c r="AC9">
        <f t="shared" ca="1" si="19"/>
        <v>0</v>
      </c>
      <c r="AF9">
        <f ca="1">IF(B9&gt;0,C9-Analysis!$B$14,0)</f>
        <v>3.3014854284907358E-4</v>
      </c>
      <c r="AG9">
        <f ca="1">IF(B9&gt;0,AG8+AF9*$D9,0)</f>
        <v>9.2965477500752658E-5</v>
      </c>
      <c r="AH9">
        <f ca="1">IF(B9&gt;0,AH8+AG9*$D9,0)</f>
        <v>8.5770391367907737E-6</v>
      </c>
      <c r="AI9">
        <f ca="1">IF(AND(B9&gt;Analysis!$B$39,B9&lt;Analysis!$B$40),FilterInput(AF9,Analysis!$B$34,Analysis!$B$35),0)</f>
        <v>0</v>
      </c>
      <c r="AJ9">
        <f ca="1">MEDIAN2(AI9,Analysis!$B$5,2)</f>
        <v>0</v>
      </c>
      <c r="AK9">
        <f ca="1">AVERAGE2(AJ9,Analysis!$B$6,2)</f>
        <v>0</v>
      </c>
      <c r="AL9">
        <f ca="1">INTEGRAL2(R9,$B9,AL8,R8,$B8,Analysis!$B$22)</f>
        <v>0</v>
      </c>
      <c r="AM9">
        <f ca="1">IF(AND(B9&lt;Analysis!$B$40,B9&gt;0),INTEGRAL2(AL9,$B9,AM8,AL8,$B8,Analysis!$B$23),0)</f>
        <v>0</v>
      </c>
      <c r="AN9">
        <f>IF($P9,AM9*Analysis!$B$30+Analysis!$B$31,0)</f>
        <v>0</v>
      </c>
      <c r="AO9">
        <f>AN9-'Flight Input'!$U9</f>
        <v>0</v>
      </c>
      <c r="AQ9">
        <f>Analysis!$B$36*'Flight Input'!U9+IF('Flight Input'!U9 &gt; 0,Analysis!$B$37,0)</f>
        <v>0</v>
      </c>
      <c r="AR9">
        <f ca="1">_xlfn.COVARIANCE.P($AN$102:$AN$1102,'Flight Input'!U9:U1009)</f>
        <v>9.3102840972620528E-3</v>
      </c>
    </row>
    <row r="10" spans="1:44" x14ac:dyDescent="0.3">
      <c r="A10">
        <v>8</v>
      </c>
      <c r="B10">
        <f>'Flight Input'!M10</f>
        <v>0.21346100000664592</v>
      </c>
      <c r="C10">
        <f ca="1">INDIRECT(CONCATENATE("'Flight Input'!",Analysis!$B$2,A10+2))</f>
        <v>9.8535171600000009</v>
      </c>
      <c r="D10">
        <f t="shared" si="0"/>
        <v>2.4755000005825423E-2</v>
      </c>
      <c r="F10">
        <f t="shared" ca="1" si="4"/>
        <v>1.5850919838654181</v>
      </c>
      <c r="G10">
        <f t="shared" ca="1" si="5"/>
        <v>0.14378328391771902</v>
      </c>
      <c r="I10">
        <f>SUM(D$2:D10)/COUNT(D$2:D10)</f>
        <v>2.0107625001401175E-2</v>
      </c>
      <c r="J10">
        <f t="shared" si="1"/>
        <v>1.2311250087516752</v>
      </c>
      <c r="L10">
        <f ca="1">VARA(C$2:C10)</f>
        <v>6.4994119424933161E-7</v>
      </c>
      <c r="M10">
        <f t="shared" ca="1" si="2"/>
        <v>-1.7991528531848044E-6</v>
      </c>
      <c r="N10">
        <f t="shared" ca="1" si="6"/>
        <v>7.9256715795430783E-4</v>
      </c>
      <c r="O10" t="b">
        <f ca="1">IF(OR(O9,M10*MIN((B10-B$2)*Analysis!$B$19,1)&gt;Analysis!$B$18),TRUE,FALSE)</f>
        <v>0</v>
      </c>
      <c r="P10" t="b">
        <f>IF(OR('Flight Input'!N10=3,'Flight Input'!N10=9),TRUE,FALSE)</f>
        <v>0</v>
      </c>
      <c r="Q10">
        <f ca="1">IF(O10,Q9,SUM(C$2:C10)/COUNT(C$2:C10))+(Analysis!$D$14-500)/1000000</f>
        <v>9.854175429999998</v>
      </c>
      <c r="R10">
        <f t="shared" ca="1" si="3"/>
        <v>0</v>
      </c>
      <c r="S10">
        <f t="shared" ca="1" si="7"/>
        <v>0</v>
      </c>
      <c r="T10">
        <f>IF(P10,T9+S10*$D10,0)</f>
        <v>0</v>
      </c>
      <c r="U10">
        <f>IF($P10,T10*Analysis!$B$28+Analysis!$B$29,0)</f>
        <v>0</v>
      </c>
      <c r="V10">
        <f>U10-'Flight Input'!$U10</f>
        <v>0</v>
      </c>
      <c r="W10">
        <f ca="1">MEDIAN2(R10,Analysis!$B$5,2)</f>
        <v>0</v>
      </c>
      <c r="X10">
        <f t="shared" ref="X10:Y10" ca="1" si="20">X9+W10*$D10</f>
        <v>0</v>
      </c>
      <c r="Y10">
        <f t="shared" ca="1" si="20"/>
        <v>0</v>
      </c>
      <c r="AA10">
        <f ca="1">AVERAGE2(W10,Analysis!$B$6,2)</f>
        <v>0</v>
      </c>
      <c r="AB10">
        <f t="shared" ref="AB10:AC10" ca="1" si="21">AB9+AA10*$D10</f>
        <v>0</v>
      </c>
      <c r="AC10">
        <f t="shared" ca="1" si="21"/>
        <v>0</v>
      </c>
      <c r="AF10">
        <f ca="1">IF(B10&gt;0,C10-Analysis!$B$14,0)</f>
        <v>3.4976854284884951E-4</v>
      </c>
      <c r="AG10">
        <f ca="1">IF(B10&gt;0,AG9+AF10*$D10,0)</f>
        <v>1.0162399778101348E-4</v>
      </c>
      <c r="AH10">
        <f ca="1">IF(B10&gt;0,AH9+AG10*$D10,0)</f>
        <v>1.1092741202451766E-5</v>
      </c>
      <c r="AI10">
        <f ca="1">IF(AND(B10&gt;Analysis!$B$39,B10&lt;Analysis!$B$40),FilterInput(AF10,Analysis!$B$34,Analysis!$B$35),0)</f>
        <v>0</v>
      </c>
      <c r="AJ10">
        <f ca="1">MEDIAN2(AI10,Analysis!$B$5,2)</f>
        <v>0</v>
      </c>
      <c r="AK10">
        <f ca="1">AVERAGE2(AJ10,Analysis!$B$6,2)</f>
        <v>0</v>
      </c>
      <c r="AL10">
        <f ca="1">INTEGRAL2(R10,$B10,AL9,R9,$B9,Analysis!$B$22)</f>
        <v>0</v>
      </c>
      <c r="AM10">
        <f ca="1">IF(AND(B10&lt;Analysis!$B$40,B10&gt;0),INTEGRAL2(AL10,$B10,AM9,AL9,$B9,Analysis!$B$23),0)</f>
        <v>0</v>
      </c>
      <c r="AN10">
        <f>IF($P10,AM10*Analysis!$B$30+Analysis!$B$31,0)</f>
        <v>0</v>
      </c>
      <c r="AO10">
        <f>AN10-'Flight Input'!$U10</f>
        <v>0</v>
      </c>
      <c r="AQ10">
        <f>Analysis!$B$36*'Flight Input'!U10+IF('Flight Input'!U10 &gt; 0,Analysis!$B$37,0)</f>
        <v>0</v>
      </c>
      <c r="AR10">
        <f ca="1">_xlfn.COVARIANCE.P($AN$102:$AN$1102,'Flight Input'!U10:U1010)</f>
        <v>9.3711093944447953E-3</v>
      </c>
    </row>
    <row r="11" spans="1:44" x14ac:dyDescent="0.3">
      <c r="A11">
        <v>9</v>
      </c>
      <c r="B11">
        <f>'Flight Input'!M11</f>
        <v>0.22705699999642093</v>
      </c>
      <c r="C11">
        <f ca="1">INDIRECT(CONCATENATE("'Flight Input'!",Analysis!$B$2,A11+2))</f>
        <v>9.8535171600000009</v>
      </c>
      <c r="D11">
        <f t="shared" si="0"/>
        <v>1.3595999989775009E-2</v>
      </c>
      <c r="F11">
        <f t="shared" ca="1" si="4"/>
        <v>1.719060403072026</v>
      </c>
      <c r="G11">
        <f t="shared" ca="1" si="5"/>
        <v>0.1671556291403089</v>
      </c>
      <c r="I11">
        <f>SUM(D$2:D11)/COUNT(D$2:D11)</f>
        <v>1.938411111122049E-2</v>
      </c>
      <c r="J11">
        <f t="shared" si="1"/>
        <v>0.70139919812495122</v>
      </c>
      <c r="L11">
        <f ca="1">VARA(C$2:C11)</f>
        <v>6.0778550528934695E-7</v>
      </c>
      <c r="M11">
        <f t="shared" ca="1" si="2"/>
        <v>-3.100594953787012E-6</v>
      </c>
      <c r="N11">
        <f t="shared" ca="1" si="6"/>
        <v>0</v>
      </c>
      <c r="O11" t="b">
        <f ca="1">IF(OR(O10,M11*MIN((B11-B$2)*Analysis!$B$19,1)&gt;Analysis!$B$18),TRUE,FALSE)</f>
        <v>0</v>
      </c>
      <c r="P11" t="b">
        <f>IF(OR('Flight Input'!N11=3,'Flight Input'!N11=9),TRUE,FALSE)</f>
        <v>0</v>
      </c>
      <c r="Q11">
        <f ca="1">IF(O11,Q10,SUM(C$2:C11)/COUNT(C$2:C11))+(Analysis!$D$14-500)/1000000</f>
        <v>9.8541206029999984</v>
      </c>
      <c r="R11">
        <f t="shared" ca="1" si="3"/>
        <v>0</v>
      </c>
      <c r="S11">
        <f t="shared" ca="1" si="7"/>
        <v>0</v>
      </c>
      <c r="T11">
        <f>IF(P11,T10+S11*$D11,0)</f>
        <v>0</v>
      </c>
      <c r="U11">
        <f>IF($P11,T11*Analysis!$B$28+Analysis!$B$29,0)</f>
        <v>0</v>
      </c>
      <c r="V11">
        <f>U11-'Flight Input'!$U11</f>
        <v>0</v>
      </c>
      <c r="W11">
        <f ca="1">MEDIAN2(R11,Analysis!$B$5,2)</f>
        <v>0</v>
      </c>
      <c r="X11">
        <f t="shared" ref="X11:Y11" ca="1" si="22">X10+W11*$D11</f>
        <v>0</v>
      </c>
      <c r="Y11">
        <f t="shared" ca="1" si="22"/>
        <v>0</v>
      </c>
      <c r="AA11">
        <f ca="1">AVERAGE2(W11,Analysis!$B$6,2)</f>
        <v>0</v>
      </c>
      <c r="AB11">
        <f t="shared" ref="AB11:AC11" ca="1" si="23">AB10+AA11*$D11</f>
        <v>0</v>
      </c>
      <c r="AC11">
        <f t="shared" ca="1" si="23"/>
        <v>0</v>
      </c>
      <c r="AF11">
        <f ca="1">IF(B11&gt;0,C11-Analysis!$B$14,0)</f>
        <v>3.4976854284884951E-4</v>
      </c>
      <c r="AG11">
        <f ca="1">IF(B11&gt;0,AG10+AF11*$D11,0)</f>
        <v>1.0637945088601005E-4</v>
      </c>
      <c r="AH11">
        <f ca="1">IF(B11&gt;0,AH10+AG11*$D11,0)</f>
        <v>1.253907621561023E-5</v>
      </c>
      <c r="AI11">
        <f ca="1">IF(AND(B11&gt;Analysis!$B$39,B11&lt;Analysis!$B$40),FilterInput(AF11,Analysis!$B$34,Analysis!$B$35),0)</f>
        <v>0</v>
      </c>
      <c r="AJ11">
        <f ca="1">MEDIAN2(AI11,Analysis!$B$5,2)</f>
        <v>0</v>
      </c>
      <c r="AK11">
        <f ca="1">AVERAGE2(AJ11,Analysis!$B$6,2)</f>
        <v>0</v>
      </c>
      <c r="AL11">
        <f ca="1">INTEGRAL2(R11,$B11,AL10,R10,$B10,Analysis!$B$22)</f>
        <v>0</v>
      </c>
      <c r="AM11">
        <f ca="1">IF(AND(B11&lt;Analysis!$B$40,B11&gt;0),INTEGRAL2(AL11,$B11,AM10,AL10,$B10,Analysis!$B$23),0)</f>
        <v>0</v>
      </c>
      <c r="AN11">
        <f>IF($P11,AM11*Analysis!$B$30+Analysis!$B$31,0)</f>
        <v>0</v>
      </c>
      <c r="AO11">
        <f>AN11-'Flight Input'!$U11</f>
        <v>0</v>
      </c>
      <c r="AQ11">
        <f>Analysis!$B$36*'Flight Input'!U11+IF('Flight Input'!U11 &gt; 0,Analysis!$B$37,0)</f>
        <v>0</v>
      </c>
      <c r="AR11">
        <f ca="1">_xlfn.COVARIANCE.P($AN$102:$AN$1102,'Flight Input'!U11:U1011)</f>
        <v>9.43397819508459E-3</v>
      </c>
    </row>
    <row r="12" spans="1:44" x14ac:dyDescent="0.3">
      <c r="A12">
        <v>10</v>
      </c>
      <c r="B12">
        <f>'Flight Input'!M12</f>
        <v>0.24826999999640975</v>
      </c>
      <c r="C12">
        <f ca="1">INDIRECT(CONCATENATE("'Flight Input'!",Analysis!$B$2,A12+2))</f>
        <v>9.8530855200000005</v>
      </c>
      <c r="D12">
        <f t="shared" si="0"/>
        <v>2.1212999999988824E-2</v>
      </c>
      <c r="F12">
        <f t="shared" ca="1" si="4"/>
        <v>1.9280739062076759</v>
      </c>
      <c r="G12">
        <f t="shared" ca="1" si="5"/>
        <v>0.20805586091267078</v>
      </c>
      <c r="I12">
        <f>SUM(D$2:D12)/COUNT(D$2:D12)</f>
        <v>1.9567000000097323E-2</v>
      </c>
      <c r="J12">
        <f t="shared" si="1"/>
        <v>1.0841212245046923</v>
      </c>
      <c r="L12">
        <f ca="1">VARA(C$2:C12)</f>
        <v>6.2480500538667063E-7</v>
      </c>
      <c r="M12">
        <f t="shared" ca="1" si="2"/>
        <v>8.0231462298272966E-7</v>
      </c>
      <c r="N12">
        <f t="shared" ca="1" si="6"/>
        <v>-2.0347899872749112E-2</v>
      </c>
      <c r="O12" t="b">
        <f ca="1">IF(OR(O11,M12*MIN((B12-B$2)*Analysis!$B$19,1)&gt;Analysis!$B$18),TRUE,FALSE)</f>
        <v>0</v>
      </c>
      <c r="P12" t="b">
        <f>IF(OR('Flight Input'!N12=3,'Flight Input'!N12=9),TRUE,FALSE)</f>
        <v>0</v>
      </c>
      <c r="Q12">
        <f ca="1">IF(O12,Q11,SUM(C$2:C12)/COUNT(C$2:C12))+(Analysis!$D$14-500)/1000000</f>
        <v>9.8540365045454532</v>
      </c>
      <c r="R12">
        <f t="shared" ca="1" si="3"/>
        <v>0</v>
      </c>
      <c r="S12">
        <f t="shared" ca="1" si="7"/>
        <v>0</v>
      </c>
      <c r="T12">
        <f>IF(P12,T11+S12*$D12,0)</f>
        <v>0</v>
      </c>
      <c r="U12">
        <f>IF($P12,T12*Analysis!$B$28+Analysis!$B$29,0)</f>
        <v>0</v>
      </c>
      <c r="V12">
        <f>U12-'Flight Input'!$U12</f>
        <v>0</v>
      </c>
      <c r="W12">
        <f ca="1">MEDIAN2(R12,Analysis!$B$5,2)</f>
        <v>0</v>
      </c>
      <c r="X12">
        <f t="shared" ref="X12:Y12" ca="1" si="24">X11+W12*$D12</f>
        <v>0</v>
      </c>
      <c r="Y12">
        <f t="shared" ca="1" si="24"/>
        <v>0</v>
      </c>
      <c r="AA12">
        <f ca="1">AVERAGE2(W12,Analysis!$B$6,2)</f>
        <v>0</v>
      </c>
      <c r="AB12">
        <f t="shared" ref="AB12:AC12" ca="1" si="25">AB11+AA12*$D12</f>
        <v>0</v>
      </c>
      <c r="AC12">
        <f t="shared" ca="1" si="25"/>
        <v>0</v>
      </c>
      <c r="AF12">
        <f ca="1">IF(B12&gt;0,C12-Analysis!$B$14,0)</f>
        <v>-8.1871457151549976E-5</v>
      </c>
      <c r="AG12">
        <f ca="1">IF(B12&gt;0,AG11+AF12*$D12,0)</f>
        <v>1.0464271166545514E-4</v>
      </c>
      <c r="AH12">
        <f ca="1">IF(B12&gt;0,AH11+AG12*$D12,0)</f>
        <v>1.4758862058168361E-5</v>
      </c>
      <c r="AI12">
        <f ca="1">IF(AND(B12&gt;Analysis!$B$39,B12&lt;Analysis!$B$40),FilterInput(AF12,Analysis!$B$34,Analysis!$B$35),0)</f>
        <v>0</v>
      </c>
      <c r="AJ12">
        <f ca="1">MEDIAN2(AI12,Analysis!$B$5,2)</f>
        <v>0</v>
      </c>
      <c r="AK12">
        <f ca="1">AVERAGE2(AJ12,Analysis!$B$6,2)</f>
        <v>0</v>
      </c>
      <c r="AL12">
        <f ca="1">INTEGRAL2(R12,$B12,AL11,R11,$B11,Analysis!$B$22)</f>
        <v>0</v>
      </c>
      <c r="AM12">
        <f ca="1">IF(AND(B12&lt;Analysis!$B$40,B12&gt;0),INTEGRAL2(AL12,$B12,AM11,AL11,$B11,Analysis!$B$23),0)</f>
        <v>0</v>
      </c>
      <c r="AN12">
        <f>IF($P12,AM12*Analysis!$B$30+Analysis!$B$31,0)</f>
        <v>0</v>
      </c>
      <c r="AO12">
        <f>AN12-'Flight Input'!$U12</f>
        <v>0</v>
      </c>
      <c r="AQ12">
        <f>Analysis!$B$36*'Flight Input'!U12+IF('Flight Input'!U12 &gt; 0,Analysis!$B$37,0)</f>
        <v>0</v>
      </c>
      <c r="AR12">
        <f ca="1">_xlfn.COVARIANCE.P($AN$102:$AN$1102,'Flight Input'!U12:U1012)</f>
        <v>9.4969585800539318E-3</v>
      </c>
    </row>
    <row r="13" spans="1:44" x14ac:dyDescent="0.3">
      <c r="A13">
        <v>11</v>
      </c>
      <c r="B13">
        <f>'Flight Input'!M13</f>
        <v>0.26694099999440368</v>
      </c>
      <c r="C13">
        <f ca="1">INDIRECT(CONCATENATE("'Flight Input'!",Analysis!$B$2,A13+2))</f>
        <v>9.850240620000001</v>
      </c>
      <c r="D13">
        <f t="shared" si="0"/>
        <v>1.8670999997993931E-2</v>
      </c>
      <c r="F13">
        <f t="shared" ca="1" si="4"/>
        <v>2.1119877488039358</v>
      </c>
      <c r="G13">
        <f t="shared" ca="1" si="5"/>
        <v>0.24748878416635228</v>
      </c>
      <c r="I13">
        <f>SUM(D$2:D13)/COUNT(D$2:D13)</f>
        <v>1.948554545445156E-2</v>
      </c>
      <c r="J13">
        <f t="shared" si="1"/>
        <v>0.95819745162578751</v>
      </c>
      <c r="L13">
        <f ca="1">VARA(C$2:C13)</f>
        <v>1.700149957219543E-6</v>
      </c>
      <c r="M13">
        <f t="shared" ca="1" si="2"/>
        <v>5.7594395155503762E-5</v>
      </c>
      <c r="N13">
        <f t="shared" ca="1" si="6"/>
        <v>-0.15236998555541473</v>
      </c>
      <c r="O13" t="b">
        <f ca="1">IF(OR(O12,M13*MIN((B13-B$2)*Analysis!$B$19,1)&gt;Analysis!$B$18),TRUE,FALSE)</f>
        <v>0</v>
      </c>
      <c r="P13" t="b">
        <f>IF(OR('Flight Input'!N13=3,'Flight Input'!N13=9),TRUE,FALSE)</f>
        <v>0</v>
      </c>
      <c r="Q13">
        <f ca="1">IF(O13,Q12,SUM(C$2:C13)/COUNT(C$2:C13))+(Analysis!$D$14-500)/1000000</f>
        <v>9.8537293474999981</v>
      </c>
      <c r="R13">
        <f t="shared" ca="1" si="3"/>
        <v>0</v>
      </c>
      <c r="S13">
        <f t="shared" ca="1" si="7"/>
        <v>0</v>
      </c>
      <c r="T13">
        <f>IF(P13,T12+S13*$D13,0)</f>
        <v>0</v>
      </c>
      <c r="U13">
        <f>IF($P13,T13*Analysis!$B$28+Analysis!$B$29,0)</f>
        <v>0</v>
      </c>
      <c r="V13">
        <f>U13-'Flight Input'!$U13</f>
        <v>0</v>
      </c>
      <c r="W13">
        <f ca="1">MEDIAN2(R13,Analysis!$B$5,2)</f>
        <v>0</v>
      </c>
      <c r="X13">
        <f t="shared" ref="X13:Y13" ca="1" si="26">X12+W13*$D13</f>
        <v>0</v>
      </c>
      <c r="Y13">
        <f t="shared" ca="1" si="26"/>
        <v>0</v>
      </c>
      <c r="AA13">
        <f ca="1">AVERAGE2(W13,Analysis!$B$6,2)</f>
        <v>0</v>
      </c>
      <c r="AB13">
        <f t="shared" ref="AB13:AC13" ca="1" si="27">AB12+AA13*$D13</f>
        <v>0</v>
      </c>
      <c r="AC13">
        <f t="shared" ca="1" si="27"/>
        <v>0</v>
      </c>
      <c r="AF13">
        <f ca="1">IF(B13&gt;0,C13-Analysis!$B$14,0)</f>
        <v>-2.9267714571510339E-3</v>
      </c>
      <c r="AG13">
        <f ca="1">IF(B13&gt;0,AG12+AF13*$D13,0)</f>
        <v>4.9996961794859495E-5</v>
      </c>
      <c r="AH13">
        <f ca="1">IF(B13&gt;0,AH12+AG13*$D13,0)</f>
        <v>1.5692355331739884E-5</v>
      </c>
      <c r="AI13">
        <f ca="1">IF(AND(B13&gt;Analysis!$B$39,B13&lt;Analysis!$B$40),FilterInput(AF13,Analysis!$B$34,Analysis!$B$35),0)</f>
        <v>0</v>
      </c>
      <c r="AJ13">
        <f ca="1">MEDIAN2(AI13,Analysis!$B$5,2)</f>
        <v>0</v>
      </c>
      <c r="AK13">
        <f ca="1">AVERAGE2(AJ13,Analysis!$B$6,2)</f>
        <v>0</v>
      </c>
      <c r="AL13">
        <f ca="1">INTEGRAL2(R13,$B13,AL12,R12,$B12,Analysis!$B$22)</f>
        <v>0</v>
      </c>
      <c r="AM13">
        <f ca="1">IF(AND(B13&lt;Analysis!$B$40,B13&gt;0),INTEGRAL2(AL13,$B13,AM12,AL12,$B12,Analysis!$B$23),0)</f>
        <v>0</v>
      </c>
      <c r="AN13">
        <f>IF($P13,AM13*Analysis!$B$30+Analysis!$B$31,0)</f>
        <v>0</v>
      </c>
      <c r="AO13">
        <f>AN13-'Flight Input'!$U13</f>
        <v>0</v>
      </c>
      <c r="AQ13">
        <f>Analysis!$B$36*'Flight Input'!U13+IF('Flight Input'!U13 &gt; 0,Analysis!$B$37,0)</f>
        <v>0</v>
      </c>
      <c r="AR13">
        <f ca="1">_xlfn.COVARIANCE.P($AN$102:$AN$1102,'Flight Input'!U13:U1013)</f>
        <v>9.5608887093720524E-3</v>
      </c>
    </row>
    <row r="14" spans="1:44" x14ac:dyDescent="0.3">
      <c r="A14">
        <v>12</v>
      </c>
      <c r="B14">
        <f>'Flight Input'!M14</f>
        <v>0.29261899999983143</v>
      </c>
      <c r="C14">
        <f ca="1">INDIRECT(CONCATENATE("'Flight Input'!",Analysis!$B$2,A14+2))</f>
        <v>9.8511039</v>
      </c>
      <c r="D14">
        <f t="shared" si="0"/>
        <v>2.5678000005427748E-2</v>
      </c>
      <c r="F14">
        <f t="shared" ca="1" si="4"/>
        <v>2.3649443948016051</v>
      </c>
      <c r="G14">
        <f t="shared" ca="1" si="5"/>
        <v>0.30821582634890421</v>
      </c>
      <c r="I14">
        <f>SUM(D$2:D14)/COUNT(D$2:D14)</f>
        <v>2.0001583333699575E-2</v>
      </c>
      <c r="J14">
        <f t="shared" si="1"/>
        <v>1.2837983662105534</v>
      </c>
      <c r="L14">
        <f ca="1">VARA(C$2:C14)</f>
        <v>2.0451997268301016E-6</v>
      </c>
      <c r="M14">
        <f t="shared" ca="1" si="2"/>
        <v>1.3437564044614958E-5</v>
      </c>
      <c r="N14">
        <f t="shared" ca="1" si="6"/>
        <v>3.3619440759270376E-2</v>
      </c>
      <c r="O14" t="b">
        <f ca="1">IF(OR(O13,M14*MIN((B14-B$2)*Analysis!$B$19,1)&gt;Analysis!$B$18),TRUE,FALSE)</f>
        <v>0</v>
      </c>
      <c r="P14" t="b">
        <f>IF(OR('Flight Input'!N14=3,'Flight Input'!N14=9),TRUE,FALSE)</f>
        <v>0</v>
      </c>
      <c r="Q14">
        <f ca="1">IF(O14,Q13,SUM(C$2:C14)/COUNT(C$2:C14))+(Analysis!$D$14-500)/1000000</f>
        <v>9.8535358515384583</v>
      </c>
      <c r="R14">
        <f t="shared" ca="1" si="3"/>
        <v>0</v>
      </c>
      <c r="S14">
        <f t="shared" ca="1" si="7"/>
        <v>0</v>
      </c>
      <c r="T14">
        <f>IF(P14,T13+S14*$D14,0)</f>
        <v>0</v>
      </c>
      <c r="U14">
        <f>IF($P14,T14*Analysis!$B$28+Analysis!$B$29,0)</f>
        <v>0</v>
      </c>
      <c r="V14">
        <f>U14-'Flight Input'!$U14</f>
        <v>0</v>
      </c>
      <c r="W14">
        <f ca="1">MEDIAN2(R14,Analysis!$B$5,2)</f>
        <v>0</v>
      </c>
      <c r="X14">
        <f t="shared" ref="X14:Y14" ca="1" si="28">X13+W14*$D14</f>
        <v>0</v>
      </c>
      <c r="Y14">
        <f t="shared" ca="1" si="28"/>
        <v>0</v>
      </c>
      <c r="AA14">
        <f ca="1">AVERAGE2(W14,Analysis!$B$6,2)</f>
        <v>0</v>
      </c>
      <c r="AB14">
        <f t="shared" ref="AB14:AC14" ca="1" si="29">AB13+AA14*$D14</f>
        <v>0</v>
      </c>
      <c r="AC14">
        <f t="shared" ca="1" si="29"/>
        <v>0</v>
      </c>
      <c r="AF14">
        <f ca="1">IF(B14&gt;0,C14-Analysis!$B$14,0)</f>
        <v>-2.0634914571520113E-3</v>
      </c>
      <c r="AG14">
        <f ca="1">IF(B14&gt;0,AG13+AF14*$D14,0)</f>
        <v>-2.9893718530899608E-6</v>
      </c>
      <c r="AH14">
        <f ca="1">IF(B14&gt;0,AH13+AG14*$D14,0)</f>
        <v>1.5615594241280015E-5</v>
      </c>
      <c r="AI14">
        <f ca="1">IF(AND(B14&gt;Analysis!$B$39,B14&lt;Analysis!$B$40),FilterInput(AF14,Analysis!$B$34,Analysis!$B$35),0)</f>
        <v>0</v>
      </c>
      <c r="AJ14">
        <f ca="1">MEDIAN2(AI14,Analysis!$B$5,2)</f>
        <v>0</v>
      </c>
      <c r="AK14">
        <f ca="1">AVERAGE2(AJ14,Analysis!$B$6,2)</f>
        <v>0</v>
      </c>
      <c r="AL14">
        <f ca="1">INTEGRAL2(R14,$B14,AL13,R13,$B13,Analysis!$B$22)</f>
        <v>0</v>
      </c>
      <c r="AM14">
        <f ca="1">IF(AND(B14&lt;Analysis!$B$40,B14&gt;0),INTEGRAL2(AL14,$B14,AM13,AL13,$B13,Analysis!$B$23),0)</f>
        <v>0</v>
      </c>
      <c r="AN14">
        <f>IF($P14,AM14*Analysis!$B$30+Analysis!$B$31,0)</f>
        <v>0</v>
      </c>
      <c r="AO14">
        <f>AN14-'Flight Input'!$U14</f>
        <v>0</v>
      </c>
      <c r="AQ14">
        <f>Analysis!$B$36*'Flight Input'!U14+IF('Flight Input'!U14 &gt; 0,Analysis!$B$37,0)</f>
        <v>0</v>
      </c>
      <c r="AR14">
        <f ca="1">_xlfn.COVARIANCE.P($AN$102:$AN$1102,'Flight Input'!U14:U1014)</f>
        <v>9.6249510569343215E-3</v>
      </c>
    </row>
    <row r="15" spans="1:44" x14ac:dyDescent="0.3">
      <c r="A15">
        <v>13</v>
      </c>
      <c r="B15">
        <f>'Flight Input'!M15</f>
        <v>0.31316000000515487</v>
      </c>
      <c r="C15">
        <f ca="1">INDIRECT(CONCATENATE("'Flight Input'!",Analysis!$B$2,A15+2))</f>
        <v>9.8541548100000007</v>
      </c>
      <c r="D15">
        <f t="shared" si="0"/>
        <v>2.054100000532344E-2</v>
      </c>
      <c r="F15">
        <f t="shared" ca="1" si="4"/>
        <v>2.5673585888062731</v>
      </c>
      <c r="G15">
        <f t="shared" ca="1" si="5"/>
        <v>0.36095193913524104</v>
      </c>
      <c r="I15">
        <f>SUM(D$2:D15)/COUNT(D$2:D15)</f>
        <v>2.0043076923824489E-2</v>
      </c>
      <c r="J15">
        <f t="shared" si="1"/>
        <v>1.0248426468346827</v>
      </c>
      <c r="L15">
        <f ca="1">VARA(C$2:C15)</f>
        <v>1.9258324165378749E-6</v>
      </c>
      <c r="M15">
        <f t="shared" ca="1" si="2"/>
        <v>-5.811173275950111E-6</v>
      </c>
      <c r="N15">
        <f t="shared" ca="1" si="6"/>
        <v>0.14852782236551312</v>
      </c>
      <c r="O15" t="b">
        <f ca="1">IF(OR(O14,M15*MIN((B15-B$2)*Analysis!$B$19,1)&gt;Analysis!$B$18),TRUE,FALSE)</f>
        <v>0</v>
      </c>
      <c r="P15" t="b">
        <f>IF(OR('Flight Input'!N15=3,'Flight Input'!N15=9),TRUE,FALSE)</f>
        <v>0</v>
      </c>
      <c r="Q15">
        <f ca="1">IF(O15,Q14,SUM(C$2:C15)/COUNT(C$2:C15))+(Analysis!$D$14-500)/1000000</f>
        <v>9.8535879199999989</v>
      </c>
      <c r="R15">
        <f t="shared" ca="1" si="3"/>
        <v>0</v>
      </c>
      <c r="S15">
        <f t="shared" ca="1" si="7"/>
        <v>0</v>
      </c>
      <c r="T15">
        <f>IF(P15,T14+S15*$D15,0)</f>
        <v>0</v>
      </c>
      <c r="U15">
        <f>IF($P15,T15*Analysis!$B$28+Analysis!$B$29,0)</f>
        <v>0</v>
      </c>
      <c r="V15">
        <f>U15-'Flight Input'!$U15</f>
        <v>0</v>
      </c>
      <c r="W15">
        <f ca="1">MEDIAN2(R15,Analysis!$B$5,2)</f>
        <v>0</v>
      </c>
      <c r="X15">
        <f t="shared" ref="X15:Y15" ca="1" si="30">X14+W15*$D15</f>
        <v>0</v>
      </c>
      <c r="Y15">
        <f t="shared" ca="1" si="30"/>
        <v>0</v>
      </c>
      <c r="AA15">
        <f ca="1">AVERAGE2(W15,Analysis!$B$6,2)</f>
        <v>0</v>
      </c>
      <c r="AB15">
        <f t="shared" ref="AB15:AC15" ca="1" si="31">AB14+AA15*$D15</f>
        <v>0</v>
      </c>
      <c r="AC15">
        <f t="shared" ca="1" si="31"/>
        <v>0</v>
      </c>
      <c r="AF15">
        <f ca="1">IF(B15&gt;0,C15-Analysis!$B$14,0)</f>
        <v>9.8741854284867259E-4</v>
      </c>
      <c r="AG15">
        <f ca="1">IF(B15&gt;0,AG14+AF15*$D15,0)</f>
        <v>1.7293192440821086E-5</v>
      </c>
      <c r="AH15">
        <f ca="1">IF(B15&gt;0,AH14+AG15*$D15,0)</f>
        <v>1.5970813707298981E-5</v>
      </c>
      <c r="AI15">
        <f ca="1">IF(AND(B15&gt;Analysis!$B$39,B15&lt;Analysis!$B$40),FilterInput(AF15,Analysis!$B$34,Analysis!$B$35),0)</f>
        <v>0</v>
      </c>
      <c r="AJ15">
        <f ca="1">MEDIAN2(AI15,Analysis!$B$5,2)</f>
        <v>0</v>
      </c>
      <c r="AK15">
        <f ca="1">AVERAGE2(AJ15,Analysis!$B$6,2)</f>
        <v>0</v>
      </c>
      <c r="AL15">
        <f ca="1">INTEGRAL2(R15,$B15,AL14,R14,$B14,Analysis!$B$22)</f>
        <v>0</v>
      </c>
      <c r="AM15">
        <f ca="1">IF(AND(B15&lt;Analysis!$B$40,B15&gt;0),INTEGRAL2(AL15,$B15,AM14,AL14,$B14,Analysis!$B$23),0)</f>
        <v>0</v>
      </c>
      <c r="AN15">
        <f>IF($P15,AM15*Analysis!$B$30+Analysis!$B$31,0)</f>
        <v>0</v>
      </c>
      <c r="AO15">
        <f>AN15-'Flight Input'!$U15</f>
        <v>0</v>
      </c>
      <c r="AQ15">
        <f>Analysis!$B$36*'Flight Input'!U15+IF('Flight Input'!U15 &gt; 0,Analysis!$B$37,0)</f>
        <v>0</v>
      </c>
      <c r="AR15">
        <f ca="1">_xlfn.COVARIANCE.P($AN$102:$AN$1102,'Flight Input'!U15:U1015)</f>
        <v>9.6910304948893307E-3</v>
      </c>
    </row>
    <row r="16" spans="1:44" x14ac:dyDescent="0.3">
      <c r="A16">
        <v>14</v>
      </c>
      <c r="B16">
        <f>'Flight Input'!M16</f>
        <v>0.33193600000231527</v>
      </c>
      <c r="C16">
        <f ca="1">INDIRECT(CONCATENATE("'Flight Input'!",Analysis!$B$2,A16+2))</f>
        <v>9.8534288700000001</v>
      </c>
      <c r="D16">
        <f t="shared" si="0"/>
        <v>1.8775999997160397E-2</v>
      </c>
      <c r="F16">
        <f t="shared" ca="1" si="4"/>
        <v>2.7523665692414134</v>
      </c>
      <c r="G16">
        <f t="shared" ca="1" si="5"/>
        <v>0.4126303738315022</v>
      </c>
      <c r="I16">
        <f>SUM(D$2:D16)/COUNT(D$2:D16)</f>
        <v>1.9952571429062767E-2</v>
      </c>
      <c r="J16">
        <f t="shared" si="1"/>
        <v>0.94103158903174833</v>
      </c>
      <c r="L16">
        <f ca="1">VARA(C$2:C16)</f>
        <v>1.7884333517137431E-6</v>
      </c>
      <c r="M16">
        <f t="shared" ca="1" si="2"/>
        <v>-7.3178027718849339E-6</v>
      </c>
      <c r="N16">
        <f t="shared" ca="1" si="6"/>
        <v>-3.8663187053173155E-2</v>
      </c>
      <c r="O16" t="b">
        <f ca="1">IF(OR(O15,M16*MIN((B16-B$2)*Analysis!$B$19,1)&gt;Analysis!$B$18),TRUE,FALSE)</f>
        <v>0</v>
      </c>
      <c r="P16" t="b">
        <f>IF(OR('Flight Input'!N16=3,'Flight Input'!N16=9),TRUE,FALSE)</f>
        <v>0</v>
      </c>
      <c r="Q16">
        <f ca="1">IF(O16,Q15,SUM(C$2:C16)/COUNT(C$2:C16))+(Analysis!$D$14-500)/1000000</f>
        <v>9.8535846499999984</v>
      </c>
      <c r="R16">
        <f t="shared" ca="1" si="3"/>
        <v>0</v>
      </c>
      <c r="S16">
        <f t="shared" ca="1" si="7"/>
        <v>0</v>
      </c>
      <c r="T16">
        <f>IF(P16,T15+S16*$D16,0)</f>
        <v>0</v>
      </c>
      <c r="U16">
        <f>IF($P16,T16*Analysis!$B$28+Analysis!$B$29,0)</f>
        <v>0</v>
      </c>
      <c r="V16">
        <f>U16-'Flight Input'!$U16</f>
        <v>0</v>
      </c>
      <c r="W16">
        <f ca="1">MEDIAN2(R16,Analysis!$B$5,2)</f>
        <v>0</v>
      </c>
      <c r="X16">
        <f t="shared" ref="X16:Y16" ca="1" si="32">X15+W16*$D16</f>
        <v>0</v>
      </c>
      <c r="Y16">
        <f t="shared" ca="1" si="32"/>
        <v>0</v>
      </c>
      <c r="AA16">
        <f ca="1">AVERAGE2(W16,Analysis!$B$6,2)</f>
        <v>0</v>
      </c>
      <c r="AB16">
        <f t="shared" ref="AB16:AC16" ca="1" si="33">AB15+AA16*$D16</f>
        <v>0</v>
      </c>
      <c r="AC16">
        <f t="shared" ca="1" si="33"/>
        <v>0</v>
      </c>
      <c r="AF16">
        <f ca="1">IF(B16&gt;0,C16-Analysis!$B$14,0)</f>
        <v>2.6147854284808147E-4</v>
      </c>
      <c r="AG16">
        <f ca="1">IF(B16&gt;0,AG15+AF16*$D16,0)</f>
        <v>2.2202713560594169E-5</v>
      </c>
      <c r="AH16">
        <f ca="1">IF(B16&gt;0,AH15+AG16*$D16,0)</f>
        <v>1.6387691857049652E-5</v>
      </c>
      <c r="AI16">
        <f ca="1">IF(AND(B16&gt;Analysis!$B$39,B16&lt;Analysis!$B$40),FilterInput(AF16,Analysis!$B$34,Analysis!$B$35),0)</f>
        <v>0</v>
      </c>
      <c r="AJ16">
        <f ca="1">MEDIAN2(AI16,Analysis!$B$5,2)</f>
        <v>0</v>
      </c>
      <c r="AK16">
        <f ca="1">AVERAGE2(AJ16,Analysis!$B$6,2)</f>
        <v>0</v>
      </c>
      <c r="AL16">
        <f ca="1">INTEGRAL2(R16,$B16,AL15,R15,$B15,Analysis!$B$22)</f>
        <v>0</v>
      </c>
      <c r="AM16">
        <f ca="1">IF(AND(B16&lt;Analysis!$B$40,B16&gt;0),INTEGRAL2(AL16,$B16,AM15,AL15,$B15,Analysis!$B$23),0)</f>
        <v>0</v>
      </c>
      <c r="AN16">
        <f>IF($P16,AM16*Analysis!$B$30+Analysis!$B$31,0)</f>
        <v>0</v>
      </c>
      <c r="AO16">
        <f>AN16-'Flight Input'!$U16</f>
        <v>0</v>
      </c>
      <c r="AQ16">
        <f>Analysis!$B$36*'Flight Input'!U16+IF('Flight Input'!U16 &gt; 0,Analysis!$B$37,0)</f>
        <v>0</v>
      </c>
      <c r="AR16">
        <f ca="1">_xlfn.COVARIANCE.P($AN$102:$AN$1102,'Flight Input'!U16:U1016)</f>
        <v>9.7565177286144285E-3</v>
      </c>
    </row>
    <row r="17" spans="1:44" x14ac:dyDescent="0.3">
      <c r="A17">
        <v>15</v>
      </c>
      <c r="B17">
        <f>'Flight Input'!M17</f>
        <v>0.3471949999948265</v>
      </c>
      <c r="C17">
        <f ca="1">INDIRECT(CONCATENATE("'Flight Input'!",Analysis!$B$2,A17+2))</f>
        <v>9.8535760200000002</v>
      </c>
      <c r="D17">
        <f t="shared" si="0"/>
        <v>1.5258999992511235E-2</v>
      </c>
      <c r="F17">
        <f t="shared" ca="1" si="4"/>
        <v>2.9027222856568025</v>
      </c>
      <c r="G17">
        <f t="shared" ca="1" si="5"/>
        <v>0.45692301316660155</v>
      </c>
      <c r="I17">
        <f>SUM(D$2:D17)/COUNT(D$2:D17)</f>
        <v>1.9639666666625998E-2</v>
      </c>
      <c r="J17">
        <f t="shared" si="1"/>
        <v>0.77694801299459426</v>
      </c>
      <c r="L17">
        <f ca="1">VARA(C$2:C17)</f>
        <v>1.6698467039057408E-6</v>
      </c>
      <c r="M17">
        <f t="shared" ca="1" si="2"/>
        <v>-7.7715871201390567E-6</v>
      </c>
      <c r="N17">
        <f t="shared" ca="1" si="6"/>
        <v>9.6434890931459231E-3</v>
      </c>
      <c r="O17" t="b">
        <f ca="1">IF(OR(O16,M17*MIN((B17-B$2)*Analysis!$B$19,1)&gt;Analysis!$B$18),TRUE,FALSE)</f>
        <v>0</v>
      </c>
      <c r="P17" t="b">
        <f>IF(OR('Flight Input'!N17=3,'Flight Input'!N17=9),TRUE,FALSE)</f>
        <v>0</v>
      </c>
      <c r="Q17">
        <f ca="1">IF(O17,Q16,SUM(C$2:C17)/COUNT(C$2:C17))+(Analysis!$D$14-500)/1000000</f>
        <v>9.8535909856249972</v>
      </c>
      <c r="R17">
        <f t="shared" ca="1" si="3"/>
        <v>0</v>
      </c>
      <c r="S17">
        <f t="shared" ca="1" si="7"/>
        <v>0</v>
      </c>
      <c r="T17">
        <f>IF(P17,T16+S17*$D17,0)</f>
        <v>0</v>
      </c>
      <c r="U17">
        <f>IF($P17,T17*Analysis!$B$28+Analysis!$B$29,0)</f>
        <v>0</v>
      </c>
      <c r="V17">
        <f>U17-'Flight Input'!$U17</f>
        <v>0</v>
      </c>
      <c r="W17">
        <f ca="1">MEDIAN2(R17,Analysis!$B$5,2)</f>
        <v>0</v>
      </c>
      <c r="X17">
        <f t="shared" ref="X17:Y17" ca="1" si="34">X16+W17*$D17</f>
        <v>0</v>
      </c>
      <c r="Y17">
        <f t="shared" ca="1" si="34"/>
        <v>0</v>
      </c>
      <c r="AA17">
        <f ca="1">AVERAGE2(W17,Analysis!$B$6,2)</f>
        <v>0</v>
      </c>
      <c r="AB17">
        <f t="shared" ref="AB17:AC17" ca="1" si="35">AB16+AA17*$D17</f>
        <v>0</v>
      </c>
      <c r="AC17">
        <f t="shared" ca="1" si="35"/>
        <v>0</v>
      </c>
      <c r="AF17">
        <f ca="1">IF(B17&gt;0,C17-Analysis!$B$14,0)</f>
        <v>4.0862854284817729E-4</v>
      </c>
      <c r="AG17">
        <f ca="1">IF(B17&gt;0,AG16+AF17*$D17,0)</f>
        <v>2.8437976492854383E-5</v>
      </c>
      <c r="AH17">
        <f ca="1">IF(B17&gt;0,AH16+AG17*$D17,0)</f>
        <v>1.6821626940141153E-5</v>
      </c>
      <c r="AI17">
        <f ca="1">IF(AND(B17&gt;Analysis!$B$39,B17&lt;Analysis!$B$40),FilterInput(AF17,Analysis!$B$34,Analysis!$B$35),0)</f>
        <v>0</v>
      </c>
      <c r="AJ17">
        <f ca="1">MEDIAN2(AI17,Analysis!$B$5,2)</f>
        <v>0</v>
      </c>
      <c r="AK17">
        <f ca="1">AVERAGE2(AJ17,Analysis!$B$6,2)</f>
        <v>0</v>
      </c>
      <c r="AL17">
        <f ca="1">INTEGRAL2(R17,$B17,AL16,R16,$B16,Analysis!$B$22)</f>
        <v>0</v>
      </c>
      <c r="AM17">
        <f ca="1">IF(AND(B17&lt;Analysis!$B$40,B17&gt;0),INTEGRAL2(AL17,$B17,AM16,AL16,$B16,Analysis!$B$23),0)</f>
        <v>0</v>
      </c>
      <c r="AN17">
        <f>IF($P17,AM17*Analysis!$B$30+Analysis!$B$31,0)</f>
        <v>0</v>
      </c>
      <c r="AO17">
        <f>AN17-'Flight Input'!$U17</f>
        <v>0</v>
      </c>
      <c r="AQ17">
        <f>Analysis!$B$36*'Flight Input'!U17+IF('Flight Input'!U17 &gt; 0,Analysis!$B$37,0)</f>
        <v>0</v>
      </c>
      <c r="AR17">
        <f ca="1">_xlfn.COVARIANCE.P($AN$102:$AN$1102,'Flight Input'!U17:U1017)</f>
        <v>9.8222303598903965E-3</v>
      </c>
    </row>
    <row r="18" spans="1:44" x14ac:dyDescent="0.3">
      <c r="A18">
        <v>16</v>
      </c>
      <c r="B18">
        <f>'Flight Input'!M18</f>
        <v>0.36253399999986868</v>
      </c>
      <c r="C18">
        <f ca="1">INDIRECT(CONCATENATE("'Flight Input'!",Analysis!$B$2,A18+2))</f>
        <v>9.8536446899999994</v>
      </c>
      <c r="D18">
        <f t="shared" si="0"/>
        <v>1.533900000504218E-2</v>
      </c>
      <c r="F18">
        <f t="shared" ca="1" si="4"/>
        <v>3.0538673416063964</v>
      </c>
      <c r="G18">
        <f t="shared" ca="1" si="5"/>
        <v>0.50376628433490023</v>
      </c>
      <c r="I18">
        <f>SUM(D$2:D18)/COUNT(D$2:D18)</f>
        <v>1.937087500027701E-2</v>
      </c>
      <c r="J18">
        <f t="shared" si="1"/>
        <v>0.79185891214634485</v>
      </c>
      <c r="L18">
        <f ca="1">VARA(C$2:C18)</f>
        <v>1.5670577038759741E-6</v>
      </c>
      <c r="M18">
        <f t="shared" ca="1" si="2"/>
        <v>-6.7011539211146895E-6</v>
      </c>
      <c r="N18">
        <f t="shared" ca="1" si="6"/>
        <v>4.4768237809924239E-3</v>
      </c>
      <c r="O18" t="b">
        <f ca="1">IF(OR(O17,M18*MIN((B18-B$2)*Analysis!$B$19,1)&gt;Analysis!$B$18),TRUE,FALSE)</f>
        <v>0</v>
      </c>
      <c r="P18" t="b">
        <f>IF(OR('Flight Input'!N18=3,'Flight Input'!N18=9),TRUE,FALSE)</f>
        <v>0</v>
      </c>
      <c r="Q18">
        <f ca="1">IF(O18,Q17,SUM(C$2:C18)/COUNT(C$2:C18))+(Analysis!$D$14-500)/1000000</f>
        <v>9.8536006152941162</v>
      </c>
      <c r="R18">
        <f t="shared" ca="1" si="3"/>
        <v>0</v>
      </c>
      <c r="S18">
        <f t="shared" ca="1" si="7"/>
        <v>0</v>
      </c>
      <c r="T18">
        <f>IF(P18,T17+S18*$D18,0)</f>
        <v>0</v>
      </c>
      <c r="U18">
        <f>IF($P18,T18*Analysis!$B$28+Analysis!$B$29,0)</f>
        <v>0</v>
      </c>
      <c r="V18">
        <f>U18-'Flight Input'!$U18</f>
        <v>0</v>
      </c>
      <c r="W18">
        <f ca="1">MEDIAN2(R18,Analysis!$B$5,2)</f>
        <v>0</v>
      </c>
      <c r="X18">
        <f t="shared" ref="X18:Y18" ca="1" si="36">X17+W18*$D18</f>
        <v>0</v>
      </c>
      <c r="Y18">
        <f t="shared" ca="1" si="36"/>
        <v>0</v>
      </c>
      <c r="AA18">
        <f ca="1">AVERAGE2(W18,Analysis!$B$6,2)</f>
        <v>0</v>
      </c>
      <c r="AB18">
        <f t="shared" ref="AB18:AC18" ca="1" si="37">AB17+AA18*$D18</f>
        <v>0</v>
      </c>
      <c r="AC18">
        <f t="shared" ca="1" si="37"/>
        <v>0</v>
      </c>
      <c r="AF18">
        <f ca="1">IF(B18&gt;0,C18-Analysis!$B$14,0)</f>
        <v>4.7729854284739304E-4</v>
      </c>
      <c r="AG18">
        <f ca="1">IF(B18&gt;0,AG17+AF18*$D18,0)</f>
        <v>3.5759258843997168E-5</v>
      </c>
      <c r="AH18">
        <f ca="1">IF(B18&gt;0,AH17+AG18*$D18,0)</f>
        <v>1.7370138211729531E-5</v>
      </c>
      <c r="AI18">
        <f ca="1">IF(AND(B18&gt;Analysis!$B$39,B18&lt;Analysis!$B$40),FilterInput(AF18,Analysis!$B$34,Analysis!$B$35),0)</f>
        <v>0</v>
      </c>
      <c r="AJ18">
        <f ca="1">MEDIAN2(AI18,Analysis!$B$5,2)</f>
        <v>0</v>
      </c>
      <c r="AK18">
        <f ca="1">AVERAGE2(AJ18,Analysis!$B$6,2)</f>
        <v>0</v>
      </c>
      <c r="AL18">
        <f ca="1">INTEGRAL2(R18,$B18,AL17,R17,$B17,Analysis!$B$22)</f>
        <v>0</v>
      </c>
      <c r="AM18">
        <f ca="1">IF(AND(B18&lt;Analysis!$B$40,B18&gt;0),INTEGRAL2(AL18,$B18,AM17,AL17,$B17,Analysis!$B$23),0)</f>
        <v>0</v>
      </c>
      <c r="AN18">
        <f>IF($P18,AM18*Analysis!$B$30+Analysis!$B$31,0)</f>
        <v>0</v>
      </c>
      <c r="AO18">
        <f>AN18-'Flight Input'!$U18</f>
        <v>0</v>
      </c>
      <c r="AQ18">
        <f>Analysis!$B$36*'Flight Input'!U18+IF('Flight Input'!U18 &gt; 0,Analysis!$B$37,0)</f>
        <v>0</v>
      </c>
      <c r="AR18">
        <f ca="1">_xlfn.COVARIANCE.P($AN$102:$AN$1102,'Flight Input'!U18:U1018)</f>
        <v>9.8881043402443067E-3</v>
      </c>
    </row>
    <row r="19" spans="1:44" x14ac:dyDescent="0.3">
      <c r="A19">
        <v>17</v>
      </c>
      <c r="B19">
        <f>'Flight Input'!M19</f>
        <v>0.39266500000667293</v>
      </c>
      <c r="C19">
        <f ca="1">INDIRECT(CONCATENATE("'Flight Input'!",Analysis!$B$2,A19+2))</f>
        <v>9.7998172200000013</v>
      </c>
      <c r="D19">
        <f t="shared" si="0"/>
        <v>3.0131000006804243E-2</v>
      </c>
      <c r="F19">
        <f t="shared" ca="1" si="4"/>
        <v>3.349145634328897</v>
      </c>
      <c r="G19">
        <f t="shared" ca="1" si="5"/>
        <v>0.60467939146565264</v>
      </c>
      <c r="I19">
        <f>SUM(D$2:D19)/COUNT(D$2:D19)</f>
        <v>2.0003823530072729E-2</v>
      </c>
      <c r="J19">
        <f t="shared" si="1"/>
        <v>1.5062620384301448</v>
      </c>
      <c r="L19">
        <f ca="1">VARA(C$2:C19)</f>
        <v>1.6152117574997019E-4</v>
      </c>
      <c r="M19">
        <f t="shared" ca="1" si="2"/>
        <v>5.3086229467980833E-3</v>
      </c>
      <c r="N19">
        <f t="shared" ca="1" si="6"/>
        <v>-1.7864481758933548</v>
      </c>
      <c r="O19" t="b">
        <f ca="1">IF(OR(O18,M19*MIN((B19-B$2)*Analysis!$B$19,1)&gt;Analysis!$B$18),TRUE,FALSE)</f>
        <v>0</v>
      </c>
      <c r="P19" t="b">
        <f>IF(OR('Flight Input'!N19=3,'Flight Input'!N19=9),TRUE,FALSE)</f>
        <v>0</v>
      </c>
      <c r="Q19">
        <f ca="1">IF(O19,Q18,SUM(C$2:C19)/COUNT(C$2:C19))+(Analysis!$D$14-500)/1000000</f>
        <v>9.8506187599999979</v>
      </c>
      <c r="R19">
        <f t="shared" ca="1" si="3"/>
        <v>0</v>
      </c>
      <c r="S19">
        <f t="shared" ca="1" si="7"/>
        <v>0</v>
      </c>
      <c r="T19">
        <f>IF(P19,T18+S19*$D19,0)</f>
        <v>0</v>
      </c>
      <c r="U19">
        <f>IF($P19,T19*Analysis!$B$28+Analysis!$B$29,0)</f>
        <v>0</v>
      </c>
      <c r="V19">
        <f>U19-'Flight Input'!$U19</f>
        <v>0</v>
      </c>
      <c r="W19">
        <f ca="1">MEDIAN2(R19,Analysis!$B$5,2)</f>
        <v>0</v>
      </c>
      <c r="X19">
        <f t="shared" ref="X19:Y19" ca="1" si="38">X18+W19*$D19</f>
        <v>0</v>
      </c>
      <c r="Y19">
        <f t="shared" ca="1" si="38"/>
        <v>0</v>
      </c>
      <c r="AA19">
        <f ca="1">AVERAGE2(W19,Analysis!$B$6,2)</f>
        <v>0</v>
      </c>
      <c r="AB19">
        <f t="shared" ref="AB19:AC19" ca="1" si="39">AB18+AA19*$D19</f>
        <v>0</v>
      </c>
      <c r="AC19">
        <f t="shared" ca="1" si="39"/>
        <v>0</v>
      </c>
      <c r="AF19">
        <f ca="1">IF(B19&gt;0,C19-Analysis!$B$14,0)</f>
        <v>-5.3350171457150708E-2</v>
      </c>
      <c r="AG19">
        <f ca="1">IF(B19&gt;0,AG18+AF19*$D19,0)</f>
        <v>-1.5717347576944183E-3</v>
      </c>
      <c r="AH19">
        <f ca="1">IF(B19&gt;0,AH18+AG19*$D19,0)</f>
        <v>-2.9987801783055448E-5</v>
      </c>
      <c r="AI19">
        <f ca="1">IF(AND(B19&gt;Analysis!$B$39,B19&lt;Analysis!$B$40),FilterInput(AF19,Analysis!$B$34,Analysis!$B$35),0)</f>
        <v>0</v>
      </c>
      <c r="AJ19">
        <f ca="1">MEDIAN2(AI19,Analysis!$B$5,2)</f>
        <v>0</v>
      </c>
      <c r="AK19">
        <f ca="1">AVERAGE2(AJ19,Analysis!$B$6,2)</f>
        <v>0</v>
      </c>
      <c r="AL19">
        <f ca="1">INTEGRAL2(R19,$B19,AL18,R18,$B18,Analysis!$B$22)</f>
        <v>0</v>
      </c>
      <c r="AM19">
        <f ca="1">IF(AND(B19&lt;Analysis!$B$40,B19&gt;0),INTEGRAL2(AL19,$B19,AM18,AL18,$B18,Analysis!$B$23),0)</f>
        <v>0</v>
      </c>
      <c r="AN19">
        <f>IF($P19,AM19*Analysis!$B$30+Analysis!$B$31,0)</f>
        <v>0</v>
      </c>
      <c r="AO19">
        <f>AN19-'Flight Input'!$U19</f>
        <v>0</v>
      </c>
      <c r="AQ19">
        <f>Analysis!$B$36*'Flight Input'!U19+IF('Flight Input'!U19 &gt; 0,Analysis!$B$37,0)</f>
        <v>0</v>
      </c>
      <c r="AR19">
        <f ca="1">_xlfn.COVARIANCE.P($AN$102:$AN$1102,'Flight Input'!U19:U1019)</f>
        <v>9.9552282144285912E-3</v>
      </c>
    </row>
    <row r="20" spans="1:44" x14ac:dyDescent="0.3">
      <c r="A20">
        <v>18</v>
      </c>
      <c r="B20">
        <f>'Flight Input'!M20</f>
        <v>0.40777599999273662</v>
      </c>
      <c r="C20">
        <f ca="1">INDIRECT(CONCATENATE("'Flight Input'!",Analysis!$B$2,A20+2))</f>
        <v>9.8540861399999997</v>
      </c>
      <c r="D20">
        <f t="shared" si="0"/>
        <v>1.5110999986063689E-2</v>
      </c>
      <c r="F20">
        <f t="shared" ca="1" si="4"/>
        <v>3.4980507298531074</v>
      </c>
      <c r="G20">
        <f t="shared" ca="1" si="5"/>
        <v>0.65753843599571304</v>
      </c>
      <c r="I20">
        <f>SUM(D$2:D20)/COUNT(D$2:D20)</f>
        <v>1.9731999999850005E-2</v>
      </c>
      <c r="J20">
        <f t="shared" si="1"/>
        <v>0.76581187848056742</v>
      </c>
      <c r="L20">
        <f ca="1">VARA(C$2:C20)</f>
        <v>1.5322133750058327E-4</v>
      </c>
      <c r="M20">
        <f t="shared" ca="1" si="2"/>
        <v>-5.4925804096628609E-4</v>
      </c>
      <c r="N20">
        <f t="shared" ca="1" si="6"/>
        <v>3.5913519985473221</v>
      </c>
      <c r="O20" t="b">
        <f ca="1">IF(OR(O19,M20*MIN((B20-B$2)*Analysis!$B$19,1)&gt;Analysis!$B$18),TRUE,FALSE)</f>
        <v>0</v>
      </c>
      <c r="P20" t="b">
        <f>IF(OR('Flight Input'!N20=3,'Flight Input'!N20=9),TRUE,FALSE)</f>
        <v>0</v>
      </c>
      <c r="Q20">
        <f ca="1">IF(O20,Q19,SUM(C$2:C20)/COUNT(C$2:C20))+(Analysis!$D$14-500)/1000000</f>
        <v>9.8508070431578929</v>
      </c>
      <c r="R20">
        <f t="shared" ca="1" si="3"/>
        <v>0</v>
      </c>
      <c r="S20">
        <f t="shared" ca="1" si="7"/>
        <v>0</v>
      </c>
      <c r="T20">
        <f>IF(P20,T19+S20*$D20,0)</f>
        <v>0</v>
      </c>
      <c r="U20">
        <f>IF($P20,T20*Analysis!$B$28+Analysis!$B$29,0)</f>
        <v>0</v>
      </c>
      <c r="V20">
        <f>U20-'Flight Input'!$U20</f>
        <v>0</v>
      </c>
      <c r="W20">
        <f ca="1">MEDIAN2(R20,Analysis!$B$5,2)</f>
        <v>0</v>
      </c>
      <c r="X20">
        <f t="shared" ref="X20:Y20" ca="1" si="40">X19+W20*$D20</f>
        <v>0</v>
      </c>
      <c r="Y20">
        <f t="shared" ca="1" si="40"/>
        <v>0</v>
      </c>
      <c r="AA20">
        <f ca="1">AVERAGE2(W20,Analysis!$B$6,2)</f>
        <v>0</v>
      </c>
      <c r="AB20">
        <f t="shared" ref="AB20:AC20" ca="1" si="41">AB19+AA20*$D20</f>
        <v>0</v>
      </c>
      <c r="AC20">
        <f t="shared" ca="1" si="41"/>
        <v>0</v>
      </c>
      <c r="AF20">
        <f ca="1">IF(B20&gt;0,C20-Analysis!$B$14,0)</f>
        <v>9.1874854284768048E-4</v>
      </c>
      <c r="AG20">
        <f ca="1">IF(B20&gt;0,AG19+AF20*$D20,0)</f>
        <v>-1.5578515484762508E-3</v>
      </c>
      <c r="AH20">
        <f ca="1">IF(B20&gt;0,AH19+AG20*$D20,0)</f>
        <v>-5.3528496510369372E-5</v>
      </c>
      <c r="AI20">
        <f ca="1">IF(AND(B20&gt;Analysis!$B$39,B20&lt;Analysis!$B$40),FilterInput(AF20,Analysis!$B$34,Analysis!$B$35),0)</f>
        <v>0</v>
      </c>
      <c r="AJ20">
        <f ca="1">MEDIAN2(AI20,Analysis!$B$5,2)</f>
        <v>0</v>
      </c>
      <c r="AK20">
        <f ca="1">AVERAGE2(AJ20,Analysis!$B$6,2)</f>
        <v>0</v>
      </c>
      <c r="AL20">
        <f ca="1">INTEGRAL2(R20,$B20,AL19,R19,$B19,Analysis!$B$22)</f>
        <v>0</v>
      </c>
      <c r="AM20">
        <f ca="1">IF(AND(B20&lt;Analysis!$B$40,B20&gt;0),INTEGRAL2(AL20,$B20,AM19,AL19,$B19,Analysis!$B$23),0)</f>
        <v>0</v>
      </c>
      <c r="AN20">
        <f>IF($P20,AM20*Analysis!$B$30+Analysis!$B$31,0)</f>
        <v>0</v>
      </c>
      <c r="AO20">
        <f>AN20-'Flight Input'!$U20</f>
        <v>0</v>
      </c>
      <c r="AQ20">
        <f>Analysis!$B$36*'Flight Input'!U20+IF('Flight Input'!U20 &gt; 0,Analysis!$B$37,0)</f>
        <v>0</v>
      </c>
      <c r="AR20">
        <f ca="1">_xlfn.COVARIANCE.P($AN$102:$AN$1102,'Flight Input'!U20:U1020)</f>
        <v>1.0022677346735053E-2</v>
      </c>
    </row>
    <row r="21" spans="1:44" x14ac:dyDescent="0.3">
      <c r="A21">
        <v>19</v>
      </c>
      <c r="B21">
        <f>'Flight Input'!M21</f>
        <v>0.43277499999385327</v>
      </c>
      <c r="C21">
        <f ca="1">INDIRECT(CONCATENATE("'Flight Input'!",Analysis!$B$2,A21+2))</f>
        <v>9.8493773400000002</v>
      </c>
      <c r="D21">
        <f t="shared" si="0"/>
        <v>2.4999000001116656E-2</v>
      </c>
      <c r="F21">
        <f t="shared" ca="1" si="4"/>
        <v>3.7442753139867659</v>
      </c>
      <c r="G21">
        <f t="shared" ca="1" si="5"/>
        <v>0.75114157457424924</v>
      </c>
      <c r="I21">
        <f>SUM(D$2:D21)/COUNT(D$2:D21)</f>
        <v>2.000921052623246E-2</v>
      </c>
      <c r="J21">
        <f t="shared" si="1"/>
        <v>1.2493746301655673</v>
      </c>
      <c r="L21">
        <f ca="1">VARA(C$2:C21)</f>
        <v>1.4524413740074781E-4</v>
      </c>
      <c r="M21">
        <f t="shared" ca="1" si="2"/>
        <v>-3.1910076800988573E-4</v>
      </c>
      <c r="N21">
        <f t="shared" ca="1" si="6"/>
        <v>-0.18835953437294214</v>
      </c>
      <c r="O21" t="b">
        <f ca="1">IF(OR(O20,M21*MIN((B21-B$2)*Analysis!$B$19,1)&gt;Analysis!$B$18),TRUE,FALSE)</f>
        <v>0</v>
      </c>
      <c r="P21" t="b">
        <f>IF(OR('Flight Input'!N21=3,'Flight Input'!N21=9),TRUE,FALSE)</f>
        <v>0</v>
      </c>
      <c r="Q21">
        <f ca="1">IF(O21,Q20,SUM(C$2:C21)/COUNT(C$2:C21))+(Analysis!$D$14-500)/1000000</f>
        <v>9.850741057999997</v>
      </c>
      <c r="R21">
        <f t="shared" ca="1" si="3"/>
        <v>0</v>
      </c>
      <c r="S21">
        <f t="shared" ca="1" si="7"/>
        <v>0</v>
      </c>
      <c r="T21">
        <f>IF(P21,T20+S21*$D21,0)</f>
        <v>0</v>
      </c>
      <c r="U21">
        <f>IF($P21,T21*Analysis!$B$28+Analysis!$B$29,0)</f>
        <v>0</v>
      </c>
      <c r="V21">
        <f>U21-'Flight Input'!$U21</f>
        <v>0</v>
      </c>
      <c r="W21">
        <f ca="1">MEDIAN2(R21,Analysis!$B$5,2)</f>
        <v>0</v>
      </c>
      <c r="X21">
        <f t="shared" ref="X21:Y21" ca="1" si="42">X20+W21*$D21</f>
        <v>0</v>
      </c>
      <c r="Y21">
        <f t="shared" ca="1" si="42"/>
        <v>0</v>
      </c>
      <c r="AA21">
        <f ca="1">AVERAGE2(W21,Analysis!$B$6,2)</f>
        <v>0</v>
      </c>
      <c r="AB21">
        <f t="shared" ref="AB21:AC21" ca="1" si="43">AB20+AA21*$D21</f>
        <v>0</v>
      </c>
      <c r="AC21">
        <f t="shared" ca="1" si="43"/>
        <v>0</v>
      </c>
      <c r="AF21">
        <f ca="1">IF(B21&gt;0,C21-Analysis!$B$14,0)</f>
        <v>-3.7900514571518329E-3</v>
      </c>
      <c r="AG21">
        <f ca="1">IF(B21&gt;0,AG20+AF21*$D21,0)</f>
        <v>-1.6525990448578217E-3</v>
      </c>
      <c r="AH21">
        <f ca="1">IF(B21&gt;0,AH20+AG21*$D21,0)</f>
        <v>-9.4841820034615443E-5</v>
      </c>
      <c r="AI21">
        <f ca="1">IF(AND(B21&gt;Analysis!$B$39,B21&lt;Analysis!$B$40),FilterInput(AF21,Analysis!$B$34,Analysis!$B$35),0)</f>
        <v>0</v>
      </c>
      <c r="AJ21">
        <f ca="1">MEDIAN2(AI21,Analysis!$B$5,2)</f>
        <v>0</v>
      </c>
      <c r="AK21">
        <f ca="1">AVERAGE2(AJ21,Analysis!$B$6,2)</f>
        <v>0</v>
      </c>
      <c r="AL21">
        <f ca="1">INTEGRAL2(R21,$B21,AL20,R20,$B20,Analysis!$B$22)</f>
        <v>0</v>
      </c>
      <c r="AM21">
        <f ca="1">IF(AND(B21&lt;Analysis!$B$40,B21&gt;0),INTEGRAL2(AL21,$B21,AM20,AL20,$B20,Analysis!$B$23),0)</f>
        <v>0</v>
      </c>
      <c r="AN21">
        <f>IF($P21,AM21*Analysis!$B$30+Analysis!$B$31,0)</f>
        <v>0</v>
      </c>
      <c r="AO21">
        <f>AN21-'Flight Input'!$U21</f>
        <v>0</v>
      </c>
      <c r="AQ21">
        <f>Analysis!$B$36*'Flight Input'!U21+IF('Flight Input'!U21 &gt; 0,Analysis!$B$37,0)</f>
        <v>0</v>
      </c>
      <c r="AR21">
        <f ca="1">_xlfn.COVARIANCE.P($AN$102:$AN$1102,'Flight Input'!U21:U1021)</f>
        <v>1.0090709832211449E-2</v>
      </c>
    </row>
    <row r="22" spans="1:44" x14ac:dyDescent="0.3">
      <c r="A22">
        <v>20</v>
      </c>
      <c r="B22">
        <f>'Flight Input'!M22</f>
        <v>0.45146999999997206</v>
      </c>
      <c r="C22">
        <f ca="1">INDIRECT(CONCATENATE("'Flight Input'!",Analysis!$B$2,A22+2))</f>
        <v>9.8723621700000006</v>
      </c>
      <c r="D22">
        <f t="shared" si="0"/>
        <v>1.8695000006118789E-2</v>
      </c>
      <c r="F22">
        <f t="shared" ca="1" si="4"/>
        <v>3.9288391248153229</v>
      </c>
      <c r="G22">
        <f t="shared" ca="1" si="5"/>
        <v>0.82459122203671142</v>
      </c>
      <c r="I22">
        <f>SUM(D$2:D22)/COUNT(D$2:D22)</f>
        <v>1.9943500000226776E-2</v>
      </c>
      <c r="J22">
        <f t="shared" si="1"/>
        <v>0.93739815006925609</v>
      </c>
      <c r="L22">
        <f ca="1">VARA(C$2:C22)</f>
        <v>1.6046960809054634E-4</v>
      </c>
      <c r="M22">
        <f t="shared" ca="1" si="2"/>
        <v>8.1441405107329778E-4</v>
      </c>
      <c r="N22">
        <f t="shared" ca="1" si="6"/>
        <v>1.2294640274125472</v>
      </c>
      <c r="O22" t="b">
        <f ca="1">IF(OR(O21,M22*MIN((B22-B$2)*Analysis!$B$19,1)&gt;Analysis!$B$18),TRUE,FALSE)</f>
        <v>0</v>
      </c>
      <c r="P22" t="b">
        <f>IF(OR('Flight Input'!N22=3,'Flight Input'!N22=9),TRUE,FALSE)</f>
        <v>0</v>
      </c>
      <c r="Q22">
        <f ca="1">IF(O22,Q21,SUM(C$2:C22)/COUNT(C$2:C22))+(Analysis!$D$14-500)/1000000</f>
        <v>9.8517758728571394</v>
      </c>
      <c r="R22">
        <f t="shared" ca="1" si="3"/>
        <v>0</v>
      </c>
      <c r="S22">
        <f t="shared" ca="1" si="7"/>
        <v>0</v>
      </c>
      <c r="T22">
        <f>IF(P22,T21+S22*$D22,0)</f>
        <v>0</v>
      </c>
      <c r="U22">
        <f>IF($P22,T22*Analysis!$B$28+Analysis!$B$29,0)</f>
        <v>0</v>
      </c>
      <c r="V22">
        <f>U22-'Flight Input'!$U22</f>
        <v>0</v>
      </c>
      <c r="W22">
        <f ca="1">MEDIAN2(R22,Analysis!$B$5,2)</f>
        <v>0</v>
      </c>
      <c r="X22">
        <f t="shared" ref="X22:Y22" ca="1" si="44">X21+W22*$D22</f>
        <v>0</v>
      </c>
      <c r="Y22">
        <f t="shared" ca="1" si="44"/>
        <v>0</v>
      </c>
      <c r="AA22">
        <f ca="1">AVERAGE2(W22,Analysis!$B$6,2)</f>
        <v>0</v>
      </c>
      <c r="AB22">
        <f t="shared" ref="AB22:AC22" ca="1" si="45">AB21+AA22*$D22</f>
        <v>0</v>
      </c>
      <c r="AC22">
        <f t="shared" ca="1" si="45"/>
        <v>0</v>
      </c>
      <c r="AF22">
        <f ca="1">IF(B22&gt;0,C22-Analysis!$B$14,0)</f>
        <v>1.9194778542848567E-2</v>
      </c>
      <c r="AG22">
        <f ca="1">IF(B22&gt;0,AG21+AF22*$D22,0)</f>
        <v>-1.2937526598818189E-3</v>
      </c>
      <c r="AH22">
        <f ca="1">IF(B22&gt;0,AH21+AG22*$D22,0)</f>
        <v>-1.1902852601902224E-4</v>
      </c>
      <c r="AI22">
        <f ca="1">IF(AND(B22&gt;Analysis!$B$39,B22&lt;Analysis!$B$40),FilterInput(AF22,Analysis!$B$34,Analysis!$B$35),0)</f>
        <v>0</v>
      </c>
      <c r="AJ22">
        <f ca="1">MEDIAN2(AI22,Analysis!$B$5,2)</f>
        <v>0</v>
      </c>
      <c r="AK22">
        <f ca="1">AVERAGE2(AJ22,Analysis!$B$6,2)</f>
        <v>0</v>
      </c>
      <c r="AL22">
        <f ca="1">INTEGRAL2(R22,$B22,AL21,R21,$B21,Analysis!$B$22)</f>
        <v>0</v>
      </c>
      <c r="AM22">
        <f ca="1">IF(AND(B22&lt;Analysis!$B$40,B22&gt;0),INTEGRAL2(AL22,$B22,AM21,AL21,$B21,Analysis!$B$23),0)</f>
        <v>0</v>
      </c>
      <c r="AN22">
        <f>IF($P22,AM22*Analysis!$B$30+Analysis!$B$31,0)</f>
        <v>0</v>
      </c>
      <c r="AO22">
        <f>AN22-'Flight Input'!$U22</f>
        <v>0</v>
      </c>
      <c r="AQ22">
        <f>Analysis!$B$36*'Flight Input'!U22+IF('Flight Input'!U22 &gt; 0,Analysis!$B$37,0)</f>
        <v>0</v>
      </c>
      <c r="AR22">
        <f ca="1">_xlfn.COVARIANCE.P($AN$102:$AN$1102,'Flight Input'!U22:U1022)</f>
        <v>1.0158773972669751E-2</v>
      </c>
    </row>
    <row r="23" spans="1:44" x14ac:dyDescent="0.3">
      <c r="A23">
        <v>21</v>
      </c>
      <c r="B23">
        <f>'Flight Input'!M23</f>
        <v>0.46772000000055414</v>
      </c>
      <c r="C23">
        <f ca="1">INDIRECT(CONCATENATE("'Flight Input'!",Analysis!$B$2,A23+2))</f>
        <v>9.9005757300000017</v>
      </c>
      <c r="D23">
        <f t="shared" si="0"/>
        <v>1.6250000000582077E-2</v>
      </c>
      <c r="F23">
        <f t="shared" ca="1" si="4"/>
        <v>4.0897234804335856</v>
      </c>
      <c r="G23">
        <f t="shared" ca="1" si="5"/>
        <v>0.89104922859613778</v>
      </c>
      <c r="I23">
        <f>SUM(D$2:D23)/COUNT(D$2:D23)</f>
        <v>1.9767619047862745E-2</v>
      </c>
      <c r="J23">
        <f t="shared" si="1"/>
        <v>0.82205145502027521</v>
      </c>
      <c r="L23">
        <f ca="1">VARA(C$2:C23)</f>
        <v>2.6156338571487375E-4</v>
      </c>
      <c r="M23">
        <f t="shared" ca="1" si="2"/>
        <v>6.2211555458896138E-3</v>
      </c>
      <c r="N23">
        <f t="shared" ca="1" si="6"/>
        <v>1.736219076860952</v>
      </c>
      <c r="O23" t="b">
        <f ca="1">IF(OR(O22,M23*MIN((B23-B$2)*Analysis!$B$19,1)&gt;Analysis!$B$18),TRUE,FALSE)</f>
        <v>0</v>
      </c>
      <c r="P23" t="b">
        <f>IF(OR('Flight Input'!N23=3,'Flight Input'!N23=9),TRUE,FALSE)</f>
        <v>0</v>
      </c>
      <c r="Q23">
        <f ca="1">IF(O23,Q22,SUM(C$2:C23)/COUNT(C$2:C23))+(Analysis!$D$14-500)/1000000</f>
        <v>9.8539990481818158</v>
      </c>
      <c r="R23">
        <f t="shared" ca="1" si="3"/>
        <v>0</v>
      </c>
      <c r="S23">
        <f t="shared" ca="1" si="7"/>
        <v>0</v>
      </c>
      <c r="T23">
        <f>IF(P23,T22+S23*$D23,0)</f>
        <v>0</v>
      </c>
      <c r="U23">
        <f>IF($P23,T23*Analysis!$B$28+Analysis!$B$29,0)</f>
        <v>0</v>
      </c>
      <c r="V23">
        <f>U23-'Flight Input'!$U23</f>
        <v>0</v>
      </c>
      <c r="W23">
        <f ca="1">MEDIAN2(R23,Analysis!$B$5,2)</f>
        <v>0</v>
      </c>
      <c r="X23">
        <f t="shared" ref="X23:Y23" ca="1" si="46">X22+W23*$D23</f>
        <v>0</v>
      </c>
      <c r="Y23">
        <f t="shared" ca="1" si="46"/>
        <v>0</v>
      </c>
      <c r="AA23">
        <f ca="1">AVERAGE2(W23,Analysis!$B$6,2)</f>
        <v>0</v>
      </c>
      <c r="AB23">
        <f t="shared" ref="AB23:AC23" ca="1" si="47">AB22+AA23*$D23</f>
        <v>0</v>
      </c>
      <c r="AC23">
        <f t="shared" ca="1" si="47"/>
        <v>0</v>
      </c>
      <c r="AF23">
        <f ca="1">IF(B23&gt;0,C23-Analysis!$B$14,0)</f>
        <v>4.7408338542849648E-2</v>
      </c>
      <c r="AG23">
        <f ca="1">IF(B23&gt;0,AG22+AF23*$D23,0)</f>
        <v>-5.2336715853291678E-4</v>
      </c>
      <c r="AH23">
        <f ca="1">IF(B23&gt;0,AH22+AG23*$D23,0)</f>
        <v>-1.2753324234548679E-4</v>
      </c>
      <c r="AI23">
        <f ca="1">IF(AND(B23&gt;Analysis!$B$39,B23&lt;Analysis!$B$40),FilterInput(AF23,Analysis!$B$34,Analysis!$B$35),0)</f>
        <v>0</v>
      </c>
      <c r="AJ23">
        <f ca="1">MEDIAN2(AI23,Analysis!$B$5,2)</f>
        <v>0</v>
      </c>
      <c r="AK23">
        <f ca="1">AVERAGE2(AJ23,Analysis!$B$6,2)</f>
        <v>0</v>
      </c>
      <c r="AL23">
        <f ca="1">INTEGRAL2(R23,$B23,AL22,R22,$B22,Analysis!$B$22)</f>
        <v>0</v>
      </c>
      <c r="AM23">
        <f ca="1">IF(AND(B23&lt;Analysis!$B$40,B23&gt;0),INTEGRAL2(AL23,$B23,AM22,AL22,$B22,Analysis!$B$23),0)</f>
        <v>0</v>
      </c>
      <c r="AN23">
        <f>IF($P23,AM23*Analysis!$B$30+Analysis!$B$31,0)</f>
        <v>0</v>
      </c>
      <c r="AO23">
        <f>AN23-'Flight Input'!$U23</f>
        <v>0</v>
      </c>
      <c r="AQ23">
        <f>Analysis!$B$36*'Flight Input'!U23+IF('Flight Input'!U23 &gt; 0,Analysis!$B$37,0)</f>
        <v>0</v>
      </c>
      <c r="AR23">
        <f ca="1">_xlfn.COVARIANCE.P($AN$102:$AN$1102,'Flight Input'!U23:U1023)</f>
        <v>1.0228320082770791E-2</v>
      </c>
    </row>
    <row r="24" spans="1:44" x14ac:dyDescent="0.3">
      <c r="A24">
        <v>22</v>
      </c>
      <c r="B24">
        <f>'Flight Input'!M24</f>
        <v>0.48933199999737553</v>
      </c>
      <c r="C24">
        <f ca="1">INDIRECT(CONCATENATE("'Flight Input'!",Analysis!$B$2,A24+2))</f>
        <v>9.842461290000001</v>
      </c>
      <c r="D24">
        <f t="shared" si="0"/>
        <v>2.1611999996821396E-2</v>
      </c>
      <c r="F24">
        <f t="shared" ca="1" si="4"/>
        <v>4.3024387538017805</v>
      </c>
      <c r="G24">
        <f t="shared" ca="1" si="5"/>
        <v>0.98403353492962609</v>
      </c>
      <c r="I24">
        <f>SUM(D$2:D24)/COUNT(D$2:D24)</f>
        <v>1.9851454545542681E-2</v>
      </c>
      <c r="J24">
        <f t="shared" si="1"/>
        <v>1.088685967430735</v>
      </c>
      <c r="L24">
        <f ca="1">VARA(C$2:C24)</f>
        <v>2.5535212599930867E-4</v>
      </c>
      <c r="M24">
        <f t="shared" ca="1" si="2"/>
        <v>-2.8739865428829381E-4</v>
      </c>
      <c r="N24">
        <f t="shared" ca="1" si="6"/>
        <v>-2.6889894507009018</v>
      </c>
      <c r="O24" t="b">
        <f ca="1">IF(OR(O23,M24*MIN((B24-B$2)*Analysis!$B$19,1)&gt;Analysis!$B$18),TRUE,FALSE)</f>
        <v>0</v>
      </c>
      <c r="P24" t="b">
        <f>IF(OR('Flight Input'!N24=3,'Flight Input'!N24=9),TRUE,FALSE)</f>
        <v>0</v>
      </c>
      <c r="Q24">
        <f ca="1">IF(O24,Q23,SUM(C$2:C24)/COUNT(C$2:C24))+(Analysis!$D$14-500)/1000000</f>
        <v>9.8535021891304329</v>
      </c>
      <c r="R24">
        <f t="shared" ca="1" si="3"/>
        <v>0</v>
      </c>
      <c r="S24">
        <f t="shared" ca="1" si="7"/>
        <v>0</v>
      </c>
      <c r="T24">
        <f>IF(P24,T23+S24*$D24,0)</f>
        <v>0</v>
      </c>
      <c r="U24">
        <f>IF($P24,T24*Analysis!$B$28+Analysis!$B$29,0)</f>
        <v>0</v>
      </c>
      <c r="V24">
        <f>U24-'Flight Input'!$U24</f>
        <v>0</v>
      </c>
      <c r="W24">
        <f ca="1">MEDIAN2(R24,Analysis!$B$5,2)</f>
        <v>0</v>
      </c>
      <c r="X24">
        <f t="shared" ref="X24:Y24" ca="1" si="48">X23+W24*$D24</f>
        <v>0</v>
      </c>
      <c r="Y24">
        <f t="shared" ca="1" si="48"/>
        <v>0</v>
      </c>
      <c r="AA24">
        <f ca="1">AVERAGE2(W24,Analysis!$B$6,2)</f>
        <v>0</v>
      </c>
      <c r="AB24">
        <f t="shared" ref="AB24:AC24" ca="1" si="49">AB23+AA24*$D24</f>
        <v>0</v>
      </c>
      <c r="AC24">
        <f t="shared" ca="1" si="49"/>
        <v>0</v>
      </c>
      <c r="AF24">
        <f ca="1">IF(B24&gt;0,C24-Analysis!$B$14,0)</f>
        <v>-1.0706101457151007E-2</v>
      </c>
      <c r="AG24">
        <f ca="1">IF(B24&gt;0,AG23+AF24*$D24,0)</f>
        <v>-7.5474742319083389E-4</v>
      </c>
      <c r="AH24">
        <f ca="1">IF(B24&gt;0,AH23+AG24*$D24,0)</f>
        <v>-1.4384484365308805E-4</v>
      </c>
      <c r="AI24">
        <f ca="1">IF(AND(B24&gt;Analysis!$B$39,B24&lt;Analysis!$B$40),FilterInput(AF24,Analysis!$B$34,Analysis!$B$35),0)</f>
        <v>0</v>
      </c>
      <c r="AJ24">
        <f ca="1">MEDIAN2(AI24,Analysis!$B$5,2)</f>
        <v>0</v>
      </c>
      <c r="AK24">
        <f ca="1">AVERAGE2(AJ24,Analysis!$B$6,2)</f>
        <v>0</v>
      </c>
      <c r="AL24">
        <f ca="1">INTEGRAL2(R24,$B24,AL23,R23,$B23,Analysis!$B$22)</f>
        <v>0</v>
      </c>
      <c r="AM24">
        <f ca="1">IF(AND(B24&lt;Analysis!$B$40,B24&gt;0),INTEGRAL2(AL24,$B24,AM23,AL23,$B23,Analysis!$B$23),0)</f>
        <v>0</v>
      </c>
      <c r="AN24">
        <f>IF($P24,AM24*Analysis!$B$30+Analysis!$B$31,0)</f>
        <v>0</v>
      </c>
      <c r="AO24">
        <f>AN24-'Flight Input'!$U24</f>
        <v>0</v>
      </c>
      <c r="AQ24">
        <f>Analysis!$B$36*'Flight Input'!U24+IF('Flight Input'!U24 &gt; 0,Analysis!$B$37,0)</f>
        <v>0</v>
      </c>
      <c r="AR24">
        <f ca="1">_xlfn.COVARIANCE.P($AN$102:$AN$1102,'Flight Input'!U24:U1024)</f>
        <v>1.0298165091274182E-2</v>
      </c>
    </row>
    <row r="25" spans="1:44" x14ac:dyDescent="0.3">
      <c r="A25">
        <v>23</v>
      </c>
      <c r="B25">
        <f>'Flight Input'!M25</f>
        <v>0.50939500000094995</v>
      </c>
      <c r="C25">
        <f ca="1">INDIRECT(CONCATENATE("'Flight Input'!",Analysis!$B$2,A25+2))</f>
        <v>9.853889940000002</v>
      </c>
      <c r="D25">
        <f t="shared" si="0"/>
        <v>2.0063000003574416E-2</v>
      </c>
      <c r="F25">
        <f t="shared" ca="1" si="4"/>
        <v>4.5001373477032223</v>
      </c>
      <c r="G25">
        <f t="shared" ca="1" si="5"/>
        <v>1.0743197905526811</v>
      </c>
      <c r="I25">
        <f>SUM(D$2:D25)/COUNT(D$2:D25)</f>
        <v>1.9860652174152758E-2</v>
      </c>
      <c r="J25">
        <f t="shared" si="1"/>
        <v>1.0101883778864522</v>
      </c>
      <c r="L25">
        <f ca="1">VARA(C$2:C25)</f>
        <v>2.4426018281518573E-4</v>
      </c>
      <c r="M25">
        <f t="shared" ca="1" si="2"/>
        <v>-5.5285566376647602E-4</v>
      </c>
      <c r="N25">
        <f t="shared" ca="1" si="6"/>
        <v>0.56963813975800248</v>
      </c>
      <c r="O25" t="b">
        <f ca="1">IF(OR(O24,M25*MIN((B25-B$2)*Analysis!$B$19,1)&gt;Analysis!$B$18),TRUE,FALSE)</f>
        <v>0</v>
      </c>
      <c r="P25" t="b">
        <f>IF(OR('Flight Input'!N25=3,'Flight Input'!N25=9),TRUE,FALSE)</f>
        <v>0</v>
      </c>
      <c r="Q25">
        <f ca="1">IF(O25,Q24,SUM(C$2:C25)/COUNT(C$2:C25))+(Analysis!$D$14-500)/1000000</f>
        <v>9.8535229287499977</v>
      </c>
      <c r="R25">
        <f t="shared" ca="1" si="3"/>
        <v>0</v>
      </c>
      <c r="S25">
        <f t="shared" ca="1" si="7"/>
        <v>0</v>
      </c>
      <c r="T25">
        <f>IF(P25,T24+S25*$D25,0)</f>
        <v>0</v>
      </c>
      <c r="U25">
        <f>IF($P25,T25*Analysis!$B$28+Analysis!$B$29,0)</f>
        <v>0</v>
      </c>
      <c r="V25">
        <f>U25-'Flight Input'!$U25</f>
        <v>0</v>
      </c>
      <c r="W25">
        <f ca="1">MEDIAN2(R25,Analysis!$B$5,2)</f>
        <v>0</v>
      </c>
      <c r="X25">
        <f t="shared" ref="X25:Y25" ca="1" si="50">X24+W25*$D25</f>
        <v>0</v>
      </c>
      <c r="Y25">
        <f t="shared" ca="1" si="50"/>
        <v>0</v>
      </c>
      <c r="AA25">
        <f ca="1">AVERAGE2(W25,Analysis!$B$6,2)</f>
        <v>0</v>
      </c>
      <c r="AB25">
        <f t="shared" ref="AB25:AC25" ca="1" si="51">AB24+AA25*$D25</f>
        <v>0</v>
      </c>
      <c r="AC25">
        <f t="shared" ca="1" si="51"/>
        <v>0</v>
      </c>
      <c r="AF25">
        <f ca="1">IF(B25&gt;0,C25-Analysis!$B$14,0)</f>
        <v>7.225485428499212E-4</v>
      </c>
      <c r="AG25">
        <f ca="1">IF(B25&gt;0,AG24+AF25*$D25,0)</f>
        <v>-7.4025093177305327E-4</v>
      </c>
      <c r="AH25">
        <f ca="1">IF(B25&gt;0,AH24+AG25*$D25,0)</f>
        <v>-1.5869649809989678E-4</v>
      </c>
      <c r="AI25">
        <f ca="1">IF(AND(B25&gt;Analysis!$B$39,B25&lt;Analysis!$B$40),FilterInput(AF25,Analysis!$B$34,Analysis!$B$35),0)</f>
        <v>0</v>
      </c>
      <c r="AJ25">
        <f ca="1">MEDIAN2(AI25,Analysis!$B$5,2)</f>
        <v>0</v>
      </c>
      <c r="AK25">
        <f ca="1">AVERAGE2(AJ25,Analysis!$B$6,2)</f>
        <v>0</v>
      </c>
      <c r="AL25">
        <f ca="1">INTEGRAL2(R25,$B25,AL24,R24,$B24,Analysis!$B$22)</f>
        <v>0</v>
      </c>
      <c r="AM25">
        <f ca="1">IF(AND(B25&lt;Analysis!$B$40,B25&gt;0),INTEGRAL2(AL25,$B25,AM24,AL24,$B24,Analysis!$B$23),0)</f>
        <v>0</v>
      </c>
      <c r="AN25">
        <f>IF($P25,AM25*Analysis!$B$30+Analysis!$B$31,0)</f>
        <v>0</v>
      </c>
      <c r="AO25">
        <f>AN25-'Flight Input'!$U25</f>
        <v>0</v>
      </c>
      <c r="AQ25">
        <f>Analysis!$B$36*'Flight Input'!U25+IF('Flight Input'!U25 &gt; 0,Analysis!$B$37,0)</f>
        <v>0</v>
      </c>
      <c r="AR25">
        <f ca="1">_xlfn.COVARIANCE.P($AN$102:$AN$1102,'Flight Input'!U25:U1025)</f>
        <v>1.0368511486083531E-2</v>
      </c>
    </row>
    <row r="26" spans="1:44" x14ac:dyDescent="0.3">
      <c r="A26">
        <v>24</v>
      </c>
      <c r="B26">
        <f>'Flight Input'!M26</f>
        <v>0.52885000000242144</v>
      </c>
      <c r="C26">
        <f ca="1">INDIRECT(CONCATENATE("'Flight Input'!",Analysis!$B$2,A26+2))</f>
        <v>9.8525852099999991</v>
      </c>
      <c r="D26">
        <f t="shared" si="0"/>
        <v>1.945500000147149E-2</v>
      </c>
      <c r="F26">
        <f t="shared" ca="1" si="4"/>
        <v>4.6918193929782701</v>
      </c>
      <c r="G26">
        <f t="shared" ca="1" si="5"/>
        <v>1.1655991368499774</v>
      </c>
      <c r="I26">
        <f>SUM(D$2:D26)/COUNT(D$2:D26)</f>
        <v>1.9843750000291038E-2</v>
      </c>
      <c r="J26">
        <f t="shared" si="1"/>
        <v>0.98040944887867232</v>
      </c>
      <c r="L26">
        <f ca="1">VARA(C$2:C26)</f>
        <v>2.3411007993105051E-4</v>
      </c>
      <c r="M26">
        <f t="shared" ca="1" si="2"/>
        <v>-5.2172207059200746E-4</v>
      </c>
      <c r="N26">
        <f t="shared" ca="1" si="6"/>
        <v>-6.7063993826994545E-2</v>
      </c>
      <c r="O26" t="b">
        <f ca="1">IF(OR(O25,M26*MIN((B26-B$2)*Analysis!$B$19,1)&gt;Analysis!$B$18),TRUE,FALSE)</f>
        <v>0</v>
      </c>
      <c r="P26" t="b">
        <f>IF(OR('Flight Input'!N26=3,'Flight Input'!N26=9),TRUE,FALSE)</f>
        <v>0</v>
      </c>
      <c r="Q26">
        <f ca="1">IF(O26,Q25,SUM(C$2:C26)/COUNT(C$2:C26))+(Analysis!$D$14-500)/1000000</f>
        <v>9.8534898199999983</v>
      </c>
      <c r="R26">
        <f t="shared" ca="1" si="3"/>
        <v>0</v>
      </c>
      <c r="S26">
        <f t="shared" ca="1" si="7"/>
        <v>0</v>
      </c>
      <c r="T26">
        <f>IF(P26,T25+S26*$D26,0)</f>
        <v>0</v>
      </c>
      <c r="U26">
        <f>IF($P26,T26*Analysis!$B$28+Analysis!$B$29,0)</f>
        <v>0</v>
      </c>
      <c r="V26">
        <f>U26-'Flight Input'!$U26</f>
        <v>0</v>
      </c>
      <c r="W26">
        <f ca="1">MEDIAN2(R26,Analysis!$B$5,2)</f>
        <v>0</v>
      </c>
      <c r="X26">
        <f t="shared" ref="X26:Y26" ca="1" si="52">X25+W26*$D26</f>
        <v>0</v>
      </c>
      <c r="Y26">
        <f t="shared" ca="1" si="52"/>
        <v>0</v>
      </c>
      <c r="AA26">
        <f ca="1">AVERAGE2(W26,Analysis!$B$6,2)</f>
        <v>0</v>
      </c>
      <c r="AB26">
        <f t="shared" ref="AB26:AC26" ca="1" si="53">AB25+AA26*$D26</f>
        <v>0</v>
      </c>
      <c r="AC26">
        <f t="shared" ca="1" si="53"/>
        <v>0</v>
      </c>
      <c r="AF26">
        <f ca="1">IF(B26&gt;0,C26-Analysis!$B$14,0)</f>
        <v>-5.8218145715294156E-4</v>
      </c>
      <c r="AG26">
        <f ca="1">IF(B26&gt;0,AG25+AF26*$D26,0)</f>
        <v>-7.5157727202282041E-4</v>
      </c>
      <c r="AH26">
        <f ca="1">IF(B26&gt;0,AH25+AG26*$D26,0)</f>
        <v>-1.7331843392820668E-4</v>
      </c>
      <c r="AI26">
        <f ca="1">IF(AND(B26&gt;Analysis!$B$39,B26&lt;Analysis!$B$40),FilterInput(AF26,Analysis!$B$34,Analysis!$B$35),0)</f>
        <v>0</v>
      </c>
      <c r="AJ26">
        <f ca="1">MEDIAN2(AI26,Analysis!$B$5,2)</f>
        <v>0</v>
      </c>
      <c r="AK26">
        <f ca="1">AVERAGE2(AJ26,Analysis!$B$6,2)</f>
        <v>0</v>
      </c>
      <c r="AL26">
        <f ca="1">INTEGRAL2(R26,$B26,AL25,R25,$B25,Analysis!$B$22)</f>
        <v>0</v>
      </c>
      <c r="AM26">
        <f ca="1">IF(AND(B26&lt;Analysis!$B$40,B26&gt;0),INTEGRAL2(AL26,$B26,AM25,AL25,$B25,Analysis!$B$23),0)</f>
        <v>0</v>
      </c>
      <c r="AN26">
        <f>IF($P26,AM26*Analysis!$B$30+Analysis!$B$31,0)</f>
        <v>0</v>
      </c>
      <c r="AO26">
        <f>AN26-'Flight Input'!$U26</f>
        <v>0</v>
      </c>
      <c r="AQ26">
        <f>Analysis!$B$36*'Flight Input'!U26+IF('Flight Input'!U26 &gt; 0,Analysis!$B$37,0)</f>
        <v>0</v>
      </c>
      <c r="AR26">
        <f ca="1">_xlfn.COVARIANCE.P($AN$102:$AN$1102,'Flight Input'!U26:U1026)</f>
        <v>1.0439739707807618E-2</v>
      </c>
    </row>
    <row r="27" spans="1:44" x14ac:dyDescent="0.3">
      <c r="A27">
        <v>25</v>
      </c>
      <c r="B27">
        <f>'Flight Input'!M27</f>
        <v>0.54839799999899697</v>
      </c>
      <c r="C27">
        <f ca="1">INDIRECT(CONCATENATE("'Flight Input'!",Analysis!$B$2,A27+2))</f>
        <v>9.8500738499999994</v>
      </c>
      <c r="D27">
        <f t="shared" si="0"/>
        <v>1.9547999996575527E-2</v>
      </c>
      <c r="F27">
        <f t="shared" ca="1" si="4"/>
        <v>4.8843686365643384</v>
      </c>
      <c r="G27">
        <f t="shared" ca="1" si="5"/>
        <v>1.2610787749408108</v>
      </c>
      <c r="I27">
        <f>SUM(D$2:D27)/COUNT(D$2:D27)</f>
        <v>1.9831920000142417E-2</v>
      </c>
      <c r="J27">
        <f t="shared" si="1"/>
        <v>0.98568368551482399</v>
      </c>
      <c r="L27">
        <f ca="1">VARA(C$2:C27)</f>
        <v>2.2516603971999721E-4</v>
      </c>
      <c r="M27">
        <f t="shared" ca="1" si="2"/>
        <v>-4.575424704634821E-4</v>
      </c>
      <c r="N27">
        <f t="shared" ca="1" si="6"/>
        <v>-0.12847145490278736</v>
      </c>
      <c r="O27" t="b">
        <f ca="1">IF(OR(O26,M27*MIN((B27-B$2)*Analysis!$B$19,1)&gt;Analysis!$B$18),TRUE,FALSE)</f>
        <v>0</v>
      </c>
      <c r="P27" t="b">
        <f>IF(OR('Flight Input'!N27=3,'Flight Input'!N27=9),TRUE,FALSE)</f>
        <v>0</v>
      </c>
      <c r="Q27">
        <f ca="1">IF(O27,Q26,SUM(C$2:C27)/COUNT(C$2:C27))+(Analysis!$D$14-500)/1000000</f>
        <v>9.8533626673076888</v>
      </c>
      <c r="R27">
        <f t="shared" ca="1" si="3"/>
        <v>0</v>
      </c>
      <c r="S27">
        <f t="shared" ca="1" si="7"/>
        <v>0</v>
      </c>
      <c r="T27">
        <f>IF(P27,T26+S27*$D27,0)</f>
        <v>0</v>
      </c>
      <c r="U27">
        <f>IF($P27,T27*Analysis!$B$28+Analysis!$B$29,0)</f>
        <v>0</v>
      </c>
      <c r="V27">
        <f>U27-'Flight Input'!$U27</f>
        <v>0</v>
      </c>
      <c r="W27">
        <f ca="1">MEDIAN2(R27,Analysis!$B$5,2)</f>
        <v>0</v>
      </c>
      <c r="X27">
        <f t="shared" ref="X27:Y27" ca="1" si="54">X26+W27*$D27</f>
        <v>0</v>
      </c>
      <c r="Y27">
        <f t="shared" ca="1" si="54"/>
        <v>0</v>
      </c>
      <c r="AA27">
        <f ca="1">AVERAGE2(W27,Analysis!$B$6,2)</f>
        <v>0</v>
      </c>
      <c r="AB27">
        <f t="shared" ref="AB27:AC27" ca="1" si="55">AB26+AA27*$D27</f>
        <v>0</v>
      </c>
      <c r="AC27">
        <f t="shared" ca="1" si="55"/>
        <v>0</v>
      </c>
      <c r="AF27">
        <f ca="1">IF(B27&gt;0,C27-Analysis!$B$14,0)</f>
        <v>-3.093541457152682E-3</v>
      </c>
      <c r="AG27">
        <f ca="1">IF(B27&gt;0,AG26+AF27*$D27,0)</f>
        <v>-8.1204982041664729E-4</v>
      </c>
      <c r="AH27">
        <f ca="1">IF(B27&gt;0,AH26+AG27*$D27,0)</f>
        <v>-1.8919238381493044E-4</v>
      </c>
      <c r="AI27">
        <f ca="1">IF(AND(B27&gt;Analysis!$B$39,B27&lt;Analysis!$B$40),FilterInput(AF27,Analysis!$B$34,Analysis!$B$35),0)</f>
        <v>0</v>
      </c>
      <c r="AJ27">
        <f ca="1">MEDIAN2(AI27,Analysis!$B$5,2)</f>
        <v>0</v>
      </c>
      <c r="AK27">
        <f ca="1">AVERAGE2(AJ27,Analysis!$B$6,2)</f>
        <v>0</v>
      </c>
      <c r="AL27">
        <f ca="1">INTEGRAL2(R27,$B27,AL26,R26,$B26,Analysis!$B$22)</f>
        <v>0</v>
      </c>
      <c r="AM27">
        <f ca="1">IF(AND(B27&lt;Analysis!$B$40,B27&gt;0),INTEGRAL2(AL27,$B27,AM26,AL26,$B26,Analysis!$B$23),0)</f>
        <v>0</v>
      </c>
      <c r="AN27">
        <f>IF($P27,AM27*Analysis!$B$30+Analysis!$B$31,0)</f>
        <v>0</v>
      </c>
      <c r="AO27">
        <f>AN27-'Flight Input'!$U27</f>
        <v>0</v>
      </c>
      <c r="AQ27">
        <f>Analysis!$B$36*'Flight Input'!U27+IF('Flight Input'!U27 &gt; 0,Analysis!$B$37,0)</f>
        <v>0</v>
      </c>
      <c r="AR27">
        <f ca="1">_xlfn.COVARIANCE.P($AN$102:$AN$1102,'Flight Input'!U27:U1027)</f>
        <v>1.0511883782587106E-2</v>
      </c>
    </row>
    <row r="28" spans="1:44" x14ac:dyDescent="0.3">
      <c r="A28">
        <v>26</v>
      </c>
      <c r="B28">
        <f>'Flight Input'!M28</f>
        <v>0.56978499999968335</v>
      </c>
      <c r="C28">
        <f ca="1">INDIRECT(CONCATENATE("'Flight Input'!",Analysis!$B$2,A28+2))</f>
        <v>9.9368138699999999</v>
      </c>
      <c r="D28">
        <f t="shared" si="0"/>
        <v>2.1387000000686385E-2</v>
      </c>
      <c r="F28">
        <f t="shared" ca="1" si="4"/>
        <v>5.0968872748088492</v>
      </c>
      <c r="G28">
        <f t="shared" ca="1" si="5"/>
        <v>1.370085903090646</v>
      </c>
      <c r="I28">
        <f>SUM(D$2:D28)/COUNT(D$2:D28)</f>
        <v>1.9891730769394107E-2</v>
      </c>
      <c r="J28">
        <f t="shared" si="1"/>
        <v>1.0751703935985768</v>
      </c>
      <c r="L28">
        <f ca="1">VARA(C$2:C28)</f>
        <v>4.7511597762251313E-4</v>
      </c>
      <c r="M28">
        <f t="shared" ca="1" si="2"/>
        <v>1.1687003221325765E-2</v>
      </c>
      <c r="N28">
        <f t="shared" ca="1" si="6"/>
        <v>4.0557357271808474</v>
      </c>
      <c r="O28" t="b">
        <f ca="1">IF(OR(O27,M28*MIN((B28-B$2)*Analysis!$B$19,1)&gt;Analysis!$B$18),TRUE,FALSE)</f>
        <v>0</v>
      </c>
      <c r="P28" t="b">
        <f>IF(OR('Flight Input'!N28=3,'Flight Input'!N28=9),TRUE,FALSE)</f>
        <v>0</v>
      </c>
      <c r="Q28">
        <f ca="1">IF(O28,Q27,SUM(C$2:C28)/COUNT(C$2:C28))+(Analysis!$D$14-500)/1000000</f>
        <v>9.856457526666663</v>
      </c>
      <c r="R28">
        <f t="shared" ca="1" si="3"/>
        <v>0</v>
      </c>
      <c r="S28">
        <f t="shared" ca="1" si="7"/>
        <v>0</v>
      </c>
      <c r="T28">
        <f>IF(P28,T27+S28*$D28,0)</f>
        <v>0</v>
      </c>
      <c r="U28">
        <f>IF($P28,T28*Analysis!$B$28+Analysis!$B$29,0)</f>
        <v>0</v>
      </c>
      <c r="V28">
        <f>U28-'Flight Input'!$U28</f>
        <v>0</v>
      </c>
      <c r="W28">
        <f ca="1">MEDIAN2(R28,Analysis!$B$5,2)</f>
        <v>0</v>
      </c>
      <c r="X28">
        <f t="shared" ref="X28:Y28" ca="1" si="56">X27+W28*$D28</f>
        <v>0</v>
      </c>
      <c r="Y28">
        <f t="shared" ca="1" si="56"/>
        <v>0</v>
      </c>
      <c r="AA28">
        <f ca="1">AVERAGE2(W28,Analysis!$B$6,2)</f>
        <v>0</v>
      </c>
      <c r="AB28">
        <f t="shared" ref="AB28:AC28" ca="1" si="57">AB27+AA28*$D28</f>
        <v>0</v>
      </c>
      <c r="AC28">
        <f t="shared" ca="1" si="57"/>
        <v>0</v>
      </c>
      <c r="AF28">
        <f ca="1">IF(B28&gt;0,C28-Analysis!$B$14,0)</f>
        <v>8.3646478542847902E-2</v>
      </c>
      <c r="AG28">
        <f ca="1">IF(B28&gt;0,AG27+AF28*$D28,0)</f>
        <v>9.7689741623665453E-4</v>
      </c>
      <c r="AH28">
        <f ca="1">IF(B28&gt;0,AH27+AG28*$D28,0)</f>
        <v>-1.6829947877320658E-4</v>
      </c>
      <c r="AI28">
        <f ca="1">IF(AND(B28&gt;Analysis!$B$39,B28&lt;Analysis!$B$40),FilterInput(AF28,Analysis!$B$34,Analysis!$B$35),0)</f>
        <v>0</v>
      </c>
      <c r="AJ28">
        <f ca="1">MEDIAN2(AI28,Analysis!$B$5,2)</f>
        <v>0</v>
      </c>
      <c r="AK28">
        <f ca="1">AVERAGE2(AJ28,Analysis!$B$6,2)</f>
        <v>0</v>
      </c>
      <c r="AL28">
        <f ca="1">INTEGRAL2(R28,$B28,AL27,R27,$B27,Analysis!$B$22)</f>
        <v>0</v>
      </c>
      <c r="AM28">
        <f ca="1">IF(AND(B28&lt;Analysis!$B$40,B28&gt;0),INTEGRAL2(AL28,$B28,AM27,AL27,$B27,Analysis!$B$23),0)</f>
        <v>0</v>
      </c>
      <c r="AN28">
        <f>IF($P28,AM28*Analysis!$B$30+Analysis!$B$31,0)</f>
        <v>0</v>
      </c>
      <c r="AO28">
        <f>AN28-'Flight Input'!$U28</f>
        <v>0</v>
      </c>
      <c r="AQ28">
        <f>Analysis!$B$36*'Flight Input'!U28+IF('Flight Input'!U28 &gt; 0,Analysis!$B$37,0)</f>
        <v>0</v>
      </c>
      <c r="AR28">
        <f ca="1">_xlfn.COVARIANCE.P($AN$102:$AN$1102,'Flight Input'!U28:U1028)</f>
        <v>1.0583129073372876E-2</v>
      </c>
    </row>
    <row r="29" spans="1:44" x14ac:dyDescent="0.3">
      <c r="A29">
        <v>27</v>
      </c>
      <c r="B29">
        <f>'Flight Input'!M29</f>
        <v>0.58849900000495836</v>
      </c>
      <c r="C29">
        <f ca="1">INDIRECT(CONCATENATE("'Flight Input'!",Analysis!$B$2,A29+2))</f>
        <v>9.8949938399999997</v>
      </c>
      <c r="D29">
        <f t="shared" si="0"/>
        <v>1.8714000005275011E-2</v>
      </c>
      <c r="F29">
        <f t="shared" ca="1" si="4"/>
        <v>5.2820621895828053</v>
      </c>
      <c r="G29">
        <f t="shared" ca="1" si="5"/>
        <v>1.4689344149343615</v>
      </c>
      <c r="I29">
        <f>SUM(D$2:D29)/COUNT(D$2:D29)</f>
        <v>1.984811111146377E-2</v>
      </c>
      <c r="J29">
        <f t="shared" si="1"/>
        <v>0.94286050194803039</v>
      </c>
      <c r="L29">
        <f ca="1">VARA(C$2:C29)</f>
        <v>5.1085971578592447E-4</v>
      </c>
      <c r="M29">
        <f t="shared" ca="1" si="2"/>
        <v>1.9099999013217947E-3</v>
      </c>
      <c r="N29">
        <f t="shared" ca="1" si="6"/>
        <v>-2.2346922084114675</v>
      </c>
      <c r="O29" t="b">
        <f ca="1">IF(OR(O28,M29*MIN((B29-B$2)*Analysis!$B$19,1)&gt;Analysis!$B$18),TRUE,FALSE)</f>
        <v>0</v>
      </c>
      <c r="P29" t="b">
        <f>IF(OR('Flight Input'!N29=3,'Flight Input'!N29=9),TRUE,FALSE)</f>
        <v>0</v>
      </c>
      <c r="Q29">
        <f ca="1">IF(O29,Q28,SUM(C$2:C29)/COUNT(C$2:C29))+(Analysis!$D$14-500)/1000000</f>
        <v>9.8578377521428528</v>
      </c>
      <c r="R29">
        <f t="shared" ca="1" si="3"/>
        <v>0</v>
      </c>
      <c r="S29">
        <f t="shared" ca="1" si="7"/>
        <v>0</v>
      </c>
      <c r="T29">
        <f>IF(P29,T28+S29*$D29,0)</f>
        <v>0</v>
      </c>
      <c r="U29">
        <f>IF($P29,T29*Analysis!$B$28+Analysis!$B$29,0)</f>
        <v>0</v>
      </c>
      <c r="V29">
        <f>U29-'Flight Input'!$U29</f>
        <v>0</v>
      </c>
      <c r="W29">
        <f ca="1">MEDIAN2(R29,Analysis!$B$5,2)</f>
        <v>0</v>
      </c>
      <c r="X29">
        <f t="shared" ref="X29:Y29" ca="1" si="58">X28+W29*$D29</f>
        <v>0</v>
      </c>
      <c r="Y29">
        <f t="shared" ca="1" si="58"/>
        <v>0</v>
      </c>
      <c r="AA29">
        <f ca="1">AVERAGE2(W29,Analysis!$B$6,2)</f>
        <v>0</v>
      </c>
      <c r="AB29">
        <f t="shared" ref="AB29:AC29" ca="1" si="59">AB28+AA29*$D29</f>
        <v>0</v>
      </c>
      <c r="AC29">
        <f t="shared" ca="1" si="59"/>
        <v>0</v>
      </c>
      <c r="AF29">
        <f ca="1">IF(B29&gt;0,C29-Analysis!$B$14,0)</f>
        <v>4.1826448542847672E-2</v>
      </c>
      <c r="AG29">
        <f ca="1">IF(B29&gt;0,AG28+AF29*$D29,0)</f>
        <v>1.7596375744881407E-3</v>
      </c>
      <c r="AH29">
        <f ca="1">IF(B29&gt;0,AH28+AG29*$D29,0)</f>
        <v>-1.3536962119495342E-4</v>
      </c>
      <c r="AI29">
        <f ca="1">IF(AND(B29&gt;Analysis!$B$39,B29&lt;Analysis!$B$40),FilterInput(AF29,Analysis!$B$34,Analysis!$B$35),0)</f>
        <v>0</v>
      </c>
      <c r="AJ29">
        <f ca="1">MEDIAN2(AI29,Analysis!$B$5,2)</f>
        <v>0</v>
      </c>
      <c r="AK29">
        <f ca="1">AVERAGE2(AJ29,Analysis!$B$6,2)</f>
        <v>0</v>
      </c>
      <c r="AL29">
        <f ca="1">INTEGRAL2(R29,$B29,AL28,R28,$B28,Analysis!$B$22)</f>
        <v>0</v>
      </c>
      <c r="AM29">
        <f ca="1">IF(AND(B29&lt;Analysis!$B$40,B29&gt;0),INTEGRAL2(AL29,$B29,AM28,AL28,$B28,Analysis!$B$23),0)</f>
        <v>0</v>
      </c>
      <c r="AN29">
        <f>IF($P29,AM29*Analysis!$B$30+Analysis!$B$31,0)</f>
        <v>0</v>
      </c>
      <c r="AO29">
        <f>AN29-'Flight Input'!$U29</f>
        <v>0</v>
      </c>
      <c r="AQ29">
        <f>Analysis!$B$36*'Flight Input'!U29+IF('Flight Input'!U29 &gt; 0,Analysis!$B$37,0)</f>
        <v>0</v>
      </c>
      <c r="AR29">
        <f ca="1">_xlfn.COVARIANCE.P($AN$102:$AN$1102,'Flight Input'!U29:U1029)</f>
        <v>1.0654077827332454E-2</v>
      </c>
    </row>
    <row r="30" spans="1:44" x14ac:dyDescent="0.3">
      <c r="A30">
        <v>28</v>
      </c>
      <c r="B30">
        <f>'Flight Input'!M30</f>
        <v>0.61144700000295416</v>
      </c>
      <c r="C30">
        <f ca="1">INDIRECT(CONCATENATE("'Flight Input'!",Analysis!$B$2,A30+2))</f>
        <v>9.8634644999999992</v>
      </c>
      <c r="D30">
        <f t="shared" si="0"/>
        <v>2.2947999997995794E-2</v>
      </c>
      <c r="F30">
        <f t="shared" ca="1" si="4"/>
        <v>5.5084089729090371</v>
      </c>
      <c r="G30">
        <f t="shared" ca="1" si="5"/>
        <v>1.5953413840336381</v>
      </c>
      <c r="I30">
        <f>SUM(D$2:D30)/COUNT(D$2:D30)</f>
        <v>1.9958821428839917E-2</v>
      </c>
      <c r="J30">
        <f t="shared" si="1"/>
        <v>1.1497672886053583</v>
      </c>
      <c r="L30">
        <f ca="1">VARA(C$2:C30)</f>
        <v>4.9374956303906235E-4</v>
      </c>
      <c r="M30">
        <f t="shared" ca="1" si="2"/>
        <v>-7.4560540127054499E-4</v>
      </c>
      <c r="N30">
        <f t="shared" ca="1" si="6"/>
        <v>-1.3739471850598828</v>
      </c>
      <c r="O30" t="b">
        <f ca="1">IF(OR(O29,M30*MIN((B30-B$2)*Analysis!$B$19,1)&gt;Analysis!$B$18),TRUE,FALSE)</f>
        <v>0</v>
      </c>
      <c r="P30" t="b">
        <f>IF(OR('Flight Input'!N30=3,'Flight Input'!N30=9),TRUE,FALSE)</f>
        <v>0</v>
      </c>
      <c r="Q30">
        <f ca="1">IF(O30,Q29,SUM(C$2:C30)/COUNT(C$2:C30))+(Analysis!$D$14-500)/1000000</f>
        <v>9.8580355710344794</v>
      </c>
      <c r="R30">
        <f t="shared" ca="1" si="3"/>
        <v>0</v>
      </c>
      <c r="S30">
        <f t="shared" ca="1" si="7"/>
        <v>0</v>
      </c>
      <c r="T30">
        <f>IF(P30,T29+S30*$D30,0)</f>
        <v>0</v>
      </c>
      <c r="U30">
        <f>IF($P30,T30*Analysis!$B$28+Analysis!$B$29,0)</f>
        <v>0</v>
      </c>
      <c r="V30">
        <f>U30-'Flight Input'!$U30</f>
        <v>0</v>
      </c>
      <c r="W30">
        <f ca="1">MEDIAN2(R30,Analysis!$B$5,2)</f>
        <v>0</v>
      </c>
      <c r="X30">
        <f t="shared" ref="X30:Y30" ca="1" si="60">X29+W30*$D30</f>
        <v>0</v>
      </c>
      <c r="Y30">
        <f t="shared" ca="1" si="60"/>
        <v>0</v>
      </c>
      <c r="AA30">
        <f ca="1">AVERAGE2(W30,Analysis!$B$6,2)</f>
        <v>0</v>
      </c>
      <c r="AB30">
        <f t="shared" ref="AB30:AC30" ca="1" si="61">AB29+AA30*$D30</f>
        <v>0</v>
      </c>
      <c r="AC30">
        <f t="shared" ca="1" si="61"/>
        <v>0</v>
      </c>
      <c r="AF30">
        <f ca="1">IF(B30&gt;0,C30-Analysis!$B$14,0)</f>
        <v>1.0297108542847155E-2</v>
      </c>
      <c r="AG30">
        <f ca="1">IF(B30&gt;0,AG29+AF30*$D30,0)</f>
        <v>1.9959356213087595E-3</v>
      </c>
      <c r="AH30">
        <f ca="1">IF(B30&gt;0,AH29+AG30*$D30,0)</f>
        <v>-8.9566890561160287E-5</v>
      </c>
      <c r="AI30">
        <f ca="1">IF(AND(B30&gt;Analysis!$B$39,B30&lt;Analysis!$B$40),FilterInput(AF30,Analysis!$B$34,Analysis!$B$35),0)</f>
        <v>0</v>
      </c>
      <c r="AJ30">
        <f ca="1">MEDIAN2(AI30,Analysis!$B$5,2)</f>
        <v>0</v>
      </c>
      <c r="AK30">
        <f ca="1">AVERAGE2(AJ30,Analysis!$B$6,2)</f>
        <v>0</v>
      </c>
      <c r="AL30">
        <f ca="1">INTEGRAL2(R30,$B30,AL29,R29,$B29,Analysis!$B$22)</f>
        <v>0</v>
      </c>
      <c r="AM30">
        <f ca="1">IF(AND(B30&lt;Analysis!$B$40,B30&gt;0),INTEGRAL2(AL30,$B30,AM29,AL29,$B29,Analysis!$B$23),0)</f>
        <v>0</v>
      </c>
      <c r="AN30">
        <f>IF($P30,AM30*Analysis!$B$30+Analysis!$B$31,0)</f>
        <v>0</v>
      </c>
      <c r="AO30">
        <f>AN30-'Flight Input'!$U30</f>
        <v>0</v>
      </c>
      <c r="AQ30">
        <f>Analysis!$B$36*'Flight Input'!U30+IF('Flight Input'!U30 &gt; 0,Analysis!$B$37,0)</f>
        <v>0</v>
      </c>
      <c r="AR30">
        <f ca="1">_xlfn.COVARIANCE.P($AN$102:$AN$1102,'Flight Input'!U30:U1030)</f>
        <v>1.0724712035197348E-2</v>
      </c>
    </row>
    <row r="31" spans="1:44" x14ac:dyDescent="0.3">
      <c r="A31">
        <v>29</v>
      </c>
      <c r="B31">
        <f>'Flight Input'!M31</f>
        <v>0.6288020000065444</v>
      </c>
      <c r="C31">
        <f ca="1">INDIRECT(CONCATENATE("'Flight Input'!",Analysis!$B$2,A31+2))</f>
        <v>9.88999074</v>
      </c>
      <c r="D31">
        <f t="shared" si="0"/>
        <v>1.7355000003590249E-2</v>
      </c>
      <c r="F31">
        <f t="shared" ca="1" si="4"/>
        <v>5.6800497622372443</v>
      </c>
      <c r="G31">
        <f t="shared" ca="1" si="5"/>
        <v>1.6939186476776582</v>
      </c>
      <c r="I31">
        <f>SUM(D$2:D31)/COUNT(D$2:D31)</f>
        <v>1.9869034483141652E-2</v>
      </c>
      <c r="J31">
        <f t="shared" si="1"/>
        <v>0.87346972085208796</v>
      </c>
      <c r="L31">
        <f ca="1">VARA(C$2:C31)</f>
        <v>5.1099621806395361E-4</v>
      </c>
      <c r="M31">
        <f t="shared" ca="1" si="2"/>
        <v>9.9375713173860164E-4</v>
      </c>
      <c r="N31">
        <f t="shared" ca="1" si="6"/>
        <v>1.5284494378861018</v>
      </c>
      <c r="O31" t="b">
        <f ca="1">IF(OR(O30,M31*MIN((B31-B$2)*Analysis!$B$19,1)&gt;Analysis!$B$18),TRUE,FALSE)</f>
        <v>0</v>
      </c>
      <c r="P31" t="b">
        <f>IF(OR('Flight Input'!N31=3,'Flight Input'!N31=9),TRUE,FALSE)</f>
        <v>0</v>
      </c>
      <c r="Q31">
        <f ca="1">IF(O31,Q30,SUM(C$2:C31)/COUNT(C$2:C31))+(Analysis!$D$14-500)/1000000</f>
        <v>9.8591044099999969</v>
      </c>
      <c r="R31">
        <f t="shared" ca="1" si="3"/>
        <v>0</v>
      </c>
      <c r="S31">
        <f t="shared" ca="1" si="7"/>
        <v>0</v>
      </c>
      <c r="T31">
        <f>IF(P31,T30+S31*$D31,0)</f>
        <v>0</v>
      </c>
      <c r="U31">
        <f>IF($P31,T31*Analysis!$B$28+Analysis!$B$29,0)</f>
        <v>0</v>
      </c>
      <c r="V31">
        <f>U31-'Flight Input'!$U31</f>
        <v>0</v>
      </c>
      <c r="W31">
        <f ca="1">MEDIAN2(R31,Analysis!$B$5,2)</f>
        <v>0</v>
      </c>
      <c r="X31">
        <f t="shared" ref="X31:Y31" ca="1" si="62">X30+W31*$D31</f>
        <v>0</v>
      </c>
      <c r="Y31">
        <f t="shared" ca="1" si="62"/>
        <v>0</v>
      </c>
      <c r="AA31">
        <f ca="1">AVERAGE2(W31,Analysis!$B$6,2)</f>
        <v>0</v>
      </c>
      <c r="AB31">
        <f t="shared" ref="AB31:AC31" ca="1" si="63">AB30+AA31*$D31</f>
        <v>0</v>
      </c>
      <c r="AC31">
        <f t="shared" ca="1" si="63"/>
        <v>0</v>
      </c>
      <c r="AF31">
        <f ca="1">IF(B31&gt;0,C31-Analysis!$B$14,0)</f>
        <v>3.6823348542847967E-2</v>
      </c>
      <c r="AG31">
        <f ca="1">IF(B31&gt;0,AG30+AF31*$D31,0)</f>
        <v>2.6350048354020911E-3</v>
      </c>
      <c r="AH31">
        <f ca="1">IF(B31&gt;0,AH30+AG31*$D31,0)</f>
        <v>-4.3836381633296672E-5</v>
      </c>
      <c r="AI31">
        <f ca="1">IF(AND(B31&gt;Analysis!$B$39,B31&lt;Analysis!$B$40),FilterInput(AF31,Analysis!$B$34,Analysis!$B$35),0)</f>
        <v>0</v>
      </c>
      <c r="AJ31">
        <f ca="1">MEDIAN2(AI31,Analysis!$B$5,2)</f>
        <v>0</v>
      </c>
      <c r="AK31">
        <f ca="1">AVERAGE2(AJ31,Analysis!$B$6,2)</f>
        <v>0</v>
      </c>
      <c r="AL31">
        <f ca="1">INTEGRAL2(R31,$B31,AL30,R30,$B30,Analysis!$B$22)</f>
        <v>0</v>
      </c>
      <c r="AM31">
        <f ca="1">IF(AND(B31&lt;Analysis!$B$40,B31&gt;0),INTEGRAL2(AL31,$B31,AM30,AL30,$B30,Analysis!$B$23),0)</f>
        <v>0</v>
      </c>
      <c r="AN31">
        <f>IF($P31,AM31*Analysis!$B$30+Analysis!$B$31,0)</f>
        <v>0</v>
      </c>
      <c r="AO31">
        <f>AN31-'Flight Input'!$U31</f>
        <v>0</v>
      </c>
      <c r="AQ31">
        <f>Analysis!$B$36*'Flight Input'!U31+IF('Flight Input'!U31 &gt; 0,Analysis!$B$37,0)</f>
        <v>0</v>
      </c>
      <c r="AR31">
        <f ca="1">_xlfn.COVARIANCE.P($AN$102:$AN$1102,'Flight Input'!U31:U1031)</f>
        <v>1.0794373756561268E-2</v>
      </c>
    </row>
    <row r="32" spans="1:44" x14ac:dyDescent="0.3">
      <c r="A32">
        <v>30</v>
      </c>
      <c r="B32">
        <f>'Flight Input'!M32</f>
        <v>0.65030599999590777</v>
      </c>
      <c r="C32">
        <f ca="1">INDIRECT(CONCATENATE("'Flight Input'!",Analysis!$B$2,A32+2))</f>
        <v>9.8367813000000002</v>
      </c>
      <c r="D32">
        <f t="shared" si="0"/>
        <v>2.1503999989363365E-2</v>
      </c>
      <c r="F32">
        <f t="shared" ca="1" si="4"/>
        <v>5.8915799072078139</v>
      </c>
      <c r="G32">
        <f t="shared" ca="1" si="5"/>
        <v>1.8206111819395885</v>
      </c>
      <c r="I32">
        <f>SUM(D$2:D32)/COUNT(D$2:D32)</f>
        <v>1.9923533333349043E-2</v>
      </c>
      <c r="J32">
        <f t="shared" si="1"/>
        <v>1.0793266249299693</v>
      </c>
      <c r="L32">
        <f ca="1">VARA(C$2:C32)</f>
        <v>5.0987985775877165E-4</v>
      </c>
      <c r="M32">
        <f t="shared" ca="1" si="2"/>
        <v>-5.1914076717548185E-5</v>
      </c>
      <c r="N32">
        <f t="shared" ca="1" si="6"/>
        <v>-2.4743973226524876</v>
      </c>
      <c r="O32" t="b">
        <f ca="1">IF(OR(O31,M32*MIN((B32-B$2)*Analysis!$B$19,1)&gt;Analysis!$B$18),TRUE,FALSE)</f>
        <v>0</v>
      </c>
      <c r="P32" t="b">
        <f>IF(OR('Flight Input'!N32=3,'Flight Input'!N32=9),TRUE,FALSE)</f>
        <v>0</v>
      </c>
      <c r="Q32">
        <f ca="1">IF(O32,Q31,SUM(C$2:C32)/COUNT(C$2:C32))+(Analysis!$D$14-500)/1000000</f>
        <v>9.8583878580645123</v>
      </c>
      <c r="R32">
        <f t="shared" ca="1" si="3"/>
        <v>0</v>
      </c>
      <c r="S32">
        <f t="shared" ca="1" si="7"/>
        <v>0</v>
      </c>
      <c r="T32">
        <f>IF(P32,T31+S32*$D32,0)</f>
        <v>0</v>
      </c>
      <c r="U32">
        <f>IF($P32,T32*Analysis!$B$28+Analysis!$B$29,0)</f>
        <v>0</v>
      </c>
      <c r="V32">
        <f>U32-'Flight Input'!$U32</f>
        <v>0</v>
      </c>
      <c r="W32">
        <f ca="1">MEDIAN2(R32,Analysis!$B$5,2)</f>
        <v>0</v>
      </c>
      <c r="X32">
        <f t="shared" ref="X32:Y32" ca="1" si="64">X31+W32*$D32</f>
        <v>0</v>
      </c>
      <c r="Y32">
        <f t="shared" ca="1" si="64"/>
        <v>0</v>
      </c>
      <c r="AA32">
        <f ca="1">AVERAGE2(W32,Analysis!$B$6,2)</f>
        <v>0</v>
      </c>
      <c r="AB32">
        <f t="shared" ref="AB32:AC32" ca="1" si="65">AB31+AA32*$D32</f>
        <v>0</v>
      </c>
      <c r="AC32">
        <f t="shared" ca="1" si="65"/>
        <v>0</v>
      </c>
      <c r="AF32">
        <f ca="1">IF(B32&gt;0,C32-Analysis!$B$14,0)</f>
        <v>-1.6386091457151863E-2</v>
      </c>
      <c r="AG32">
        <f ca="1">IF(B32&gt;0,AG31+AF32*$D32,0)</f>
        <v>2.2826383248817903E-3</v>
      </c>
      <c r="AH32">
        <f ca="1">IF(B32&gt;0,AH31+AG32*$D32,0)</f>
        <v>5.2494728806817592E-6</v>
      </c>
      <c r="AI32">
        <f ca="1">IF(AND(B32&gt;Analysis!$B$39,B32&lt;Analysis!$B$40),FilterInput(AF32,Analysis!$B$34,Analysis!$B$35),0)</f>
        <v>0</v>
      </c>
      <c r="AJ32">
        <f ca="1">MEDIAN2(AI32,Analysis!$B$5,2)</f>
        <v>0</v>
      </c>
      <c r="AK32">
        <f ca="1">AVERAGE2(AJ32,Analysis!$B$6,2)</f>
        <v>0</v>
      </c>
      <c r="AL32">
        <f ca="1">INTEGRAL2(R32,$B32,AL31,R31,$B31,Analysis!$B$22)</f>
        <v>0</v>
      </c>
      <c r="AM32">
        <f ca="1">IF(AND(B32&lt;Analysis!$B$40,B32&gt;0),INTEGRAL2(AL32,$B32,AM31,AL31,$B31,Analysis!$B$23),0)</f>
        <v>0</v>
      </c>
      <c r="AN32">
        <f>IF($P32,AM32*Analysis!$B$30+Analysis!$B$31,0)</f>
        <v>0</v>
      </c>
      <c r="AO32">
        <f>AN32-'Flight Input'!$U32</f>
        <v>0</v>
      </c>
      <c r="AQ32">
        <f>Analysis!$B$36*'Flight Input'!U32+IF('Flight Input'!U32 &gt; 0,Analysis!$B$37,0)</f>
        <v>0</v>
      </c>
      <c r="AR32">
        <f ca="1">_xlfn.COVARIANCE.P($AN$102:$AN$1102,'Flight Input'!U32:U1032)</f>
        <v>1.086372312606923E-2</v>
      </c>
    </row>
    <row r="33" spans="1:44" x14ac:dyDescent="0.3">
      <c r="A33">
        <v>31</v>
      </c>
      <c r="B33">
        <f>'Flight Input'!M33</f>
        <v>0.67232100000546779</v>
      </c>
      <c r="C33">
        <f ca="1">INDIRECT(CONCATENATE("'Flight Input'!",Analysis!$B$2,A33+2))</f>
        <v>9.8461890900000011</v>
      </c>
      <c r="D33">
        <f t="shared" si="0"/>
        <v>2.2015000009560026E-2</v>
      </c>
      <c r="F33">
        <f t="shared" ca="1" si="4"/>
        <v>6.1083437601182933</v>
      </c>
      <c r="G33">
        <f t="shared" ca="1" si="5"/>
        <v>1.9550863698769887</v>
      </c>
      <c r="I33">
        <f>SUM(D$2:D33)/COUNT(D$2:D33)</f>
        <v>1.999100000032359E-2</v>
      </c>
      <c r="J33">
        <f t="shared" si="1"/>
        <v>1.1012455609626168</v>
      </c>
      <c r="L33">
        <f ca="1">VARA(C$2:C33)</f>
        <v>4.9799894270289083E-4</v>
      </c>
      <c r="M33">
        <f t="shared" ca="1" si="2"/>
        <v>-5.3967363391876086E-4</v>
      </c>
      <c r="N33">
        <f t="shared" ca="1" si="6"/>
        <v>0.42733545291462988</v>
      </c>
      <c r="O33" t="b">
        <f ca="1">IF(OR(O32,M33*MIN((B33-B$2)*Analysis!$B$19,1)&gt;Analysis!$B$18),TRUE,FALSE)</f>
        <v>0</v>
      </c>
      <c r="P33" t="b">
        <f>IF(OR('Flight Input'!N33=3,'Flight Input'!N33=9),TRUE,FALSE)</f>
        <v>0</v>
      </c>
      <c r="Q33">
        <f ca="1">IF(O33,Q32,SUM(C$2:C33)/COUNT(C$2:C33))+(Analysis!$D$14-500)/1000000</f>
        <v>9.8580100840624958</v>
      </c>
      <c r="R33">
        <f t="shared" ca="1" si="3"/>
        <v>0</v>
      </c>
      <c r="S33">
        <f t="shared" ca="1" si="7"/>
        <v>0</v>
      </c>
      <c r="T33">
        <f>IF(P33,T32+S33*$D33,0)</f>
        <v>0</v>
      </c>
      <c r="U33">
        <f>IF($P33,T33*Analysis!$B$28+Analysis!$B$29,0)</f>
        <v>0</v>
      </c>
      <c r="V33">
        <f>U33-'Flight Input'!$U33</f>
        <v>0</v>
      </c>
      <c r="W33">
        <f ca="1">MEDIAN2(R33,Analysis!$B$5,2)</f>
        <v>0</v>
      </c>
      <c r="X33">
        <f t="shared" ref="X33:Y33" ca="1" si="66">X32+W33*$D33</f>
        <v>0</v>
      </c>
      <c r="Y33">
        <f t="shared" ca="1" si="66"/>
        <v>0</v>
      </c>
      <c r="AA33">
        <f ca="1">AVERAGE2(W33,Analysis!$B$6,2)</f>
        <v>0</v>
      </c>
      <c r="AB33">
        <f t="shared" ref="AB33:AC33" ca="1" si="67">AB32+AA33*$D33</f>
        <v>0</v>
      </c>
      <c r="AC33">
        <f t="shared" ca="1" si="67"/>
        <v>0</v>
      </c>
      <c r="AF33">
        <f ca="1">IF(B33&gt;0,C33-Analysis!$B$14,0)</f>
        <v>-6.9783014571509483E-3</v>
      </c>
      <c r="AG33">
        <f ca="1">IF(B33&gt;0,AG32+AF33*$D33,0)</f>
        <v>2.1290110182358994E-3</v>
      </c>
      <c r="AH33">
        <f ca="1">IF(B33&gt;0,AH32+AG33*$D33,0)</f>
        <v>5.2119650467498488E-5</v>
      </c>
      <c r="AI33">
        <f ca="1">IF(AND(B33&gt;Analysis!$B$39,B33&lt;Analysis!$B$40),FilterInput(AF33,Analysis!$B$34,Analysis!$B$35),0)</f>
        <v>0</v>
      </c>
      <c r="AJ33">
        <f ca="1">MEDIAN2(AI33,Analysis!$B$5,2)</f>
        <v>0</v>
      </c>
      <c r="AK33">
        <f ca="1">AVERAGE2(AJ33,Analysis!$B$6,2)</f>
        <v>0</v>
      </c>
      <c r="AL33">
        <f ca="1">INTEGRAL2(R33,$B33,AL32,R32,$B32,Analysis!$B$22)</f>
        <v>0</v>
      </c>
      <c r="AM33">
        <f ca="1">IF(AND(B33&lt;Analysis!$B$40,B33&gt;0),INTEGRAL2(AL33,$B33,AM32,AL32,$B32,Analysis!$B$23),0)</f>
        <v>0</v>
      </c>
      <c r="AN33">
        <f>IF($P33,AM33*Analysis!$B$30+Analysis!$B$31,0)</f>
        <v>0</v>
      </c>
      <c r="AO33">
        <f>AN33-'Flight Input'!$U33</f>
        <v>0</v>
      </c>
      <c r="AQ33">
        <f>Analysis!$B$36*'Flight Input'!U33+IF('Flight Input'!U33 &gt; 0,Analysis!$B$37,0)</f>
        <v>0</v>
      </c>
      <c r="AR33">
        <f ca="1">_xlfn.COVARIANCE.P($AN$102:$AN$1102,'Flight Input'!U33:U1033)</f>
        <v>1.093277674511879E-2</v>
      </c>
    </row>
    <row r="34" spans="1:44" x14ac:dyDescent="0.3">
      <c r="A34">
        <v>32</v>
      </c>
      <c r="B34">
        <f>'Flight Input'!M34</f>
        <v>0.68908599999849685</v>
      </c>
      <c r="C34">
        <f ca="1">INDIRECT(CONCATENATE("'Flight Input'!",Analysis!$B$2,A34+2))</f>
        <v>9.8578139400000016</v>
      </c>
      <c r="D34">
        <f t="shared" si="0"/>
        <v>1.6764999993029051E-2</v>
      </c>
      <c r="F34">
        <f t="shared" ca="1" si="4"/>
        <v>6.273610010753675</v>
      </c>
      <c r="G34">
        <f t="shared" ca="1" si="5"/>
        <v>2.0602634416635413</v>
      </c>
      <c r="I34">
        <f>SUM(D$2:D34)/COUNT(D$2:D34)</f>
        <v>1.9890187500095635E-2</v>
      </c>
      <c r="J34">
        <f t="shared" si="1"/>
        <v>0.84287792626130054</v>
      </c>
      <c r="L34">
        <f ca="1">VARA(C$2:C34)</f>
        <v>4.8243670061613774E-4</v>
      </c>
      <c r="M34">
        <f t="shared" ca="1" si="2"/>
        <v>-9.2825780454661091E-4</v>
      </c>
      <c r="N34">
        <f t="shared" ca="1" si="6"/>
        <v>0.69339994064026955</v>
      </c>
      <c r="O34" t="b">
        <f ca="1">IF(OR(O33,M34*MIN((B34-B$2)*Analysis!$B$19,1)&gt;Analysis!$B$18),TRUE,FALSE)</f>
        <v>0</v>
      </c>
      <c r="P34" t="b">
        <f>IF(OR('Flight Input'!N34=3,'Flight Input'!N34=9),TRUE,FALSE)</f>
        <v>0</v>
      </c>
      <c r="Q34">
        <f ca="1">IF(O34,Q33,SUM(C$2:C34)/COUNT(C$2:C34))+(Analysis!$D$14-500)/1000000</f>
        <v>9.858007473636361</v>
      </c>
      <c r="R34">
        <f t="shared" ca="1" si="3"/>
        <v>0</v>
      </c>
      <c r="S34">
        <f t="shared" ca="1" si="7"/>
        <v>0</v>
      </c>
      <c r="T34">
        <f>IF(P34,T33+S34*$D34,0)</f>
        <v>0</v>
      </c>
      <c r="U34">
        <f>IF($P34,T34*Analysis!$B$28+Analysis!$B$29,0)</f>
        <v>0</v>
      </c>
      <c r="V34">
        <f>U34-'Flight Input'!$U34</f>
        <v>0</v>
      </c>
      <c r="W34">
        <f ca="1">MEDIAN2(R34,Analysis!$B$5,2)</f>
        <v>0</v>
      </c>
      <c r="X34">
        <f t="shared" ref="X34:Y34" ca="1" si="68">X33+W34*$D34</f>
        <v>0</v>
      </c>
      <c r="Y34">
        <f t="shared" ca="1" si="68"/>
        <v>0</v>
      </c>
      <c r="AA34">
        <f ca="1">AVERAGE2(W34,Analysis!$B$6,2)</f>
        <v>0</v>
      </c>
      <c r="AB34">
        <f t="shared" ref="AB34:AC34" ca="1" si="69">AB33+AA34*$D34</f>
        <v>0</v>
      </c>
      <c r="AC34">
        <f t="shared" ca="1" si="69"/>
        <v>0</v>
      </c>
      <c r="AF34">
        <f ca="1">IF(B34&gt;0,C34-Analysis!$B$14,0)</f>
        <v>4.6465485428495157E-3</v>
      </c>
      <c r="AG34">
        <f ca="1">IF(B34&gt;0,AG33+AF34*$D34,0)</f>
        <v>2.2069104045243809E-3</v>
      </c>
      <c r="AH34">
        <f ca="1">IF(B34&gt;0,AH33+AG34*$D34,0)</f>
        <v>8.9118503383965475E-5</v>
      </c>
      <c r="AI34">
        <f ca="1">IF(AND(B34&gt;Analysis!$B$39,B34&lt;Analysis!$B$40),FilterInput(AF34,Analysis!$B$34,Analysis!$B$35),0)</f>
        <v>0</v>
      </c>
      <c r="AJ34">
        <f ca="1">MEDIAN2(AI34,Analysis!$B$5,2)</f>
        <v>0</v>
      </c>
      <c r="AK34">
        <f ca="1">AVERAGE2(AJ34,Analysis!$B$6,2)</f>
        <v>0</v>
      </c>
      <c r="AL34">
        <f ca="1">INTEGRAL2(R34,$B34,AL33,R33,$B33,Analysis!$B$22)</f>
        <v>0</v>
      </c>
      <c r="AM34">
        <f ca="1">IF(AND(B34&lt;Analysis!$B$40,B34&gt;0),INTEGRAL2(AL34,$B34,AM33,AL33,$B33,Analysis!$B$23),0)</f>
        <v>0</v>
      </c>
      <c r="AN34">
        <f>IF($P34,AM34*Analysis!$B$30+Analysis!$B$31,0)</f>
        <v>0</v>
      </c>
      <c r="AO34">
        <f>AN34-'Flight Input'!$U34</f>
        <v>0</v>
      </c>
      <c r="AQ34">
        <f>Analysis!$B$36*'Flight Input'!U34+IF('Flight Input'!U34 &gt; 0,Analysis!$B$37,0)</f>
        <v>0</v>
      </c>
      <c r="AR34">
        <f ca="1">_xlfn.COVARIANCE.P($AN$102:$AN$1102,'Flight Input'!U34:U1034)</f>
        <v>1.1002090992325504E-2</v>
      </c>
    </row>
    <row r="35" spans="1:44" x14ac:dyDescent="0.3">
      <c r="A35">
        <v>33</v>
      </c>
      <c r="B35">
        <f>'Flight Input'!M35</f>
        <v>0.71103900000161957</v>
      </c>
      <c r="C35">
        <f ca="1">INDIRECT(CONCATENATE("'Flight Input'!",Analysis!$B$2,A35+2))</f>
        <v>9.8521241400000008</v>
      </c>
      <c r="D35">
        <f t="shared" si="0"/>
        <v>2.1953000003122725E-2</v>
      </c>
      <c r="F35">
        <f t="shared" ca="1" si="4"/>
        <v>6.4898936920298604</v>
      </c>
      <c r="G35">
        <f t="shared" ca="1" si="5"/>
        <v>2.2027360779049387</v>
      </c>
      <c r="I35">
        <f>SUM(D$2:D35)/COUNT(D$2:D35)</f>
        <v>1.9952696969884335E-2</v>
      </c>
      <c r="J35">
        <f t="shared" si="1"/>
        <v>1.1002522634537855</v>
      </c>
      <c r="L35">
        <f ca="1">VARA(C$2:C35)</f>
        <v>4.6879774140150715E-4</v>
      </c>
      <c r="M35">
        <f t="shared" ca="1" si="2"/>
        <v>-6.2127997142488484E-4</v>
      </c>
      <c r="N35">
        <f t="shared" ca="1" si="6"/>
        <v>-0.25918097750609909</v>
      </c>
      <c r="O35" t="b">
        <f ca="1">IF(OR(O34,M35*MIN((B35-B$2)*Analysis!$B$19,1)&gt;Analysis!$B$18),TRUE,FALSE)</f>
        <v>0</v>
      </c>
      <c r="P35" t="b">
        <f>IF(OR('Flight Input'!N35=3,'Flight Input'!N35=9),TRUE,FALSE)</f>
        <v>0</v>
      </c>
      <c r="Q35">
        <f ca="1">IF(O35,Q34,SUM(C$2:C35)/COUNT(C$2:C35))+(Analysis!$D$14-500)/1000000</f>
        <v>9.85783766970588</v>
      </c>
      <c r="R35">
        <f t="shared" ca="1" si="3"/>
        <v>0</v>
      </c>
      <c r="S35">
        <f t="shared" ca="1" si="7"/>
        <v>0</v>
      </c>
      <c r="T35">
        <f>IF(P35,T34+S35*$D35,0)</f>
        <v>0</v>
      </c>
      <c r="U35">
        <f>IF($P35,T35*Analysis!$B$28+Analysis!$B$29,0)</f>
        <v>0</v>
      </c>
      <c r="V35">
        <f>U35-'Flight Input'!$U35</f>
        <v>0</v>
      </c>
      <c r="W35">
        <f ca="1">MEDIAN2(R35,Analysis!$B$5,2)</f>
        <v>0</v>
      </c>
      <c r="X35">
        <f t="shared" ref="X35:Y35" ca="1" si="70">X34+W35*$D35</f>
        <v>0</v>
      </c>
      <c r="Y35">
        <f t="shared" ca="1" si="70"/>
        <v>0</v>
      </c>
      <c r="AA35">
        <f ca="1">AVERAGE2(W35,Analysis!$B$6,2)</f>
        <v>0</v>
      </c>
      <c r="AB35">
        <f t="shared" ref="AB35:AC35" ca="1" si="71">AB34+AA35*$D35</f>
        <v>0</v>
      </c>
      <c r="AC35">
        <f t="shared" ca="1" si="71"/>
        <v>0</v>
      </c>
      <c r="AF35">
        <f ca="1">IF(B35&gt;0,C35-Analysis!$B$14,0)</f>
        <v>-1.0432514571512286E-3</v>
      </c>
      <c r="AG35">
        <f ca="1">IF(B35&gt;0,AG34+AF35*$D35,0)</f>
        <v>2.1840079052822823E-3</v>
      </c>
      <c r="AH35">
        <f ca="1">IF(B35&gt;0,AH34+AG35*$D35,0)</f>
        <v>1.3706402893544746E-4</v>
      </c>
      <c r="AI35">
        <f ca="1">IF(AND(B35&gt;Analysis!$B$39,B35&lt;Analysis!$B$40),FilterInput(AF35,Analysis!$B$34,Analysis!$B$35),0)</f>
        <v>0</v>
      </c>
      <c r="AJ35">
        <f ca="1">MEDIAN2(AI35,Analysis!$B$5,2)</f>
        <v>0</v>
      </c>
      <c r="AK35">
        <f ca="1">AVERAGE2(AJ35,Analysis!$B$6,2)</f>
        <v>0</v>
      </c>
      <c r="AL35">
        <f ca="1">INTEGRAL2(R35,$B35,AL34,R34,$B34,Analysis!$B$22)</f>
        <v>0</v>
      </c>
      <c r="AM35">
        <f ca="1">IF(AND(B35&lt;Analysis!$B$40,B35&gt;0),INTEGRAL2(AL35,$B35,AM34,AL34,$B34,Analysis!$B$23),0)</f>
        <v>0</v>
      </c>
      <c r="AN35">
        <f>IF($P35,AM35*Analysis!$B$30+Analysis!$B$31,0)</f>
        <v>0</v>
      </c>
      <c r="AO35">
        <f>AN35-'Flight Input'!$U35</f>
        <v>0</v>
      </c>
      <c r="AQ35">
        <f>Analysis!$B$36*'Flight Input'!U35+IF('Flight Input'!U35 &gt; 0,Analysis!$B$37,0)</f>
        <v>0</v>
      </c>
      <c r="AR35">
        <f ca="1">_xlfn.COVARIANCE.P($AN$102:$AN$1102,'Flight Input'!U35:U1035)</f>
        <v>1.1071178529723027E-2</v>
      </c>
    </row>
    <row r="36" spans="1:44" x14ac:dyDescent="0.3">
      <c r="A36">
        <v>34</v>
      </c>
      <c r="B36">
        <f>'Flight Input'!M36</f>
        <v>0.73151300000608899</v>
      </c>
      <c r="C36">
        <f ca="1">INDIRECT(CONCATENATE("'Flight Input'!",Analysis!$B$2,A36+2))</f>
        <v>9.8538703200000004</v>
      </c>
      <c r="D36">
        <f t="shared" si="0"/>
        <v>2.0474000004469417E-2</v>
      </c>
      <c r="F36">
        <f t="shared" ca="1" si="4"/>
        <v>6.6916418330055816</v>
      </c>
      <c r="G36">
        <f t="shared" ca="1" si="5"/>
        <v>2.3397407528238028</v>
      </c>
      <c r="I36">
        <f>SUM(D$2:D36)/COUNT(D$2:D36)</f>
        <v>1.9968029412078012E-2</v>
      </c>
      <c r="J36">
        <f t="shared" si="1"/>
        <v>1.0253390348115854</v>
      </c>
      <c r="L36">
        <f ca="1">VARA(C$2:C36)</f>
        <v>4.5543469101542755E-4</v>
      </c>
      <c r="M36">
        <f t="shared" ca="1" si="2"/>
        <v>-6.5268391047975402E-4</v>
      </c>
      <c r="N36">
        <f t="shared" ca="1" si="6"/>
        <v>8.5287681919430078E-2</v>
      </c>
      <c r="O36" t="b">
        <f ca="1">IF(OR(O35,M36*MIN((B36-B$2)*Analysis!$B$19,1)&gt;Analysis!$B$18),TRUE,FALSE)</f>
        <v>0</v>
      </c>
      <c r="P36" t="b">
        <f>IF(OR('Flight Input'!N36=3,'Flight Input'!N36=9),TRUE,FALSE)</f>
        <v>0</v>
      </c>
      <c r="Q36">
        <f ca="1">IF(O36,Q35,SUM(C$2:C36)/COUNT(C$2:C36))+(Analysis!$D$14-500)/1000000</f>
        <v>9.8577274597142832</v>
      </c>
      <c r="R36">
        <f t="shared" ca="1" si="3"/>
        <v>0</v>
      </c>
      <c r="S36">
        <f t="shared" ca="1" si="7"/>
        <v>0</v>
      </c>
      <c r="T36">
        <f>IF(P36,T35+S36*$D36,0)</f>
        <v>0</v>
      </c>
      <c r="U36">
        <f>IF($P36,T36*Analysis!$B$28+Analysis!$B$29,0)</f>
        <v>0</v>
      </c>
      <c r="V36">
        <f>U36-'Flight Input'!$U36</f>
        <v>0</v>
      </c>
      <c r="W36">
        <f ca="1">MEDIAN2(R36,Analysis!$B$5,2)</f>
        <v>0</v>
      </c>
      <c r="X36">
        <f t="shared" ref="X36:Y36" ca="1" si="72">X35+W36*$D36</f>
        <v>0</v>
      </c>
      <c r="Y36">
        <f t="shared" ca="1" si="72"/>
        <v>0</v>
      </c>
      <c r="AA36">
        <f ca="1">AVERAGE2(W36,Analysis!$B$6,2)</f>
        <v>0</v>
      </c>
      <c r="AB36">
        <f t="shared" ref="AB36:AC36" ca="1" si="73">AB35+AA36*$D36</f>
        <v>0</v>
      </c>
      <c r="AC36">
        <f t="shared" ca="1" si="73"/>
        <v>0</v>
      </c>
      <c r="AF36">
        <f ca="1">IF(B36&gt;0,C36-Analysis!$B$14,0)</f>
        <v>7.0292854284836892E-4</v>
      </c>
      <c r="AG36">
        <f ca="1">IF(B36&gt;0,AG35+AF36*$D36,0)</f>
        <v>2.1983996642717016E-3</v>
      </c>
      <c r="AH36">
        <f ca="1">IF(B36&gt;0,AH35+AG36*$D36,0)</f>
        <v>1.8207406367157185E-4</v>
      </c>
      <c r="AI36">
        <f ca="1">IF(AND(B36&gt;Analysis!$B$39,B36&lt;Analysis!$B$40),FilterInput(AF36,Analysis!$B$34,Analysis!$B$35),0)</f>
        <v>0</v>
      </c>
      <c r="AJ36">
        <f ca="1">MEDIAN2(AI36,Analysis!$B$5,2)</f>
        <v>0</v>
      </c>
      <c r="AK36">
        <f ca="1">AVERAGE2(AJ36,Analysis!$B$6,2)</f>
        <v>0</v>
      </c>
      <c r="AL36">
        <f ca="1">INTEGRAL2(R36,$B36,AL35,R35,$B35,Analysis!$B$22)</f>
        <v>0</v>
      </c>
      <c r="AM36">
        <f ca="1">IF(AND(B36&lt;Analysis!$B$40,B36&gt;0),INTEGRAL2(AL36,$B36,AM35,AL35,$B35,Analysis!$B$23),0)</f>
        <v>0</v>
      </c>
      <c r="AN36">
        <f>IF($P36,AM36*Analysis!$B$30+Analysis!$B$31,0)</f>
        <v>0</v>
      </c>
      <c r="AO36">
        <f>AN36-'Flight Input'!$U36</f>
        <v>0</v>
      </c>
      <c r="AQ36">
        <f>Analysis!$B$36*'Flight Input'!U36+IF('Flight Input'!U36 &gt; 0,Analysis!$B$37,0)</f>
        <v>0</v>
      </c>
      <c r="AR36">
        <f ca="1">_xlfn.COVARIANCE.P($AN$102:$AN$1102,'Flight Input'!U36:U1036)</f>
        <v>1.1139910507181192E-2</v>
      </c>
    </row>
    <row r="37" spans="1:44" x14ac:dyDescent="0.3">
      <c r="A37">
        <v>35</v>
      </c>
      <c r="B37">
        <f>'Flight Input'!M37</f>
        <v>0.74727399999392219</v>
      </c>
      <c r="C37">
        <f ca="1">INDIRECT(CONCATENATE("'Flight Input'!",Analysis!$B$2,A37+2))</f>
        <v>9.8534092500000003</v>
      </c>
      <c r="D37">
        <f t="shared" si="0"/>
        <v>1.5760999987833202E-2</v>
      </c>
      <c r="F37">
        <f t="shared" ca="1" si="4"/>
        <v>6.8469414160749471</v>
      </c>
      <c r="G37">
        <f t="shared" ca="1" si="5"/>
        <v>2.4476553963992549</v>
      </c>
      <c r="I37">
        <f>SUM(D$2:D37)/COUNT(D$2:D37)</f>
        <v>1.9847828571385305E-2</v>
      </c>
      <c r="J37">
        <f t="shared" si="1"/>
        <v>0.79409190436861687</v>
      </c>
      <c r="L37">
        <f ca="1">VARA(C$2:C37)</f>
        <v>4.4291418874433541E-4</v>
      </c>
      <c r="M37">
        <f t="shared" ca="1" si="2"/>
        <v>-7.9439770831529863E-4</v>
      </c>
      <c r="N37">
        <f t="shared" ca="1" si="6"/>
        <v>-2.9253854473446427E-2</v>
      </c>
      <c r="O37" t="b">
        <f ca="1">IF(OR(O36,M37*MIN((B37-B$2)*Analysis!$B$19,1)&gt;Analysis!$B$18),TRUE,FALSE)</f>
        <v>0</v>
      </c>
      <c r="P37" t="b">
        <f>IF(OR('Flight Input'!N37=3,'Flight Input'!N37=9),TRUE,FALSE)</f>
        <v>0</v>
      </c>
      <c r="Q37">
        <f ca="1">IF(O37,Q36,SUM(C$2:C37)/COUNT(C$2:C37))+(Analysis!$D$14-500)/1000000</f>
        <v>9.8576105649999981</v>
      </c>
      <c r="R37">
        <f t="shared" ca="1" si="3"/>
        <v>0</v>
      </c>
      <c r="S37">
        <f t="shared" ca="1" si="7"/>
        <v>0</v>
      </c>
      <c r="T37">
        <f>IF(P37,T36+S37*$D37,0)</f>
        <v>0</v>
      </c>
      <c r="U37">
        <f>IF($P37,T37*Analysis!$B$28+Analysis!$B$29,0)</f>
        <v>0</v>
      </c>
      <c r="V37">
        <f>U37-'Flight Input'!$U37</f>
        <v>0</v>
      </c>
      <c r="W37">
        <f ca="1">MEDIAN2(R37,Analysis!$B$5,2)</f>
        <v>0</v>
      </c>
      <c r="X37">
        <f t="shared" ref="X37:Y37" ca="1" si="74">X36+W37*$D37</f>
        <v>0</v>
      </c>
      <c r="Y37">
        <f t="shared" ca="1" si="74"/>
        <v>0</v>
      </c>
      <c r="AA37">
        <f ca="1">AVERAGE2(W37,Analysis!$B$6,2)</f>
        <v>0</v>
      </c>
      <c r="AB37">
        <f t="shared" ref="AB37:AC37" ca="1" si="75">AB36+AA37*$D37</f>
        <v>0</v>
      </c>
      <c r="AC37">
        <f t="shared" ca="1" si="75"/>
        <v>0</v>
      </c>
      <c r="AF37">
        <f ca="1">IF(B37&gt;0,C37-Analysis!$B$14,0)</f>
        <v>2.4185854284830555E-4</v>
      </c>
      <c r="AG37">
        <f ca="1">IF(B37&gt;0,AG36+AF37*$D37,0)</f>
        <v>2.2022115967625911E-3</v>
      </c>
      <c r="AH37">
        <f ca="1">IF(B37&gt;0,AH36+AG37*$D37,0)</f>
        <v>2.1678312062135317E-4</v>
      </c>
      <c r="AI37">
        <f ca="1">IF(AND(B37&gt;Analysis!$B$39,B37&lt;Analysis!$B$40),FilterInput(AF37,Analysis!$B$34,Analysis!$B$35),0)</f>
        <v>0</v>
      </c>
      <c r="AJ37">
        <f ca="1">MEDIAN2(AI37,Analysis!$B$5,2)</f>
        <v>0</v>
      </c>
      <c r="AK37">
        <f ca="1">AVERAGE2(AJ37,Analysis!$B$6,2)</f>
        <v>0</v>
      </c>
      <c r="AL37">
        <f ca="1">INTEGRAL2(R37,$B37,AL36,R36,$B36,Analysis!$B$22)</f>
        <v>0</v>
      </c>
      <c r="AM37">
        <f ca="1">IF(AND(B37&lt;Analysis!$B$40,B37&gt;0),INTEGRAL2(AL37,$B37,AM36,AL36,$B36,Analysis!$B$23),0)</f>
        <v>0</v>
      </c>
      <c r="AN37">
        <f>IF($P37,AM37*Analysis!$B$30+Analysis!$B$31,0)</f>
        <v>0</v>
      </c>
      <c r="AO37">
        <f>AN37-'Flight Input'!$U37</f>
        <v>0</v>
      </c>
      <c r="AQ37">
        <f>Analysis!$B$36*'Flight Input'!U37+IF('Flight Input'!U37 &gt; 0,Analysis!$B$37,0)</f>
        <v>0</v>
      </c>
      <c r="AR37">
        <f ca="1">_xlfn.COVARIANCE.P($AN$102:$AN$1102,'Flight Input'!U37:U1037)</f>
        <v>1.1208425208692734E-2</v>
      </c>
    </row>
    <row r="38" spans="1:44" x14ac:dyDescent="0.3">
      <c r="A38">
        <v>36</v>
      </c>
      <c r="B38">
        <f>'Flight Input'!M38</f>
        <v>0.76911399999517016</v>
      </c>
      <c r="C38">
        <f ca="1">INDIRECT(CONCATENATE("'Flight Input'!",Analysis!$B$2,A38+2))</f>
        <v>9.8534877299999994</v>
      </c>
      <c r="D38">
        <f t="shared" si="0"/>
        <v>2.1840000001247972E-2</v>
      </c>
      <c r="F38">
        <f t="shared" ca="1" si="4"/>
        <v>7.0621415881104443</v>
      </c>
      <c r="G38">
        <f t="shared" ca="1" si="5"/>
        <v>2.6018925686924002</v>
      </c>
      <c r="I38">
        <f>SUM(D$2:D38)/COUNT(D$2:D38)</f>
        <v>1.9903166666659269E-2</v>
      </c>
      <c r="J38">
        <f t="shared" si="1"/>
        <v>1.0973128229807363</v>
      </c>
      <c r="L38">
        <f ca="1">VARA(C$2:C38)</f>
        <v>4.3104622885469575E-4</v>
      </c>
      <c r="M38">
        <f t="shared" ca="1" si="2"/>
        <v>-5.4340475682058162E-4</v>
      </c>
      <c r="N38">
        <f t="shared" ca="1" si="6"/>
        <v>3.5934065931602214E-3</v>
      </c>
      <c r="O38" t="b">
        <f ca="1">IF(OR(O37,M38*MIN((B38-B$2)*Analysis!$B$19,1)&gt;Analysis!$B$18),TRUE,FALSE)</f>
        <v>0</v>
      </c>
      <c r="P38" t="b">
        <f>IF(OR('Flight Input'!N38=3,'Flight Input'!N38=9),TRUE,FALSE)</f>
        <v>0</v>
      </c>
      <c r="Q38">
        <f ca="1">IF(O38,Q37,SUM(C$2:C38)/COUNT(C$2:C38))+(Analysis!$D$14-500)/1000000</f>
        <v>9.8575021099999969</v>
      </c>
      <c r="R38">
        <f t="shared" ca="1" si="3"/>
        <v>0</v>
      </c>
      <c r="S38">
        <f t="shared" ca="1" si="7"/>
        <v>0</v>
      </c>
      <c r="T38">
        <f>IF(P38,T37+S38*$D38,0)</f>
        <v>0</v>
      </c>
      <c r="U38">
        <f>IF($P38,T38*Analysis!$B$28+Analysis!$B$29,0)</f>
        <v>0</v>
      </c>
      <c r="V38">
        <f>U38-'Flight Input'!$U38</f>
        <v>0</v>
      </c>
      <c r="W38">
        <f ca="1">MEDIAN2(R38,Analysis!$B$5,2)</f>
        <v>0</v>
      </c>
      <c r="X38">
        <f t="shared" ref="X38:Y38" ca="1" si="76">X37+W38*$D38</f>
        <v>0</v>
      </c>
      <c r="Y38">
        <f t="shared" ca="1" si="76"/>
        <v>0</v>
      </c>
      <c r="AA38">
        <f ca="1">AVERAGE2(W38,Analysis!$B$6,2)</f>
        <v>0</v>
      </c>
      <c r="AB38">
        <f t="shared" ref="AB38:AC38" ca="1" si="77">AB37+AA38*$D38</f>
        <v>0</v>
      </c>
      <c r="AC38">
        <f t="shared" ca="1" si="77"/>
        <v>0</v>
      </c>
      <c r="AF38">
        <f ca="1">IF(B38&gt;0,C38-Analysis!$B$14,0)</f>
        <v>3.2033854284740926E-4</v>
      </c>
      <c r="AG38">
        <f ca="1">IF(B38&gt;0,AG37+AF38*$D38,0)</f>
        <v>2.2092077905387785E-3</v>
      </c>
      <c r="AH38">
        <f ca="1">IF(B38&gt;0,AH37+AG38*$D38,0)</f>
        <v>2.6503221876947715E-4</v>
      </c>
      <c r="AI38">
        <f ca="1">IF(AND(B38&gt;Analysis!$B$39,B38&lt;Analysis!$B$40),FilterInput(AF38,Analysis!$B$34,Analysis!$B$35),0)</f>
        <v>0</v>
      </c>
      <c r="AJ38">
        <f ca="1">MEDIAN2(AI38,Analysis!$B$5,2)</f>
        <v>0</v>
      </c>
      <c r="AK38">
        <f ca="1">AVERAGE2(AJ38,Analysis!$B$6,2)</f>
        <v>0</v>
      </c>
      <c r="AL38">
        <f ca="1">INTEGRAL2(R38,$B38,AL37,R37,$B37,Analysis!$B$22)</f>
        <v>0</v>
      </c>
      <c r="AM38">
        <f ca="1">IF(AND(B38&lt;Analysis!$B$40,B38&gt;0),INTEGRAL2(AL38,$B38,AM37,AL37,$B37,Analysis!$B$23),0)</f>
        <v>0</v>
      </c>
      <c r="AN38">
        <f>IF($P38,AM38*Analysis!$B$30+Analysis!$B$31,0)</f>
        <v>0</v>
      </c>
      <c r="AO38">
        <f>AN38-'Flight Input'!$U38</f>
        <v>0</v>
      </c>
      <c r="AQ38">
        <f>Analysis!$B$36*'Flight Input'!U38+IF('Flight Input'!U38 &gt; 0,Analysis!$B$37,0)</f>
        <v>0</v>
      </c>
      <c r="AR38">
        <f ca="1">_xlfn.COVARIANCE.P($AN$102:$AN$1102,'Flight Input'!U38:U1038)</f>
        <v>1.1276893815341773E-2</v>
      </c>
    </row>
    <row r="39" spans="1:44" x14ac:dyDescent="0.3">
      <c r="A39">
        <v>37</v>
      </c>
      <c r="B39">
        <f>'Flight Input'!M39</f>
        <v>0.79029099999752361</v>
      </c>
      <c r="C39">
        <f ca="1">INDIRECT(CONCATENATE("'Flight Input'!",Analysis!$B$2,A39+2))</f>
        <v>9.8567838900000009</v>
      </c>
      <c r="D39">
        <f t="shared" si="0"/>
        <v>2.1177000002353452E-2</v>
      </c>
      <c r="F39">
        <f t="shared" ca="1" si="4"/>
        <v>7.2708787005721716</v>
      </c>
      <c r="G39">
        <f t="shared" ca="1" si="5"/>
        <v>2.7558679669515289</v>
      </c>
      <c r="I39">
        <f>SUM(D$2:D39)/COUNT(D$2:D39)</f>
        <v>1.9937594594651002E-2</v>
      </c>
      <c r="J39">
        <f t="shared" si="1"/>
        <v>1.0621642396136877</v>
      </c>
      <c r="L39">
        <f ca="1">VARA(C$2:C39)</f>
        <v>4.194060658188155E-4</v>
      </c>
      <c r="M39">
        <f t="shared" ca="1" si="2"/>
        <v>-5.4966062400654727E-4</v>
      </c>
      <c r="N39">
        <f t="shared" ca="1" si="6"/>
        <v>0.15564810878005031</v>
      </c>
      <c r="O39" t="b">
        <f ca="1">IF(OR(O38,M39*MIN((B39-B$2)*Analysis!$B$19,1)&gt;Analysis!$B$18),TRUE,FALSE)</f>
        <v>0</v>
      </c>
      <c r="P39" t="b">
        <f>IF(OR('Flight Input'!N39=3,'Flight Input'!N39=9),TRUE,FALSE)</f>
        <v>0</v>
      </c>
      <c r="Q39">
        <f ca="1">IF(O39,Q38,SUM(C$2:C39)/COUNT(C$2:C39))+(Analysis!$D$14-500)/1000000</f>
        <v>9.8574861042105226</v>
      </c>
      <c r="R39">
        <f t="shared" ca="1" si="3"/>
        <v>0</v>
      </c>
      <c r="S39">
        <f t="shared" ca="1" si="7"/>
        <v>0</v>
      </c>
      <c r="T39">
        <f>IF(P39,T38+S39*$D39,0)</f>
        <v>0</v>
      </c>
      <c r="U39">
        <f>IF($P39,T39*Analysis!$B$28+Analysis!$B$29,0)</f>
        <v>0</v>
      </c>
      <c r="V39">
        <f>U39-'Flight Input'!$U39</f>
        <v>0</v>
      </c>
      <c r="W39">
        <f ca="1">MEDIAN2(R39,Analysis!$B$5,2)</f>
        <v>0</v>
      </c>
      <c r="X39">
        <f t="shared" ref="X39:Y39" ca="1" si="78">X38+W39*$D39</f>
        <v>0</v>
      </c>
      <c r="Y39">
        <f t="shared" ca="1" si="78"/>
        <v>0</v>
      </c>
      <c r="AA39">
        <f ca="1">AVERAGE2(W39,Analysis!$B$6,2)</f>
        <v>0</v>
      </c>
      <c r="AB39">
        <f t="shared" ref="AB39:AC39" ca="1" si="79">AB38+AA39*$D39</f>
        <v>0</v>
      </c>
      <c r="AC39">
        <f t="shared" ca="1" si="79"/>
        <v>0</v>
      </c>
      <c r="AF39">
        <f ca="1">IF(B39&gt;0,C39-Analysis!$B$14,0)</f>
        <v>3.616498542848845E-3</v>
      </c>
      <c r="AG39">
        <f ca="1">IF(B39&gt;0,AG38+AF39*$D39,0)</f>
        <v>2.2857943801891998E-3</v>
      </c>
      <c r="AH39">
        <f ca="1">IF(B39&gt;0,AH38+AG39*$D39,0)</f>
        <v>3.1343848636412332E-4</v>
      </c>
      <c r="AI39">
        <f ca="1">IF(AND(B39&gt;Analysis!$B$39,B39&lt;Analysis!$B$40),FilterInput(AF39,Analysis!$B$34,Analysis!$B$35),0)</f>
        <v>0</v>
      </c>
      <c r="AJ39">
        <f ca="1">MEDIAN2(AI39,Analysis!$B$5,2)</f>
        <v>0</v>
      </c>
      <c r="AK39">
        <f ca="1">AVERAGE2(AJ39,Analysis!$B$6,2)</f>
        <v>0</v>
      </c>
      <c r="AL39">
        <f ca="1">INTEGRAL2(R39,$B39,AL38,R38,$B38,Analysis!$B$22)</f>
        <v>0</v>
      </c>
      <c r="AM39">
        <f ca="1">IF(AND(B39&lt;Analysis!$B$40,B39&gt;0),INTEGRAL2(AL39,$B39,AM38,AL38,$B38,Analysis!$B$23),0)</f>
        <v>0</v>
      </c>
      <c r="AN39">
        <f>IF($P39,AM39*Analysis!$B$30+Analysis!$B$31,0)</f>
        <v>0</v>
      </c>
      <c r="AO39">
        <f>AN39-'Flight Input'!$U39</f>
        <v>0</v>
      </c>
      <c r="AQ39">
        <f>Analysis!$B$36*'Flight Input'!U39+IF('Flight Input'!U39 &gt; 0,Analysis!$B$37,0)</f>
        <v>0</v>
      </c>
      <c r="AR39">
        <f ca="1">_xlfn.COVARIANCE.P($AN$102:$AN$1102,'Flight Input'!U39:U1039)</f>
        <v>1.1343519704212358E-2</v>
      </c>
    </row>
    <row r="40" spans="1:44" x14ac:dyDescent="0.3">
      <c r="A40">
        <v>38</v>
      </c>
      <c r="B40">
        <f>'Flight Input'!M40</f>
        <v>0.79935000000114087</v>
      </c>
      <c r="C40">
        <f ca="1">INDIRECT(CONCATENATE("'Flight Input'!",Analysis!$B$2,A40+2))</f>
        <v>9.8566661699999987</v>
      </c>
      <c r="D40">
        <f t="shared" si="0"/>
        <v>9.0590000036172569E-3</v>
      </c>
      <c r="F40">
        <f t="shared" ca="1" si="4"/>
        <v>7.3601702394418558</v>
      </c>
      <c r="G40">
        <f t="shared" ca="1" si="5"/>
        <v>2.8225437491772563</v>
      </c>
      <c r="I40">
        <f>SUM(D$2:D40)/COUNT(D$2:D40)</f>
        <v>1.9651315789623799E-2</v>
      </c>
      <c r="J40">
        <f t="shared" si="1"/>
        <v>0.46098694360204368</v>
      </c>
      <c r="L40">
        <f ca="1">VARA(C$2:C40)</f>
        <v>4.0838198733246641E-4</v>
      </c>
      <c r="M40">
        <f t="shared" ca="1" si="2"/>
        <v>-1.2169200222924357E-3</v>
      </c>
      <c r="N40">
        <f t="shared" ca="1" si="6"/>
        <v>-1.2994811784435668E-2</v>
      </c>
      <c r="O40" t="b">
        <f ca="1">IF(OR(O39,M40*MIN((B40-B$2)*Analysis!$B$19,1)&gt;Analysis!$B$18),TRUE,FALSE)</f>
        <v>0</v>
      </c>
      <c r="P40" t="b">
        <f>IF(OR('Flight Input'!N40=3,'Flight Input'!N40=9),TRUE,FALSE)</f>
        <v>0</v>
      </c>
      <c r="Q40">
        <f ca="1">IF(O40,Q39,SUM(C$2:C40)/COUNT(C$2:C40))+(Analysis!$D$14-500)/1000000</f>
        <v>9.8574679007692279</v>
      </c>
      <c r="R40">
        <f t="shared" ca="1" si="3"/>
        <v>0</v>
      </c>
      <c r="S40">
        <f t="shared" ca="1" si="7"/>
        <v>0</v>
      </c>
      <c r="T40">
        <f>IF(P40,T39+S40*$D40,0)</f>
        <v>0</v>
      </c>
      <c r="U40">
        <f>IF($P40,T40*Analysis!$B$28+Analysis!$B$29,0)</f>
        <v>0</v>
      </c>
      <c r="V40">
        <f>U40-'Flight Input'!$U40</f>
        <v>0</v>
      </c>
      <c r="W40">
        <f ca="1">MEDIAN2(R40,Analysis!$B$5,2)</f>
        <v>0</v>
      </c>
      <c r="X40">
        <f t="shared" ref="X40:Y40" ca="1" si="80">X39+W40*$D40</f>
        <v>0</v>
      </c>
      <c r="Y40">
        <f t="shared" ca="1" si="80"/>
        <v>0</v>
      </c>
      <c r="AA40">
        <f ca="1">AVERAGE2(W40,Analysis!$B$6,2)</f>
        <v>0</v>
      </c>
      <c r="AB40">
        <f t="shared" ref="AB40:AC40" ca="1" si="81">AB39+AA40*$D40</f>
        <v>0</v>
      </c>
      <c r="AC40">
        <f t="shared" ca="1" si="81"/>
        <v>0</v>
      </c>
      <c r="AF40">
        <f ca="1">IF(B40&gt;0,C40-Analysis!$B$14,0)</f>
        <v>3.4987785428466367E-3</v>
      </c>
      <c r="AG40">
        <f ca="1">IF(B40&gt;0,AG39+AF40*$D40,0)</f>
        <v>2.3174898150215037E-3</v>
      </c>
      <c r="AH40">
        <f ca="1">IF(B40&gt;0,AH39+AG40*$D40,0)</f>
        <v>3.3443262660678606E-4</v>
      </c>
      <c r="AI40">
        <f ca="1">IF(AND(B40&gt;Analysis!$B$39,B40&lt;Analysis!$B$40),FilterInput(AF40,Analysis!$B$34,Analysis!$B$35),0)</f>
        <v>0</v>
      </c>
      <c r="AJ40">
        <f ca="1">MEDIAN2(AI40,Analysis!$B$5,2)</f>
        <v>0</v>
      </c>
      <c r="AK40">
        <f ca="1">AVERAGE2(AJ40,Analysis!$B$6,2)</f>
        <v>0</v>
      </c>
      <c r="AL40">
        <f ca="1">INTEGRAL2(R40,$B40,AL39,R39,$B39,Analysis!$B$22)</f>
        <v>0</v>
      </c>
      <c r="AM40">
        <f ca="1">IF(AND(B40&lt;Analysis!$B$40,B40&gt;0),INTEGRAL2(AL40,$B40,AM39,AL39,$B39,Analysis!$B$23),0)</f>
        <v>0</v>
      </c>
      <c r="AN40">
        <f>IF($P40,AM40*Analysis!$B$30+Analysis!$B$31,0)</f>
        <v>0</v>
      </c>
      <c r="AO40">
        <f>AN40-'Flight Input'!$U40</f>
        <v>0</v>
      </c>
      <c r="AQ40">
        <f>Analysis!$B$36*'Flight Input'!U40+IF('Flight Input'!U40 &gt; 0,Analysis!$B$37,0)</f>
        <v>0</v>
      </c>
      <c r="AR40">
        <f ca="1">_xlfn.COVARIANCE.P($AN$102:$AN$1102,'Flight Input'!U40:U1040)</f>
        <v>1.1410272512918694E-2</v>
      </c>
    </row>
    <row r="41" spans="1:44" x14ac:dyDescent="0.3">
      <c r="A41">
        <v>39</v>
      </c>
      <c r="B41">
        <f>'Flight Input'!M41</f>
        <v>0.83206099999370053</v>
      </c>
      <c r="C41">
        <f ca="1">INDIRECT(CONCATENATE("'Flight Input'!",Analysis!$B$2,A41+2))</f>
        <v>9.8467090200000005</v>
      </c>
      <c r="D41">
        <f t="shared" si="0"/>
        <v>3.2710999992559664E-2</v>
      </c>
      <c r="F41">
        <f t="shared" ca="1" si="4"/>
        <v>7.6822659381218132</v>
      </c>
      <c r="G41">
        <f t="shared" ca="1" si="5"/>
        <v>3.0738383502220001</v>
      </c>
      <c r="I41">
        <f>SUM(D$2:D41)/COUNT(D$2:D41)</f>
        <v>1.9986179487134974E-2</v>
      </c>
      <c r="J41">
        <f t="shared" si="1"/>
        <v>1.6366809881606241</v>
      </c>
      <c r="L41">
        <f ca="1">VARA(C$2:C41)</f>
        <v>4.0074562086487393E-4</v>
      </c>
      <c r="M41">
        <f t="shared" ca="1" si="2"/>
        <v>-2.3344949617344095E-4</v>
      </c>
      <c r="N41">
        <f t="shared" ca="1" si="6"/>
        <v>-0.30439760332191051</v>
      </c>
      <c r="O41" t="b">
        <f ca="1">IF(OR(O40,M41*MIN((B41-B$2)*Analysis!$B$19,1)&gt;Analysis!$B$18),TRUE,FALSE)</f>
        <v>0</v>
      </c>
      <c r="P41" t="b">
        <f>IF(OR('Flight Input'!N41=3,'Flight Input'!N41=9),TRUE,FALSE)</f>
        <v>0</v>
      </c>
      <c r="Q41">
        <f ca="1">IF(O41,Q40,SUM(C$2:C41)/COUNT(C$2:C41))+(Analysis!$D$14-500)/1000000</f>
        <v>9.8572016787499965</v>
      </c>
      <c r="R41">
        <f t="shared" ca="1" si="3"/>
        <v>0</v>
      </c>
      <c r="S41">
        <f t="shared" ca="1" si="7"/>
        <v>0</v>
      </c>
      <c r="T41">
        <f>IF(P41,T40+S41*$D41,0)</f>
        <v>0</v>
      </c>
      <c r="U41">
        <f>IF($P41,T41*Analysis!$B$28+Analysis!$B$29,0)</f>
        <v>0</v>
      </c>
      <c r="V41">
        <f>U41-'Flight Input'!$U41</f>
        <v>0</v>
      </c>
      <c r="W41">
        <f ca="1">MEDIAN2(R41,Analysis!$B$5,2)</f>
        <v>0</v>
      </c>
      <c r="X41">
        <f t="shared" ref="X41:Y41" ca="1" si="82">X40+W41*$D41</f>
        <v>0</v>
      </c>
      <c r="Y41">
        <f t="shared" ca="1" si="82"/>
        <v>0</v>
      </c>
      <c r="AA41">
        <f ca="1">AVERAGE2(W41,Analysis!$B$6,2)</f>
        <v>0</v>
      </c>
      <c r="AB41">
        <f t="shared" ref="AB41:AC41" ca="1" si="83">AB40+AA41*$D41</f>
        <v>0</v>
      </c>
      <c r="AC41">
        <f t="shared" ca="1" si="83"/>
        <v>0</v>
      </c>
      <c r="AF41">
        <f ca="1">IF(B41&gt;0,C41-Analysis!$B$14,0)</f>
        <v>-6.4583714571515571E-3</v>
      </c>
      <c r="AG41">
        <f ca="1">IF(B41&gt;0,AG40+AF41*$D41,0)</f>
        <v>2.1062300263346716E-3</v>
      </c>
      <c r="AH41">
        <f ca="1">IF(B41&gt;0,AH40+AG41*$D41,0)</f>
        <v>4.0332951698254847E-4</v>
      </c>
      <c r="AI41">
        <f ca="1">IF(AND(B41&gt;Analysis!$B$39,B41&lt;Analysis!$B$40),FilterInput(AF41,Analysis!$B$34,Analysis!$B$35),0)</f>
        <v>0</v>
      </c>
      <c r="AJ41">
        <f ca="1">MEDIAN2(AI41,Analysis!$B$5,2)</f>
        <v>0</v>
      </c>
      <c r="AK41">
        <f ca="1">AVERAGE2(AJ41,Analysis!$B$6,2)</f>
        <v>0</v>
      </c>
      <c r="AL41">
        <f ca="1">INTEGRAL2(R41,$B41,AL40,R40,$B40,Analysis!$B$22)</f>
        <v>0</v>
      </c>
      <c r="AM41">
        <f ca="1">IF(AND(B41&lt;Analysis!$B$40,B41&gt;0),INTEGRAL2(AL41,$B41,AM40,AL40,$B40,Analysis!$B$23),0)</f>
        <v>0</v>
      </c>
      <c r="AN41">
        <f>IF($P41,AM41*Analysis!$B$30+Analysis!$B$31,0)</f>
        <v>0</v>
      </c>
      <c r="AO41">
        <f>AN41-'Flight Input'!$U41</f>
        <v>0</v>
      </c>
      <c r="AQ41">
        <f>Analysis!$B$36*'Flight Input'!U41+IF('Flight Input'!U41 &gt; 0,Analysis!$B$37,0)</f>
        <v>0</v>
      </c>
      <c r="AR41">
        <f ca="1">_xlfn.COVARIANCE.P($AN$102:$AN$1102,'Flight Input'!U41:U1041)</f>
        <v>1.1477481640890626E-2</v>
      </c>
    </row>
    <row r="42" spans="1:44" x14ac:dyDescent="0.3">
      <c r="A42">
        <v>40</v>
      </c>
      <c r="B42">
        <f>'Flight Input'!M42</f>
        <v>0.85044399999605957</v>
      </c>
      <c r="C42">
        <f ca="1">INDIRECT(CONCATENATE("'Flight Input'!",Analysis!$B$2,A42+2))</f>
        <v>9.8616594600000003</v>
      </c>
      <c r="D42">
        <f t="shared" si="0"/>
        <v>1.838300000235904E-2</v>
      </c>
      <c r="F42">
        <f t="shared" ca="1" si="4"/>
        <v>7.8635528239982575</v>
      </c>
      <c r="G42">
        <f t="shared" ca="1" si="5"/>
        <v>3.2183940418041104</v>
      </c>
      <c r="I42">
        <f>SUM(D$2:D42)/COUNT(D$2:D42)</f>
        <v>1.9946100000015576E-2</v>
      </c>
      <c r="J42">
        <f t="shared" si="1"/>
        <v>0.9216338032169038</v>
      </c>
      <c r="L42">
        <f ca="1">VARA(C$2:C42)</f>
        <v>3.9123587364929731E-4</v>
      </c>
      <c r="M42">
        <f t="shared" ca="1" si="2"/>
        <v>-5.1731203907720525E-4</v>
      </c>
      <c r="N42">
        <f t="shared" ca="1" si="6"/>
        <v>0.8132753086047565</v>
      </c>
      <c r="O42" t="b">
        <f ca="1">IF(OR(O41,M42*MIN((B42-B$2)*Analysis!$B$19,1)&gt;Analysis!$B$18),TRUE,FALSE)</f>
        <v>0</v>
      </c>
      <c r="P42" t="b">
        <f>IF(OR('Flight Input'!N42=3,'Flight Input'!N42=9),TRUE,FALSE)</f>
        <v>0</v>
      </c>
      <c r="Q42">
        <f ca="1">IF(O42,Q41,SUM(C$2:C42)/COUNT(C$2:C42))+(Analysis!$D$14-500)/1000000</f>
        <v>9.8573130880487767</v>
      </c>
      <c r="R42">
        <f t="shared" ca="1" si="3"/>
        <v>0</v>
      </c>
      <c r="S42">
        <f t="shared" ca="1" si="7"/>
        <v>0</v>
      </c>
      <c r="T42">
        <f>IF(P42,T41+S42*$D42,0)</f>
        <v>0</v>
      </c>
      <c r="U42">
        <f>IF($P42,T42*Analysis!$B$28+Analysis!$B$29,0)</f>
        <v>0</v>
      </c>
      <c r="V42">
        <f>U42-'Flight Input'!$U42</f>
        <v>0</v>
      </c>
      <c r="W42">
        <f ca="1">MEDIAN2(R42,Analysis!$B$5,2)</f>
        <v>0</v>
      </c>
      <c r="X42">
        <f t="shared" ref="X42:Y42" ca="1" si="84">X41+W42*$D42</f>
        <v>0</v>
      </c>
      <c r="Y42">
        <f t="shared" ca="1" si="84"/>
        <v>0</v>
      </c>
      <c r="AA42">
        <f ca="1">AVERAGE2(W42,Analysis!$B$6,2)</f>
        <v>0</v>
      </c>
      <c r="AB42">
        <f t="shared" ref="AB42:AC42" ca="1" si="85">AB41+AA42*$D42</f>
        <v>0</v>
      </c>
      <c r="AC42">
        <f t="shared" ca="1" si="85"/>
        <v>0</v>
      </c>
      <c r="AF42">
        <f ca="1">IF(B42&gt;0,C42-Analysis!$B$14,0)</f>
        <v>8.4920685428482301E-3</v>
      </c>
      <c r="AG42">
        <f ca="1">IF(B42&gt;0,AG41+AF42*$D42,0)</f>
        <v>2.2623397223778836E-3</v>
      </c>
      <c r="AH42">
        <f ca="1">IF(B42&gt;0,AH41+AG42*$D42,0)</f>
        <v>4.4491810810435808E-4</v>
      </c>
      <c r="AI42">
        <f ca="1">IF(AND(B42&gt;Analysis!$B$39,B42&lt;Analysis!$B$40),FilterInput(AF42,Analysis!$B$34,Analysis!$B$35),0)</f>
        <v>0</v>
      </c>
      <c r="AJ42">
        <f ca="1">MEDIAN2(AI42,Analysis!$B$5,2)</f>
        <v>0</v>
      </c>
      <c r="AK42">
        <f ca="1">AVERAGE2(AJ42,Analysis!$B$6,2)</f>
        <v>0</v>
      </c>
      <c r="AL42">
        <f ca="1">INTEGRAL2(R42,$B42,AL41,R41,$B41,Analysis!$B$22)</f>
        <v>0</v>
      </c>
      <c r="AM42">
        <f ca="1">IF(AND(B42&lt;Analysis!$B$40,B42&gt;0),INTEGRAL2(AL42,$B42,AM41,AL41,$B41,Analysis!$B$23),0)</f>
        <v>0</v>
      </c>
      <c r="AN42">
        <f>IF($P42,AM42*Analysis!$B$30+Analysis!$B$31,0)</f>
        <v>0</v>
      </c>
      <c r="AO42">
        <f>AN42-'Flight Input'!$U42</f>
        <v>0</v>
      </c>
      <c r="AQ42">
        <f>Analysis!$B$36*'Flight Input'!U42+IF('Flight Input'!U42 &gt; 0,Analysis!$B$37,0)</f>
        <v>0</v>
      </c>
      <c r="AR42">
        <f ca="1">_xlfn.COVARIANCE.P($AN$102:$AN$1102,'Flight Input'!U42:U1042)</f>
        <v>1.1545511667724566E-2</v>
      </c>
    </row>
    <row r="43" spans="1:44" x14ac:dyDescent="0.3">
      <c r="A43">
        <v>41</v>
      </c>
      <c r="B43">
        <f>'Flight Input'!M43</f>
        <v>0.87058800000522751</v>
      </c>
      <c r="C43">
        <f ca="1">INDIRECT(CONCATENATE("'Flight Input'!",Analysis!$B$2,A43+2))</f>
        <v>9.8520652800000015</v>
      </c>
      <c r="D43">
        <f t="shared" si="0"/>
        <v>2.0144000009167939E-2</v>
      </c>
      <c r="F43">
        <f t="shared" ca="1" si="4"/>
        <v>8.0620128270888998</v>
      </c>
      <c r="G43">
        <f t="shared" ca="1" si="5"/>
        <v>3.3807952282669014</v>
      </c>
      <c r="I43">
        <f>SUM(D$2:D43)/COUNT(D$2:D43)</f>
        <v>1.9950926829507096E-2</v>
      </c>
      <c r="J43">
        <f t="shared" si="1"/>
        <v>1.0096774040279317</v>
      </c>
      <c r="L43">
        <f ca="1">VARA(C$2:C43)</f>
        <v>3.8232203697108574E-4</v>
      </c>
      <c r="M43">
        <f t="shared" ca="1" si="2"/>
        <v>-4.4250579200529673E-4</v>
      </c>
      <c r="N43">
        <f t="shared" ca="1" si="6"/>
        <v>-0.47627978532725784</v>
      </c>
      <c r="O43" t="b">
        <f ca="1">IF(OR(O42,M43*MIN((B43-B$2)*Analysis!$B$19,1)&gt;Analysis!$B$18),TRUE,FALSE)</f>
        <v>0</v>
      </c>
      <c r="P43" t="b">
        <f>IF(OR('Flight Input'!N43=3,'Flight Input'!N43=9),TRUE,FALSE)</f>
        <v>0</v>
      </c>
      <c r="Q43">
        <f ca="1">IF(O43,Q42,SUM(C$2:C43)/COUNT(C$2:C43))+(Analysis!$D$14-500)/1000000</f>
        <v>9.8571907592857109</v>
      </c>
      <c r="R43">
        <f t="shared" ca="1" si="3"/>
        <v>0</v>
      </c>
      <c r="S43">
        <f t="shared" ca="1" si="7"/>
        <v>0</v>
      </c>
      <c r="T43">
        <f>IF(P43,T42+S43*$D43,0)</f>
        <v>0</v>
      </c>
      <c r="U43">
        <f>IF($P43,T43*Analysis!$B$28+Analysis!$B$29,0)</f>
        <v>0</v>
      </c>
      <c r="V43">
        <f>U43-'Flight Input'!$U43</f>
        <v>0</v>
      </c>
      <c r="W43">
        <f ca="1">MEDIAN2(R43,Analysis!$B$5,2)</f>
        <v>0</v>
      </c>
      <c r="X43">
        <f t="shared" ref="X43:Y43" ca="1" si="86">X42+W43*$D43</f>
        <v>0</v>
      </c>
      <c r="Y43">
        <f t="shared" ca="1" si="86"/>
        <v>0</v>
      </c>
      <c r="AA43">
        <f ca="1">AVERAGE2(W43,Analysis!$B$6,2)</f>
        <v>0</v>
      </c>
      <c r="AB43">
        <f t="shared" ref="AB43:AC43" ca="1" si="87">AB42+AA43*$D43</f>
        <v>0</v>
      </c>
      <c r="AC43">
        <f t="shared" ca="1" si="87"/>
        <v>0</v>
      </c>
      <c r="AF43">
        <f ca="1">IF(B43&gt;0,C43-Analysis!$B$14,0)</f>
        <v>-1.1021114571505564E-3</v>
      </c>
      <c r="AG43">
        <f ca="1">IF(B43&gt;0,AG42+AF43*$D43,0)</f>
        <v>2.2401387891749385E-3</v>
      </c>
      <c r="AH43">
        <f ca="1">IF(B43&gt;0,AH42+AG43*$D43,0)</f>
        <v>4.900434638940355E-4</v>
      </c>
      <c r="AI43">
        <f ca="1">IF(AND(B43&gt;Analysis!$B$39,B43&lt;Analysis!$B$40),FilterInput(AF43,Analysis!$B$34,Analysis!$B$35),0)</f>
        <v>0</v>
      </c>
      <c r="AJ43">
        <f ca="1">MEDIAN2(AI43,Analysis!$B$5,2)</f>
        <v>0</v>
      </c>
      <c r="AK43">
        <f ca="1">AVERAGE2(AJ43,Analysis!$B$6,2)</f>
        <v>0</v>
      </c>
      <c r="AL43">
        <f ca="1">INTEGRAL2(R43,$B43,AL42,R42,$B42,Analysis!$B$22)</f>
        <v>0</v>
      </c>
      <c r="AM43">
        <f ca="1">IF(AND(B43&lt;Analysis!$B$40,B43&gt;0),INTEGRAL2(AL43,$B43,AM42,AL42,$B42,Analysis!$B$23),0)</f>
        <v>0</v>
      </c>
      <c r="AN43">
        <f>IF($P43,AM43*Analysis!$B$30+Analysis!$B$31,0)</f>
        <v>0</v>
      </c>
      <c r="AO43">
        <f>AN43-'Flight Input'!$U43</f>
        <v>0</v>
      </c>
      <c r="AQ43">
        <f>Analysis!$B$36*'Flight Input'!U43+IF('Flight Input'!U43 &gt; 0,Analysis!$B$37,0)</f>
        <v>0</v>
      </c>
      <c r="AR43">
        <f ca="1">_xlfn.COVARIANCE.P($AN$102:$AN$1102,'Flight Input'!U43:U1043)</f>
        <v>1.1613188027210845E-2</v>
      </c>
    </row>
    <row r="44" spans="1:44" x14ac:dyDescent="0.3">
      <c r="A44">
        <v>42</v>
      </c>
      <c r="B44">
        <f>'Flight Input'!M44</f>
        <v>0.89076300000306219</v>
      </c>
      <c r="C44">
        <f ca="1">INDIRECT(CONCATENATE("'Flight Input'!",Analysis!$B$2,A44+2))</f>
        <v>9.8540469000000019</v>
      </c>
      <c r="D44">
        <f t="shared" si="0"/>
        <v>2.0174999997834675E-2</v>
      </c>
      <c r="F44">
        <f t="shared" ca="1" si="4"/>
        <v>8.2608182232750629</v>
      </c>
      <c r="G44">
        <f t="shared" ca="1" si="5"/>
        <v>3.5474572359035883</v>
      </c>
      <c r="I44">
        <f>SUM(D$2:D44)/COUNT(D$2:D44)</f>
        <v>1.9956261904943467E-2</v>
      </c>
      <c r="J44">
        <f t="shared" si="1"/>
        <v>1.010960875034268</v>
      </c>
      <c r="L44">
        <f ca="1">VARA(C$2:C44)</f>
        <v>3.7343318486764962E-4</v>
      </c>
      <c r="M44">
        <f t="shared" ca="1" si="2"/>
        <v>-4.4058746490161779E-4</v>
      </c>
      <c r="N44">
        <f t="shared" ca="1" si="6"/>
        <v>9.8221561348854666E-2</v>
      </c>
      <c r="O44" t="b">
        <f ca="1">IF(OR(O43,M44*MIN((B44-B$2)*Analysis!$B$19,1)&gt;Analysis!$B$18),TRUE,FALSE)</f>
        <v>0</v>
      </c>
      <c r="P44" t="b">
        <f>IF(OR('Flight Input'!N44=3,'Flight Input'!N44=9),TRUE,FALSE)</f>
        <v>0</v>
      </c>
      <c r="Q44">
        <f ca="1">IF(O44,Q43,SUM(C$2:C44)/COUNT(C$2:C44))+(Analysis!$D$14-500)/1000000</f>
        <v>9.8571202044186013</v>
      </c>
      <c r="R44">
        <f t="shared" ca="1" si="3"/>
        <v>0</v>
      </c>
      <c r="S44">
        <f t="shared" ca="1" si="7"/>
        <v>0</v>
      </c>
      <c r="T44">
        <f>IF(P44,T43+S44*$D44,0)</f>
        <v>0</v>
      </c>
      <c r="U44">
        <f>IF($P44,T44*Analysis!$B$28+Analysis!$B$29,0)</f>
        <v>0</v>
      </c>
      <c r="V44">
        <f>U44-'Flight Input'!$U44</f>
        <v>0</v>
      </c>
      <c r="W44">
        <f ca="1">MEDIAN2(R44,Analysis!$B$5,2)</f>
        <v>0</v>
      </c>
      <c r="X44">
        <f t="shared" ref="X44:Y44" ca="1" si="88">X43+W44*$D44</f>
        <v>0</v>
      </c>
      <c r="Y44">
        <f t="shared" ca="1" si="88"/>
        <v>0</v>
      </c>
      <c r="AA44">
        <f ca="1">AVERAGE2(W44,Analysis!$B$6,2)</f>
        <v>0</v>
      </c>
      <c r="AB44">
        <f t="shared" ref="AB44:AC44" ca="1" si="89">AB43+AA44*$D44</f>
        <v>0</v>
      </c>
      <c r="AC44">
        <f t="shared" ca="1" si="89"/>
        <v>0</v>
      </c>
      <c r="AF44">
        <f ca="1">IF(B44&gt;0,C44-Analysis!$B$14,0)</f>
        <v>8.7950854284990498E-4</v>
      </c>
      <c r="AG44">
        <f ca="1">IF(B44&gt;0,AG43+AF44*$D44,0)</f>
        <v>2.2578828740250309E-3</v>
      </c>
      <c r="AH44">
        <f ca="1">IF(B44&gt;0,AH43+AG44*$D44,0)</f>
        <v>5.355962508726015E-4</v>
      </c>
      <c r="AI44">
        <f ca="1">IF(AND(B44&gt;Analysis!$B$39,B44&lt;Analysis!$B$40),FilterInput(AF44,Analysis!$B$34,Analysis!$B$35),0)</f>
        <v>0</v>
      </c>
      <c r="AJ44">
        <f ca="1">MEDIAN2(AI44,Analysis!$B$5,2)</f>
        <v>0</v>
      </c>
      <c r="AK44">
        <f ca="1">AVERAGE2(AJ44,Analysis!$B$6,2)</f>
        <v>0</v>
      </c>
      <c r="AL44">
        <f ca="1">INTEGRAL2(R44,$B44,AL43,R43,$B43,Analysis!$B$22)</f>
        <v>0</v>
      </c>
      <c r="AM44">
        <f ca="1">IF(AND(B44&lt;Analysis!$B$40,B44&gt;0),INTEGRAL2(AL44,$B44,AM43,AL43,$B43,Analysis!$B$23),0)</f>
        <v>0</v>
      </c>
      <c r="AN44">
        <f>IF($P44,AM44*Analysis!$B$30+Analysis!$B$31,0)</f>
        <v>0</v>
      </c>
      <c r="AO44">
        <f>AN44-'Flight Input'!$U44</f>
        <v>0</v>
      </c>
      <c r="AQ44">
        <f>Analysis!$B$36*'Flight Input'!U44+IF('Flight Input'!U44 &gt; 0,Analysis!$B$37,0)</f>
        <v>0</v>
      </c>
      <c r="AR44">
        <f ca="1">_xlfn.COVARIANCE.P($AN$102:$AN$1102,'Flight Input'!U44:U1044)</f>
        <v>1.1680658604217718E-2</v>
      </c>
    </row>
    <row r="45" spans="1:44" x14ac:dyDescent="0.3">
      <c r="A45">
        <v>43</v>
      </c>
      <c r="B45">
        <f>'Flight Input'!M45</f>
        <v>0.91084300000511575</v>
      </c>
      <c r="C45">
        <f ca="1">INDIRECT(CONCATENATE("'Flight Input'!",Analysis!$B$2,A45+2))</f>
        <v>9.8533405800000011</v>
      </c>
      <c r="D45">
        <f t="shared" si="0"/>
        <v>2.0080000002053566E-2</v>
      </c>
      <c r="F45">
        <f t="shared" ca="1" si="4"/>
        <v>8.4586733021416975</v>
      </c>
      <c r="G45">
        <f t="shared" ca="1" si="5"/>
        <v>3.7173073958279641</v>
      </c>
      <c r="I45">
        <f>SUM(D$2:D45)/COUNT(D$2:D45)</f>
        <v>1.9959139535108819E-2</v>
      </c>
      <c r="J45">
        <f t="shared" si="1"/>
        <v>1.0060553946592812</v>
      </c>
      <c r="L45">
        <f ca="1">VARA(C$2:C45)</f>
        <v>3.6505474090934572E-4</v>
      </c>
      <c r="M45">
        <f t="shared" ca="1" si="2"/>
        <v>-4.1725318513182466E-4</v>
      </c>
      <c r="N45">
        <f t="shared" ca="1" si="6"/>
        <v>-3.5175298801224122E-2</v>
      </c>
      <c r="O45" t="b">
        <f ca="1">IF(OR(O44,M45*MIN((B45-B$2)*Analysis!$B$19,1)&gt;Analysis!$B$18),TRUE,FALSE)</f>
        <v>0</v>
      </c>
      <c r="P45" t="b">
        <f>IF(OR('Flight Input'!N45=3,'Flight Input'!N45=9),TRUE,FALSE)</f>
        <v>0</v>
      </c>
      <c r="Q45">
        <f ca="1">IF(O45,Q44,SUM(C$2:C45)/COUNT(C$2:C45))+(Analysis!$D$14-500)/1000000</f>
        <v>9.8570368038636325</v>
      </c>
      <c r="R45">
        <f t="shared" ca="1" si="3"/>
        <v>0</v>
      </c>
      <c r="S45">
        <f t="shared" ca="1" si="7"/>
        <v>0</v>
      </c>
      <c r="T45">
        <f>IF(P45,T44+S45*$D45,0)</f>
        <v>0</v>
      </c>
      <c r="U45">
        <f>IF($P45,T45*Analysis!$B$28+Analysis!$B$29,0)</f>
        <v>0</v>
      </c>
      <c r="V45">
        <f>U45-'Flight Input'!$U45</f>
        <v>0</v>
      </c>
      <c r="W45">
        <f ca="1">MEDIAN2(R45,Analysis!$B$5,2)</f>
        <v>0</v>
      </c>
      <c r="X45">
        <f t="shared" ref="X45:Y45" ca="1" si="90">X44+W45*$D45</f>
        <v>0</v>
      </c>
      <c r="Y45">
        <f t="shared" ca="1" si="90"/>
        <v>0</v>
      </c>
      <c r="AA45">
        <f ca="1">AVERAGE2(W45,Analysis!$B$6,2)</f>
        <v>0</v>
      </c>
      <c r="AB45">
        <f t="shared" ref="AB45:AC45" ca="1" si="91">AB44+AA45*$D45</f>
        <v>0</v>
      </c>
      <c r="AC45">
        <f t="shared" ca="1" si="91"/>
        <v>0</v>
      </c>
      <c r="AF45">
        <f ca="1">IF(B45&gt;0,C45-Analysis!$B$14,0)</f>
        <v>1.731885428490898E-4</v>
      </c>
      <c r="AG45">
        <f ca="1">IF(B45&gt;0,AG44+AF45*$D45,0)</f>
        <v>2.2613604999657962E-3</v>
      </c>
      <c r="AH45">
        <f ca="1">IF(B45&gt;0,AH44+AG45*$D45,0)</f>
        <v>5.8100436971655857E-4</v>
      </c>
      <c r="AI45">
        <f ca="1">IF(AND(B45&gt;Analysis!$B$39,B45&lt;Analysis!$B$40),FilterInput(AF45,Analysis!$B$34,Analysis!$B$35),0)</f>
        <v>0</v>
      </c>
      <c r="AJ45">
        <f ca="1">MEDIAN2(AI45,Analysis!$B$5,2)</f>
        <v>0</v>
      </c>
      <c r="AK45">
        <f ca="1">AVERAGE2(AJ45,Analysis!$B$6,2)</f>
        <v>0</v>
      </c>
      <c r="AL45">
        <f ca="1">INTEGRAL2(R45,$B45,AL44,R44,$B44,Analysis!$B$22)</f>
        <v>0</v>
      </c>
      <c r="AM45">
        <f ca="1">IF(AND(B45&lt;Analysis!$B$40,B45&gt;0),INTEGRAL2(AL45,$B45,AM44,AL44,$B44,Analysis!$B$23),0)</f>
        <v>0</v>
      </c>
      <c r="AN45">
        <f>IF($P45,AM45*Analysis!$B$30+Analysis!$B$31,0)</f>
        <v>0</v>
      </c>
      <c r="AO45">
        <f>AN45-'Flight Input'!$U45</f>
        <v>0</v>
      </c>
      <c r="AQ45">
        <f>Analysis!$B$36*'Flight Input'!U45+IF('Flight Input'!U45 &gt; 0,Analysis!$B$37,0)</f>
        <v>0</v>
      </c>
      <c r="AR45">
        <f ca="1">_xlfn.COVARIANCE.P($AN$102:$AN$1102,'Flight Input'!U45:U1045)</f>
        <v>1.1748388105196551E-2</v>
      </c>
    </row>
    <row r="46" spans="1:44" x14ac:dyDescent="0.3">
      <c r="A46">
        <v>44</v>
      </c>
      <c r="B46">
        <f>'Flight Input'!M46</f>
        <v>0.93167299999913666</v>
      </c>
      <c r="C46">
        <f ca="1">INDIRECT(CONCATENATE("'Flight Input'!",Analysis!$B$2,A46+2))</f>
        <v>9.8534877299999994</v>
      </c>
      <c r="D46">
        <f t="shared" si="0"/>
        <v>2.0829999994020909E-2</v>
      </c>
      <c r="F46">
        <f t="shared" ca="1" si="4"/>
        <v>8.6639214514986822</v>
      </c>
      <c r="G46">
        <f t="shared" ca="1" si="5"/>
        <v>3.8977768796108792</v>
      </c>
      <c r="I46">
        <f>SUM(D$2:D46)/COUNT(D$2:D46)</f>
        <v>1.9978931818265912E-2</v>
      </c>
      <c r="J46">
        <f t="shared" si="1"/>
        <v>1.042598282205303</v>
      </c>
      <c r="L46">
        <f ca="1">VARA(C$2:C46)</f>
        <v>3.5702086956430516E-4</v>
      </c>
      <c r="M46">
        <f t="shared" ca="1" si="2"/>
        <v>-3.856875346781865E-4</v>
      </c>
      <c r="N46">
        <f t="shared" ca="1" si="6"/>
        <v>7.0643302947939381E-3</v>
      </c>
      <c r="O46" t="b">
        <f ca="1">IF(OR(O45,M46*MIN((B46-B$2)*Analysis!$B$19,1)&gt;Analysis!$B$18),TRUE,FALSE)</f>
        <v>0</v>
      </c>
      <c r="P46" t="b">
        <f>IF(OR('Flight Input'!N46=3,'Flight Input'!N46=9),TRUE,FALSE)</f>
        <v>0</v>
      </c>
      <c r="Q46">
        <f ca="1">IF(O46,Q45,SUM(C$2:C46)/COUNT(C$2:C46))+(Analysis!$D$14-500)/1000000</f>
        <v>9.8569603799999967</v>
      </c>
      <c r="R46">
        <f t="shared" ca="1" si="3"/>
        <v>0</v>
      </c>
      <c r="S46">
        <f t="shared" ca="1" si="7"/>
        <v>0</v>
      </c>
      <c r="T46">
        <f>IF(P46,T45+S46*$D46,0)</f>
        <v>0</v>
      </c>
      <c r="U46">
        <f>IF($P46,T46*Analysis!$B$28+Analysis!$B$29,0)</f>
        <v>0</v>
      </c>
      <c r="V46">
        <f>U46-'Flight Input'!$U46</f>
        <v>0</v>
      </c>
      <c r="W46">
        <f ca="1">MEDIAN2(R46,Analysis!$B$5,2)</f>
        <v>0</v>
      </c>
      <c r="X46">
        <f t="shared" ref="X46:Y46" ca="1" si="92">X45+W46*$D46</f>
        <v>0</v>
      </c>
      <c r="Y46">
        <f t="shared" ca="1" si="92"/>
        <v>0</v>
      </c>
      <c r="AA46">
        <f ca="1">AVERAGE2(W46,Analysis!$B$6,2)</f>
        <v>0</v>
      </c>
      <c r="AB46">
        <f t="shared" ref="AB46:AC46" ca="1" si="93">AB45+AA46*$D46</f>
        <v>0</v>
      </c>
      <c r="AC46">
        <f t="shared" ca="1" si="93"/>
        <v>0</v>
      </c>
      <c r="AF46">
        <f ca="1">IF(B46&gt;0,C46-Analysis!$B$14,0)</f>
        <v>3.2033854284740926E-4</v>
      </c>
      <c r="AG46">
        <f ca="1">IF(B46&gt;0,AG45+AF46*$D46,0)</f>
        <v>2.2680331518113925E-3</v>
      </c>
      <c r="AH46">
        <f ca="1">IF(B46&gt;0,AH45+AG46*$D46,0)</f>
        <v>6.2824750025522913E-4</v>
      </c>
      <c r="AI46">
        <f ca="1">IF(AND(B46&gt;Analysis!$B$39,B46&lt;Analysis!$B$40),FilterInput(AF46,Analysis!$B$34,Analysis!$B$35),0)</f>
        <v>0</v>
      </c>
      <c r="AJ46">
        <f ca="1">MEDIAN2(AI46,Analysis!$B$5,2)</f>
        <v>0</v>
      </c>
      <c r="AK46">
        <f ca="1">AVERAGE2(AJ46,Analysis!$B$6,2)</f>
        <v>0</v>
      </c>
      <c r="AL46">
        <f ca="1">INTEGRAL2(R46,$B46,AL45,R45,$B45,Analysis!$B$22)</f>
        <v>0</v>
      </c>
      <c r="AM46">
        <f ca="1">IF(AND(B46&lt;Analysis!$B$40,B46&gt;0),INTEGRAL2(AL46,$B46,AM45,AL45,$B45,Analysis!$B$23),0)</f>
        <v>0</v>
      </c>
      <c r="AN46">
        <f>IF($P46,AM46*Analysis!$B$30+Analysis!$B$31,0)</f>
        <v>0</v>
      </c>
      <c r="AO46">
        <f>AN46-'Flight Input'!$U46</f>
        <v>0</v>
      </c>
      <c r="AQ46">
        <f>Analysis!$B$36*'Flight Input'!U46+IF('Flight Input'!U46 &gt; 0,Analysis!$B$37,0)</f>
        <v>0</v>
      </c>
      <c r="AR46">
        <f ca="1">_xlfn.COVARIANCE.P($AN$102:$AN$1102,'Flight Input'!U46:U1046)</f>
        <v>1.1817051746970394E-2</v>
      </c>
    </row>
    <row r="47" spans="1:44" x14ac:dyDescent="0.3">
      <c r="A47">
        <v>45</v>
      </c>
      <c r="B47">
        <f>'Flight Input'!M47</f>
        <v>0.94603799999458715</v>
      </c>
      <c r="C47">
        <f ca="1">INDIRECT(CONCATENATE("'Flight Input'!",Analysis!$B$2,A47+2))</f>
        <v>9.8533994400000005</v>
      </c>
      <c r="D47">
        <f t="shared" si="0"/>
        <v>1.4364999995450489E-2</v>
      </c>
      <c r="F47">
        <f t="shared" ca="1" si="4"/>
        <v>8.8054655344094535</v>
      </c>
      <c r="G47">
        <f t="shared" ca="1" si="5"/>
        <v>4.02426739197261</v>
      </c>
      <c r="I47">
        <f>SUM(D$2:D47)/COUNT(D$2:D47)</f>
        <v>1.9854177777758903E-2</v>
      </c>
      <c r="J47">
        <f t="shared" si="1"/>
        <v>0.7235253031501756</v>
      </c>
      <c r="L47">
        <f ca="1">VARA(C$2:C47)</f>
        <v>3.4934596348208484E-4</v>
      </c>
      <c r="M47">
        <f t="shared" ca="1" si="2"/>
        <v>-5.3427818201538595E-4</v>
      </c>
      <c r="N47">
        <f t="shared" ca="1" si="6"/>
        <v>-6.1461886548523376E-3</v>
      </c>
      <c r="O47" t="b">
        <f ca="1">IF(OR(O46,M47*MIN((B47-B$2)*Analysis!$B$19,1)&gt;Analysis!$B$18),TRUE,FALSE)</f>
        <v>0</v>
      </c>
      <c r="P47" t="b">
        <f>IF(OR('Flight Input'!N47=3,'Flight Input'!N47=9),TRUE,FALSE)</f>
        <v>0</v>
      </c>
      <c r="Q47">
        <f ca="1">IF(O47,Q46,SUM(C$2:C47)/COUNT(C$2:C47))+(Analysis!$D$14-500)/1000000</f>
        <v>9.8568853595652133</v>
      </c>
      <c r="R47">
        <f t="shared" ca="1" si="3"/>
        <v>0</v>
      </c>
      <c r="S47">
        <f t="shared" ca="1" si="7"/>
        <v>0</v>
      </c>
      <c r="T47">
        <f>IF(P47,T46+S47*$D47,0)</f>
        <v>0</v>
      </c>
      <c r="U47">
        <f>IF($P47,T47*Analysis!$B$28+Analysis!$B$29,0)</f>
        <v>0</v>
      </c>
      <c r="V47">
        <f>U47-'Flight Input'!$U47</f>
        <v>0</v>
      </c>
      <c r="W47">
        <f ca="1">MEDIAN2(R47,Analysis!$B$5,2)</f>
        <v>0</v>
      </c>
      <c r="X47">
        <f t="shared" ref="X47:Y47" ca="1" si="94">X46+W47*$D47</f>
        <v>0</v>
      </c>
      <c r="Y47">
        <f t="shared" ca="1" si="94"/>
        <v>0</v>
      </c>
      <c r="AA47">
        <f ca="1">AVERAGE2(W47,Analysis!$B$6,2)</f>
        <v>0</v>
      </c>
      <c r="AB47">
        <f t="shared" ref="AB47:AC47" ca="1" si="95">AB46+AA47*$D47</f>
        <v>0</v>
      </c>
      <c r="AC47">
        <f t="shared" ca="1" si="95"/>
        <v>0</v>
      </c>
      <c r="AF47">
        <f ca="1">IF(B47&gt;0,C47-Analysis!$B$14,0)</f>
        <v>2.3204854284841758E-4</v>
      </c>
      <c r="AG47">
        <f ca="1">IF(B47&gt;0,AG46+AF47*$D47,0)</f>
        <v>2.2713665291283543E-3</v>
      </c>
      <c r="AH47">
        <f ca="1">IF(B47&gt;0,AH46+AG47*$D47,0)</f>
        <v>6.6087568043582433E-4</v>
      </c>
      <c r="AI47">
        <f ca="1">IF(AND(B47&gt;Analysis!$B$39,B47&lt;Analysis!$B$40),FilterInput(AF47,Analysis!$B$34,Analysis!$B$35),0)</f>
        <v>0</v>
      </c>
      <c r="AJ47">
        <f ca="1">MEDIAN2(AI47,Analysis!$B$5,2)</f>
        <v>0</v>
      </c>
      <c r="AK47">
        <f ca="1">AVERAGE2(AJ47,Analysis!$B$6,2)</f>
        <v>0</v>
      </c>
      <c r="AL47">
        <f ca="1">INTEGRAL2(R47,$B47,AL46,R46,$B46,Analysis!$B$22)</f>
        <v>0</v>
      </c>
      <c r="AM47">
        <f ca="1">IF(AND(B47&lt;Analysis!$B$40,B47&gt;0),INTEGRAL2(AL47,$B47,AM46,AL46,$B46,Analysis!$B$23),0)</f>
        <v>0</v>
      </c>
      <c r="AN47">
        <f>IF($P47,AM47*Analysis!$B$30+Analysis!$B$31,0)</f>
        <v>0</v>
      </c>
      <c r="AO47">
        <f>AN47-'Flight Input'!$U47</f>
        <v>0</v>
      </c>
      <c r="AQ47">
        <f>Analysis!$B$36*'Flight Input'!U47+IF('Flight Input'!U47 &gt; 0,Analysis!$B$37,0)</f>
        <v>0</v>
      </c>
      <c r="AR47">
        <f ca="1">_xlfn.COVARIANCE.P($AN$102:$AN$1102,'Flight Input'!U47:U1047)</f>
        <v>1.1886101645967772E-2</v>
      </c>
    </row>
    <row r="48" spans="1:44" x14ac:dyDescent="0.3">
      <c r="A48">
        <v>46</v>
      </c>
      <c r="B48">
        <f>'Flight Input'!M48</f>
        <v>0.97082400000363123</v>
      </c>
      <c r="C48">
        <f ca="1">INDIRECT(CONCATENATE("'Flight Input'!",Analysis!$B$2,A48+2))</f>
        <v>9.7844155199999996</v>
      </c>
      <c r="D48">
        <f t="shared" si="0"/>
        <v>2.4786000009044074E-2</v>
      </c>
      <c r="F48">
        <f t="shared" ca="1" si="4"/>
        <v>9.0479820575766645</v>
      </c>
      <c r="G48">
        <f t="shared" ca="1" si="5"/>
        <v>4.2485306753335355</v>
      </c>
      <c r="I48">
        <f>SUM(D$2:D48)/COUNT(D$2:D48)</f>
        <v>1.9961391304525972E-2</v>
      </c>
      <c r="J48">
        <f t="shared" si="1"/>
        <v>1.2416970155494216</v>
      </c>
      <c r="L48">
        <f ca="1">VARA(C$2:C48)</f>
        <v>4.5315460052368134E-4</v>
      </c>
      <c r="M48">
        <f t="shared" ca="1" si="2"/>
        <v>4.1881964416895885E-3</v>
      </c>
      <c r="N48">
        <f t="shared" ca="1" si="6"/>
        <v>-2.7831808268712002</v>
      </c>
      <c r="O48" t="b">
        <f ca="1">IF(OR(O47,M48*MIN((B48-B$2)*Analysis!$B$19,1)&gt;Analysis!$B$18),TRUE,FALSE)</f>
        <v>0</v>
      </c>
      <c r="P48" t="b">
        <f>IF(OR('Flight Input'!N48=3,'Flight Input'!N48=9),TRUE,FALSE)</f>
        <v>0</v>
      </c>
      <c r="Q48">
        <f ca="1">IF(O48,Q47,SUM(C$2:C48)/COUNT(C$2:C48))+(Analysis!$D$14-500)/1000000</f>
        <v>9.8553457885106344</v>
      </c>
      <c r="R48">
        <f t="shared" ca="1" si="3"/>
        <v>0</v>
      </c>
      <c r="S48">
        <f t="shared" ca="1" si="7"/>
        <v>0</v>
      </c>
      <c r="T48">
        <f>IF(P48,T47+S48*$D48,0)</f>
        <v>0</v>
      </c>
      <c r="U48">
        <f>IF($P48,T48*Analysis!$B$28+Analysis!$B$29,0)</f>
        <v>0</v>
      </c>
      <c r="V48">
        <f>U48-'Flight Input'!$U48</f>
        <v>0</v>
      </c>
      <c r="W48">
        <f ca="1">MEDIAN2(R48,Analysis!$B$5,2)</f>
        <v>0</v>
      </c>
      <c r="X48">
        <f t="shared" ref="X48:Y48" ca="1" si="96">X47+W48*$D48</f>
        <v>0</v>
      </c>
      <c r="Y48">
        <f t="shared" ca="1" si="96"/>
        <v>0</v>
      </c>
      <c r="AA48">
        <f ca="1">AVERAGE2(W48,Analysis!$B$6,2)</f>
        <v>0</v>
      </c>
      <c r="AB48">
        <f t="shared" ref="AB48:AC48" ca="1" si="97">AB47+AA48*$D48</f>
        <v>0</v>
      </c>
      <c r="AC48">
        <f t="shared" ca="1" si="97"/>
        <v>0</v>
      </c>
      <c r="AF48">
        <f ca="1">IF(B48&gt;0,C48-Analysis!$B$14,0)</f>
        <v>-6.8751871457152447E-2</v>
      </c>
      <c r="AG48">
        <f ca="1">IF(B48&gt;0,AG47+AF48*$D48,0)</f>
        <v>5.6728264256957687E-4</v>
      </c>
      <c r="AH48">
        <f ca="1">IF(B48&gt;0,AH47+AG48*$D48,0)</f>
        <v>6.7493634801968436E-4</v>
      </c>
      <c r="AI48">
        <f ca="1">IF(AND(B48&gt;Analysis!$B$39,B48&lt;Analysis!$B$40),FilterInput(AF48,Analysis!$B$34,Analysis!$B$35),0)</f>
        <v>0</v>
      </c>
      <c r="AJ48">
        <f ca="1">MEDIAN2(AI48,Analysis!$B$5,2)</f>
        <v>0</v>
      </c>
      <c r="AK48">
        <f ca="1">AVERAGE2(AJ48,Analysis!$B$6,2)</f>
        <v>0</v>
      </c>
      <c r="AL48">
        <f ca="1">INTEGRAL2(R48,$B48,AL47,R47,$B47,Analysis!$B$22)</f>
        <v>0</v>
      </c>
      <c r="AM48">
        <f ca="1">IF(AND(B48&lt;Analysis!$B$40,B48&gt;0),INTEGRAL2(AL48,$B48,AM47,AL47,$B47,Analysis!$B$23),0)</f>
        <v>0</v>
      </c>
      <c r="AN48">
        <f>IF($P48,AM48*Analysis!$B$30+Analysis!$B$31,0)</f>
        <v>0</v>
      </c>
      <c r="AO48">
        <f>AN48-'Flight Input'!$U48</f>
        <v>0</v>
      </c>
      <c r="AQ48">
        <f>Analysis!$B$36*'Flight Input'!U48+IF('Flight Input'!U48 &gt; 0,Analysis!$B$37,0)</f>
        <v>0</v>
      </c>
      <c r="AR48">
        <f ca="1">_xlfn.COVARIANCE.P($AN$102:$AN$1102,'Flight Input'!U48:U1048)</f>
        <v>1.1956748207567801E-2</v>
      </c>
    </row>
    <row r="49" spans="1:44" x14ac:dyDescent="0.3">
      <c r="A49">
        <v>47</v>
      </c>
      <c r="B49">
        <f>'Flight Input'!M49</f>
        <v>0.99126799999794457</v>
      </c>
      <c r="C49">
        <f ca="1">INDIRECT(CONCATENATE("'Flight Input'!",Analysis!$B$2,A49+2))</f>
        <v>9.8513982000000002</v>
      </c>
      <c r="D49">
        <f t="shared" si="0"/>
        <v>2.0443999994313344E-2</v>
      </c>
      <c r="F49">
        <f t="shared" ca="1" si="4"/>
        <v>9.2493840423214433</v>
      </c>
      <c r="G49">
        <f t="shared" ca="1" si="5"/>
        <v>4.4376250826421568</v>
      </c>
      <c r="I49">
        <f>SUM(D$2:D49)/COUNT(D$2:D49)</f>
        <v>1.9971659574521447E-2</v>
      </c>
      <c r="J49">
        <f t="shared" si="1"/>
        <v>1.0236505342998374</v>
      </c>
      <c r="L49">
        <f ca="1">VARA(C$2:C49)</f>
        <v>4.4381982756135048E-4</v>
      </c>
      <c r="M49">
        <f t="shared" ca="1" si="2"/>
        <v>-4.5660208202540607E-4</v>
      </c>
      <c r="N49">
        <f t="shared" ca="1" si="6"/>
        <v>3.2763979660845419</v>
      </c>
      <c r="O49" t="b">
        <f ca="1">IF(OR(O48,M49*MIN((B49-B$2)*Analysis!$B$19,1)&gt;Analysis!$B$18),TRUE,FALSE)</f>
        <v>0</v>
      </c>
      <c r="P49" t="b">
        <f>IF(OR('Flight Input'!N49=3,'Flight Input'!N49=9),TRUE,FALSE)</f>
        <v>0</v>
      </c>
      <c r="Q49">
        <f ca="1">IF(O49,Q48,SUM(C$2:C49)/COUNT(C$2:C49))+(Analysis!$D$14-500)/1000000</f>
        <v>9.855265838749995</v>
      </c>
      <c r="R49">
        <f t="shared" ca="1" si="3"/>
        <v>0</v>
      </c>
      <c r="S49">
        <f t="shared" ca="1" si="7"/>
        <v>0</v>
      </c>
      <c r="T49">
        <f>IF(P49,T48+S49*$D49,0)</f>
        <v>0</v>
      </c>
      <c r="U49">
        <f>IF($P49,T49*Analysis!$B$28+Analysis!$B$29,0)</f>
        <v>0</v>
      </c>
      <c r="V49">
        <f>U49-'Flight Input'!$U49</f>
        <v>0</v>
      </c>
      <c r="W49">
        <f ca="1">MEDIAN2(R49,Analysis!$B$5,2)</f>
        <v>0</v>
      </c>
      <c r="X49">
        <f t="shared" ref="X49:Y49" ca="1" si="98">X48+W49*$D49</f>
        <v>0</v>
      </c>
      <c r="Y49">
        <f t="shared" ca="1" si="98"/>
        <v>0</v>
      </c>
      <c r="AA49">
        <f ca="1">AVERAGE2(W49,Analysis!$B$6,2)</f>
        <v>0</v>
      </c>
      <c r="AB49">
        <f t="shared" ref="AB49:AC49" ca="1" si="99">AB48+AA49*$D49</f>
        <v>0</v>
      </c>
      <c r="AC49">
        <f t="shared" ca="1" si="99"/>
        <v>0</v>
      </c>
      <c r="AF49">
        <f ca="1">IF(B49&gt;0,C49-Analysis!$B$14,0)</f>
        <v>-1.7691914571518197E-3</v>
      </c>
      <c r="AG49">
        <f ca="1">IF(B49&gt;0,AG48+AF49*$D49,0)</f>
        <v>5.3111329242962581E-4</v>
      </c>
      <c r="AH49">
        <f ca="1">IF(B49&gt;0,AH48+AG49*$D49,0)</f>
        <v>6.8579442816709541E-4</v>
      </c>
      <c r="AI49">
        <f ca="1">IF(AND(B49&gt;Analysis!$B$39,B49&lt;Analysis!$B$40),FilterInput(AF49,Analysis!$B$34,Analysis!$B$35),0)</f>
        <v>0</v>
      </c>
      <c r="AJ49">
        <f ca="1">MEDIAN2(AI49,Analysis!$B$5,2)</f>
        <v>0</v>
      </c>
      <c r="AK49">
        <f ca="1">AVERAGE2(AJ49,Analysis!$B$6,2)</f>
        <v>0</v>
      </c>
      <c r="AL49">
        <f ca="1">INTEGRAL2(R49,$B49,AL48,R48,$B48,Analysis!$B$22)</f>
        <v>0</v>
      </c>
      <c r="AM49">
        <f ca="1">IF(AND(B49&lt;Analysis!$B$40,B49&gt;0),INTEGRAL2(AL49,$B49,AM48,AL48,$B48,Analysis!$B$23),0)</f>
        <v>0</v>
      </c>
      <c r="AN49">
        <f>IF($P49,AM49*Analysis!$B$30+Analysis!$B$31,0)</f>
        <v>0</v>
      </c>
      <c r="AO49">
        <f>AN49-'Flight Input'!$U49</f>
        <v>0</v>
      </c>
      <c r="AQ49">
        <f>Analysis!$B$36*'Flight Input'!U49+IF('Flight Input'!U49 &gt; 0,Analysis!$B$37,0)</f>
        <v>0</v>
      </c>
      <c r="AR49">
        <f ca="1">_xlfn.COVARIANCE.P($AN$102:$AN$1102,'Flight Input'!U49:U1049)</f>
        <v>1.2029844539125135E-2</v>
      </c>
    </row>
    <row r="50" spans="1:44" x14ac:dyDescent="0.3">
      <c r="A50">
        <v>48</v>
      </c>
      <c r="B50">
        <f>'Flight Input'!M50</f>
        <v>1.0061920000007376</v>
      </c>
      <c r="C50">
        <f ca="1">INDIRECT(CONCATENATE("'Flight Input'!",Analysis!$B$2,A50+2))</f>
        <v>9.8694584100000018</v>
      </c>
      <c r="D50">
        <f t="shared" si="0"/>
        <v>1.4924000002793036E-2</v>
      </c>
      <c r="F50">
        <f t="shared" ca="1" si="4"/>
        <v>9.3966758396598493</v>
      </c>
      <c r="G50">
        <f t="shared" ca="1" si="5"/>
        <v>4.577861072899486</v>
      </c>
      <c r="I50">
        <f>SUM(D$2:D50)/COUNT(D$2:D50)</f>
        <v>1.9866500000110438E-2</v>
      </c>
      <c r="J50">
        <f t="shared" si="1"/>
        <v>0.75121435596154706</v>
      </c>
      <c r="L50">
        <f ca="1">VARA(C$2:C50)</f>
        <v>4.3874834736527872E-4</v>
      </c>
      <c r="M50">
        <f t="shared" ca="1" si="2"/>
        <v>-3.3982043655337874E-4</v>
      </c>
      <c r="N50">
        <f t="shared" ca="1" si="6"/>
        <v>1.2101454031507368</v>
      </c>
      <c r="O50" t="b">
        <f ca="1">IF(OR(O49,M50*MIN((B50-B$2)*Analysis!$B$19,1)&gt;Analysis!$B$18),TRUE,FALSE)</f>
        <v>0</v>
      </c>
      <c r="P50" t="b">
        <f>IF(OR('Flight Input'!N50=3,'Flight Input'!N50=9),TRUE,FALSE)</f>
        <v>0</v>
      </c>
      <c r="Q50">
        <f ca="1">IF(O50,Q49,SUM(C$2:C50)/COUNT(C$2:C50))+(Analysis!$D$14-500)/1000000</f>
        <v>9.8555577279591784</v>
      </c>
      <c r="R50">
        <f t="shared" ca="1" si="3"/>
        <v>0</v>
      </c>
      <c r="S50">
        <f t="shared" ca="1" si="7"/>
        <v>0</v>
      </c>
      <c r="T50">
        <f>IF(P50,T49+S50*$D50,0)</f>
        <v>0</v>
      </c>
      <c r="U50">
        <f>IF($P50,T50*Analysis!$B$28+Analysis!$B$29,0)</f>
        <v>0</v>
      </c>
      <c r="V50">
        <f>U50-'Flight Input'!$U50</f>
        <v>0</v>
      </c>
      <c r="W50">
        <f ca="1">MEDIAN2(R50,Analysis!$B$5,2)</f>
        <v>0</v>
      </c>
      <c r="X50">
        <f t="shared" ref="X50:Y50" ca="1" si="100">X49+W50*$D50</f>
        <v>0</v>
      </c>
      <c r="Y50">
        <f t="shared" ca="1" si="100"/>
        <v>0</v>
      </c>
      <c r="AA50">
        <f ca="1">AVERAGE2(W50,Analysis!$B$6,2)</f>
        <v>0</v>
      </c>
      <c r="AB50">
        <f t="shared" ref="AB50:AC50" ca="1" si="101">AB49+AA50*$D50</f>
        <v>0</v>
      </c>
      <c r="AC50">
        <f t="shared" ca="1" si="101"/>
        <v>0</v>
      </c>
      <c r="AF50">
        <f ca="1">IF(B50&gt;0,C50-Analysis!$B$14,0)</f>
        <v>1.6291018542849756E-2</v>
      </c>
      <c r="AG50">
        <f ca="1">IF(B50&gt;0,AG49+AF50*$D50,0)</f>
        <v>7.7424045320861694E-4</v>
      </c>
      <c r="AH50">
        <f ca="1">IF(B50&gt;0,AH49+AG50*$D50,0)</f>
        <v>6.973491926929433E-4</v>
      </c>
      <c r="AI50">
        <f ca="1">IF(AND(B50&gt;Analysis!$B$39,B50&lt;Analysis!$B$40),FilterInput(AF50,Analysis!$B$34,Analysis!$B$35),0)</f>
        <v>0</v>
      </c>
      <c r="AJ50">
        <f ca="1">MEDIAN2(AI50,Analysis!$B$5,2)</f>
        <v>0</v>
      </c>
      <c r="AK50">
        <f ca="1">AVERAGE2(AJ50,Analysis!$B$6,2)</f>
        <v>0</v>
      </c>
      <c r="AL50">
        <f ca="1">INTEGRAL2(R50,$B50,AL49,R49,$B49,Analysis!$B$22)</f>
        <v>0</v>
      </c>
      <c r="AM50">
        <f ca="1">IF(AND(B50&lt;Analysis!$B$40,B50&gt;0),INTEGRAL2(AL50,$B50,AM49,AL49,$B49,Analysis!$B$23),0)</f>
        <v>0</v>
      </c>
      <c r="AN50">
        <f>IF($P50,AM50*Analysis!$B$30+Analysis!$B$31,0)</f>
        <v>0</v>
      </c>
      <c r="AO50">
        <f>AN50-'Flight Input'!$U50</f>
        <v>0</v>
      </c>
      <c r="AQ50">
        <f>Analysis!$B$36*'Flight Input'!U50+IF('Flight Input'!U50 &gt; 0,Analysis!$B$37,0)</f>
        <v>0</v>
      </c>
      <c r="AR50">
        <f ca="1">_xlfn.COVARIANCE.P($AN$102:$AN$1102,'Flight Input'!U50:U1050)</f>
        <v>1.2102510079274653E-2</v>
      </c>
    </row>
    <row r="51" spans="1:44" x14ac:dyDescent="0.3">
      <c r="A51">
        <v>49</v>
      </c>
      <c r="B51">
        <f>'Flight Input'!M51</f>
        <v>1.0268289999949047</v>
      </c>
      <c r="C51">
        <f ca="1">INDIRECT(CONCATENATE("'Flight Input'!",Analysis!$B$2,A51+2))</f>
        <v>9.8655049800000008</v>
      </c>
      <c r="D51">
        <f t="shared" si="0"/>
        <v>2.0636999994167127E-2</v>
      </c>
      <c r="F51">
        <f t="shared" ca="1" si="4"/>
        <v>9.6002702658745651</v>
      </c>
      <c r="G51">
        <f t="shared" ca="1" si="5"/>
        <v>4.7759818503203419</v>
      </c>
      <c r="I51">
        <f>SUM(D$2:D51)/COUNT(D$2:D51)</f>
        <v>1.9882224489785067E-2</v>
      </c>
      <c r="J51">
        <f t="shared" si="1"/>
        <v>1.0379623268397278</v>
      </c>
      <c r="L51">
        <f ca="1">VARA(C$2:C51)</f>
        <v>4.3181726583211503E-4</v>
      </c>
      <c r="M51">
        <f t="shared" ca="1" si="2"/>
        <v>-3.3585703033981205E-4</v>
      </c>
      <c r="N51">
        <f t="shared" ca="1" si="6"/>
        <v>-0.19156999569309677</v>
      </c>
      <c r="O51" t="b">
        <f ca="1">IF(OR(O50,M51*MIN((B51-B$2)*Analysis!$B$19,1)&gt;Analysis!$B$18),TRUE,FALSE)</f>
        <v>0</v>
      </c>
      <c r="P51" t="b">
        <f>IF(OR('Flight Input'!N51=3,'Flight Input'!N51=9),TRUE,FALSE)</f>
        <v>0</v>
      </c>
      <c r="Q51">
        <f ca="1">IF(O51,Q50,SUM(C$2:C51)/COUNT(C$2:C51))+(Analysis!$D$14-500)/1000000</f>
        <v>9.8557588729999956</v>
      </c>
      <c r="R51">
        <f t="shared" ca="1" si="3"/>
        <v>0</v>
      </c>
      <c r="S51">
        <f t="shared" ca="1" si="7"/>
        <v>0</v>
      </c>
      <c r="T51">
        <f>IF(P51,T50+S51*$D51,0)</f>
        <v>0</v>
      </c>
      <c r="U51">
        <f>IF($P51,T51*Analysis!$B$28+Analysis!$B$29,0)</f>
        <v>0</v>
      </c>
      <c r="V51">
        <f>U51-'Flight Input'!$U51</f>
        <v>0</v>
      </c>
      <c r="W51">
        <f ca="1">MEDIAN2(R51,Analysis!$B$5,2)</f>
        <v>0</v>
      </c>
      <c r="X51">
        <f t="shared" ref="X51:Y51" ca="1" si="102">X50+W51*$D51</f>
        <v>0</v>
      </c>
      <c r="Y51">
        <f t="shared" ca="1" si="102"/>
        <v>0</v>
      </c>
      <c r="AA51">
        <f ca="1">AVERAGE2(W51,Analysis!$B$6,2)</f>
        <v>0</v>
      </c>
      <c r="AB51">
        <f t="shared" ref="AB51:AC51" ca="1" si="103">AB50+AA51*$D51</f>
        <v>0</v>
      </c>
      <c r="AC51">
        <f t="shared" ca="1" si="103"/>
        <v>0</v>
      </c>
      <c r="AF51">
        <f ca="1">IF(B51&gt;0,C51-Analysis!$B$14,0)</f>
        <v>1.2337588542848721E-2</v>
      </c>
      <c r="AG51">
        <f ca="1">IF(B51&gt;0,AG50+AF51*$D51,0)</f>
        <v>1.0288512678954223E-3</v>
      </c>
      <c r="AH51">
        <f ca="1">IF(B51&gt;0,AH50+AG51*$D51,0)</f>
        <v>7.1858159630249993E-4</v>
      </c>
      <c r="AI51">
        <f ca="1">IF(AND(B51&gt;Analysis!$B$39,B51&lt;Analysis!$B$40),FilterInput(AF51,Analysis!$B$34,Analysis!$B$35),0)</f>
        <v>0</v>
      </c>
      <c r="AJ51">
        <f ca="1">MEDIAN2(AI51,Analysis!$B$5,2)</f>
        <v>0</v>
      </c>
      <c r="AK51">
        <f ca="1">AVERAGE2(AJ51,Analysis!$B$6,2)</f>
        <v>0</v>
      </c>
      <c r="AL51">
        <f ca="1">INTEGRAL2(R51,$B51,AL50,R50,$B50,Analysis!$B$22)</f>
        <v>0</v>
      </c>
      <c r="AM51">
        <f ca="1">IF(AND(B51&lt;Analysis!$B$40,B51&gt;0),INTEGRAL2(AL51,$B51,AM50,AL50,$B50,Analysis!$B$23),0)</f>
        <v>0</v>
      </c>
      <c r="AN51">
        <f>IF($P51,AM51*Analysis!$B$30+Analysis!$B$31,0)</f>
        <v>0</v>
      </c>
      <c r="AO51">
        <f>AN51-'Flight Input'!$U51</f>
        <v>0</v>
      </c>
      <c r="AQ51">
        <f>Analysis!$B$36*'Flight Input'!U51+IF('Flight Input'!U51 &gt; 0,Analysis!$B$37,0)</f>
        <v>0</v>
      </c>
      <c r="AR51">
        <f ca="1">_xlfn.COVARIANCE.P($AN$102:$AN$1102,'Flight Input'!U51:U1051)</f>
        <v>1.2175895040899012E-2</v>
      </c>
    </row>
    <row r="52" spans="1:44" x14ac:dyDescent="0.3">
      <c r="A52">
        <v>50</v>
      </c>
      <c r="B52">
        <f>'Flight Input'!M52</f>
        <v>1.046040000001085</v>
      </c>
      <c r="C52">
        <f ca="1">INDIRECT(CONCATENATE("'Flight Input'!",Analysis!$B$2,A52+2))</f>
        <v>9.8495735400000015</v>
      </c>
      <c r="D52">
        <f t="shared" si="0"/>
        <v>1.9211000006180257E-2</v>
      </c>
      <c r="F52">
        <f t="shared" ca="1" si="4"/>
        <v>9.7894904232123778</v>
      </c>
      <c r="G52">
        <f t="shared" ca="1" si="5"/>
        <v>4.9640477509011767</v>
      </c>
      <c r="I52">
        <f>SUM(D$2:D52)/COUNT(D$2:D52)</f>
        <v>1.9868800000112971E-2</v>
      </c>
      <c r="J52">
        <f t="shared" si="1"/>
        <v>0.96689281718428011</v>
      </c>
      <c r="L52">
        <f ca="1">VARA(C$2:C52)</f>
        <v>4.2390463955588217E-4</v>
      </c>
      <c r="M52">
        <f t="shared" ca="1" si="2"/>
        <v>-4.118799788499993E-4</v>
      </c>
      <c r="N52">
        <f t="shared" ca="1" si="6"/>
        <v>-0.82928738716745787</v>
      </c>
      <c r="O52" t="b">
        <f ca="1">IF(OR(O51,M52*MIN((B52-B$2)*Analysis!$B$19,1)&gt;Analysis!$B$18),TRUE,FALSE)</f>
        <v>0</v>
      </c>
      <c r="P52" t="b">
        <f>IF(OR('Flight Input'!N52=3,'Flight Input'!N52=9),TRUE,FALSE)</f>
        <v>0</v>
      </c>
      <c r="Q52">
        <f ca="1">IF(O52,Q51,SUM(C$2:C52)/COUNT(C$2:C52))+(Analysis!$D$14-500)/1000000</f>
        <v>9.8556397488235259</v>
      </c>
      <c r="R52">
        <f t="shared" ca="1" si="3"/>
        <v>0</v>
      </c>
      <c r="S52">
        <f t="shared" ca="1" si="7"/>
        <v>0</v>
      </c>
      <c r="T52">
        <f>IF(P52,T51+S52*$D52,0)</f>
        <v>0</v>
      </c>
      <c r="U52">
        <f>IF($P52,T52*Analysis!$B$28+Analysis!$B$29,0)</f>
        <v>0</v>
      </c>
      <c r="V52">
        <f>U52-'Flight Input'!$U52</f>
        <v>0</v>
      </c>
      <c r="W52">
        <f ca="1">MEDIAN2(R52,Analysis!$B$5,2)</f>
        <v>0</v>
      </c>
      <c r="X52">
        <f t="shared" ref="X52:Y52" ca="1" si="104">X51+W52*$D52</f>
        <v>0</v>
      </c>
      <c r="Y52">
        <f t="shared" ca="1" si="104"/>
        <v>0</v>
      </c>
      <c r="AA52">
        <f ca="1">AVERAGE2(W52,Analysis!$B$6,2)</f>
        <v>0</v>
      </c>
      <c r="AB52">
        <f t="shared" ref="AB52:AC52" ca="1" si="105">AB51+AA52*$D52</f>
        <v>0</v>
      </c>
      <c r="AC52">
        <f t="shared" ca="1" si="105"/>
        <v>0</v>
      </c>
      <c r="AF52">
        <f ca="1">IF(B52&gt;0,C52-Analysis!$B$14,0)</f>
        <v>-3.5938514571505209E-3</v>
      </c>
      <c r="AG52">
        <f ca="1">IF(B52&gt;0,AG51+AF52*$D52,0)</f>
        <v>9.598097875298927E-4</v>
      </c>
      <c r="AH52">
        <f ca="1">IF(B52&gt;0,AH51+AG52*$D52,0)</f>
        <v>7.3702050213666852E-4</v>
      </c>
      <c r="AI52">
        <f ca="1">IF(AND(B52&gt;Analysis!$B$39,B52&lt;Analysis!$B$40),FilterInput(AF52,Analysis!$B$34,Analysis!$B$35),0)</f>
        <v>0</v>
      </c>
      <c r="AJ52">
        <f ca="1">MEDIAN2(AI52,Analysis!$B$5,2)</f>
        <v>0</v>
      </c>
      <c r="AK52">
        <f ca="1">AVERAGE2(AJ52,Analysis!$B$6,2)</f>
        <v>0</v>
      </c>
      <c r="AL52">
        <f ca="1">INTEGRAL2(R52,$B52,AL51,R51,$B51,Analysis!$B$22)</f>
        <v>0</v>
      </c>
      <c r="AM52">
        <f ca="1">IF(AND(B52&lt;Analysis!$B$40,B52&gt;0),INTEGRAL2(AL52,$B52,AM51,AL51,$B51,Analysis!$B$23),0)</f>
        <v>0</v>
      </c>
      <c r="AN52">
        <f>IF($P52,AM52*Analysis!$B$30+Analysis!$B$31,0)</f>
        <v>0</v>
      </c>
      <c r="AO52">
        <f>AN52-'Flight Input'!$U52</f>
        <v>0</v>
      </c>
      <c r="AQ52">
        <f>Analysis!$B$36*'Flight Input'!U52+IF('Flight Input'!U52 &gt; 0,Analysis!$B$37,0)</f>
        <v>0</v>
      </c>
      <c r="AR52">
        <f ca="1">_xlfn.COVARIANCE.P($AN$102:$AN$1102,'Flight Input'!U52:U1052)</f>
        <v>1.2248964039080205E-2</v>
      </c>
    </row>
    <row r="53" spans="1:44" x14ac:dyDescent="0.3">
      <c r="A53">
        <v>51</v>
      </c>
      <c r="B53">
        <f>'Flight Input'!M53</f>
        <v>1.0720909999945434</v>
      </c>
      <c r="C53">
        <f ca="1">INDIRECT(CONCATENATE("'Flight Input'!",Analysis!$B$2,A53+2))</f>
        <v>9.8512020000000007</v>
      </c>
      <c r="D53">
        <f t="shared" si="0"/>
        <v>2.605099999345839E-2</v>
      </c>
      <c r="F53">
        <f t="shared" ca="1" si="4"/>
        <v>10.046124086449936</v>
      </c>
      <c r="G53">
        <f t="shared" ca="1" si="5"/>
        <v>5.2257593294115665</v>
      </c>
      <c r="I53">
        <f>SUM(D$2:D53)/COUNT(D$2:D53)</f>
        <v>1.9990019607825624E-2</v>
      </c>
      <c r="J53">
        <f t="shared" si="1"/>
        <v>1.3032003221877799</v>
      </c>
      <c r="L53">
        <f ca="1">VARA(C$2:C53)</f>
        <v>4.1595296483753808E-4</v>
      </c>
      <c r="M53">
        <f t="shared" ca="1" si="2"/>
        <v>-3.0523491306824394E-4</v>
      </c>
      <c r="N53">
        <f t="shared" ca="1" si="6"/>
        <v>6.2510460266710866E-2</v>
      </c>
      <c r="O53" t="b">
        <f ca="1">IF(OR(O52,M53*MIN((B53-B$2)*Analysis!$B$19,1)&gt;Analysis!$B$18),TRUE,FALSE)</f>
        <v>0</v>
      </c>
      <c r="P53" t="b">
        <f>IF(OR('Flight Input'!N53=3,'Flight Input'!N53=9),TRUE,FALSE)</f>
        <v>0</v>
      </c>
      <c r="Q53">
        <f ca="1">IF(O53,Q52,SUM(C$2:C53)/COUNT(C$2:C53))+(Analysis!$D$14-500)/1000000</f>
        <v>9.8555565228846103</v>
      </c>
      <c r="R53">
        <f t="shared" ca="1" si="3"/>
        <v>0</v>
      </c>
      <c r="S53">
        <f t="shared" ca="1" si="7"/>
        <v>0</v>
      </c>
      <c r="T53">
        <f>IF(P53,T52+S53*$D53,0)</f>
        <v>0</v>
      </c>
      <c r="U53">
        <f>IF($P53,T53*Analysis!$B$28+Analysis!$B$29,0)</f>
        <v>0</v>
      </c>
      <c r="V53">
        <f>U53-'Flight Input'!$U53</f>
        <v>0</v>
      </c>
      <c r="W53">
        <f ca="1">MEDIAN2(R53,Analysis!$B$5,2)</f>
        <v>0</v>
      </c>
      <c r="X53">
        <f t="shared" ref="X53:Y53" ca="1" si="106">X52+W53*$D53</f>
        <v>0</v>
      </c>
      <c r="Y53">
        <f t="shared" ca="1" si="106"/>
        <v>0</v>
      </c>
      <c r="AA53">
        <f ca="1">AVERAGE2(W53,Analysis!$B$6,2)</f>
        <v>0</v>
      </c>
      <c r="AB53">
        <f t="shared" ref="AB53:AC53" ca="1" si="107">AB52+AA53*$D53</f>
        <v>0</v>
      </c>
      <c r="AC53">
        <f t="shared" ca="1" si="107"/>
        <v>0</v>
      </c>
      <c r="AF53">
        <f ca="1">IF(B53&gt;0,C53-Analysis!$B$14,0)</f>
        <v>-1.9653914571513553E-3</v>
      </c>
      <c r="AG53">
        <f ca="1">IF(B53&gt;0,AG52+AF53*$D53,0)</f>
        <v>9.0860937469249958E-4</v>
      </c>
      <c r="AH53">
        <f ca="1">IF(B53&gt;0,AH52+AG53*$D53,0)</f>
        <v>7.6069068495083906E-4</v>
      </c>
      <c r="AI53">
        <f ca="1">IF(AND(B53&gt;Analysis!$B$39,B53&lt;Analysis!$B$40),FilterInput(AF53,Analysis!$B$34,Analysis!$B$35),0)</f>
        <v>0</v>
      </c>
      <c r="AJ53">
        <f ca="1">MEDIAN2(AI53,Analysis!$B$5,2)</f>
        <v>0</v>
      </c>
      <c r="AK53">
        <f ca="1">AVERAGE2(AJ53,Analysis!$B$6,2)</f>
        <v>0</v>
      </c>
      <c r="AL53">
        <f ca="1">INTEGRAL2(R53,$B53,AL52,R52,$B52,Analysis!$B$22)</f>
        <v>0</v>
      </c>
      <c r="AM53">
        <f ca="1">IF(AND(B53&lt;Analysis!$B$40,B53&gt;0),INTEGRAL2(AL53,$B53,AM52,AL52,$B52,Analysis!$B$23),0)</f>
        <v>0</v>
      </c>
      <c r="AN53">
        <f>IF($P53,AM53*Analysis!$B$30+Analysis!$B$31,0)</f>
        <v>0</v>
      </c>
      <c r="AO53">
        <f>AN53-'Flight Input'!$U53</f>
        <v>0</v>
      </c>
      <c r="AQ53">
        <f>Analysis!$B$36*'Flight Input'!U53+IF('Flight Input'!U53 &gt; 0,Analysis!$B$37,0)</f>
        <v>0</v>
      </c>
      <c r="AR53">
        <f ca="1">_xlfn.COVARIANCE.P($AN$102:$AN$1102,'Flight Input'!U53:U1053)</f>
        <v>1.2321513247544779E-2</v>
      </c>
    </row>
    <row r="54" spans="1:44" x14ac:dyDescent="0.3">
      <c r="A54">
        <v>52</v>
      </c>
      <c r="B54">
        <f>'Flight Input'!M54</f>
        <v>1.0898290000041015</v>
      </c>
      <c r="C54">
        <f ca="1">INDIRECT(CONCATENATE("'Flight Input'!",Analysis!$B$2,A54+2))</f>
        <v>9.8178676199999995</v>
      </c>
      <c r="D54">
        <f t="shared" si="0"/>
        <v>1.7738000009558164E-2</v>
      </c>
      <c r="F54">
        <f t="shared" ca="1" si="4"/>
        <v>10.220273422387336</v>
      </c>
      <c r="G54">
        <f t="shared" ca="1" si="5"/>
        <v>5.4070465394755605</v>
      </c>
      <c r="I54">
        <f>SUM(D$2:D54)/COUNT(D$2:D54)</f>
        <v>1.9946711538628172E-2</v>
      </c>
      <c r="J54">
        <f t="shared" si="1"/>
        <v>0.88926939035576424</v>
      </c>
      <c r="L54">
        <f ca="1">VARA(C$2:C54)</f>
        <v>4.3459866071859931E-4</v>
      </c>
      <c r="M54">
        <f t="shared" ca="1" si="2"/>
        <v>1.0511723909693291E-3</v>
      </c>
      <c r="N54">
        <f t="shared" ca="1" si="6"/>
        <v>-1.8792637265779066</v>
      </c>
      <c r="O54" t="b">
        <f ca="1">IF(OR(O53,M54*MIN((B54-B$2)*Analysis!$B$19,1)&gt;Analysis!$B$18),TRUE,FALSE)</f>
        <v>0</v>
      </c>
      <c r="P54" t="b">
        <f>IF(OR('Flight Input'!N54=3,'Flight Input'!N54=9),TRUE,FALSE)</f>
        <v>0</v>
      </c>
      <c r="Q54">
        <f ca="1">IF(O54,Q53,SUM(C$2:C54)/COUNT(C$2:C54))+(Analysis!$D$14-500)/1000000</f>
        <v>9.8548474869811269</v>
      </c>
      <c r="R54">
        <f t="shared" ca="1" si="3"/>
        <v>0</v>
      </c>
      <c r="S54">
        <f t="shared" ca="1" si="7"/>
        <v>0</v>
      </c>
      <c r="T54">
        <f>IF(P54,T53+S54*$D54,0)</f>
        <v>0</v>
      </c>
      <c r="U54">
        <f>IF($P54,T54*Analysis!$B$28+Analysis!$B$29,0)</f>
        <v>0</v>
      </c>
      <c r="V54">
        <f>U54-'Flight Input'!$U54</f>
        <v>0</v>
      </c>
      <c r="W54">
        <f ca="1">MEDIAN2(R54,Analysis!$B$5,2)</f>
        <v>0</v>
      </c>
      <c r="X54">
        <f t="shared" ref="X54:Y54" ca="1" si="108">X53+W54*$D54</f>
        <v>0</v>
      </c>
      <c r="Y54">
        <f t="shared" ca="1" si="108"/>
        <v>0</v>
      </c>
      <c r="AA54">
        <f ca="1">AVERAGE2(W54,Analysis!$B$6,2)</f>
        <v>0</v>
      </c>
      <c r="AB54">
        <f t="shared" ref="AB54:AC54" ca="1" si="109">AB53+AA54*$D54</f>
        <v>0</v>
      </c>
      <c r="AC54">
        <f t="shared" ca="1" si="109"/>
        <v>0</v>
      </c>
      <c r="AF54">
        <f ca="1">IF(B54&gt;0,C54-Analysis!$B$14,0)</f>
        <v>-3.5299771457152573E-2</v>
      </c>
      <c r="AG54">
        <f ca="1">IF(B54&gt;0,AG53+AF54*$D54,0)</f>
        <v>2.824620282481262E-4</v>
      </c>
      <c r="AH54">
        <f ca="1">IF(B54&gt;0,AH53+AG54*$D54,0)</f>
        <v>7.6570099641060411E-4</v>
      </c>
      <c r="AI54">
        <f ca="1">IF(AND(B54&gt;Analysis!$B$39,B54&lt;Analysis!$B$40),FilterInput(AF54,Analysis!$B$34,Analysis!$B$35),0)</f>
        <v>0</v>
      </c>
      <c r="AJ54">
        <f ca="1">MEDIAN2(AI54,Analysis!$B$5,2)</f>
        <v>0</v>
      </c>
      <c r="AK54">
        <f ca="1">AVERAGE2(AJ54,Analysis!$B$6,2)</f>
        <v>0</v>
      </c>
      <c r="AL54">
        <f ca="1">INTEGRAL2(R54,$B54,AL53,R53,$B53,Analysis!$B$22)</f>
        <v>0</v>
      </c>
      <c r="AM54">
        <f ca="1">IF(AND(B54&lt;Analysis!$B$40,B54&gt;0),INTEGRAL2(AL54,$B54,AM53,AL53,$B53,Analysis!$B$23),0)</f>
        <v>0</v>
      </c>
      <c r="AN54">
        <f>IF($P54,AM54*Analysis!$B$30+Analysis!$B$31,0)</f>
        <v>0</v>
      </c>
      <c r="AO54">
        <f>AN54-'Flight Input'!$U54</f>
        <v>0</v>
      </c>
      <c r="AQ54">
        <f>Analysis!$B$36*'Flight Input'!U54+IF('Flight Input'!U54 &gt; 0,Analysis!$B$37,0)</f>
        <v>0</v>
      </c>
      <c r="AR54">
        <f ca="1">_xlfn.COVARIANCE.P($AN$102:$AN$1102,'Flight Input'!U54:U1054)</f>
        <v>1.2394744555721864E-2</v>
      </c>
    </row>
    <row r="55" spans="1:44" x14ac:dyDescent="0.3">
      <c r="A55">
        <v>53</v>
      </c>
      <c r="B55">
        <f>'Flight Input'!M55</f>
        <v>1.10770500000217</v>
      </c>
      <c r="C55">
        <f ca="1">INDIRECT(CONCATENATE("'Flight Input'!",Analysis!$B$2,A55+2))</f>
        <v>9.8664565500000005</v>
      </c>
      <c r="D55">
        <f t="shared" si="0"/>
        <v>1.7875999998068437E-2</v>
      </c>
      <c r="F55">
        <f t="shared" ca="1" si="4"/>
        <v>10.396646199656079</v>
      </c>
      <c r="G55">
        <f t="shared" ca="1" si="5"/>
        <v>5.5928969869205307</v>
      </c>
      <c r="I55">
        <f>SUM(D$2:D55)/COUNT(D$2:D55)</f>
        <v>1.9907641509561008E-2</v>
      </c>
      <c r="J55">
        <f t="shared" si="1"/>
        <v>0.89794664975673599</v>
      </c>
      <c r="L55">
        <f ca="1">VARA(C$2:C55)</f>
        <v>4.2894195335917422E-4</v>
      </c>
      <c r="M55">
        <f t="shared" ca="1" si="2"/>
        <v>-3.1644144999084346E-4</v>
      </c>
      <c r="N55">
        <f t="shared" ca="1" si="6"/>
        <v>2.7181097563913226</v>
      </c>
      <c r="O55" t="b">
        <f ca="1">IF(OR(O54,M55*MIN((B55-B$2)*Analysis!$B$19,1)&gt;Analysis!$B$18),TRUE,FALSE)</f>
        <v>0</v>
      </c>
      <c r="P55" t="b">
        <f>IF(OR('Flight Input'!N55=3,'Flight Input'!N55=9),TRUE,FALSE)</f>
        <v>0</v>
      </c>
      <c r="Q55">
        <f ca="1">IF(O55,Q54,SUM(C$2:C55)/COUNT(C$2:C55))+(Analysis!$D$14-500)/1000000</f>
        <v>9.8550645066666611</v>
      </c>
      <c r="R55">
        <f t="shared" ca="1" si="3"/>
        <v>0</v>
      </c>
      <c r="S55">
        <f t="shared" ca="1" si="7"/>
        <v>0</v>
      </c>
      <c r="T55">
        <f>IF(P55,T54+S55*$D55,0)</f>
        <v>0</v>
      </c>
      <c r="U55">
        <f>IF($P55,T55*Analysis!$B$28+Analysis!$B$29,0)</f>
        <v>0</v>
      </c>
      <c r="V55">
        <f>U55-'Flight Input'!$U55</f>
        <v>0</v>
      </c>
      <c r="W55">
        <f ca="1">MEDIAN2(R55,Analysis!$B$5,2)</f>
        <v>0</v>
      </c>
      <c r="X55">
        <f t="shared" ref="X55:Y55" ca="1" si="110">X54+W55*$D55</f>
        <v>0</v>
      </c>
      <c r="Y55">
        <f t="shared" ca="1" si="110"/>
        <v>0</v>
      </c>
      <c r="AA55">
        <f ca="1">AVERAGE2(W55,Analysis!$B$6,2)</f>
        <v>0</v>
      </c>
      <c r="AB55">
        <f t="shared" ref="AB55:AC55" ca="1" si="111">AB54+AA55*$D55</f>
        <v>0</v>
      </c>
      <c r="AC55">
        <f t="shared" ca="1" si="111"/>
        <v>0</v>
      </c>
      <c r="AF55">
        <f ca="1">IF(B55&gt;0,C55-Analysis!$B$14,0)</f>
        <v>1.3289158542848512E-2</v>
      </c>
      <c r="AG55">
        <f ca="1">IF(B55&gt;0,AG54+AF55*$D55,0)</f>
        <v>5.2001902633441732E-4</v>
      </c>
      <c r="AH55">
        <f ca="1">IF(B55&gt;0,AH54+AG55*$D55,0)</f>
        <v>7.7499685652435374E-4</v>
      </c>
      <c r="AI55">
        <f ca="1">IF(AND(B55&gt;Analysis!$B$39,B55&lt;Analysis!$B$40),FilterInput(AF55,Analysis!$B$34,Analysis!$B$35),0)</f>
        <v>0</v>
      </c>
      <c r="AJ55">
        <f ca="1">MEDIAN2(AI55,Analysis!$B$5,2)</f>
        <v>0</v>
      </c>
      <c r="AK55">
        <f ca="1">AVERAGE2(AJ55,Analysis!$B$6,2)</f>
        <v>0</v>
      </c>
      <c r="AL55">
        <f ca="1">INTEGRAL2(R55,$B55,AL54,R54,$B54,Analysis!$B$22)</f>
        <v>0</v>
      </c>
      <c r="AM55">
        <f ca="1">IF(AND(B55&lt;Analysis!$B$40,B55&gt;0),INTEGRAL2(AL55,$B55,AM54,AL54,$B54,Analysis!$B$23),0)</f>
        <v>0</v>
      </c>
      <c r="AN55">
        <f>IF($P55,AM55*Analysis!$B$30+Analysis!$B$31,0)</f>
        <v>0</v>
      </c>
      <c r="AO55">
        <f>AN55-'Flight Input'!$U55</f>
        <v>0</v>
      </c>
      <c r="AQ55">
        <f>Analysis!$B$36*'Flight Input'!U55+IF('Flight Input'!U55 &gt; 0,Analysis!$B$37,0)</f>
        <v>0</v>
      </c>
      <c r="AR55">
        <f ca="1">_xlfn.COVARIANCE.P($AN$102:$AN$1102,'Flight Input'!U55:U1055)</f>
        <v>1.2468240531902477E-2</v>
      </c>
    </row>
    <row r="56" spans="1:44" x14ac:dyDescent="0.3">
      <c r="A56">
        <v>54</v>
      </c>
      <c r="B56">
        <f>'Flight Input'!M56</f>
        <v>1.1321060000045691</v>
      </c>
      <c r="C56">
        <f ca="1">INDIRECT(CONCATENATE("'Flight Input'!",Analysis!$B$2,A56+2))</f>
        <v>9.8558126999999995</v>
      </c>
      <c r="D56">
        <f t="shared" si="0"/>
        <v>2.4401000002399087E-2</v>
      </c>
      <c r="F56">
        <f t="shared" ca="1" si="4"/>
        <v>10.637137885372423</v>
      </c>
      <c r="G56">
        <f t="shared" ca="1" si="5"/>
        <v>5.8524537884870229</v>
      </c>
      <c r="I56">
        <f>SUM(D$2:D56)/COUNT(D$2:D56)</f>
        <v>1.9990851852020972E-2</v>
      </c>
      <c r="J56">
        <f t="shared" si="1"/>
        <v>1.2206083153946374</v>
      </c>
      <c r="L56">
        <f ca="1">VARA(C$2:C56)</f>
        <v>4.2101197468520256E-4</v>
      </c>
      <c r="M56">
        <f t="shared" ca="1" si="2"/>
        <v>-3.2498580686004668E-4</v>
      </c>
      <c r="N56">
        <f t="shared" ca="1" si="6"/>
        <v>-0.43620548333898262</v>
      </c>
      <c r="O56" t="b">
        <f ca="1">IF(OR(O55,M56*MIN((B56-B$2)*Analysis!$B$19,1)&gt;Analysis!$B$18),TRUE,FALSE)</f>
        <v>0</v>
      </c>
      <c r="P56" t="b">
        <f>IF(OR('Flight Input'!N56=3,'Flight Input'!N56=9),TRUE,FALSE)</f>
        <v>0</v>
      </c>
      <c r="Q56">
        <f ca="1">IF(O56,Q55,SUM(C$2:C56)/COUNT(C$2:C56))+(Analysis!$D$14-500)/1000000</f>
        <v>9.8550801101818131</v>
      </c>
      <c r="R56">
        <f t="shared" ca="1" si="3"/>
        <v>0</v>
      </c>
      <c r="S56">
        <f t="shared" ca="1" si="7"/>
        <v>0</v>
      </c>
      <c r="T56">
        <f>IF(P56,T55+S56*$D56,0)</f>
        <v>0</v>
      </c>
      <c r="U56">
        <f>IF($P56,T56*Analysis!$B$28+Analysis!$B$29,0)</f>
        <v>0</v>
      </c>
      <c r="V56">
        <f>U56-'Flight Input'!$U56</f>
        <v>0</v>
      </c>
      <c r="W56">
        <f ca="1">MEDIAN2(R56,Analysis!$B$5,2)</f>
        <v>0</v>
      </c>
      <c r="X56">
        <f t="shared" ref="X56:Y56" ca="1" si="112">X55+W56*$D56</f>
        <v>0</v>
      </c>
      <c r="Y56">
        <f t="shared" ca="1" si="112"/>
        <v>0</v>
      </c>
      <c r="AA56">
        <f ca="1">AVERAGE2(W56,Analysis!$B$6,2)</f>
        <v>0</v>
      </c>
      <c r="AB56">
        <f t="shared" ref="AB56:AC56" ca="1" si="113">AB55+AA56*$D56</f>
        <v>0</v>
      </c>
      <c r="AC56">
        <f t="shared" ca="1" si="113"/>
        <v>0</v>
      </c>
      <c r="AF56">
        <f ca="1">IF(B56&gt;0,C56-Analysis!$B$14,0)</f>
        <v>2.6453085428475021E-3</v>
      </c>
      <c r="AG56">
        <f ca="1">IF(B56&gt;0,AG55+AF56*$D56,0)</f>
        <v>5.8456720009478561E-4</v>
      </c>
      <c r="AH56">
        <f ca="1">IF(B56&gt;0,AH55+AG56*$D56,0)</f>
        <v>7.8926088077526898E-4</v>
      </c>
      <c r="AI56">
        <f ca="1">IF(AND(B56&gt;Analysis!$B$39,B56&lt;Analysis!$B$40),FilterInput(AF56,Analysis!$B$34,Analysis!$B$35),0)</f>
        <v>0</v>
      </c>
      <c r="AJ56">
        <f ca="1">MEDIAN2(AI56,Analysis!$B$5,2)</f>
        <v>0</v>
      </c>
      <c r="AK56">
        <f ca="1">AVERAGE2(AJ56,Analysis!$B$6,2)</f>
        <v>0</v>
      </c>
      <c r="AL56">
        <f ca="1">INTEGRAL2(R56,$B56,AL55,R55,$B55,Analysis!$B$22)</f>
        <v>0</v>
      </c>
      <c r="AM56">
        <f ca="1">IF(AND(B56&lt;Analysis!$B$40,B56&gt;0),INTEGRAL2(AL56,$B56,AM55,AL55,$B55,Analysis!$B$23),0)</f>
        <v>0</v>
      </c>
      <c r="AN56">
        <f>IF($P56,AM56*Analysis!$B$30+Analysis!$B$31,0)</f>
        <v>0</v>
      </c>
      <c r="AO56">
        <f>AN56-'Flight Input'!$U56</f>
        <v>0</v>
      </c>
      <c r="AQ56">
        <f>Analysis!$B$36*'Flight Input'!U56+IF('Flight Input'!U56 &gt; 0,Analysis!$B$37,0)</f>
        <v>0</v>
      </c>
      <c r="AR56">
        <f ca="1">_xlfn.COVARIANCE.P($AN$102:$AN$1102,'Flight Input'!U56:U1056)</f>
        <v>1.2542004924232715E-2</v>
      </c>
    </row>
    <row r="57" spans="1:44" x14ac:dyDescent="0.3">
      <c r="A57">
        <v>55</v>
      </c>
      <c r="B57">
        <f>'Flight Input'!M57</f>
        <v>1.1494200000015553</v>
      </c>
      <c r="C57">
        <f ca="1">INDIRECT(CONCATENATE("'Flight Input'!",Analysis!$B$2,A57+2))</f>
        <v>9.8506624500000015</v>
      </c>
      <c r="D57">
        <f t="shared" si="0"/>
        <v>1.731399999698624E-2</v>
      </c>
      <c r="F57">
        <f t="shared" ca="1" si="4"/>
        <v>10.807692255002037</v>
      </c>
      <c r="G57">
        <f t="shared" ca="1" si="5"/>
        <v>6.0395781721575563</v>
      </c>
      <c r="I57">
        <f>SUM(D$2:D57)/COUNT(D$2:D57)</f>
        <v>1.9942181818293069E-2</v>
      </c>
      <c r="J57">
        <f t="shared" si="1"/>
        <v>0.86820991578283657</v>
      </c>
      <c r="L57">
        <f ca="1">VARA(C$2:C57)</f>
        <v>4.1368856751342975E-4</v>
      </c>
      <c r="M57">
        <f t="shared" ca="1" si="2"/>
        <v>-4.2297604095226706E-4</v>
      </c>
      <c r="N57">
        <f t="shared" ca="1" si="6"/>
        <v>-0.29746159182710535</v>
      </c>
      <c r="O57" t="b">
        <f ca="1">IF(OR(O56,M57*MIN((B57-B$2)*Analysis!$B$19,1)&gt;Analysis!$B$18),TRUE,FALSE)</f>
        <v>0</v>
      </c>
      <c r="P57" t="b">
        <f>IF(OR('Flight Input'!N57=3,'Flight Input'!N57=9),TRUE,FALSE)</f>
        <v>0</v>
      </c>
      <c r="Q57">
        <f ca="1">IF(O57,Q56,SUM(C$2:C57)/COUNT(C$2:C57))+(Analysis!$D$14-500)/1000000</f>
        <v>9.855003187678566</v>
      </c>
      <c r="R57">
        <f t="shared" ca="1" si="3"/>
        <v>0</v>
      </c>
      <c r="S57">
        <f t="shared" ca="1" si="7"/>
        <v>0</v>
      </c>
      <c r="T57">
        <f>IF(P57,T56+S57*$D57,0)</f>
        <v>0</v>
      </c>
      <c r="U57">
        <f>IF($P57,T57*Analysis!$B$28+Analysis!$B$29,0)</f>
        <v>0</v>
      </c>
      <c r="V57">
        <f>U57-'Flight Input'!$U57</f>
        <v>0</v>
      </c>
      <c r="W57">
        <f ca="1">MEDIAN2(R57,Analysis!$B$5,2)</f>
        <v>0</v>
      </c>
      <c r="X57">
        <f t="shared" ref="X57:Y57" ca="1" si="114">X56+W57*$D57</f>
        <v>0</v>
      </c>
      <c r="Y57">
        <f t="shared" ca="1" si="114"/>
        <v>0</v>
      </c>
      <c r="AA57">
        <f ca="1">AVERAGE2(W57,Analysis!$B$6,2)</f>
        <v>0</v>
      </c>
      <c r="AB57">
        <f t="shared" ref="AB57:AC57" ca="1" si="115">AB56+AA57*$D57</f>
        <v>0</v>
      </c>
      <c r="AC57">
        <f t="shared" ca="1" si="115"/>
        <v>0</v>
      </c>
      <c r="AF57">
        <f ca="1">IF(B57&gt;0,C57-Analysis!$B$14,0)</f>
        <v>-2.5049414571505224E-3</v>
      </c>
      <c r="AG57">
        <f ca="1">IF(B57&gt;0,AG56+AF57*$D57,0)</f>
        <v>5.411966437132308E-4</v>
      </c>
      <c r="AH57">
        <f ca="1">IF(B57&gt;0,AH56+AG57*$D57,0)</f>
        <v>7.9863115946288881E-4</v>
      </c>
      <c r="AI57">
        <f ca="1">IF(AND(B57&gt;Analysis!$B$39,B57&lt;Analysis!$B$40),FilterInput(AF57,Analysis!$B$34,Analysis!$B$35),0)</f>
        <v>0</v>
      </c>
      <c r="AJ57">
        <f ca="1">MEDIAN2(AI57,Analysis!$B$5,2)</f>
        <v>0</v>
      </c>
      <c r="AK57">
        <f ca="1">AVERAGE2(AJ57,Analysis!$B$6,2)</f>
        <v>0</v>
      </c>
      <c r="AL57">
        <f ca="1">INTEGRAL2(R57,$B57,AL56,R56,$B56,Analysis!$B$22)</f>
        <v>0</v>
      </c>
      <c r="AM57">
        <f ca="1">IF(AND(B57&lt;Analysis!$B$40,B57&gt;0),INTEGRAL2(AL57,$B57,AM56,AL56,$B56,Analysis!$B$23),0)</f>
        <v>0</v>
      </c>
      <c r="AN57">
        <f>IF($P57,AM57*Analysis!$B$30+Analysis!$B$31,0)</f>
        <v>0</v>
      </c>
      <c r="AO57">
        <f>AN57-'Flight Input'!$U57</f>
        <v>0</v>
      </c>
      <c r="AQ57">
        <f>Analysis!$B$36*'Flight Input'!U57+IF('Flight Input'!U57 &gt; 0,Analysis!$B$37,0)</f>
        <v>0</v>
      </c>
      <c r="AR57">
        <f ca="1">_xlfn.COVARIANCE.P($AN$102:$AN$1102,'Flight Input'!U57:U1057)</f>
        <v>1.261552869910295E-2</v>
      </c>
    </row>
    <row r="58" spans="1:44" x14ac:dyDescent="0.3">
      <c r="A58">
        <v>56</v>
      </c>
      <c r="B58">
        <f>'Flight Input'!M58</f>
        <v>1.1718129999935627</v>
      </c>
      <c r="C58">
        <f ca="1">INDIRECT(CONCATENATE("'Flight Input'!",Analysis!$B$2,A58+2))</f>
        <v>9.871390980000001</v>
      </c>
      <c r="D58">
        <f t="shared" si="0"/>
        <v>2.239299999200739E-2</v>
      </c>
      <c r="F58">
        <f t="shared" ca="1" si="4"/>
        <v>11.028742313138279</v>
      </c>
      <c r="G58">
        <f t="shared" ca="1" si="5"/>
        <v>6.2865447986875136</v>
      </c>
      <c r="I58">
        <f>SUM(D$2:D58)/COUNT(D$2:D58)</f>
        <v>1.9985946428537966E-2</v>
      </c>
      <c r="J58">
        <f t="shared" si="1"/>
        <v>1.1204373068884237</v>
      </c>
      <c r="L58">
        <f ca="1">VARA(C$2:C58)</f>
        <v>4.1107630941025644E-4</v>
      </c>
      <c r="M58">
        <f t="shared" ca="1" si="2"/>
        <v>-1.1665512008688824E-4</v>
      </c>
      <c r="N58">
        <f t="shared" ca="1" si="6"/>
        <v>0.92567007580038596</v>
      </c>
      <c r="O58" t="b">
        <f ca="1">IF(OR(O57,M58*MIN((B58-B$2)*Analysis!$B$19,1)&gt;Analysis!$B$18),TRUE,FALSE)</f>
        <v>0</v>
      </c>
      <c r="P58" t="b">
        <f>IF(OR('Flight Input'!N58=3,'Flight Input'!N58=9),TRUE,FALSE)</f>
        <v>0</v>
      </c>
      <c r="Q58">
        <f ca="1">IF(O58,Q57,SUM(C$2:C58)/COUNT(C$2:C58))+(Analysis!$D$14-500)/1000000</f>
        <v>9.8552926226315734</v>
      </c>
      <c r="R58">
        <f t="shared" ca="1" si="3"/>
        <v>0</v>
      </c>
      <c r="S58">
        <f t="shared" ca="1" si="7"/>
        <v>0</v>
      </c>
      <c r="T58">
        <f>IF(P58,T57+S58*$D58,0)</f>
        <v>0</v>
      </c>
      <c r="U58">
        <f>IF($P58,T58*Analysis!$B$28+Analysis!$B$29,0)</f>
        <v>0</v>
      </c>
      <c r="V58">
        <f>U58-'Flight Input'!$U58</f>
        <v>0</v>
      </c>
      <c r="W58">
        <f ca="1">MEDIAN2(R58,Analysis!$B$5,2)</f>
        <v>0</v>
      </c>
      <c r="X58">
        <f t="shared" ref="X58:Y58" ca="1" si="116">X57+W58*$D58</f>
        <v>0</v>
      </c>
      <c r="Y58">
        <f t="shared" ca="1" si="116"/>
        <v>0</v>
      </c>
      <c r="AA58">
        <f ca="1">AVERAGE2(W58,Analysis!$B$6,2)</f>
        <v>0</v>
      </c>
      <c r="AB58">
        <f t="shared" ref="AB58:AC58" ca="1" si="117">AB57+AA58*$D58</f>
        <v>0</v>
      </c>
      <c r="AC58">
        <f t="shared" ca="1" si="117"/>
        <v>0</v>
      </c>
      <c r="AF58">
        <f ca="1">IF(B58&gt;0,C58-Analysis!$B$14,0)</f>
        <v>1.8223588542849001E-2</v>
      </c>
      <c r="AG58">
        <f ca="1">IF(B58&gt;0,AG57+AF58*$D58,0)</f>
        <v>9.4927746180759444E-4</v>
      </c>
      <c r="AH58">
        <f ca="1">IF(B58&gt;0,AH57+AG58*$D58,0)</f>
        <v>8.1988832965755902E-4</v>
      </c>
      <c r="AI58">
        <f ca="1">IF(AND(B58&gt;Analysis!$B$39,B58&lt;Analysis!$B$40),FilterInput(AF58,Analysis!$B$34,Analysis!$B$35),0)</f>
        <v>0</v>
      </c>
      <c r="AJ58">
        <f ca="1">MEDIAN2(AI58,Analysis!$B$5,2)</f>
        <v>0</v>
      </c>
      <c r="AK58">
        <f ca="1">AVERAGE2(AJ58,Analysis!$B$6,2)</f>
        <v>0</v>
      </c>
      <c r="AL58">
        <f ca="1">INTEGRAL2(R58,$B58,AL57,R57,$B57,Analysis!$B$22)</f>
        <v>0</v>
      </c>
      <c r="AM58">
        <f ca="1">IF(AND(B58&lt;Analysis!$B$40,B58&gt;0),INTEGRAL2(AL58,$B58,AM57,AL57,$B57,Analysis!$B$23),0)</f>
        <v>0</v>
      </c>
      <c r="AN58">
        <f>IF($P58,AM58*Analysis!$B$30+Analysis!$B$31,0)</f>
        <v>0</v>
      </c>
      <c r="AO58">
        <f>AN58-'Flight Input'!$U58</f>
        <v>0</v>
      </c>
      <c r="AQ58">
        <f>Analysis!$B$36*'Flight Input'!U58+IF('Flight Input'!U58 &gt; 0,Analysis!$B$37,0)</f>
        <v>0</v>
      </c>
      <c r="AR58">
        <f ca="1">_xlfn.COVARIANCE.P($AN$102:$AN$1102,'Flight Input'!U58:U1058)</f>
        <v>1.2689348286429611E-2</v>
      </c>
    </row>
    <row r="59" spans="1:44" x14ac:dyDescent="0.3">
      <c r="A59">
        <v>57</v>
      </c>
      <c r="B59">
        <f>'Flight Input'!M59</f>
        <v>1.1912400000001071</v>
      </c>
      <c r="C59">
        <f ca="1">INDIRECT(CONCATENATE("'Flight Input'!",Analysis!$B$2,A59+2))</f>
        <v>9.8937283499999999</v>
      </c>
      <c r="D59">
        <f t="shared" si="0"/>
        <v>1.9427000006544404E-2</v>
      </c>
      <c r="F59">
        <f t="shared" ca="1" si="4"/>
        <v>11.220947773858478</v>
      </c>
      <c r="G59">
        <f t="shared" ca="1" si="5"/>
        <v>6.5045341511636963</v>
      </c>
      <c r="I59">
        <f>SUM(D$2:D59)/COUNT(D$2:D59)</f>
        <v>1.9976140350959133E-2</v>
      </c>
      <c r="J59">
        <f t="shared" si="1"/>
        <v>0.9725101879158371</v>
      </c>
      <c r="L59">
        <f ca="1">VARA(C$2:C59)</f>
        <v>4.2948122189082505E-4</v>
      </c>
      <c r="M59">
        <f t="shared" ca="1" si="2"/>
        <v>9.4738829846957942E-4</v>
      </c>
      <c r="N59">
        <f t="shared" ca="1" si="6"/>
        <v>1.1498105725265912</v>
      </c>
      <c r="O59" t="b">
        <f ca="1">IF(OR(O58,M59*MIN((B59-B$2)*Analysis!$B$19,1)&gt;Analysis!$B$18),TRUE,FALSE)</f>
        <v>0</v>
      </c>
      <c r="P59" t="b">
        <f>IF(OR('Flight Input'!N59=3,'Flight Input'!N59=9),TRUE,FALSE)</f>
        <v>0</v>
      </c>
      <c r="Q59">
        <f ca="1">IF(O59,Q58,SUM(C$2:C59)/COUNT(C$2:C59))+(Analysis!$D$14-500)/1000000</f>
        <v>9.8559572041379244</v>
      </c>
      <c r="R59">
        <f t="shared" ca="1" si="3"/>
        <v>0</v>
      </c>
      <c r="S59">
        <f t="shared" ca="1" si="7"/>
        <v>0</v>
      </c>
      <c r="T59">
        <f>IF(P59,T58+S59*$D59,0)</f>
        <v>0</v>
      </c>
      <c r="U59">
        <f>IF($P59,T59*Analysis!$B$28+Analysis!$B$29,0)</f>
        <v>0</v>
      </c>
      <c r="V59">
        <f>U59-'Flight Input'!$U59</f>
        <v>0</v>
      </c>
      <c r="W59">
        <f ca="1">MEDIAN2(R59,Analysis!$B$5,2)</f>
        <v>0</v>
      </c>
      <c r="X59">
        <f t="shared" ref="X59:Y59" ca="1" si="118">X58+W59*$D59</f>
        <v>0</v>
      </c>
      <c r="Y59">
        <f t="shared" ca="1" si="118"/>
        <v>0</v>
      </c>
      <c r="AA59">
        <f ca="1">AVERAGE2(W59,Analysis!$B$6,2)</f>
        <v>0</v>
      </c>
      <c r="AB59">
        <f t="shared" ref="AB59:AC59" ca="1" si="119">AB58+AA59*$D59</f>
        <v>0</v>
      </c>
      <c r="AC59">
        <f t="shared" ca="1" si="119"/>
        <v>0</v>
      </c>
      <c r="AF59">
        <f ca="1">IF(B59&gt;0,C59-Analysis!$B$14,0)</f>
        <v>4.0560958542847914E-2</v>
      </c>
      <c r="AG59">
        <f ca="1">IF(B59&gt;0,AG58+AF59*$D59,0)</f>
        <v>1.7372552036849483E-3</v>
      </c>
      <c r="AH59">
        <f ca="1">IF(B59&gt;0,AH58+AG59*$D59,0)</f>
        <v>8.5363798651091579E-4</v>
      </c>
      <c r="AI59">
        <f ca="1">IF(AND(B59&gt;Analysis!$B$39,B59&lt;Analysis!$B$40),FilterInput(AF59,Analysis!$B$34,Analysis!$B$35),0)</f>
        <v>0</v>
      </c>
      <c r="AJ59">
        <f ca="1">MEDIAN2(AI59,Analysis!$B$5,2)</f>
        <v>0</v>
      </c>
      <c r="AK59">
        <f ca="1">AVERAGE2(AJ59,Analysis!$B$6,2)</f>
        <v>0</v>
      </c>
      <c r="AL59">
        <f ca="1">INTEGRAL2(R59,$B59,AL58,R58,$B58,Analysis!$B$22)</f>
        <v>0</v>
      </c>
      <c r="AM59">
        <f ca="1">IF(AND(B59&lt;Analysis!$B$40,B59&gt;0),INTEGRAL2(AL59,$B59,AM58,AL58,$B58,Analysis!$B$23),0)</f>
        <v>0</v>
      </c>
      <c r="AN59">
        <f>IF($P59,AM59*Analysis!$B$30+Analysis!$B$31,0)</f>
        <v>0</v>
      </c>
      <c r="AO59">
        <f>AN59-'Flight Input'!$U59</f>
        <v>0</v>
      </c>
      <c r="AQ59">
        <f>Analysis!$B$36*'Flight Input'!U59+IF('Flight Input'!U59 &gt; 0,Analysis!$B$37,0)</f>
        <v>0</v>
      </c>
      <c r="AR59">
        <f ca="1">_xlfn.COVARIANCE.P($AN$102:$AN$1102,'Flight Input'!U59:U1059)</f>
        <v>1.2763412325270736E-2</v>
      </c>
    </row>
    <row r="60" spans="1:44" x14ac:dyDescent="0.3">
      <c r="A60">
        <v>58</v>
      </c>
      <c r="B60">
        <f>'Flight Input'!M60</f>
        <v>1.2120719999948051</v>
      </c>
      <c r="C60">
        <f ca="1">INDIRECT(CONCATENATE("'Flight Input'!",Analysis!$B$2,A60+2))</f>
        <v>9.8681242499999993</v>
      </c>
      <c r="D60">
        <f t="shared" si="0"/>
        <v>2.0831999994697981E-2</v>
      </c>
      <c r="F60">
        <f t="shared" ca="1" si="4"/>
        <v>11.426520538182157</v>
      </c>
      <c r="G60">
        <f t="shared" ca="1" si="5"/>
        <v>6.7425714269545232</v>
      </c>
      <c r="I60">
        <f>SUM(D$2:D60)/COUNT(D$2:D60)</f>
        <v>1.9990896551713253E-2</v>
      </c>
      <c r="J60">
        <f t="shared" si="1"/>
        <v>1.0420743232205183</v>
      </c>
      <c r="L60">
        <f ca="1">VARA(C$2:C60)</f>
        <v>4.2463104874769292E-4</v>
      </c>
      <c r="M60">
        <f t="shared" ca="1" si="2"/>
        <v>-2.328232116151388E-4</v>
      </c>
      <c r="N60">
        <f t="shared" ca="1" si="6"/>
        <v>-1.229075461142342</v>
      </c>
      <c r="O60" t="b">
        <f ca="1">IF(OR(O59,M60*MIN((B60-B$2)*Analysis!$B$19,1)&gt;Analysis!$B$18),TRUE,FALSE)</f>
        <v>0</v>
      </c>
      <c r="P60" t="b">
        <f>IF(OR('Flight Input'!N60=3,'Flight Input'!N60=9),TRUE,FALSE)</f>
        <v>0</v>
      </c>
      <c r="Q60">
        <f ca="1">IF(O60,Q59,SUM(C$2:C60)/COUNT(C$2:C60))+(Analysis!$D$14-500)/1000000</f>
        <v>9.8561652896610106</v>
      </c>
      <c r="R60">
        <f t="shared" ca="1" si="3"/>
        <v>0</v>
      </c>
      <c r="S60">
        <f t="shared" ca="1" si="7"/>
        <v>0</v>
      </c>
      <c r="T60">
        <f>IF(P60,T59+S60*$D60,0)</f>
        <v>0</v>
      </c>
      <c r="U60">
        <f>IF($P60,T60*Analysis!$B$28+Analysis!$B$29,0)</f>
        <v>0</v>
      </c>
      <c r="V60">
        <f>U60-'Flight Input'!$U60</f>
        <v>0</v>
      </c>
      <c r="W60">
        <f ca="1">MEDIAN2(R60,Analysis!$B$5,2)</f>
        <v>0</v>
      </c>
      <c r="X60">
        <f t="shared" ref="X60:Y60" ca="1" si="120">X59+W60*$D60</f>
        <v>0</v>
      </c>
      <c r="Y60">
        <f t="shared" ca="1" si="120"/>
        <v>0</v>
      </c>
      <c r="AA60">
        <f ca="1">AVERAGE2(W60,Analysis!$B$6,2)</f>
        <v>0</v>
      </c>
      <c r="AB60">
        <f t="shared" ref="AB60:AC60" ca="1" si="121">AB59+AA60*$D60</f>
        <v>0</v>
      </c>
      <c r="AC60">
        <f t="shared" ca="1" si="121"/>
        <v>0</v>
      </c>
      <c r="AF60">
        <f ca="1">IF(B60&gt;0,C60-Analysis!$B$14,0)</f>
        <v>1.4956858542847229E-2</v>
      </c>
      <c r="AG60">
        <f ca="1">IF(B60&gt;0,AG59+AF60*$D60,0)</f>
        <v>2.0488364807702401E-3</v>
      </c>
      <c r="AH60">
        <f ca="1">IF(B60&gt;0,AH59+AG60*$D60,0)</f>
        <v>8.9631934806745845E-4</v>
      </c>
      <c r="AI60">
        <f ca="1">IF(AND(B60&gt;Analysis!$B$39,B60&lt;Analysis!$B$40),FilterInput(AF60,Analysis!$B$34,Analysis!$B$35),0)</f>
        <v>0</v>
      </c>
      <c r="AJ60">
        <f ca="1">MEDIAN2(AI60,Analysis!$B$5,2)</f>
        <v>0</v>
      </c>
      <c r="AK60">
        <f ca="1">AVERAGE2(AJ60,Analysis!$B$6,2)</f>
        <v>0</v>
      </c>
      <c r="AL60">
        <f ca="1">INTEGRAL2(R60,$B60,AL59,R59,$B59,Analysis!$B$22)</f>
        <v>0</v>
      </c>
      <c r="AM60">
        <f ca="1">IF(AND(B60&lt;Analysis!$B$40,B60&gt;0),INTEGRAL2(AL60,$B60,AM59,AL59,$B59,Analysis!$B$23),0)</f>
        <v>0</v>
      </c>
      <c r="AN60">
        <f>IF($P60,AM60*Analysis!$B$30+Analysis!$B$31,0)</f>
        <v>0</v>
      </c>
      <c r="AO60">
        <f>AN60-'Flight Input'!$U60</f>
        <v>0</v>
      </c>
      <c r="AQ60">
        <f>Analysis!$B$36*'Flight Input'!U60+IF('Flight Input'!U60 &gt; 0,Analysis!$B$37,0)</f>
        <v>0</v>
      </c>
      <c r="AR60">
        <f ca="1">_xlfn.COVARIANCE.P($AN$102:$AN$1102,'Flight Input'!U60:U1060)</f>
        <v>1.2837796024469831E-2</v>
      </c>
    </row>
    <row r="61" spans="1:44" x14ac:dyDescent="0.3">
      <c r="A61">
        <v>59</v>
      </c>
      <c r="B61">
        <f>'Flight Input'!M61</f>
        <v>1.2298180000070715</v>
      </c>
      <c r="C61">
        <f ca="1">INDIRECT(CONCATENATE("'Flight Input'!",Analysis!$B$2,A61+2))</f>
        <v>9.8531149500000001</v>
      </c>
      <c r="D61">
        <f t="shared" si="0"/>
        <v>1.774600001226645E-2</v>
      </c>
      <c r="F61">
        <f t="shared" ca="1" si="4"/>
        <v>11.60137391620572</v>
      </c>
      <c r="G61">
        <f t="shared" ca="1" si="5"/>
        <v>6.9484494086138175</v>
      </c>
      <c r="I61">
        <f>SUM(D$2:D61)/COUNT(D$2:D61)</f>
        <v>1.9952847457824323E-2</v>
      </c>
      <c r="J61">
        <f t="shared" si="1"/>
        <v>0.88939686677690311</v>
      </c>
      <c r="L61">
        <f ca="1">VARA(C$2:C61)</f>
        <v>4.1757800561694299E-4</v>
      </c>
      <c r="M61">
        <f t="shared" ca="1" si="2"/>
        <v>-3.9744410717202158E-4</v>
      </c>
      <c r="N61">
        <f t="shared" ca="1" si="6"/>
        <v>-0.84578496504138034</v>
      </c>
      <c r="O61" t="b">
        <f ca="1">IF(OR(O60,M61*MIN((B61-B$2)*Analysis!$B$19,1)&gt;Analysis!$B$18),TRUE,FALSE)</f>
        <v>0</v>
      </c>
      <c r="P61" t="b">
        <f>IF(OR('Flight Input'!N61=3,'Flight Input'!N61=9),TRUE,FALSE)</f>
        <v>0</v>
      </c>
      <c r="Q61">
        <f ca="1">IF(O61,Q60,SUM(C$2:C61)/COUNT(C$2:C61))+(Analysis!$D$14-500)/1000000</f>
        <v>9.8561162839999934</v>
      </c>
      <c r="R61">
        <f t="shared" ca="1" si="3"/>
        <v>0</v>
      </c>
      <c r="S61">
        <f t="shared" ca="1" si="7"/>
        <v>0</v>
      </c>
      <c r="T61">
        <f>IF(P61,T60+S61*$D61,0)</f>
        <v>0</v>
      </c>
      <c r="U61">
        <f>IF($P61,T61*Analysis!$B$28+Analysis!$B$29,0)</f>
        <v>0</v>
      </c>
      <c r="V61">
        <f>U61-'Flight Input'!$U61</f>
        <v>0</v>
      </c>
      <c r="W61">
        <f ca="1">MEDIAN2(R61,Analysis!$B$5,2)</f>
        <v>0</v>
      </c>
      <c r="X61">
        <f t="shared" ref="X61:Y61" ca="1" si="122">X60+W61*$D61</f>
        <v>0</v>
      </c>
      <c r="Y61">
        <f t="shared" ca="1" si="122"/>
        <v>0</v>
      </c>
      <c r="AA61">
        <f ca="1">AVERAGE2(W61,Analysis!$B$6,2)</f>
        <v>0</v>
      </c>
      <c r="AB61">
        <f t="shared" ref="AB61:AC61" ca="1" si="123">AB60+AA61*$D61</f>
        <v>0</v>
      </c>
      <c r="AC61">
        <f t="shared" ca="1" si="123"/>
        <v>0</v>
      </c>
      <c r="AF61">
        <f ca="1">IF(B61&gt;0,C61-Analysis!$B$14,0)</f>
        <v>-5.2441457151886084E-5</v>
      </c>
      <c r="AG61">
        <f ca="1">IF(B61&gt;0,AG60+AF61*$D61,0)</f>
        <v>2.0479058546709794E-3</v>
      </c>
      <c r="AH61">
        <f ca="1">IF(B61&gt;0,AH60+AG61*$D61,0)</f>
        <v>9.3266148538957022E-4</v>
      </c>
      <c r="AI61">
        <f ca="1">IF(AND(B61&gt;Analysis!$B$39,B61&lt;Analysis!$B$40),FilterInput(AF61,Analysis!$B$34,Analysis!$B$35),0)</f>
        <v>0</v>
      </c>
      <c r="AJ61">
        <f ca="1">MEDIAN2(AI61,Analysis!$B$5,2)</f>
        <v>0</v>
      </c>
      <c r="AK61">
        <f ca="1">AVERAGE2(AJ61,Analysis!$B$6,2)</f>
        <v>0</v>
      </c>
      <c r="AL61">
        <f ca="1">INTEGRAL2(R61,$B61,AL60,R60,$B60,Analysis!$B$22)</f>
        <v>0</v>
      </c>
      <c r="AM61">
        <f ca="1">IF(AND(B61&lt;Analysis!$B$40,B61&gt;0),INTEGRAL2(AL61,$B61,AM60,AL60,$B60,Analysis!$B$23),0)</f>
        <v>0</v>
      </c>
      <c r="AN61">
        <f>IF($P61,AM61*Analysis!$B$30+Analysis!$B$31,0)</f>
        <v>0</v>
      </c>
      <c r="AO61">
        <f>AN61-'Flight Input'!$U61</f>
        <v>0</v>
      </c>
      <c r="AQ61">
        <f>Analysis!$B$36*'Flight Input'!U61+IF('Flight Input'!U61 &gt; 0,Analysis!$B$37,0)</f>
        <v>0</v>
      </c>
      <c r="AR61">
        <f ca="1">_xlfn.COVARIANCE.P($AN$102:$AN$1102,'Flight Input'!U61:U1061)</f>
        <v>1.2912318844672008E-2</v>
      </c>
    </row>
    <row r="62" spans="1:44" x14ac:dyDescent="0.3">
      <c r="A62">
        <v>60</v>
      </c>
      <c r="B62">
        <f>'Flight Input'!M62</f>
        <v>1.2522989999997662</v>
      </c>
      <c r="C62">
        <f ca="1">INDIRECT(CONCATENATE("'Flight Input'!",Analysis!$B$2,A62+2))</f>
        <v>9.7772542200000014</v>
      </c>
      <c r="D62">
        <f t="shared" si="0"/>
        <v>2.2480999992694706E-2</v>
      </c>
      <c r="F62">
        <f t="shared" ca="1" si="4"/>
        <v>11.821176368254115</v>
      </c>
      <c r="G62">
        <f t="shared" ca="1" si="5"/>
        <v>7.2142012744621811</v>
      </c>
      <c r="I62">
        <f>SUM(D$2:D62)/COUNT(D$2:D62)</f>
        <v>1.9994983333405495E-2</v>
      </c>
      <c r="J62">
        <f t="shared" si="1"/>
        <v>1.124332019578923</v>
      </c>
      <c r="L62">
        <f ca="1">VARA(C$2:C62)</f>
        <v>5.1228866045654998E-4</v>
      </c>
      <c r="M62">
        <f t="shared" ca="1" si="2"/>
        <v>4.2129200155857664E-3</v>
      </c>
      <c r="N62">
        <f t="shared" ca="1" si="6"/>
        <v>-3.3744375261176089</v>
      </c>
      <c r="O62" t="b">
        <f ca="1">IF(OR(O61,M62*MIN((B62-B$2)*Analysis!$B$19,1)&gt;Analysis!$B$18),TRUE,FALSE)</f>
        <v>0</v>
      </c>
      <c r="P62" t="b">
        <f>IF(OR('Flight Input'!N62=3,'Flight Input'!N62=9),TRUE,FALSE)</f>
        <v>0</v>
      </c>
      <c r="Q62">
        <f ca="1">IF(O62,Q61,SUM(C$2:C62)/COUNT(C$2:C62))+(Analysis!$D$14-500)/1000000</f>
        <v>9.8548252665573717</v>
      </c>
      <c r="R62">
        <f t="shared" ca="1" si="3"/>
        <v>0</v>
      </c>
      <c r="S62">
        <f t="shared" ca="1" si="7"/>
        <v>0</v>
      </c>
      <c r="T62">
        <f>IF(P62,T61+S62*$D62,0)</f>
        <v>0</v>
      </c>
      <c r="U62">
        <f>IF($P62,T62*Analysis!$B$28+Analysis!$B$29,0)</f>
        <v>0</v>
      </c>
      <c r="V62">
        <f>U62-'Flight Input'!$U62</f>
        <v>0</v>
      </c>
      <c r="W62">
        <f ca="1">MEDIAN2(R62,Analysis!$B$5,2)</f>
        <v>0</v>
      </c>
      <c r="X62">
        <f t="shared" ref="X62:Y62" ca="1" si="124">X61+W62*$D62</f>
        <v>0</v>
      </c>
      <c r="Y62">
        <f t="shared" ca="1" si="124"/>
        <v>0</v>
      </c>
      <c r="AA62">
        <f ca="1">AVERAGE2(W62,Analysis!$B$6,2)</f>
        <v>0</v>
      </c>
      <c r="AB62">
        <f t="shared" ref="AB62:AC62" ca="1" si="125">AB61+AA62*$D62</f>
        <v>0</v>
      </c>
      <c r="AC62">
        <f t="shared" ca="1" si="125"/>
        <v>0</v>
      </c>
      <c r="AF62">
        <f ca="1">IF(B62&gt;0,C62-Analysis!$B$14,0)</f>
        <v>-7.5913171457150597E-2</v>
      </c>
      <c r="AG62">
        <f ca="1">IF(B62&gt;0,AG61+AF62*$D62,0)</f>
        <v>3.4130184769734485E-4</v>
      </c>
      <c r="AH62">
        <f ca="1">IF(B62&gt;0,AH61+AG62*$D62,0)</f>
        <v>9.4033429222516087E-4</v>
      </c>
      <c r="AI62">
        <f ca="1">IF(AND(B62&gt;Analysis!$B$39,B62&lt;Analysis!$B$40),FilterInput(AF62,Analysis!$B$34,Analysis!$B$35),0)</f>
        <v>0</v>
      </c>
      <c r="AJ62">
        <f ca="1">MEDIAN2(AI62,Analysis!$B$5,2)</f>
        <v>0</v>
      </c>
      <c r="AK62">
        <f ca="1">AVERAGE2(AJ62,Analysis!$B$6,2)</f>
        <v>0</v>
      </c>
      <c r="AL62">
        <f ca="1">INTEGRAL2(R62,$B62,AL61,R61,$B61,Analysis!$B$22)</f>
        <v>0</v>
      </c>
      <c r="AM62">
        <f ca="1">IF(AND(B62&lt;Analysis!$B$40,B62&gt;0),INTEGRAL2(AL62,$B62,AM61,AL61,$B61,Analysis!$B$23),0)</f>
        <v>0</v>
      </c>
      <c r="AN62">
        <f>IF($P62,AM62*Analysis!$B$30+Analysis!$B$31,0)</f>
        <v>0</v>
      </c>
      <c r="AO62">
        <f>AN62-'Flight Input'!$U62</f>
        <v>0</v>
      </c>
      <c r="AQ62">
        <f>Analysis!$B$36*'Flight Input'!U62+IF('Flight Input'!U62 &gt; 0,Analysis!$B$37,0)</f>
        <v>0</v>
      </c>
      <c r="AR62">
        <f ca="1">_xlfn.COVARIANCE.P($AN$102:$AN$1102,'Flight Input'!U62:U1062)</f>
        <v>1.2987964412247114E-2</v>
      </c>
    </row>
    <row r="63" spans="1:44" x14ac:dyDescent="0.3">
      <c r="A63">
        <v>61</v>
      </c>
      <c r="B63">
        <f>'Flight Input'!M63</f>
        <v>1.2725670000072569</v>
      </c>
      <c r="C63">
        <f ca="1">INDIRECT(CONCATENATE("'Flight Input'!",Analysis!$B$2,A63+2))</f>
        <v>9.8348879700000005</v>
      </c>
      <c r="D63">
        <f t="shared" si="0"/>
        <v>2.0268000007490627E-2</v>
      </c>
      <c r="F63">
        <f t="shared" ca="1" si="4"/>
        <v>12.020509877703745</v>
      </c>
      <c r="G63">
        <f t="shared" ca="1" si="5"/>
        <v>7.4578329687535216</v>
      </c>
      <c r="I63">
        <f>SUM(D$2:D63)/COUNT(D$2:D63)</f>
        <v>1.9999459016587218E-2</v>
      </c>
      <c r="J63">
        <f t="shared" si="1"/>
        <v>1.0134274127455491</v>
      </c>
      <c r="L63">
        <f ca="1">VARA(C$2:C63)</f>
        <v>5.1023115809455068E-4</v>
      </c>
      <c r="M63">
        <f t="shared" ca="1" si="2"/>
        <v>-1.0151481948090047E-4</v>
      </c>
      <c r="N63">
        <f t="shared" ca="1" si="6"/>
        <v>2.843583480298935</v>
      </c>
      <c r="O63" t="b">
        <f ca="1">IF(OR(O62,M63*MIN((B63-B$2)*Analysis!$B$19,1)&gt;Analysis!$B$18),TRUE,FALSE)</f>
        <v>0</v>
      </c>
      <c r="P63" t="b">
        <f>IF(OR('Flight Input'!N63=3,'Flight Input'!N63=9),TRUE,FALSE)</f>
        <v>0</v>
      </c>
      <c r="Q63">
        <f ca="1">IF(O63,Q62,SUM(C$2:C63)/COUNT(C$2:C63))+(Analysis!$D$14-500)/1000000</f>
        <v>9.8545054714516063</v>
      </c>
      <c r="R63">
        <f t="shared" ca="1" si="3"/>
        <v>0</v>
      </c>
      <c r="S63">
        <f t="shared" ca="1" si="7"/>
        <v>0</v>
      </c>
      <c r="T63">
        <f>IF(P63,T62+S63*$D63,0)</f>
        <v>0</v>
      </c>
      <c r="U63">
        <f>IF($P63,T63*Analysis!$B$28+Analysis!$B$29,0)</f>
        <v>0</v>
      </c>
      <c r="V63">
        <f>U63-'Flight Input'!$U63</f>
        <v>0</v>
      </c>
      <c r="W63">
        <f ca="1">MEDIAN2(R63,Analysis!$B$5,2)</f>
        <v>0</v>
      </c>
      <c r="X63">
        <f t="shared" ref="X63:Y63" ca="1" si="126">X62+W63*$D63</f>
        <v>0</v>
      </c>
      <c r="Y63">
        <f t="shared" ca="1" si="126"/>
        <v>0</v>
      </c>
      <c r="AA63">
        <f ca="1">AVERAGE2(W63,Analysis!$B$6,2)</f>
        <v>0</v>
      </c>
      <c r="AB63">
        <f t="shared" ref="AB63:AC63" ca="1" si="127">AB62+AA63*$D63</f>
        <v>0</v>
      </c>
      <c r="AC63">
        <f t="shared" ca="1" si="127"/>
        <v>0</v>
      </c>
      <c r="AF63">
        <f ca="1">IF(B63&gt;0,C63-Analysis!$B$14,0)</f>
        <v>-1.8279421457151557E-2</v>
      </c>
      <c r="AG63">
        <f ca="1">IF(B63&gt;0,AG62+AF63*$D63,0)</f>
        <v>-2.918546653312722E-5</v>
      </c>
      <c r="AH63">
        <f ca="1">IF(B63&gt;0,AH62+AG63*$D63,0)</f>
        <v>9.3974276118924881E-4</v>
      </c>
      <c r="AI63">
        <f ca="1">IF(AND(B63&gt;Analysis!$B$39,B63&lt;Analysis!$B$40),FilterInput(AF63,Analysis!$B$34,Analysis!$B$35),0)</f>
        <v>0</v>
      </c>
      <c r="AJ63">
        <f ca="1">MEDIAN2(AI63,Analysis!$B$5,2)</f>
        <v>0</v>
      </c>
      <c r="AK63">
        <f ca="1">AVERAGE2(AJ63,Analysis!$B$6,2)</f>
        <v>0</v>
      </c>
      <c r="AL63">
        <f ca="1">INTEGRAL2(R63,$B63,AL62,R62,$B62,Analysis!$B$22)</f>
        <v>0</v>
      </c>
      <c r="AM63">
        <f ca="1">IF(AND(B63&lt;Analysis!$B$40,B63&gt;0),INTEGRAL2(AL63,$B63,AM62,AL62,$B62,Analysis!$B$23),0)</f>
        <v>0</v>
      </c>
      <c r="AN63">
        <f>IF($P63,AM63*Analysis!$B$30+Analysis!$B$31,0)</f>
        <v>0</v>
      </c>
      <c r="AO63">
        <f>AN63-'Flight Input'!$U63</f>
        <v>0</v>
      </c>
      <c r="AQ63">
        <f>Analysis!$B$36*'Flight Input'!U63+IF('Flight Input'!U63 &gt; 0,Analysis!$B$37,0)</f>
        <v>0</v>
      </c>
      <c r="AR63">
        <f ca="1">_xlfn.COVARIANCE.P($AN$102:$AN$1102,'Flight Input'!U63:U1063)</f>
        <v>1.3065180662572857E-2</v>
      </c>
    </row>
    <row r="64" spans="1:44" x14ac:dyDescent="0.3">
      <c r="A64">
        <v>62</v>
      </c>
      <c r="B64">
        <f>'Flight Input'!M64</f>
        <v>1.2926980000047479</v>
      </c>
      <c r="C64">
        <f ca="1">INDIRECT(CONCATENATE("'Flight Input'!",Analysis!$B$2,A64+2))</f>
        <v>9.8613259199999987</v>
      </c>
      <c r="D64">
        <f t="shared" si="0"/>
        <v>2.0130999997491017E-2</v>
      </c>
      <c r="F64">
        <f t="shared" ca="1" si="4"/>
        <v>12.219028229774523</v>
      </c>
      <c r="G64">
        <f t="shared" ca="1" si="5"/>
        <v>7.7038142260164548</v>
      </c>
      <c r="I64">
        <f>SUM(D$2:D64)/COUNT(D$2:D64)</f>
        <v>2.0001580645311472E-2</v>
      </c>
      <c r="J64">
        <f t="shared" si="1"/>
        <v>1.0064704562341618</v>
      </c>
      <c r="L64">
        <f ca="1">VARA(C$2:C64)</f>
        <v>5.0276402197041241E-4</v>
      </c>
      <c r="M64">
        <f t="shared" ca="1" si="2"/>
        <v>-3.709272328780941E-4</v>
      </c>
      <c r="N64">
        <f t="shared" ca="1" si="6"/>
        <v>1.313295415195137</v>
      </c>
      <c r="O64" t="b">
        <f ca="1">IF(OR(O63,M64*MIN((B64-B$2)*Analysis!$B$19,1)&gt;Analysis!$B$18),TRUE,FALSE)</f>
        <v>0</v>
      </c>
      <c r="P64" t="b">
        <f>IF(OR('Flight Input'!N64=3,'Flight Input'!N64=9),TRUE,FALSE)</f>
        <v>0</v>
      </c>
      <c r="Q64">
        <f ca="1">IF(O64,Q63,SUM(C$2:C64)/COUNT(C$2:C64))+(Analysis!$D$14-500)/1000000</f>
        <v>9.8546154785714233</v>
      </c>
      <c r="R64">
        <f t="shared" ca="1" si="3"/>
        <v>0</v>
      </c>
      <c r="S64">
        <f t="shared" ca="1" si="7"/>
        <v>0</v>
      </c>
      <c r="T64">
        <f>IF(P64,T63+S64*$D64,0)</f>
        <v>0</v>
      </c>
      <c r="U64">
        <f>IF($P64,T64*Analysis!$B$28+Analysis!$B$29,0)</f>
        <v>0</v>
      </c>
      <c r="V64">
        <f>U64-'Flight Input'!$U64</f>
        <v>0</v>
      </c>
      <c r="W64">
        <f ca="1">MEDIAN2(R64,Analysis!$B$5,2)</f>
        <v>0</v>
      </c>
      <c r="X64">
        <f t="shared" ref="X64:Y64" ca="1" si="128">X63+W64*$D64</f>
        <v>0</v>
      </c>
      <c r="Y64">
        <f t="shared" ca="1" si="128"/>
        <v>0</v>
      </c>
      <c r="AA64">
        <f ca="1">AVERAGE2(W64,Analysis!$B$6,2)</f>
        <v>0</v>
      </c>
      <c r="AB64">
        <f t="shared" ref="AB64:AC64" ca="1" si="129">AB63+AA64*$D64</f>
        <v>0</v>
      </c>
      <c r="AC64">
        <f t="shared" ca="1" si="129"/>
        <v>0</v>
      </c>
      <c r="AF64">
        <f ca="1">IF(B64&gt;0,C64-Analysis!$B$14,0)</f>
        <v>8.1585285428467103E-3</v>
      </c>
      <c r="AG64">
        <f ca="1">IF(B64&gt;0,AG63+AF64*$D64,0)</f>
        <v>1.3505387154245029E-4</v>
      </c>
      <c r="AH64">
        <f ca="1">IF(B64&gt;0,AH63+AG64*$D64,0)</f>
        <v>9.4246153067693102E-4</v>
      </c>
      <c r="AI64">
        <f ca="1">IF(AND(B64&gt;Analysis!$B$39,B64&lt;Analysis!$B$40),FilterInput(AF64,Analysis!$B$34,Analysis!$B$35),0)</f>
        <v>0</v>
      </c>
      <c r="AJ64">
        <f ca="1">MEDIAN2(AI64,Analysis!$B$5,2)</f>
        <v>0</v>
      </c>
      <c r="AK64">
        <f ca="1">AVERAGE2(AJ64,Analysis!$B$6,2)</f>
        <v>0</v>
      </c>
      <c r="AL64">
        <f ca="1">INTEGRAL2(R64,$B64,AL63,R63,$B63,Analysis!$B$22)</f>
        <v>0</v>
      </c>
      <c r="AM64">
        <f ca="1">IF(AND(B64&lt;Analysis!$B$40,B64&gt;0),INTEGRAL2(AL64,$B64,AM63,AL63,$B63,Analysis!$B$23),0)</f>
        <v>0</v>
      </c>
      <c r="AN64">
        <f>IF($P64,AM64*Analysis!$B$30+Analysis!$B$31,0)</f>
        <v>0</v>
      </c>
      <c r="AO64">
        <f>AN64-'Flight Input'!$U64</f>
        <v>0</v>
      </c>
      <c r="AQ64">
        <f>Analysis!$B$36*'Flight Input'!U64+IF('Flight Input'!U64 &gt; 0,Analysis!$B$37,0)</f>
        <v>0</v>
      </c>
      <c r="AR64">
        <f ca="1">_xlfn.COVARIANCE.P($AN$102:$AN$1102,'Flight Input'!U64:U1064)</f>
        <v>1.3141715383298355E-2</v>
      </c>
    </row>
    <row r="65" spans="1:44" x14ac:dyDescent="0.3">
      <c r="A65">
        <v>63</v>
      </c>
      <c r="B65">
        <f>'Flight Input'!M65</f>
        <v>1.3091259999928297</v>
      </c>
      <c r="C65">
        <f ca="1">INDIRECT(CONCATENATE("'Flight Input'!",Analysis!$B$2,A65+2))</f>
        <v>9.843550200000001</v>
      </c>
      <c r="D65">
        <f t="shared" si="0"/>
        <v>1.6427999988081865E-2</v>
      </c>
      <c r="F65">
        <f t="shared" ca="1" si="4"/>
        <v>12.380738072342806</v>
      </c>
      <c r="G65">
        <f t="shared" ca="1" si="5"/>
        <v>7.9072049909213469</v>
      </c>
      <c r="I65">
        <f>SUM(D$2:D65)/COUNT(D$2:D65)</f>
        <v>1.9944857142815766E-2</v>
      </c>
      <c r="J65">
        <f t="shared" si="1"/>
        <v>0.82367097795931365</v>
      </c>
      <c r="L65">
        <f ca="1">VARA(C$2:C65)</f>
        <v>4.9665892392831968E-4</v>
      </c>
      <c r="M65">
        <f t="shared" ca="1" si="2"/>
        <v>-3.7162758987836899E-4</v>
      </c>
      <c r="N65">
        <f t="shared" ca="1" si="6"/>
        <v>-1.0820379847147306</v>
      </c>
      <c r="O65" t="b">
        <f ca="1">IF(OR(O64,M65*MIN((B65-B$2)*Analysis!$B$19,1)&gt;Analysis!$B$18),TRUE,FALSE)</f>
        <v>0</v>
      </c>
      <c r="P65" t="b">
        <f>IF(OR('Flight Input'!N65=3,'Flight Input'!N65=9),TRUE,FALSE)</f>
        <v>0</v>
      </c>
      <c r="Q65">
        <f ca="1">IF(O65,Q64,SUM(C$2:C65)/COUNT(C$2:C65))+(Analysis!$D$14-500)/1000000</f>
        <v>9.8544443023437438</v>
      </c>
      <c r="R65">
        <f t="shared" ca="1" si="3"/>
        <v>0</v>
      </c>
      <c r="S65">
        <f t="shared" ca="1" si="7"/>
        <v>0</v>
      </c>
      <c r="T65">
        <f>IF(P65,T64+S65*$D65,0)</f>
        <v>0</v>
      </c>
      <c r="U65">
        <f>IF($P65,T65*Analysis!$B$28+Analysis!$B$29,0)</f>
        <v>0</v>
      </c>
      <c r="V65">
        <f>U65-'Flight Input'!$U65</f>
        <v>0</v>
      </c>
      <c r="W65">
        <f ca="1">MEDIAN2(R65,Analysis!$B$5,2)</f>
        <v>0</v>
      </c>
      <c r="X65">
        <f t="shared" ref="X65:Y65" ca="1" si="130">X64+W65*$D65</f>
        <v>0</v>
      </c>
      <c r="Y65">
        <f t="shared" ca="1" si="130"/>
        <v>0</v>
      </c>
      <c r="AA65">
        <f ca="1">AVERAGE2(W65,Analysis!$B$6,2)</f>
        <v>0</v>
      </c>
      <c r="AB65">
        <f t="shared" ref="AB65:AC65" ca="1" si="131">AB64+AA65*$D65</f>
        <v>0</v>
      </c>
      <c r="AC65">
        <f t="shared" ca="1" si="131"/>
        <v>0</v>
      </c>
      <c r="AF65">
        <f ca="1">IF(B65&gt;0,C65-Analysis!$B$14,0)</f>
        <v>-9.6171914571510086E-3</v>
      </c>
      <c r="AG65">
        <f ca="1">IF(B65&gt;0,AG64+AF65*$D65,0)</f>
        <v>-2.2937349601007487E-5</v>
      </c>
      <c r="AH65">
        <f ca="1">IF(B65&gt;0,AH64+AG65*$D65,0)</f>
        <v>9.4208471589795901E-4</v>
      </c>
      <c r="AI65">
        <f ca="1">IF(AND(B65&gt;Analysis!$B$39,B65&lt;Analysis!$B$40),FilterInput(AF65,Analysis!$B$34,Analysis!$B$35),0)</f>
        <v>0</v>
      </c>
      <c r="AJ65">
        <f ca="1">MEDIAN2(AI65,Analysis!$B$5,2)</f>
        <v>0</v>
      </c>
      <c r="AK65">
        <f ca="1">AVERAGE2(AJ65,Analysis!$B$6,2)</f>
        <v>0</v>
      </c>
      <c r="AL65">
        <f ca="1">INTEGRAL2(R65,$B65,AL64,R64,$B64,Analysis!$B$22)</f>
        <v>0</v>
      </c>
      <c r="AM65">
        <f ca="1">IF(AND(B65&lt;Analysis!$B$40,B65&gt;0),INTEGRAL2(AL65,$B65,AM64,AL64,$B64,Analysis!$B$23),0)</f>
        <v>0</v>
      </c>
      <c r="AN65">
        <f>IF($P65,AM65*Analysis!$B$30+Analysis!$B$31,0)</f>
        <v>0</v>
      </c>
      <c r="AO65">
        <f>AN65-'Flight Input'!$U65</f>
        <v>0</v>
      </c>
      <c r="AQ65">
        <f>Analysis!$B$36*'Flight Input'!U65+IF('Flight Input'!U65 &gt; 0,Analysis!$B$37,0)</f>
        <v>0</v>
      </c>
      <c r="AR65">
        <f ca="1">_xlfn.COVARIANCE.P($AN$102:$AN$1102,'Flight Input'!U65:U1065)</f>
        <v>1.3219049189776911E-2</v>
      </c>
    </row>
    <row r="66" spans="1:44" x14ac:dyDescent="0.3">
      <c r="A66">
        <v>64</v>
      </c>
      <c r="B66">
        <f>'Flight Input'!M66</f>
        <v>1.3326839999936055</v>
      </c>
      <c r="C66">
        <f ca="1">INDIRECT(CONCATENATE("'Flight Input'!",Analysis!$B$2,A66+2))</f>
        <v>9.8506918800000012</v>
      </c>
      <c r="D66">
        <f t="shared" si="0"/>
        <v>2.3558000000775792E-2</v>
      </c>
      <c r="F66">
        <f t="shared" ca="1" si="4"/>
        <v>12.612800671659489</v>
      </c>
      <c r="G66">
        <f t="shared" ca="1" si="5"/>
        <v>8.2043373491540859</v>
      </c>
      <c r="I66">
        <f>SUM(D$2:D66)/COUNT(D$2:D66)</f>
        <v>2.0001312499971391E-2</v>
      </c>
      <c r="J66">
        <f t="shared" si="1"/>
        <v>1.1778227054254309</v>
      </c>
      <c r="L66">
        <f ca="1">VARA(C$2:C66)</f>
        <v>4.8910273963471268E-4</v>
      </c>
      <c r="M66">
        <f t="shared" ca="1" si="2"/>
        <v>-3.2074812349767209E-4</v>
      </c>
      <c r="N66">
        <f t="shared" ca="1" si="6"/>
        <v>0.30315306901116251</v>
      </c>
      <c r="O66" t="b">
        <f ca="1">IF(OR(O65,M66*MIN((B66-B$2)*Analysis!$B$19,1)&gt;Analysis!$B$18),TRUE,FALSE)</f>
        <v>0</v>
      </c>
      <c r="P66" t="b">
        <f>IF(OR('Flight Input'!N66=3,'Flight Input'!N66=9),TRUE,FALSE)</f>
        <v>0</v>
      </c>
      <c r="Q66">
        <f ca="1">IF(O66,Q65,SUM(C$2:C66)/COUNT(C$2:C66))+(Analysis!$D$14-500)/1000000</f>
        <v>9.854388265076917</v>
      </c>
      <c r="R66">
        <f t="shared" ca="1" si="3"/>
        <v>0</v>
      </c>
      <c r="S66">
        <f t="shared" ca="1" si="7"/>
        <v>0</v>
      </c>
      <c r="T66">
        <f>IF(P66,T65+S66*$D66,0)</f>
        <v>0</v>
      </c>
      <c r="U66">
        <f>IF($P66,T66*Analysis!$B$28+Analysis!$B$29,0)</f>
        <v>0</v>
      </c>
      <c r="V66">
        <f>U66-'Flight Input'!$U66</f>
        <v>0</v>
      </c>
      <c r="W66">
        <f ca="1">MEDIAN2(R66,Analysis!$B$5,2)</f>
        <v>0</v>
      </c>
      <c r="X66">
        <f t="shared" ref="X66:Y66" ca="1" si="132">X65+W66*$D66</f>
        <v>0</v>
      </c>
      <c r="Y66">
        <f t="shared" ca="1" si="132"/>
        <v>0</v>
      </c>
      <c r="AA66">
        <f ca="1">AVERAGE2(W66,Analysis!$B$6,2)</f>
        <v>0</v>
      </c>
      <c r="AB66">
        <f t="shared" ref="AB66:AC66" ca="1" si="133">AB65+AA66*$D66</f>
        <v>0</v>
      </c>
      <c r="AC66">
        <f t="shared" ca="1" si="133"/>
        <v>0</v>
      </c>
      <c r="AF66">
        <f ca="1">IF(B66&gt;0,C66-Analysis!$B$14,0)</f>
        <v>-2.4755114571508585E-3</v>
      </c>
      <c r="AG66">
        <f ca="1">IF(B66&gt;0,AG65+AF66*$D66,0)</f>
        <v>-8.1255448510487885E-5</v>
      </c>
      <c r="AH66">
        <f ca="1">IF(B66&gt;0,AH65+AG66*$D66,0)</f>
        <v>9.4017050004188587E-4</v>
      </c>
      <c r="AI66">
        <f ca="1">IF(AND(B66&gt;Analysis!$B$39,B66&lt;Analysis!$B$40),FilterInput(AF66,Analysis!$B$34,Analysis!$B$35),0)</f>
        <v>0</v>
      </c>
      <c r="AJ66">
        <f ca="1">MEDIAN2(AI66,Analysis!$B$5,2)</f>
        <v>0</v>
      </c>
      <c r="AK66">
        <f ca="1">AVERAGE2(AJ66,Analysis!$B$6,2)</f>
        <v>0</v>
      </c>
      <c r="AL66">
        <f ca="1">INTEGRAL2(R66,$B66,AL65,R65,$B65,Analysis!$B$22)</f>
        <v>0</v>
      </c>
      <c r="AM66">
        <f ca="1">IF(AND(B66&lt;Analysis!$B$40,B66&gt;0),INTEGRAL2(AL66,$B66,AM65,AL65,$B65,Analysis!$B$23),0)</f>
        <v>0</v>
      </c>
      <c r="AN66">
        <f>IF($P66,AM66*Analysis!$B$30+Analysis!$B$31,0)</f>
        <v>0</v>
      </c>
      <c r="AO66">
        <f>AN66-'Flight Input'!$U66</f>
        <v>0</v>
      </c>
      <c r="AQ66">
        <f>Analysis!$B$36*'Flight Input'!U66+IF('Flight Input'!U66 &gt; 0,Analysis!$B$37,0)</f>
        <v>0</v>
      </c>
      <c r="AR66">
        <f ca="1">_xlfn.COVARIANCE.P($AN$102:$AN$1102,'Flight Input'!U66:U1066)</f>
        <v>1.3299080037661443E-2</v>
      </c>
    </row>
    <row r="67" spans="1:44" x14ac:dyDescent="0.3">
      <c r="A67">
        <v>65</v>
      </c>
      <c r="B67">
        <f>'Flight Input'!M67</f>
        <v>1.3498839999956544</v>
      </c>
      <c r="C67">
        <f ca="1">INDIRECT(CONCATENATE("'Flight Input'!",Analysis!$B$2,A67+2))</f>
        <v>9.8535465900000005</v>
      </c>
      <c r="D67">
        <f t="shared" ref="D67:D130" si="134">B67-B66</f>
        <v>1.720000000204891E-2</v>
      </c>
      <c r="F67">
        <f t="shared" ca="1" si="4"/>
        <v>12.782281673027677</v>
      </c>
      <c r="G67">
        <f t="shared" ca="1" si="5"/>
        <v>8.4241925939563522</v>
      </c>
      <c r="I67">
        <f>SUM(D$2:D67)/COUNT(D$2:D67)</f>
        <v>1.9958215384618738E-2</v>
      </c>
      <c r="J67">
        <f t="shared" ref="J67:J130" si="135">D67/I67</f>
        <v>0.8618005002243081</v>
      </c>
      <c r="L67">
        <f ca="1">VARA(C$2:C67)</f>
        <v>4.8158619344154056E-4</v>
      </c>
      <c r="M67">
        <f t="shared" ref="M67:M130" ca="1" si="136">(L67-L66)/D67</f>
        <v>-4.3700849955097298E-4</v>
      </c>
      <c r="N67">
        <f t="shared" ca="1" si="6"/>
        <v>0.1659715116080995</v>
      </c>
      <c r="O67" t="b">
        <f ca="1">IF(OR(O66,M67*MIN((B67-B$2)*Analysis!$B$19,1)&gt;Analysis!$B$18),TRUE,FALSE)</f>
        <v>0</v>
      </c>
      <c r="P67" t="b">
        <f>IF(OR('Flight Input'!N67=3,'Flight Input'!N67=9),TRUE,FALSE)</f>
        <v>0</v>
      </c>
      <c r="Q67">
        <f ca="1">IF(O67,Q66,SUM(C$2:C67)/COUNT(C$2:C67))+(Analysis!$D$14-500)/1000000</f>
        <v>9.8543771790909016</v>
      </c>
      <c r="R67">
        <f t="shared" ref="R67:R130" ca="1" si="137">IF(O67,C67-Q67,0)</f>
        <v>0</v>
      </c>
      <c r="S67">
        <f t="shared" ca="1" si="7"/>
        <v>0</v>
      </c>
      <c r="T67">
        <f>IF(P67,T66+S67*$D67,0)</f>
        <v>0</v>
      </c>
      <c r="U67">
        <f>IF($P67,T67*Analysis!$B$28+Analysis!$B$29,0)</f>
        <v>0</v>
      </c>
      <c r="V67">
        <f>U67-'Flight Input'!$U67</f>
        <v>0</v>
      </c>
      <c r="W67">
        <f ca="1">MEDIAN2(R67,Analysis!$B$5,2)</f>
        <v>0</v>
      </c>
      <c r="X67">
        <f t="shared" ref="X67:Y67" ca="1" si="138">X66+W67*$D67</f>
        <v>0</v>
      </c>
      <c r="Y67">
        <f t="shared" ca="1" si="138"/>
        <v>0</v>
      </c>
      <c r="AA67">
        <f ca="1">AVERAGE2(W67,Analysis!$B$6,2)</f>
        <v>0</v>
      </c>
      <c r="AB67">
        <f t="shared" ref="AB67:AC67" ca="1" si="139">AB66+AA67*$D67</f>
        <v>0</v>
      </c>
      <c r="AC67">
        <f t="shared" ca="1" si="139"/>
        <v>0</v>
      </c>
      <c r="AF67">
        <f ca="1">IF(B67&gt;0,C67-Analysis!$B$14,0)</f>
        <v>3.791985428485134E-4</v>
      </c>
      <c r="AG67">
        <f ca="1">IF(B67&gt;0,AG66+AF67*$D67,0)</f>
        <v>-7.4733233572716511E-5</v>
      </c>
      <c r="AH67">
        <f ca="1">IF(B67&gt;0,AH66+AG67*$D67,0)</f>
        <v>9.3888508842428198E-4</v>
      </c>
      <c r="AI67">
        <f ca="1">IF(AND(B67&gt;Analysis!$B$39,B67&lt;Analysis!$B$40),FilterInput(AF67,Analysis!$B$34,Analysis!$B$35),0)</f>
        <v>0</v>
      </c>
      <c r="AJ67">
        <f ca="1">MEDIAN2(AI67,Analysis!$B$5,2)</f>
        <v>0</v>
      </c>
      <c r="AK67">
        <f ca="1">AVERAGE2(AJ67,Analysis!$B$6,2)</f>
        <v>0</v>
      </c>
      <c r="AL67">
        <f ca="1">INTEGRAL2(R67,$B67,AL66,R66,$B66,Analysis!$B$22)</f>
        <v>0</v>
      </c>
      <c r="AM67">
        <f ca="1">IF(AND(B67&lt;Analysis!$B$40,B67&gt;0),INTEGRAL2(AL67,$B67,AM66,AL66,$B66,Analysis!$B$23),0)</f>
        <v>0</v>
      </c>
      <c r="AN67">
        <f>IF($P67,AM67*Analysis!$B$30+Analysis!$B$31,0)</f>
        <v>0</v>
      </c>
      <c r="AO67">
        <f>AN67-'Flight Input'!$U67</f>
        <v>0</v>
      </c>
      <c r="AQ67">
        <f>Analysis!$B$36*'Flight Input'!U67+IF('Flight Input'!U67 &gt; 0,Analysis!$B$37,0)</f>
        <v>0</v>
      </c>
      <c r="AR67">
        <f ca="1">_xlfn.COVARIANCE.P($AN$102:$AN$1102,'Flight Input'!U67:U1067)</f>
        <v>1.3380676900028594E-2</v>
      </c>
    </row>
    <row r="68" spans="1:44" x14ac:dyDescent="0.3">
      <c r="A68">
        <v>66</v>
      </c>
      <c r="B68">
        <f>'Flight Input'!M68</f>
        <v>1.370003000003635</v>
      </c>
      <c r="C68">
        <f ca="1">INDIRECT(CONCATENATE("'Flight Input'!",Analysis!$B$2,A68+2))</f>
        <v>9.8534092500000003</v>
      </c>
      <c r="D68">
        <f t="shared" si="134"/>
        <v>2.0119000007980503E-2</v>
      </c>
      <c r="F68">
        <f t="shared" ref="F68:F131" ca="1" si="140">F67+C68*$D68</f>
        <v>12.980522413807062</v>
      </c>
      <c r="G68">
        <f t="shared" ref="G68:G131" ca="1" si="141">G67+F68*$D68</f>
        <v>8.6853477245033268</v>
      </c>
      <c r="I68">
        <f>SUM(D$2:D68)/COUNT(D$2:D68)</f>
        <v>1.9960651515275735E-2</v>
      </c>
      <c r="J68">
        <f t="shared" si="135"/>
        <v>1.0079330322752034</v>
      </c>
      <c r="L68">
        <f ca="1">VARA(C$2:C68)</f>
        <v>4.7430041864119418E-4</v>
      </c>
      <c r="M68">
        <f t="shared" ca="1" si="136"/>
        <v>-3.6213404232100847E-4</v>
      </c>
      <c r="N68">
        <f t="shared" ref="N68:N131" ca="1" si="142">(C68-C67)/D68</f>
        <v>-6.8263830183274456E-3</v>
      </c>
      <c r="O68" t="b">
        <f ca="1">IF(OR(O67,M68*MIN((B68-B$2)*Analysis!$B$19,1)&gt;Analysis!$B$18),TRUE,FALSE)</f>
        <v>0</v>
      </c>
      <c r="P68" t="b">
        <f>IF(OR('Flight Input'!N68=3,'Flight Input'!N68=9),TRUE,FALSE)</f>
        <v>0</v>
      </c>
      <c r="Q68">
        <f ca="1">IF(O68,Q67,SUM(C$2:C68)/COUNT(C$2:C68))+(Analysis!$D$14-500)/1000000</f>
        <v>9.8543643741790987</v>
      </c>
      <c r="R68">
        <f t="shared" ca="1" si="137"/>
        <v>0</v>
      </c>
      <c r="S68">
        <f t="shared" ref="S68:S131" ca="1" si="143">S67+R68*$D68</f>
        <v>0</v>
      </c>
      <c r="T68">
        <f>IF(P68,T67+S68*$D68,0)</f>
        <v>0</v>
      </c>
      <c r="U68">
        <f>IF($P68,T68*Analysis!$B$28+Analysis!$B$29,0)</f>
        <v>0</v>
      </c>
      <c r="V68">
        <f>U68-'Flight Input'!$U68</f>
        <v>0</v>
      </c>
      <c r="W68">
        <f ca="1">MEDIAN2(R68,Analysis!$B$5,2)</f>
        <v>0</v>
      </c>
      <c r="X68">
        <f t="shared" ref="X68:Y68" ca="1" si="144">X67+W68*$D68</f>
        <v>0</v>
      </c>
      <c r="Y68">
        <f t="shared" ca="1" si="144"/>
        <v>0</v>
      </c>
      <c r="AA68">
        <f ca="1">AVERAGE2(W68,Analysis!$B$6,2)</f>
        <v>0</v>
      </c>
      <c r="AB68">
        <f t="shared" ref="AB68:AC68" ca="1" si="145">AB67+AA68*$D68</f>
        <v>0</v>
      </c>
      <c r="AC68">
        <f t="shared" ca="1" si="145"/>
        <v>0</v>
      </c>
      <c r="AF68">
        <f ca="1">IF(B68&gt;0,C68-Analysis!$B$14,0)</f>
        <v>2.4185854284830555E-4</v>
      </c>
      <c r="AG68">
        <f ca="1">IF(B68&gt;0,AG67+AF68*$D68,0)</f>
        <v>-6.9867281547221301E-5</v>
      </c>
      <c r="AH68">
        <f ca="1">IF(B68&gt;0,AH67+AG68*$D68,0)</f>
        <v>9.3747942858627591E-4</v>
      </c>
      <c r="AI68">
        <f ca="1">IF(AND(B68&gt;Analysis!$B$39,B68&lt;Analysis!$B$40),FilterInput(AF68,Analysis!$B$34,Analysis!$B$35),0)</f>
        <v>0</v>
      </c>
      <c r="AJ68">
        <f ca="1">MEDIAN2(AI68,Analysis!$B$5,2)</f>
        <v>0</v>
      </c>
      <c r="AK68">
        <f ca="1">AVERAGE2(AJ68,Analysis!$B$6,2)</f>
        <v>0</v>
      </c>
      <c r="AL68">
        <f ca="1">INTEGRAL2(R68,$B68,AL67,R67,$B67,Analysis!$B$22)</f>
        <v>0</v>
      </c>
      <c r="AM68">
        <f ca="1">IF(AND(B68&lt;Analysis!$B$40,B68&gt;0),INTEGRAL2(AL68,$B68,AM67,AL67,$B67,Analysis!$B$23),0)</f>
        <v>0</v>
      </c>
      <c r="AN68">
        <f>IF($P68,AM68*Analysis!$B$30+Analysis!$B$31,0)</f>
        <v>0</v>
      </c>
      <c r="AO68">
        <f>AN68-'Flight Input'!$U68</f>
        <v>0</v>
      </c>
      <c r="AQ68">
        <f>Analysis!$B$36*'Flight Input'!U68+IF('Flight Input'!U68 &gt; 0,Analysis!$B$37,0)</f>
        <v>0</v>
      </c>
      <c r="AR68">
        <f ca="1">_xlfn.COVARIANCE.P($AN$102:$AN$1102,'Flight Input'!U68:U1068)</f>
        <v>1.3463050210193147E-2</v>
      </c>
    </row>
    <row r="69" spans="1:44" x14ac:dyDescent="0.3">
      <c r="A69">
        <v>67</v>
      </c>
      <c r="B69">
        <f>'Flight Input'!M69</f>
        <v>1.388120000003255</v>
      </c>
      <c r="C69">
        <f ca="1">INDIRECT(CONCATENATE("'Flight Input'!",Analysis!$B$2,A69+2))</f>
        <v>9.8568721799999999</v>
      </c>
      <c r="D69">
        <f t="shared" si="134"/>
        <v>1.811699999962002E-2</v>
      </c>
      <c r="F69">
        <f t="shared" ca="1" si="140"/>
        <v>13.159099367088377</v>
      </c>
      <c r="G69">
        <f t="shared" ca="1" si="141"/>
        <v>8.9237511277318671</v>
      </c>
      <c r="I69">
        <f>SUM(D$2:D69)/COUNT(D$2:D69)</f>
        <v>1.9933134328474902E-2</v>
      </c>
      <c r="J69">
        <f t="shared" si="135"/>
        <v>0.9088886725525902</v>
      </c>
      <c r="L69">
        <f ca="1">VARA(C$2:C69)</f>
        <v>4.6732208596396966E-4</v>
      </c>
      <c r="M69">
        <f t="shared" ca="1" si="136"/>
        <v>-3.851814691930714E-4</v>
      </c>
      <c r="N69">
        <f t="shared" ca="1" si="142"/>
        <v>0.1911425732777039</v>
      </c>
      <c r="O69" t="b">
        <f ca="1">IF(OR(O68,M69*MIN((B69-B$2)*Analysis!$B$19,1)&gt;Analysis!$B$18),TRUE,FALSE)</f>
        <v>0</v>
      </c>
      <c r="P69" t="b">
        <f>IF(OR('Flight Input'!N69=3,'Flight Input'!N69=9),TRUE,FALSE)</f>
        <v>0</v>
      </c>
      <c r="Q69">
        <f ca="1">IF(O69,Q68,SUM(C$2:C69)/COUNT(C$2:C69))+(Analysis!$D$14-500)/1000000</f>
        <v>9.8544028713235221</v>
      </c>
      <c r="R69">
        <f t="shared" ca="1" si="137"/>
        <v>0</v>
      </c>
      <c r="S69">
        <f t="shared" ca="1" si="143"/>
        <v>0</v>
      </c>
      <c r="T69">
        <f>IF(P69,T68+S69*$D69,0)</f>
        <v>0</v>
      </c>
      <c r="U69">
        <f>IF($P69,T69*Analysis!$B$28+Analysis!$B$29,0)</f>
        <v>0</v>
      </c>
      <c r="V69">
        <f>U69-'Flight Input'!$U69</f>
        <v>0</v>
      </c>
      <c r="W69">
        <f ca="1">MEDIAN2(R69,Analysis!$B$5,2)</f>
        <v>0</v>
      </c>
      <c r="X69">
        <f t="shared" ref="X69:Y69" ca="1" si="146">X68+W69*$D69</f>
        <v>0</v>
      </c>
      <c r="Y69">
        <f t="shared" ca="1" si="146"/>
        <v>0</v>
      </c>
      <c r="AA69">
        <f ca="1">AVERAGE2(W69,Analysis!$B$6,2)</f>
        <v>0</v>
      </c>
      <c r="AB69">
        <f t="shared" ref="AB69:AC69" ca="1" si="147">AB68+AA69*$D69</f>
        <v>0</v>
      </c>
      <c r="AC69">
        <f t="shared" ca="1" si="147"/>
        <v>0</v>
      </c>
      <c r="AF69">
        <f ca="1">IF(B69&gt;0,C69-Analysis!$B$14,0)</f>
        <v>3.7047885428478367E-3</v>
      </c>
      <c r="AG69">
        <f ca="1">IF(B69&gt;0,AG68+AF69*$D69,0)</f>
        <v>-2.7476275178547828E-6</v>
      </c>
      <c r="AH69">
        <f ca="1">IF(B69&gt;0,AH68+AG69*$D69,0)</f>
        <v>9.3742964981853593E-4</v>
      </c>
      <c r="AI69">
        <f ca="1">IF(AND(B69&gt;Analysis!$B$39,B69&lt;Analysis!$B$40),FilterInput(AF69,Analysis!$B$34,Analysis!$B$35),0)</f>
        <v>0</v>
      </c>
      <c r="AJ69">
        <f ca="1">MEDIAN2(AI69,Analysis!$B$5,2)</f>
        <v>0</v>
      </c>
      <c r="AK69">
        <f ca="1">AVERAGE2(AJ69,Analysis!$B$6,2)</f>
        <v>0</v>
      </c>
      <c r="AL69">
        <f ca="1">INTEGRAL2(R69,$B69,AL68,R68,$B68,Analysis!$B$22)</f>
        <v>0</v>
      </c>
      <c r="AM69">
        <f ca="1">IF(AND(B69&lt;Analysis!$B$40,B69&gt;0),INTEGRAL2(AL69,$B69,AM68,AL68,$B68,Analysis!$B$23),0)</f>
        <v>0</v>
      </c>
      <c r="AN69">
        <f>IF($P69,AM69*Analysis!$B$30+Analysis!$B$31,0)</f>
        <v>0</v>
      </c>
      <c r="AO69">
        <f>AN69-'Flight Input'!$U69</f>
        <v>0</v>
      </c>
      <c r="AQ69">
        <f>Analysis!$B$36*'Flight Input'!U69+IF('Flight Input'!U69 &gt; 0,Analysis!$B$37,0)</f>
        <v>0</v>
      </c>
      <c r="AR69">
        <f ca="1">_xlfn.COVARIANCE.P($AN$102:$AN$1102,'Flight Input'!U69:U1069)</f>
        <v>1.3546503990197512E-2</v>
      </c>
    </row>
    <row r="70" spans="1:44" x14ac:dyDescent="0.3">
      <c r="A70">
        <v>68</v>
      </c>
      <c r="B70">
        <f>'Flight Input'!M70</f>
        <v>1.4047730000020238</v>
      </c>
      <c r="C70">
        <f ca="1">INDIRECT(CONCATENATE("'Flight Input'!",Analysis!$B$2,A70+2))</f>
        <v>9.8563130100000009</v>
      </c>
      <c r="D70">
        <f t="shared" si="134"/>
        <v>1.6652999998768792E-2</v>
      </c>
      <c r="F70">
        <f t="shared" ca="1" si="140"/>
        <v>13.323236547631772</v>
      </c>
      <c r="G70">
        <f t="shared" ca="1" si="141"/>
        <v>9.1456229859431755</v>
      </c>
      <c r="I70">
        <f>SUM(D$2:D70)/COUNT(D$2:D70)</f>
        <v>1.9884897058920402E-2</v>
      </c>
      <c r="J70">
        <f t="shared" si="135"/>
        <v>0.83746976156953379</v>
      </c>
      <c r="L70">
        <f ca="1">VARA(C$2:C70)</f>
        <v>4.605088466986232E-4</v>
      </c>
      <c r="M70">
        <f t="shared" ca="1" si="136"/>
        <v>-4.0912984242179681E-4</v>
      </c>
      <c r="N70">
        <f t="shared" ca="1" si="142"/>
        <v>-3.3577733744087207E-2</v>
      </c>
      <c r="O70" t="b">
        <f ca="1">IF(OR(O69,M70*MIN((B70-B$2)*Analysis!$B$19,1)&gt;Analysis!$B$18),TRUE,FALSE)</f>
        <v>0</v>
      </c>
      <c r="P70" t="b">
        <f>IF(OR('Flight Input'!N70=3,'Flight Input'!N70=9),TRUE,FALSE)</f>
        <v>0</v>
      </c>
      <c r="Q70">
        <f ca="1">IF(O70,Q69,SUM(C$2:C70)/COUNT(C$2:C70))+(Analysis!$D$14-500)/1000000</f>
        <v>9.8544321486956452</v>
      </c>
      <c r="R70">
        <f t="shared" ca="1" si="137"/>
        <v>0</v>
      </c>
      <c r="S70">
        <f t="shared" ca="1" si="143"/>
        <v>0</v>
      </c>
      <c r="T70">
        <f>IF(P70,T69+S70*$D70,0)</f>
        <v>0</v>
      </c>
      <c r="U70">
        <f>IF($P70,T70*Analysis!$B$28+Analysis!$B$29,0)</f>
        <v>0</v>
      </c>
      <c r="V70">
        <f>U70-'Flight Input'!$U70</f>
        <v>0</v>
      </c>
      <c r="W70">
        <f ca="1">MEDIAN2(R70,Analysis!$B$5,2)</f>
        <v>0</v>
      </c>
      <c r="X70">
        <f t="shared" ref="X70:Y70" ca="1" si="148">X69+W70*$D70</f>
        <v>0</v>
      </c>
      <c r="Y70">
        <f t="shared" ca="1" si="148"/>
        <v>0</v>
      </c>
      <c r="AA70">
        <f ca="1">AVERAGE2(W70,Analysis!$B$6,2)</f>
        <v>0</v>
      </c>
      <c r="AB70">
        <f t="shared" ref="AB70:AC70" ca="1" si="149">AB69+AA70*$D70</f>
        <v>0</v>
      </c>
      <c r="AC70">
        <f t="shared" ca="1" si="149"/>
        <v>0</v>
      </c>
      <c r="AF70">
        <f ca="1">IF(B70&gt;0,C70-Analysis!$B$14,0)</f>
        <v>3.1456185428488936E-3</v>
      </c>
      <c r="AG70">
        <f ca="1">IF(B70&gt;0,AG69+AF70*$D70,0)</f>
        <v>4.963635807233493E-5</v>
      </c>
      <c r="AH70">
        <f ca="1">IF(B70&gt;0,AH69+AG70*$D70,0)</f>
        <v>9.3825624408945345E-4</v>
      </c>
      <c r="AI70">
        <f ca="1">IF(AND(B70&gt;Analysis!$B$39,B70&lt;Analysis!$B$40),FilterInput(AF70,Analysis!$B$34,Analysis!$B$35),0)</f>
        <v>0</v>
      </c>
      <c r="AJ70">
        <f ca="1">MEDIAN2(AI70,Analysis!$B$5,2)</f>
        <v>0</v>
      </c>
      <c r="AK70">
        <f ca="1">AVERAGE2(AJ70,Analysis!$B$6,2)</f>
        <v>0</v>
      </c>
      <c r="AL70">
        <f ca="1">INTEGRAL2(R70,$B70,AL69,R69,$B69,Analysis!$B$22)</f>
        <v>0</v>
      </c>
      <c r="AM70">
        <f ca="1">IF(AND(B70&lt;Analysis!$B$40,B70&gt;0),INTEGRAL2(AL70,$B70,AM69,AL69,$B69,Analysis!$B$23),0)</f>
        <v>0</v>
      </c>
      <c r="AN70">
        <f>IF($P70,AM70*Analysis!$B$30+Analysis!$B$31,0)</f>
        <v>0</v>
      </c>
      <c r="AO70">
        <f>AN70-'Flight Input'!$U70</f>
        <v>0</v>
      </c>
      <c r="AQ70">
        <f>Analysis!$B$36*'Flight Input'!U70+IF('Flight Input'!U70 &gt; 0,Analysis!$B$37,0)</f>
        <v>0</v>
      </c>
      <c r="AR70">
        <f ca="1">_xlfn.COVARIANCE.P($AN$102:$AN$1102,'Flight Input'!U70:U1070)</f>
        <v>1.3633600816974961E-2</v>
      </c>
    </row>
    <row r="71" spans="1:44" x14ac:dyDescent="0.3">
      <c r="A71">
        <v>69</v>
      </c>
      <c r="B71">
        <f>'Flight Input'!M71</f>
        <v>1.4334419999941019</v>
      </c>
      <c r="C71">
        <f ca="1">INDIRECT(CONCATENATE("'Flight Input'!",Analysis!$B$2,A71+2))</f>
        <v>9.7873879500000012</v>
      </c>
      <c r="D71">
        <f t="shared" si="134"/>
        <v>2.866899999207817E-2</v>
      </c>
      <c r="F71">
        <f t="shared" ca="1" si="140"/>
        <v>13.603831172692788</v>
      </c>
      <c r="G71">
        <f t="shared" ca="1" si="141"/>
        <v>9.5356312217253372</v>
      </c>
      <c r="I71">
        <f>SUM(D$2:D71)/COUNT(D$2:D71)</f>
        <v>2.0012202898531384E-2</v>
      </c>
      <c r="J71">
        <f t="shared" si="135"/>
        <v>1.4325759206739841</v>
      </c>
      <c r="L71">
        <f ca="1">VARA(C$2:C71)</f>
        <v>5.1783747622824905E-4</v>
      </c>
      <c r="M71">
        <f t="shared" ca="1" si="136"/>
        <v>1.9996731502831253E-3</v>
      </c>
      <c r="N71">
        <f t="shared" ca="1" si="142"/>
        <v>-2.404166870802789</v>
      </c>
      <c r="O71" t="b">
        <f ca="1">IF(OR(O70,M71*MIN((B71-B$2)*Analysis!$B$19,1)&gt;Analysis!$B$18),TRUE,FALSE)</f>
        <v>0</v>
      </c>
      <c r="P71" t="b">
        <f>IF(OR('Flight Input'!N71=3,'Flight Input'!N71=9),TRUE,FALSE)</f>
        <v>0</v>
      </c>
      <c r="Q71">
        <f ca="1">IF(O71,Q70,SUM(C$2:C71)/COUNT(C$2:C71))+(Analysis!$D$14-500)/1000000</f>
        <v>9.8534759458571379</v>
      </c>
      <c r="R71">
        <f t="shared" ca="1" si="137"/>
        <v>0</v>
      </c>
      <c r="S71">
        <f t="shared" ca="1" si="143"/>
        <v>0</v>
      </c>
      <c r="T71">
        <f>IF(P71,T70+S71*$D71,0)</f>
        <v>0</v>
      </c>
      <c r="U71">
        <f>IF($P71,T71*Analysis!$B$28+Analysis!$B$29,0)</f>
        <v>0</v>
      </c>
      <c r="V71">
        <f>U71-'Flight Input'!$U71</f>
        <v>0</v>
      </c>
      <c r="W71">
        <f ca="1">MEDIAN2(R71,Analysis!$B$5,2)</f>
        <v>0</v>
      </c>
      <c r="X71">
        <f t="shared" ref="X71:Y71" ca="1" si="150">X70+W71*$D71</f>
        <v>0</v>
      </c>
      <c r="Y71">
        <f t="shared" ca="1" si="150"/>
        <v>0</v>
      </c>
      <c r="AA71">
        <f ca="1">AVERAGE2(W71,Analysis!$B$6,2)</f>
        <v>0</v>
      </c>
      <c r="AB71">
        <f t="shared" ref="AB71:AC71" ca="1" si="151">AB70+AA71*$D71</f>
        <v>0</v>
      </c>
      <c r="AC71">
        <f t="shared" ca="1" si="151"/>
        <v>0</v>
      </c>
      <c r="AF71">
        <f ca="1">IF(B71&gt;0,C71-Analysis!$B$14,0)</f>
        <v>-6.5779441457150867E-2</v>
      </c>
      <c r="AG71">
        <f ca="1">IF(B71&gt;0,AG70+AF71*$D71,0)</f>
        <v>-1.8361944485416298E-3</v>
      </c>
      <c r="AH71">
        <f ca="1">IF(B71&gt;0,AH70+AG71*$D71,0)</f>
        <v>8.8561438545875948E-4</v>
      </c>
      <c r="AI71">
        <f ca="1">IF(AND(B71&gt;Analysis!$B$39,B71&lt;Analysis!$B$40),FilterInput(AF71,Analysis!$B$34,Analysis!$B$35),0)</f>
        <v>0</v>
      </c>
      <c r="AJ71">
        <f ca="1">MEDIAN2(AI71,Analysis!$B$5,2)</f>
        <v>0</v>
      </c>
      <c r="AK71">
        <f ca="1">AVERAGE2(AJ71,Analysis!$B$6,2)</f>
        <v>0</v>
      </c>
      <c r="AL71">
        <f ca="1">INTEGRAL2(R71,$B71,AL70,R70,$B70,Analysis!$B$22)</f>
        <v>0</v>
      </c>
      <c r="AM71">
        <f ca="1">IF(AND(B71&lt;Analysis!$B$40,B71&gt;0),INTEGRAL2(AL71,$B71,AM70,AL70,$B70,Analysis!$B$23),0)</f>
        <v>0</v>
      </c>
      <c r="AN71">
        <f>IF($P71,AM71*Analysis!$B$30+Analysis!$B$31,0)</f>
        <v>0</v>
      </c>
      <c r="AO71">
        <f>AN71-'Flight Input'!$U71</f>
        <v>0</v>
      </c>
      <c r="AQ71">
        <f>Analysis!$B$36*'Flight Input'!U71+IF('Flight Input'!U71 &gt; 0,Analysis!$B$37,0)</f>
        <v>0</v>
      </c>
      <c r="AR71">
        <f ca="1">_xlfn.COVARIANCE.P($AN$102:$AN$1102,'Flight Input'!U71:U1071)</f>
        <v>1.3725088893928507E-2</v>
      </c>
    </row>
    <row r="72" spans="1:44" x14ac:dyDescent="0.3">
      <c r="A72">
        <v>70</v>
      </c>
      <c r="B72">
        <f>'Flight Input'!M72</f>
        <v>1.4489659999962896</v>
      </c>
      <c r="C72">
        <f ca="1">INDIRECT(CONCATENATE("'Flight Input'!",Analysis!$B$2,A72+2))</f>
        <v>9.8223998399999992</v>
      </c>
      <c r="D72">
        <f t="shared" si="134"/>
        <v>1.5524000002187677E-2</v>
      </c>
      <c r="F72">
        <f t="shared" ca="1" si="140"/>
        <v>13.756314107830436</v>
      </c>
      <c r="G72">
        <f t="shared" ca="1" si="141"/>
        <v>9.7491842419653914</v>
      </c>
      <c r="I72">
        <f>SUM(D$2:D72)/COUNT(D$2:D72)</f>
        <v>1.9948085714297903E-2</v>
      </c>
      <c r="J72">
        <f t="shared" si="135"/>
        <v>0.77822003697631814</v>
      </c>
      <c r="L72">
        <f ca="1">VARA(C$2:C72)</f>
        <v>5.2394542774227395E-4</v>
      </c>
      <c r="M72">
        <f t="shared" ca="1" si="136"/>
        <v>3.934521716802466E-4</v>
      </c>
      <c r="N72">
        <f t="shared" ca="1" si="142"/>
        <v>2.2553394740443244</v>
      </c>
      <c r="O72" t="b">
        <f ca="1">IF(OR(O71,M72*MIN((B72-B$2)*Analysis!$B$19,1)&gt;Analysis!$B$18),TRUE,FALSE)</f>
        <v>0</v>
      </c>
      <c r="P72" t="b">
        <f>IF(OR('Flight Input'!N72=3,'Flight Input'!N72=9),TRUE,FALSE)</f>
        <v>0</v>
      </c>
      <c r="Q72">
        <f ca="1">IF(O72,Q71,SUM(C$2:C72)/COUNT(C$2:C72))+(Analysis!$D$14-500)/1000000</f>
        <v>9.8530398035211206</v>
      </c>
      <c r="R72">
        <f t="shared" ca="1" si="137"/>
        <v>0</v>
      </c>
      <c r="S72">
        <f t="shared" ca="1" si="143"/>
        <v>0</v>
      </c>
      <c r="T72">
        <f>IF(P72,T71+S72*$D72,0)</f>
        <v>0</v>
      </c>
      <c r="U72">
        <f>IF($P72,T72*Analysis!$B$28+Analysis!$B$29,0)</f>
        <v>0</v>
      </c>
      <c r="V72">
        <f>U72-'Flight Input'!$U72</f>
        <v>0</v>
      </c>
      <c r="W72">
        <f ca="1">MEDIAN2(R72,Analysis!$B$5,2)</f>
        <v>0</v>
      </c>
      <c r="X72">
        <f t="shared" ref="X72:Y72" ca="1" si="152">X71+W72*$D72</f>
        <v>0</v>
      </c>
      <c r="Y72">
        <f t="shared" ca="1" si="152"/>
        <v>0</v>
      </c>
      <c r="AA72">
        <f ca="1">AVERAGE2(W72,Analysis!$B$6,2)</f>
        <v>0</v>
      </c>
      <c r="AB72">
        <f t="shared" ref="AB72:AC72" ca="1" si="153">AB71+AA72*$D72</f>
        <v>0</v>
      </c>
      <c r="AC72">
        <f t="shared" ca="1" si="153"/>
        <v>0</v>
      </c>
      <c r="AF72">
        <f ca="1">IF(B72&gt;0,C72-Analysis!$B$14,0)</f>
        <v>-3.076755145715282E-2</v>
      </c>
      <c r="AG72">
        <f ca="1">IF(B72&gt;0,AG71+AF72*$D72,0)</f>
        <v>-2.3138299174297796E-3</v>
      </c>
      <c r="AH72">
        <f ca="1">IF(B72&gt;0,AH71+AG72*$D72,0)</f>
        <v>8.4969448981551769E-4</v>
      </c>
      <c r="AI72">
        <f ca="1">IF(AND(B72&gt;Analysis!$B$39,B72&lt;Analysis!$B$40),FilterInput(AF72,Analysis!$B$34,Analysis!$B$35),0)</f>
        <v>0</v>
      </c>
      <c r="AJ72">
        <f ca="1">MEDIAN2(AI72,Analysis!$B$5,2)</f>
        <v>0</v>
      </c>
      <c r="AK72">
        <f ca="1">AVERAGE2(AJ72,Analysis!$B$6,2)</f>
        <v>0</v>
      </c>
      <c r="AL72">
        <f ca="1">INTEGRAL2(R72,$B72,AL71,R71,$B71,Analysis!$B$22)</f>
        <v>0</v>
      </c>
      <c r="AM72">
        <f ca="1">IF(AND(B72&lt;Analysis!$B$40,B72&gt;0),INTEGRAL2(AL72,$B72,AM71,AL71,$B71,Analysis!$B$23),0)</f>
        <v>0</v>
      </c>
      <c r="AN72">
        <f>IF($P72,AM72*Analysis!$B$30+Analysis!$B$31,0)</f>
        <v>0</v>
      </c>
      <c r="AO72">
        <f>AN72-'Flight Input'!$U72</f>
        <v>0</v>
      </c>
      <c r="AQ72">
        <f>Analysis!$B$36*'Flight Input'!U72+IF('Flight Input'!U72 &gt; 0,Analysis!$B$37,0)</f>
        <v>0</v>
      </c>
      <c r="AR72">
        <f ca="1">_xlfn.COVARIANCE.P($AN$102:$AN$1102,'Flight Input'!U72:U1072)</f>
        <v>1.3817246370405574E-2</v>
      </c>
    </row>
    <row r="73" spans="1:44" x14ac:dyDescent="0.3">
      <c r="A73">
        <v>71</v>
      </c>
      <c r="B73">
        <f>'Flight Input'!M73</f>
        <v>1.4688380000006873</v>
      </c>
      <c r="C73">
        <f ca="1">INDIRECT(CONCATENATE("'Flight Input'!",Analysis!$B$2,A73+2))</f>
        <v>9.8507409300000006</v>
      </c>
      <c r="D73">
        <f t="shared" si="134"/>
        <v>1.9872000004397705E-2</v>
      </c>
      <c r="F73">
        <f t="shared" ca="1" si="140"/>
        <v>13.952068031634717</v>
      </c>
      <c r="G73">
        <f t="shared" ca="1" si="141"/>
        <v>10.026439737951394</v>
      </c>
      <c r="I73">
        <f>SUM(D$2:D73)/COUNT(D$2:D73)</f>
        <v>1.9947014084580997E-2</v>
      </c>
      <c r="J73">
        <f t="shared" si="135"/>
        <v>0.99623933287131539</v>
      </c>
      <c r="L73">
        <f ca="1">VARA(C$2:C73)</f>
        <v>5.1663245866564078E-4</v>
      </c>
      <c r="M73">
        <f t="shared" ca="1" si="136"/>
        <v>-3.6800367728536586E-4</v>
      </c>
      <c r="N73">
        <f t="shared" ca="1" si="142"/>
        <v>1.4261820649018455</v>
      </c>
      <c r="O73" t="b">
        <f ca="1">IF(OR(O72,M73*MIN((B73-B$2)*Analysis!$B$19,1)&gt;Analysis!$B$18),TRUE,FALSE)</f>
        <v>0</v>
      </c>
      <c r="P73" t="b">
        <f>IF(OR('Flight Input'!N73=3,'Flight Input'!N73=9),TRUE,FALSE)</f>
        <v>0</v>
      </c>
      <c r="Q73">
        <f ca="1">IF(O73,Q72,SUM(C$2:C73)/COUNT(C$2:C73))+(Analysis!$D$14-500)/1000000</f>
        <v>9.8530094024999944</v>
      </c>
      <c r="R73">
        <f t="shared" ca="1" si="137"/>
        <v>0</v>
      </c>
      <c r="S73">
        <f t="shared" ca="1" si="143"/>
        <v>0</v>
      </c>
      <c r="T73">
        <f>IF(P73,T72+S73*$D73,0)</f>
        <v>0</v>
      </c>
      <c r="U73">
        <f>IF($P73,T73*Analysis!$B$28+Analysis!$B$29,0)</f>
        <v>0</v>
      </c>
      <c r="V73">
        <f>U73-'Flight Input'!$U73</f>
        <v>0</v>
      </c>
      <c r="W73">
        <f ca="1">MEDIAN2(R73,Analysis!$B$5,2)</f>
        <v>0</v>
      </c>
      <c r="X73">
        <f t="shared" ref="X73:Y73" ca="1" si="154">X72+W73*$D73</f>
        <v>0</v>
      </c>
      <c r="Y73">
        <f t="shared" ca="1" si="154"/>
        <v>0</v>
      </c>
      <c r="AA73">
        <f ca="1">AVERAGE2(W73,Analysis!$B$6,2)</f>
        <v>0</v>
      </c>
      <c r="AB73">
        <f t="shared" ref="AB73:AC73" ca="1" si="155">AB72+AA73*$D73</f>
        <v>0</v>
      </c>
      <c r="AC73">
        <f t="shared" ca="1" si="155"/>
        <v>0</v>
      </c>
      <c r="AF73">
        <f ca="1">IF(B73&gt;0,C73-Analysis!$B$14,0)</f>
        <v>-2.4264614571514187E-3</v>
      </c>
      <c r="AG73">
        <f ca="1">IF(B73&gt;0,AG72+AF73*$D73,0)</f>
        <v>-2.3620485595169634E-3</v>
      </c>
      <c r="AH73">
        <f ca="1">IF(B73&gt;0,AH72+AG73*$D73,0)</f>
        <v>8.0275586083040896E-4</v>
      </c>
      <c r="AI73">
        <f ca="1">IF(AND(B73&gt;Analysis!$B$39,B73&lt;Analysis!$B$40),FilterInput(AF73,Analysis!$B$34,Analysis!$B$35),0)</f>
        <v>0</v>
      </c>
      <c r="AJ73">
        <f ca="1">MEDIAN2(AI73,Analysis!$B$5,2)</f>
        <v>0</v>
      </c>
      <c r="AK73">
        <f ca="1">AVERAGE2(AJ73,Analysis!$B$6,2)</f>
        <v>0</v>
      </c>
      <c r="AL73">
        <f ca="1">INTEGRAL2(R73,$B73,AL72,R72,$B72,Analysis!$B$22)</f>
        <v>0</v>
      </c>
      <c r="AM73">
        <f ca="1">IF(AND(B73&lt;Analysis!$B$40,B73&gt;0),INTEGRAL2(AL73,$B73,AM72,AL72,$B72,Analysis!$B$23),0)</f>
        <v>0</v>
      </c>
      <c r="AN73">
        <f>IF($P73,AM73*Analysis!$B$30+Analysis!$B$31,0)</f>
        <v>0</v>
      </c>
      <c r="AO73">
        <f>AN73-'Flight Input'!$U73</f>
        <v>0</v>
      </c>
      <c r="AQ73">
        <f>Analysis!$B$36*'Flight Input'!U73+IF('Flight Input'!U73 &gt; 0,Analysis!$B$37,0)</f>
        <v>0</v>
      </c>
      <c r="AR73">
        <f ca="1">_xlfn.COVARIANCE.P($AN$102:$AN$1102,'Flight Input'!U73:U1073)</f>
        <v>1.3913029050526094E-2</v>
      </c>
    </row>
    <row r="74" spans="1:44" x14ac:dyDescent="0.3">
      <c r="A74">
        <v>72</v>
      </c>
      <c r="B74">
        <f>'Flight Input'!M74</f>
        <v>1.4888170000049286</v>
      </c>
      <c r="C74">
        <f ca="1">INDIRECT(CONCATENATE("'Flight Input'!",Analysis!$B$2,A74+2))</f>
        <v>9.8502111900000013</v>
      </c>
      <c r="D74">
        <f t="shared" si="134"/>
        <v>1.9979000004241243E-2</v>
      </c>
      <c r="F74">
        <f t="shared" ca="1" si="140"/>
        <v>14.148865401041505</v>
      </c>
      <c r="G74">
        <f t="shared" ca="1" si="141"/>
        <v>10.30911991985881</v>
      </c>
      <c r="I74">
        <f>SUM(D$2:D74)/COUNT(D$2:D74)</f>
        <v>1.9947458333465166E-2</v>
      </c>
      <c r="J74">
        <f t="shared" si="135"/>
        <v>1.0015812375816904</v>
      </c>
      <c r="L74">
        <f ca="1">VARA(C$2:C74)</f>
        <v>5.095560008158425E-4</v>
      </c>
      <c r="M74">
        <f t="shared" ca="1" si="136"/>
        <v>-3.5419479695160226E-4</v>
      </c>
      <c r="N74">
        <f t="shared" ca="1" si="142"/>
        <v>-2.6514840576946957E-2</v>
      </c>
      <c r="O74" t="b">
        <f ca="1">IF(OR(O73,M74*MIN((B74-B$2)*Analysis!$B$19,1)&gt;Analysis!$B$18),TRUE,FALSE)</f>
        <v>0</v>
      </c>
      <c r="P74" t="b">
        <f>IF(OR('Flight Input'!N74=3,'Flight Input'!N74=9),TRUE,FALSE)</f>
        <v>0</v>
      </c>
      <c r="Q74">
        <f ca="1">IF(O74,Q73,SUM(C$2:C74)/COUNT(C$2:C74))+(Analysis!$D$14-500)/1000000</f>
        <v>9.8529725776712276</v>
      </c>
      <c r="R74">
        <f t="shared" ca="1" si="137"/>
        <v>0</v>
      </c>
      <c r="S74">
        <f t="shared" ca="1" si="143"/>
        <v>0</v>
      </c>
      <c r="T74">
        <f>IF(P74,T73+S74*$D74,0)</f>
        <v>0</v>
      </c>
      <c r="U74">
        <f>IF($P74,T74*Analysis!$B$28+Analysis!$B$29,0)</f>
        <v>0</v>
      </c>
      <c r="V74">
        <f>U74-'Flight Input'!$U74</f>
        <v>0</v>
      </c>
      <c r="W74">
        <f ca="1">MEDIAN2(R74,Analysis!$B$5,2)</f>
        <v>0</v>
      </c>
      <c r="X74">
        <f t="shared" ref="X74:Y74" ca="1" si="156">X73+W74*$D74</f>
        <v>0</v>
      </c>
      <c r="Y74">
        <f t="shared" ca="1" si="156"/>
        <v>0</v>
      </c>
      <c r="AA74">
        <f ca="1">AVERAGE2(W74,Analysis!$B$6,2)</f>
        <v>0</v>
      </c>
      <c r="AB74">
        <f t="shared" ref="AB74:AC74" ca="1" si="157">AB73+AA74*$D74</f>
        <v>0</v>
      </c>
      <c r="AC74">
        <f t="shared" ca="1" si="157"/>
        <v>0</v>
      </c>
      <c r="AF74">
        <f ca="1">IF(B74&gt;0,C74-Analysis!$B$14,0)</f>
        <v>-2.9562014571506978E-3</v>
      </c>
      <c r="AG74">
        <f ca="1">IF(B74&gt;0,AG73+AF74*$D74,0)</f>
        <v>-2.4211105084419151E-3</v>
      </c>
      <c r="AH74">
        <f ca="1">IF(B74&gt;0,AH73+AG74*$D74,0)</f>
        <v>7.543844939719794E-4</v>
      </c>
      <c r="AI74">
        <f ca="1">IF(AND(B74&gt;Analysis!$B$39,B74&lt;Analysis!$B$40),FilterInput(AF74,Analysis!$B$34,Analysis!$B$35),0)</f>
        <v>0</v>
      </c>
      <c r="AJ74">
        <f ca="1">MEDIAN2(AI74,Analysis!$B$5,2)</f>
        <v>0</v>
      </c>
      <c r="AK74">
        <f ca="1">AVERAGE2(AJ74,Analysis!$B$6,2)</f>
        <v>0</v>
      </c>
      <c r="AL74">
        <f ca="1">INTEGRAL2(R74,$B74,AL73,R73,$B73,Analysis!$B$22)</f>
        <v>0</v>
      </c>
      <c r="AM74">
        <f ca="1">IF(AND(B74&lt;Analysis!$B$40,B74&gt;0),INTEGRAL2(AL74,$B74,AM73,AL73,$B73,Analysis!$B$23),0)</f>
        <v>0</v>
      </c>
      <c r="AN74">
        <f>IF($P74,AM74*Analysis!$B$30+Analysis!$B$31,0)</f>
        <v>0</v>
      </c>
      <c r="AO74">
        <f>AN74-'Flight Input'!$U74</f>
        <v>0</v>
      </c>
      <c r="AQ74">
        <f>Analysis!$B$36*'Flight Input'!U74+IF('Flight Input'!U74 &gt; 0,Analysis!$B$37,0)</f>
        <v>0</v>
      </c>
      <c r="AR74">
        <f ca="1">_xlfn.COVARIANCE.P($AN$102:$AN$1102,'Flight Input'!U74:U1074)</f>
        <v>1.4010772254589358E-2</v>
      </c>
    </row>
    <row r="75" spans="1:44" x14ac:dyDescent="0.3">
      <c r="A75">
        <v>73</v>
      </c>
      <c r="B75">
        <f>'Flight Input'!M75</f>
        <v>1.5088760000071488</v>
      </c>
      <c r="C75">
        <f ca="1">INDIRECT(CONCATENATE("'Flight Input'!",Analysis!$B$2,A75+2))</f>
        <v>9.8555772600000005</v>
      </c>
      <c r="D75">
        <f t="shared" si="134"/>
        <v>2.0059000002220273E-2</v>
      </c>
      <c r="F75">
        <f t="shared" ca="1" si="140"/>
        <v>14.346558425321726</v>
      </c>
      <c r="G75">
        <f t="shared" ca="1" si="141"/>
        <v>10.596897535344192</v>
      </c>
      <c r="I75">
        <f>SUM(D$2:D75)/COUNT(D$2:D75)</f>
        <v>1.9948986301530306E-2</v>
      </c>
      <c r="J75">
        <f t="shared" si="135"/>
        <v>1.005514751427822</v>
      </c>
      <c r="L75">
        <f ca="1">VARA(C$2:C75)</f>
        <v>5.0267536946639699E-4</v>
      </c>
      <c r="M75">
        <f t="shared" ca="1" si="136"/>
        <v>-3.4301965943885071E-4</v>
      </c>
      <c r="N75">
        <f t="shared" ca="1" si="142"/>
        <v>0.26751433268882585</v>
      </c>
      <c r="O75" t="b">
        <f ca="1">IF(OR(O74,M75*MIN((B75-B$2)*Analysis!$B$19,1)&gt;Analysis!$B$18),TRUE,FALSE)</f>
        <v>0</v>
      </c>
      <c r="P75" t="b">
        <f>IF(OR('Flight Input'!N75=3,'Flight Input'!N75=9),TRUE,FALSE)</f>
        <v>0</v>
      </c>
      <c r="Q75">
        <f ca="1">IF(O75,Q74,SUM(C$2:C75)/COUNT(C$2:C75))+(Analysis!$D$14-500)/1000000</f>
        <v>9.8530092625675625</v>
      </c>
      <c r="R75">
        <f t="shared" ca="1" si="137"/>
        <v>0</v>
      </c>
      <c r="S75">
        <f t="shared" ca="1" si="143"/>
        <v>0</v>
      </c>
      <c r="T75">
        <f>IF(P75,T74+S75*$D75,0)</f>
        <v>0</v>
      </c>
      <c r="U75">
        <f>IF($P75,T75*Analysis!$B$28+Analysis!$B$29,0)</f>
        <v>0</v>
      </c>
      <c r="V75">
        <f>U75-'Flight Input'!$U75</f>
        <v>0</v>
      </c>
      <c r="W75">
        <f ca="1">MEDIAN2(R75,Analysis!$B$5,2)</f>
        <v>0</v>
      </c>
      <c r="X75">
        <f t="shared" ref="X75:Y75" ca="1" si="158">X74+W75*$D75</f>
        <v>0</v>
      </c>
      <c r="Y75">
        <f t="shared" ca="1" si="158"/>
        <v>0</v>
      </c>
      <c r="AA75">
        <f ca="1">AVERAGE2(W75,Analysis!$B$6,2)</f>
        <v>0</v>
      </c>
      <c r="AB75">
        <f t="shared" ref="AB75:AC75" ca="1" si="159">AB74+AA75*$D75</f>
        <v>0</v>
      </c>
      <c r="AC75">
        <f t="shared" ca="1" si="159"/>
        <v>0</v>
      </c>
      <c r="AF75">
        <f ca="1">IF(B75&gt;0,C75-Analysis!$B$14,0)</f>
        <v>2.4098685428484146E-3</v>
      </c>
      <c r="AG75">
        <f ca="1">IF(B75&gt;0,AG74+AF75*$D75,0)</f>
        <v>-2.3727709553355682E-3</v>
      </c>
      <c r="AH75">
        <f ca="1">IF(B75&gt;0,AH74+AG75*$D75,0)</f>
        <v>7.0678908137363503E-4</v>
      </c>
      <c r="AI75">
        <f ca="1">IF(AND(B75&gt;Analysis!$B$39,B75&lt;Analysis!$B$40),FilterInput(AF75,Analysis!$B$34,Analysis!$B$35),0)</f>
        <v>0</v>
      </c>
      <c r="AJ75">
        <f ca="1">MEDIAN2(AI75,Analysis!$B$5,2)</f>
        <v>0</v>
      </c>
      <c r="AK75">
        <f ca="1">AVERAGE2(AJ75,Analysis!$B$6,2)</f>
        <v>0</v>
      </c>
      <c r="AL75">
        <f ca="1">INTEGRAL2(R75,$B75,AL74,R74,$B74,Analysis!$B$22)</f>
        <v>0</v>
      </c>
      <c r="AM75">
        <f ca="1">IF(AND(B75&lt;Analysis!$B$40,B75&gt;0),INTEGRAL2(AL75,$B75,AM74,AL74,$B74,Analysis!$B$23),0)</f>
        <v>0</v>
      </c>
      <c r="AN75">
        <f>IF($P75,AM75*Analysis!$B$30+Analysis!$B$31,0)</f>
        <v>0</v>
      </c>
      <c r="AO75">
        <f>AN75-'Flight Input'!$U75</f>
        <v>0</v>
      </c>
      <c r="AQ75">
        <f>Analysis!$B$36*'Flight Input'!U75+IF('Flight Input'!U75 &gt; 0,Analysis!$B$37,0)</f>
        <v>0</v>
      </c>
      <c r="AR75">
        <f ca="1">_xlfn.COVARIANCE.P($AN$102:$AN$1102,'Flight Input'!U75:U1075)</f>
        <v>1.4110550899057482E-2</v>
      </c>
    </row>
    <row r="76" spans="1:44" x14ac:dyDescent="0.3">
      <c r="A76">
        <v>74</v>
      </c>
      <c r="B76">
        <f>'Flight Input'!M76</f>
        <v>1.5299470000027213</v>
      </c>
      <c r="C76">
        <f ca="1">INDIRECT(CONCATENATE("'Flight Input'!",Analysis!$B$2,A76+2))</f>
        <v>9.8526342600000003</v>
      </c>
      <c r="D76">
        <f t="shared" si="134"/>
        <v>2.1070999995572492E-2</v>
      </c>
      <c r="F76">
        <f t="shared" ca="1" si="140"/>
        <v>14.554163281770563</v>
      </c>
      <c r="G76">
        <f t="shared" ca="1" si="141"/>
        <v>10.903568309789941</v>
      </c>
      <c r="I76">
        <f>SUM(D$2:D76)/COUNT(D$2:D76)</f>
        <v>1.9964148648747092E-2</v>
      </c>
      <c r="J76">
        <f t="shared" si="135"/>
        <v>1.0554419507838551</v>
      </c>
      <c r="L76">
        <f ca="1">VARA(C$2:C76)</f>
        <v>4.9588339541967977E-4</v>
      </c>
      <c r="M76">
        <f t="shared" ca="1" si="136"/>
        <v>-3.2233752779385762E-4</v>
      </c>
      <c r="N76">
        <f t="shared" ca="1" si="142"/>
        <v>-0.13967063739825034</v>
      </c>
      <c r="O76" t="b">
        <f ca="1">IF(OR(O75,M76*MIN((B76-B$2)*Analysis!$B$19,1)&gt;Analysis!$B$18),TRUE,FALSE)</f>
        <v>0</v>
      </c>
      <c r="P76" t="b">
        <f>IF(OR('Flight Input'!N76=3,'Flight Input'!N76=9),TRUE,FALSE)</f>
        <v>0</v>
      </c>
      <c r="Q76">
        <f ca="1">IF(O76,Q75,SUM(C$2:C76)/COUNT(C$2:C76))+(Analysis!$D$14-500)/1000000</f>
        <v>9.8530057291999942</v>
      </c>
      <c r="R76">
        <f t="shared" ca="1" si="137"/>
        <v>0</v>
      </c>
      <c r="S76">
        <f t="shared" ca="1" si="143"/>
        <v>0</v>
      </c>
      <c r="T76">
        <f>IF(P76,T75+S76*$D76,0)</f>
        <v>0</v>
      </c>
      <c r="U76">
        <f>IF($P76,T76*Analysis!$B$28+Analysis!$B$29,0)</f>
        <v>0</v>
      </c>
      <c r="V76">
        <f>U76-'Flight Input'!$U76</f>
        <v>0</v>
      </c>
      <c r="W76">
        <f ca="1">MEDIAN2(R76,Analysis!$B$5,2)</f>
        <v>0</v>
      </c>
      <c r="X76">
        <f t="shared" ref="X76:Y76" ca="1" si="160">X75+W76*$D76</f>
        <v>0</v>
      </c>
      <c r="Y76">
        <f t="shared" ca="1" si="160"/>
        <v>0</v>
      </c>
      <c r="AA76">
        <f ca="1">AVERAGE2(W76,Analysis!$B$6,2)</f>
        <v>0</v>
      </c>
      <c r="AB76">
        <f t="shared" ref="AB76:AC76" ca="1" si="161">AB75+AA76*$D76</f>
        <v>0</v>
      </c>
      <c r="AC76">
        <f t="shared" ca="1" si="161"/>
        <v>0</v>
      </c>
      <c r="AF76">
        <f ca="1">IF(B76&gt;0,C76-Analysis!$B$14,0)</f>
        <v>-5.3313145715172539E-4</v>
      </c>
      <c r="AG76">
        <f ca="1">IF(B76&gt;0,AG75+AF76*$D76,0)</f>
        <v>-2.3840045682668519E-3</v>
      </c>
      <c r="AH76">
        <f ca="1">IF(B76&gt;0,AH75+AG76*$D76,0)</f>
        <v>6.5655572112623942E-4</v>
      </c>
      <c r="AI76">
        <f ca="1">IF(AND(B76&gt;Analysis!$B$39,B76&lt;Analysis!$B$40),FilterInput(AF76,Analysis!$B$34,Analysis!$B$35),0)</f>
        <v>0</v>
      </c>
      <c r="AJ76">
        <f ca="1">MEDIAN2(AI76,Analysis!$B$5,2)</f>
        <v>0</v>
      </c>
      <c r="AK76">
        <f ca="1">AVERAGE2(AJ76,Analysis!$B$6,2)</f>
        <v>0</v>
      </c>
      <c r="AL76">
        <f ca="1">INTEGRAL2(R76,$B76,AL75,R75,$B75,Analysis!$B$22)</f>
        <v>0</v>
      </c>
      <c r="AM76">
        <f ca="1">IF(AND(B76&lt;Analysis!$B$40,B76&gt;0),INTEGRAL2(AL76,$B76,AM75,AL75,$B75,Analysis!$B$23),0)</f>
        <v>0</v>
      </c>
      <c r="AN76">
        <f>IF($P76,AM76*Analysis!$B$30+Analysis!$B$31,0)</f>
        <v>0</v>
      </c>
      <c r="AO76">
        <f>AN76-'Flight Input'!$U76</f>
        <v>0</v>
      </c>
      <c r="AQ76">
        <f>Analysis!$B$36*'Flight Input'!U76+IF('Flight Input'!U76 &gt; 0,Analysis!$B$37,0)</f>
        <v>0</v>
      </c>
      <c r="AR76">
        <f ca="1">_xlfn.COVARIANCE.P($AN$102:$AN$1102,'Flight Input'!U76:U1076)</f>
        <v>1.4210887903716333E-2</v>
      </c>
    </row>
    <row r="77" spans="1:44" x14ac:dyDescent="0.3">
      <c r="A77">
        <v>75</v>
      </c>
      <c r="B77">
        <f>'Flight Input'!M77</f>
        <v>1.5525769999949262</v>
      </c>
      <c r="C77">
        <f ca="1">INDIRECT(CONCATENATE("'Flight Input'!",Analysis!$B$2,A77+2))</f>
        <v>9.8538310799999991</v>
      </c>
      <c r="D77">
        <f t="shared" si="134"/>
        <v>2.262999999220483E-2</v>
      </c>
      <c r="F77">
        <f t="shared" ca="1" si="140"/>
        <v>14.777155479034151</v>
      </c>
      <c r="G77">
        <f t="shared" ca="1" si="141"/>
        <v>11.237975338165294</v>
      </c>
      <c r="I77">
        <f>SUM(D$2:D77)/COUNT(D$2:D77)</f>
        <v>1.9999693333326529E-2</v>
      </c>
      <c r="J77">
        <f t="shared" si="135"/>
        <v>1.1315173495433195</v>
      </c>
      <c r="L77">
        <f ca="1">VARA(C$2:C77)</f>
        <v>4.8928312840775575E-4</v>
      </c>
      <c r="M77">
        <f t="shared" ca="1" si="136"/>
        <v>-2.9166005365433299E-4</v>
      </c>
      <c r="N77">
        <f t="shared" ca="1" si="142"/>
        <v>5.2886433955414265E-2</v>
      </c>
      <c r="O77" t="b">
        <f ca="1">IF(OR(O76,M77*MIN((B77-B$2)*Analysis!$B$19,1)&gt;Analysis!$B$18),TRUE,FALSE)</f>
        <v>0</v>
      </c>
      <c r="P77" t="b">
        <f>IF(OR('Flight Input'!N77=3,'Flight Input'!N77=9),TRUE,FALSE)</f>
        <v>0</v>
      </c>
      <c r="Q77">
        <f ca="1">IF(O77,Q76,SUM(C$2:C77)/COUNT(C$2:C77))+(Analysis!$D$14-500)/1000000</f>
        <v>9.853018036447363</v>
      </c>
      <c r="R77">
        <f t="shared" ca="1" si="137"/>
        <v>0</v>
      </c>
      <c r="S77">
        <f t="shared" ca="1" si="143"/>
        <v>0</v>
      </c>
      <c r="T77">
        <f>IF(P77,T76+S77*$D77,0)</f>
        <v>0</v>
      </c>
      <c r="U77">
        <f>IF($P77,T77*Analysis!$B$28+Analysis!$B$29,0)</f>
        <v>0</v>
      </c>
      <c r="V77">
        <f>U77-'Flight Input'!$U77</f>
        <v>0</v>
      </c>
      <c r="W77">
        <f ca="1">MEDIAN2(R77,Analysis!$B$5,2)</f>
        <v>0</v>
      </c>
      <c r="X77">
        <f t="shared" ref="X77:Y77" ca="1" si="162">X76+W77*$D77</f>
        <v>0</v>
      </c>
      <c r="Y77">
        <f t="shared" ca="1" si="162"/>
        <v>0</v>
      </c>
      <c r="AA77">
        <f ca="1">AVERAGE2(W77,Analysis!$B$6,2)</f>
        <v>0</v>
      </c>
      <c r="AB77">
        <f t="shared" ref="AB77:AC77" ca="1" si="163">AB76+AA77*$D77</f>
        <v>0</v>
      </c>
      <c r="AC77">
        <f t="shared" ca="1" si="163"/>
        <v>0</v>
      </c>
      <c r="AF77">
        <f ca="1">IF(B77&gt;0,C77-Analysis!$B$14,0)</f>
        <v>6.6368854284704071E-4</v>
      </c>
      <c r="AG77">
        <f ca="1">IF(B77&gt;0,AG76+AF77*$D77,0)</f>
        <v>-2.368985296547397E-3</v>
      </c>
      <c r="AH77">
        <f ca="1">IF(B77&gt;0,AH76+AG77*$D77,0)</f>
        <v>6.0294558388383844E-4</v>
      </c>
      <c r="AI77">
        <f ca="1">IF(AND(B77&gt;Analysis!$B$39,B77&lt;Analysis!$B$40),FilterInput(AF77,Analysis!$B$34,Analysis!$B$35),0)</f>
        <v>0</v>
      </c>
      <c r="AJ77">
        <f ca="1">MEDIAN2(AI77,Analysis!$B$5,2)</f>
        <v>0</v>
      </c>
      <c r="AK77">
        <f ca="1">AVERAGE2(AJ77,Analysis!$B$6,2)</f>
        <v>0</v>
      </c>
      <c r="AL77">
        <f ca="1">INTEGRAL2(R77,$B77,AL76,R76,$B76,Analysis!$B$22)</f>
        <v>0</v>
      </c>
      <c r="AM77">
        <f ca="1">IF(AND(B77&lt;Analysis!$B$40,B77&gt;0),INTEGRAL2(AL77,$B77,AM76,AL76,$B76,Analysis!$B$23),0)</f>
        <v>0</v>
      </c>
      <c r="AN77">
        <f>IF($P77,AM77*Analysis!$B$30+Analysis!$B$31,0)</f>
        <v>0</v>
      </c>
      <c r="AO77">
        <f>AN77-'Flight Input'!$U77</f>
        <v>0</v>
      </c>
      <c r="AQ77">
        <f>Analysis!$B$36*'Flight Input'!U77+IF('Flight Input'!U77 &gt; 0,Analysis!$B$37,0)</f>
        <v>0</v>
      </c>
      <c r="AR77">
        <f ca="1">_xlfn.COVARIANCE.P($AN$102:$AN$1102,'Flight Input'!U77:U1077)</f>
        <v>1.4312149416423645E-2</v>
      </c>
    </row>
    <row r="78" spans="1:44" x14ac:dyDescent="0.3">
      <c r="A78">
        <v>76</v>
      </c>
      <c r="B78">
        <f>'Flight Input'!M78</f>
        <v>1.569312000006903</v>
      </c>
      <c r="C78">
        <f ca="1">INDIRECT(CONCATENATE("'Flight Input'!",Analysis!$B$2,A78+2))</f>
        <v>9.8535465900000005</v>
      </c>
      <c r="D78">
        <f t="shared" si="134"/>
        <v>1.6735000011976808E-2</v>
      </c>
      <c r="F78">
        <f t="shared" ca="1" si="140"/>
        <v>14.942054581335816</v>
      </c>
      <c r="G78">
        <f t="shared" ca="1" si="141"/>
        <v>11.488030621762906</v>
      </c>
      <c r="I78">
        <f>SUM(D$2:D78)/COUNT(D$2:D78)</f>
        <v>1.9956736842256139E-2</v>
      </c>
      <c r="J78">
        <f t="shared" si="135"/>
        <v>0.83856394681430757</v>
      </c>
      <c r="L78">
        <f ca="1">VARA(C$2:C78)</f>
        <v>4.8285048797050569E-4</v>
      </c>
      <c r="M78">
        <f t="shared" ca="1" si="136"/>
        <v>-3.8438245788146918E-4</v>
      </c>
      <c r="N78">
        <f t="shared" ca="1" si="142"/>
        <v>-1.6999701212723341E-2</v>
      </c>
      <c r="O78" t="b">
        <f ca="1">IF(OR(O77,M78*MIN((B78-B$2)*Analysis!$B$19,1)&gt;Analysis!$B$18),TRUE,FALSE)</f>
        <v>0</v>
      </c>
      <c r="P78" t="b">
        <f>IF(OR('Flight Input'!N78=3,'Flight Input'!N78=9),TRUE,FALSE)</f>
        <v>0</v>
      </c>
      <c r="Q78">
        <f ca="1">IF(O78,Q77,SUM(C$2:C78)/COUNT(C$2:C78))+(Analysis!$D$14-500)/1000000</f>
        <v>9.8530263293506426</v>
      </c>
      <c r="R78">
        <f t="shared" ca="1" si="137"/>
        <v>0</v>
      </c>
      <c r="S78">
        <f t="shared" ca="1" si="143"/>
        <v>0</v>
      </c>
      <c r="T78">
        <f>IF(P78,T77+S78*$D78,0)</f>
        <v>0</v>
      </c>
      <c r="U78">
        <f>IF($P78,T78*Analysis!$B$28+Analysis!$B$29,0)</f>
        <v>0</v>
      </c>
      <c r="V78">
        <f>U78-'Flight Input'!$U78</f>
        <v>0</v>
      </c>
      <c r="W78">
        <f ca="1">MEDIAN2(R78,Analysis!$B$5,2)</f>
        <v>0</v>
      </c>
      <c r="X78">
        <f t="shared" ref="X78:Y78" ca="1" si="164">X77+W78*$D78</f>
        <v>0</v>
      </c>
      <c r="Y78">
        <f t="shared" ca="1" si="164"/>
        <v>0</v>
      </c>
      <c r="AA78">
        <f ca="1">AVERAGE2(W78,Analysis!$B$6,2)</f>
        <v>0</v>
      </c>
      <c r="AB78">
        <f t="shared" ref="AB78:AC78" ca="1" si="165">AB77+AA78*$D78</f>
        <v>0</v>
      </c>
      <c r="AC78">
        <f t="shared" ca="1" si="165"/>
        <v>0</v>
      </c>
      <c r="AF78">
        <f ca="1">IF(B78&gt;0,C78-Analysis!$B$14,0)</f>
        <v>3.791985428485134E-4</v>
      </c>
      <c r="AG78">
        <f ca="1">IF(B78&gt;0,AG77+AF78*$D78,0)</f>
        <v>-2.3626394089282855E-3</v>
      </c>
      <c r="AH78">
        <f ca="1">IF(B78&gt;0,AH77+AG78*$D78,0)</f>
        <v>5.6340681334712665E-4</v>
      </c>
      <c r="AI78">
        <f ca="1">IF(AND(B78&gt;Analysis!$B$39,B78&lt;Analysis!$B$40),FilterInput(AF78,Analysis!$B$34,Analysis!$B$35),0)</f>
        <v>0</v>
      </c>
      <c r="AJ78">
        <f ca="1">MEDIAN2(AI78,Analysis!$B$5,2)</f>
        <v>0</v>
      </c>
      <c r="AK78">
        <f ca="1">AVERAGE2(AJ78,Analysis!$B$6,2)</f>
        <v>0</v>
      </c>
      <c r="AL78">
        <f ca="1">INTEGRAL2(R78,$B78,AL77,R77,$B77,Analysis!$B$22)</f>
        <v>0</v>
      </c>
      <c r="AM78">
        <f ca="1">IF(AND(B78&lt;Analysis!$B$40,B78&gt;0),INTEGRAL2(AL78,$B78,AM77,AL77,$B77,Analysis!$B$23),0)</f>
        <v>0</v>
      </c>
      <c r="AN78">
        <f>IF($P78,AM78*Analysis!$B$30+Analysis!$B$31,0)</f>
        <v>0</v>
      </c>
      <c r="AO78">
        <f>AN78-'Flight Input'!$U78</f>
        <v>0</v>
      </c>
      <c r="AQ78">
        <f>Analysis!$B$36*'Flight Input'!U78+IF('Flight Input'!U78 &gt; 0,Analysis!$B$37,0)</f>
        <v>0</v>
      </c>
      <c r="AR78">
        <f ca="1">_xlfn.COVARIANCE.P($AN$102:$AN$1102,'Flight Input'!U78:U1078)</f>
        <v>1.4414051245720589E-2</v>
      </c>
    </row>
    <row r="79" spans="1:44" x14ac:dyDescent="0.3">
      <c r="A79">
        <v>77</v>
      </c>
      <c r="B79">
        <f>'Flight Input'!M79</f>
        <v>1.5915329999988899</v>
      </c>
      <c r="C79">
        <f ca="1">INDIRECT(CONCATENATE("'Flight Input'!",Analysis!$B$2,A79+2))</f>
        <v>9.8346427200000015</v>
      </c>
      <c r="D79">
        <f t="shared" si="134"/>
        <v>2.2220999991986901E-2</v>
      </c>
      <c r="F79">
        <f t="shared" ca="1" si="140"/>
        <v>15.160590177138129</v>
      </c>
      <c r="G79">
        <f t="shared" ca="1" si="141"/>
        <v>11.824914095967609</v>
      </c>
      <c r="I79">
        <f>SUM(D$2:D79)/COUNT(D$2:D79)</f>
        <v>1.9986142857187705E-2</v>
      </c>
      <c r="J79">
        <f t="shared" si="135"/>
        <v>1.111820332255629</v>
      </c>
      <c r="L79">
        <f ca="1">VARA(C$2:C79)</f>
        <v>4.8086078957526877E-4</v>
      </c>
      <c r="M79">
        <f t="shared" ca="1" si="136"/>
        <v>-8.9541352592341502E-5</v>
      </c>
      <c r="N79">
        <f t="shared" ca="1" si="142"/>
        <v>-0.8507209399584158</v>
      </c>
      <c r="O79" t="b">
        <f ca="1">IF(OR(O78,M79*MIN((B79-B$2)*Analysis!$B$19,1)&gt;Analysis!$B$18),TRUE,FALSE)</f>
        <v>0</v>
      </c>
      <c r="P79" t="b">
        <f>IF(OR('Flight Input'!N79=3,'Flight Input'!N79=9),TRUE,FALSE)</f>
        <v>0</v>
      </c>
      <c r="Q79">
        <f ca="1">IF(O79,Q78,SUM(C$2:C79)/COUNT(C$2:C79))+(Analysis!$D$14-500)/1000000</f>
        <v>9.8527920523076862</v>
      </c>
      <c r="R79">
        <f t="shared" ca="1" si="137"/>
        <v>0</v>
      </c>
      <c r="S79">
        <f t="shared" ca="1" si="143"/>
        <v>0</v>
      </c>
      <c r="T79">
        <f>IF(P79,T78+S79*$D79,0)</f>
        <v>0</v>
      </c>
      <c r="U79">
        <f>IF($P79,T79*Analysis!$B$28+Analysis!$B$29,0)</f>
        <v>0</v>
      </c>
      <c r="V79">
        <f>U79-'Flight Input'!$U79</f>
        <v>0</v>
      </c>
      <c r="W79">
        <f ca="1">MEDIAN2(R79,Analysis!$B$5,2)</f>
        <v>0</v>
      </c>
      <c r="X79">
        <f t="shared" ref="X79:Y79" ca="1" si="166">X78+W79*$D79</f>
        <v>0</v>
      </c>
      <c r="Y79">
        <f t="shared" ca="1" si="166"/>
        <v>0</v>
      </c>
      <c r="AA79">
        <f ca="1">AVERAGE2(W79,Analysis!$B$6,2)</f>
        <v>0</v>
      </c>
      <c r="AB79">
        <f t="shared" ref="AB79:AC79" ca="1" si="167">AB78+AA79*$D79</f>
        <v>0</v>
      </c>
      <c r="AC79">
        <f t="shared" ca="1" si="167"/>
        <v>0</v>
      </c>
      <c r="AF79">
        <f ca="1">IF(B79&gt;0,C79-Analysis!$B$14,0)</f>
        <v>-1.8524671457150532E-2</v>
      </c>
      <c r="AG79">
        <f ca="1">IF(B79&gt;0,AG78+AF79*$D79,0)</f>
        <v>-2.7742761332291872E-3</v>
      </c>
      <c r="AH79">
        <f ca="1">IF(B79&gt;0,AH78+AG79*$D79,0)</f>
        <v>5.0175962341287141E-4</v>
      </c>
      <c r="AI79">
        <f ca="1">IF(AND(B79&gt;Analysis!$B$39,B79&lt;Analysis!$B$40),FilterInput(AF79,Analysis!$B$34,Analysis!$B$35),0)</f>
        <v>0</v>
      </c>
      <c r="AJ79">
        <f ca="1">MEDIAN2(AI79,Analysis!$B$5,2)</f>
        <v>0</v>
      </c>
      <c r="AK79">
        <f ca="1">AVERAGE2(AJ79,Analysis!$B$6,2)</f>
        <v>0</v>
      </c>
      <c r="AL79">
        <f ca="1">INTEGRAL2(R79,$B79,AL78,R78,$B78,Analysis!$B$22)</f>
        <v>0</v>
      </c>
      <c r="AM79">
        <f ca="1">IF(AND(B79&lt;Analysis!$B$40,B79&gt;0),INTEGRAL2(AL79,$B79,AM78,AL78,$B78,Analysis!$B$23),0)</f>
        <v>0</v>
      </c>
      <c r="AN79">
        <f>IF($P79,AM79*Analysis!$B$30+Analysis!$B$31,0)</f>
        <v>0</v>
      </c>
      <c r="AO79">
        <f>AN79-'Flight Input'!$U79</f>
        <v>0</v>
      </c>
      <c r="AQ79">
        <f>Analysis!$B$36*'Flight Input'!U79+IF('Flight Input'!U79 &gt; 0,Analysis!$B$37,0)</f>
        <v>0</v>
      </c>
      <c r="AR79">
        <f ca="1">_xlfn.COVARIANCE.P($AN$102:$AN$1102,'Flight Input'!U79:U1079)</f>
        <v>1.452035511200135E-2</v>
      </c>
    </row>
    <row r="80" spans="1:44" x14ac:dyDescent="0.3">
      <c r="A80">
        <v>78</v>
      </c>
      <c r="B80">
        <f>'Flight Input'!M80</f>
        <v>1.609452999997302</v>
      </c>
      <c r="C80">
        <f ca="1">INDIRECT(CONCATENATE("'Flight Input'!",Analysis!$B$2,A80+2))</f>
        <v>9.7913610000000002</v>
      </c>
      <c r="D80">
        <f t="shared" si="134"/>
        <v>1.7919999998412095E-2</v>
      </c>
      <c r="F80">
        <f t="shared" ca="1" si="140"/>
        <v>15.336051366242581</v>
      </c>
      <c r="G80">
        <f t="shared" ca="1" si="141"/>
        <v>12.099736136426323</v>
      </c>
      <c r="I80">
        <f>SUM(D$2:D80)/COUNT(D$2:D80)</f>
        <v>1.9959653846177761E-2</v>
      </c>
      <c r="J80">
        <f t="shared" si="135"/>
        <v>0.89781116128142391</v>
      </c>
      <c r="L80">
        <f ca="1">VARA(C$2:C80)</f>
        <v>5.2229428051995077E-4</v>
      </c>
      <c r="M80">
        <f t="shared" ca="1" si="136"/>
        <v>2.3121367716715095E-3</v>
      </c>
      <c r="N80">
        <f t="shared" ca="1" si="142"/>
        <v>-2.4152745537855203</v>
      </c>
      <c r="O80" t="b">
        <f ca="1">IF(OR(O79,M80*MIN((B80-B$2)*Analysis!$B$19,1)&gt;Analysis!$B$18),TRUE,FALSE)</f>
        <v>0</v>
      </c>
      <c r="P80" t="b">
        <f>IF(OR('Flight Input'!N80=3,'Flight Input'!N80=9),TRUE,FALSE)</f>
        <v>0</v>
      </c>
      <c r="Q80">
        <f ca="1">IF(O80,Q79,SUM(C$2:C80)/COUNT(C$2:C80))+(Analysis!$D$14-500)/1000000</f>
        <v>9.8520158364556902</v>
      </c>
      <c r="R80">
        <f t="shared" ca="1" si="137"/>
        <v>0</v>
      </c>
      <c r="S80">
        <f t="shared" ca="1" si="143"/>
        <v>0</v>
      </c>
      <c r="T80">
        <f>IF(P80,T79+S80*$D80,0)</f>
        <v>0</v>
      </c>
      <c r="U80">
        <f>IF($P80,T80*Analysis!$B$28+Analysis!$B$29,0)</f>
        <v>0</v>
      </c>
      <c r="V80">
        <f>U80-'Flight Input'!$U80</f>
        <v>0</v>
      </c>
      <c r="W80">
        <f ca="1">MEDIAN2(R80,Analysis!$B$5,2)</f>
        <v>0</v>
      </c>
      <c r="X80">
        <f t="shared" ref="X80:Y80" ca="1" si="168">X79+W80*$D80</f>
        <v>0</v>
      </c>
      <c r="Y80">
        <f t="shared" ca="1" si="168"/>
        <v>0</v>
      </c>
      <c r="AA80">
        <f ca="1">AVERAGE2(W80,Analysis!$B$6,2)</f>
        <v>0</v>
      </c>
      <c r="AB80">
        <f t="shared" ref="AB80:AC80" ca="1" si="169">AB79+AA80*$D80</f>
        <v>0</v>
      </c>
      <c r="AC80">
        <f t="shared" ca="1" si="169"/>
        <v>0</v>
      </c>
      <c r="AF80">
        <f ca="1">IF(B80&gt;0,C80-Analysis!$B$14,0)</f>
        <v>-6.1806391457151832E-2</v>
      </c>
      <c r="AG80">
        <f ca="1">IF(B80&gt;0,AG79+AF80*$D80,0)</f>
        <v>-3.8818466680432054E-3</v>
      </c>
      <c r="AH80">
        <f ca="1">IF(B80&gt;0,AH79+AG80*$D80,0)</f>
        <v>4.3219693112770118E-4</v>
      </c>
      <c r="AI80">
        <f ca="1">IF(AND(B80&gt;Analysis!$B$39,B80&lt;Analysis!$B$40),FilterInput(AF80,Analysis!$B$34,Analysis!$B$35),0)</f>
        <v>0</v>
      </c>
      <c r="AJ80">
        <f ca="1">MEDIAN2(AI80,Analysis!$B$5,2)</f>
        <v>0</v>
      </c>
      <c r="AK80">
        <f ca="1">AVERAGE2(AJ80,Analysis!$B$6,2)</f>
        <v>0</v>
      </c>
      <c r="AL80">
        <f ca="1">INTEGRAL2(R80,$B80,AL79,R79,$B79,Analysis!$B$22)</f>
        <v>0</v>
      </c>
      <c r="AM80">
        <f ca="1">IF(AND(B80&lt;Analysis!$B$40,B80&gt;0),INTEGRAL2(AL80,$B80,AM79,AL79,$B79,Analysis!$B$23),0)</f>
        <v>0</v>
      </c>
      <c r="AN80">
        <f>IF($P80,AM80*Analysis!$B$30+Analysis!$B$31,0)</f>
        <v>0</v>
      </c>
      <c r="AO80">
        <f>AN80-'Flight Input'!$U80</f>
        <v>0</v>
      </c>
      <c r="AQ80">
        <f>Analysis!$B$36*'Flight Input'!U80+IF('Flight Input'!U80 &gt; 0,Analysis!$B$37,0)</f>
        <v>0</v>
      </c>
      <c r="AR80">
        <f ca="1">_xlfn.COVARIANCE.P($AN$102:$AN$1102,'Flight Input'!U80:U1080)</f>
        <v>1.4625064641894574E-2</v>
      </c>
    </row>
    <row r="81" spans="1:44" x14ac:dyDescent="0.3">
      <c r="A81">
        <v>79</v>
      </c>
      <c r="B81">
        <f>'Flight Input'!M81</f>
        <v>1.629335000005085</v>
      </c>
      <c r="C81">
        <f ca="1">INDIRECT(CONCATENATE("'Flight Input'!",Analysis!$B$2,A81+2))</f>
        <v>9.7739384400000002</v>
      </c>
      <c r="D81">
        <f t="shared" si="134"/>
        <v>1.9882000007783063E-2</v>
      </c>
      <c r="F81">
        <f t="shared" ca="1" si="140"/>
        <v>15.530376810382732</v>
      </c>
      <c r="G81">
        <f t="shared" ca="1" si="141"/>
        <v>12.408511088291226</v>
      </c>
      <c r="I81">
        <f>SUM(D$2:D81)/COUNT(D$2:D81)</f>
        <v>1.9958670886198081E-2</v>
      </c>
      <c r="J81">
        <f t="shared" si="135"/>
        <v>0.99615851782655329</v>
      </c>
      <c r="L81">
        <f ca="1">VARA(C$2:C81)</f>
        <v>5.9166939688936563E-4</v>
      </c>
      <c r="M81">
        <f t="shared" ca="1" si="136"/>
        <v>3.4893429404615774E-3</v>
      </c>
      <c r="N81">
        <f t="shared" ca="1" si="142"/>
        <v>-0.87629815879588036</v>
      </c>
      <c r="O81" t="b">
        <f ca="1">IF(OR(O80,M81*MIN((B81-B$2)*Analysis!$B$19,1)&gt;Analysis!$B$18),TRUE,FALSE)</f>
        <v>0</v>
      </c>
      <c r="P81" t="b">
        <f>IF(OR('Flight Input'!N81=3,'Flight Input'!N81=9),TRUE,FALSE)</f>
        <v>0</v>
      </c>
      <c r="Q81">
        <f ca="1">IF(O81,Q80,SUM(C$2:C81)/COUNT(C$2:C81))+(Analysis!$D$14-500)/1000000</f>
        <v>9.8510412439999957</v>
      </c>
      <c r="R81">
        <f t="shared" ca="1" si="137"/>
        <v>0</v>
      </c>
      <c r="S81">
        <f t="shared" ca="1" si="143"/>
        <v>0</v>
      </c>
      <c r="T81">
        <f>IF(P81,T80+S81*$D81,0)</f>
        <v>0</v>
      </c>
      <c r="U81">
        <f>IF($P81,T81*Analysis!$B$28+Analysis!$B$29,0)</f>
        <v>0</v>
      </c>
      <c r="V81">
        <f>U81-'Flight Input'!$U81</f>
        <v>0</v>
      </c>
      <c r="W81">
        <f ca="1">MEDIAN2(R81,Analysis!$B$5,2)</f>
        <v>0</v>
      </c>
      <c r="X81">
        <f t="shared" ref="X81:Y81" ca="1" si="170">X80+W81*$D81</f>
        <v>0</v>
      </c>
      <c r="Y81">
        <f t="shared" ca="1" si="170"/>
        <v>0</v>
      </c>
      <c r="AA81">
        <f ca="1">AVERAGE2(W81,Analysis!$B$6,2)</f>
        <v>0</v>
      </c>
      <c r="AB81">
        <f t="shared" ref="AB81:AC81" ca="1" si="171">AB80+AA81*$D81</f>
        <v>0</v>
      </c>
      <c r="AC81">
        <f t="shared" ca="1" si="171"/>
        <v>0</v>
      </c>
      <c r="AF81">
        <f ca="1">IF(B81&gt;0,C81-Analysis!$B$14,0)</f>
        <v>-7.9228951457151808E-2</v>
      </c>
      <c r="AG81">
        <f ca="1">IF(B81&gt;0,AG80+AF81*$D81,0)</f>
        <v>-5.457076681530941E-3</v>
      </c>
      <c r="AH81">
        <f ca="1">IF(B81&gt;0,AH80+AG81*$D81,0)</f>
        <v>3.2369933250303026E-4</v>
      </c>
      <c r="AI81">
        <f ca="1">IF(AND(B81&gt;Analysis!$B$39,B81&lt;Analysis!$B$40),FilterInput(AF81,Analysis!$B$34,Analysis!$B$35),0)</f>
        <v>0</v>
      </c>
      <c r="AJ81">
        <f ca="1">MEDIAN2(AI81,Analysis!$B$5,2)</f>
        <v>0</v>
      </c>
      <c r="AK81">
        <f ca="1">AVERAGE2(AJ81,Analysis!$B$6,2)</f>
        <v>0</v>
      </c>
      <c r="AL81">
        <f ca="1">INTEGRAL2(R81,$B81,AL80,R80,$B80,Analysis!$B$22)</f>
        <v>0</v>
      </c>
      <c r="AM81">
        <f ca="1">IF(AND(B81&lt;Analysis!$B$40,B81&gt;0),INTEGRAL2(AL81,$B81,AM80,AL80,$B80,Analysis!$B$23),0)</f>
        <v>0</v>
      </c>
      <c r="AN81">
        <f>IF($P81,AM81*Analysis!$B$30+Analysis!$B$31,0)</f>
        <v>0</v>
      </c>
      <c r="AO81">
        <f>AN81-'Flight Input'!$U81</f>
        <v>0</v>
      </c>
      <c r="AQ81">
        <f>Analysis!$B$36*'Flight Input'!U81+IF('Flight Input'!U81 &gt; 0,Analysis!$B$37,0)</f>
        <v>0</v>
      </c>
      <c r="AR81">
        <f ca="1">_xlfn.COVARIANCE.P($AN$102:$AN$1102,'Flight Input'!U81:U1081)</f>
        <v>1.4730064534575248E-2</v>
      </c>
    </row>
    <row r="82" spans="1:44" x14ac:dyDescent="0.3">
      <c r="A82">
        <v>80</v>
      </c>
      <c r="B82">
        <f>'Flight Input'!M82</f>
        <v>1.6445709999970859</v>
      </c>
      <c r="C82">
        <f ca="1">INDIRECT(CONCATENATE("'Flight Input'!",Analysis!$B$2,A82+2))</f>
        <v>9.7711524000000001</v>
      </c>
      <c r="D82">
        <f t="shared" si="134"/>
        <v>1.523599999200087E-2</v>
      </c>
      <c r="F82">
        <f t="shared" ca="1" si="140"/>
        <v>15.679250088270971</v>
      </c>
      <c r="G82">
        <f t="shared" ca="1" si="141"/>
        <v>12.647400142510701</v>
      </c>
      <c r="I82">
        <f>SUM(D$2:D82)/COUNT(D$2:D82)</f>
        <v>1.9899637500020616E-2</v>
      </c>
      <c r="J82">
        <f t="shared" si="135"/>
        <v>0.76564208729857941</v>
      </c>
      <c r="L82">
        <f ca="1">VARA(C$2:C82)</f>
        <v>6.6284962757610553E-4</v>
      </c>
      <c r="M82">
        <f t="shared" ca="1" si="136"/>
        <v>4.6718450199600024E-3</v>
      </c>
      <c r="N82">
        <f t="shared" ca="1" si="142"/>
        <v>-0.18285901821100481</v>
      </c>
      <c r="O82" t="b">
        <f ca="1">IF(OR(O81,M82*MIN((B82-B$2)*Analysis!$B$19,1)&gt;Analysis!$B$18),TRUE,FALSE)</f>
        <v>0</v>
      </c>
      <c r="P82" t="b">
        <f>IF(OR('Flight Input'!N82=3,'Flight Input'!N82=9),TRUE,FALSE)</f>
        <v>0</v>
      </c>
      <c r="Q82">
        <f ca="1">IF(O82,Q81,SUM(C$2:C82)/COUNT(C$2:C82))+(Analysis!$D$14-500)/1000000</f>
        <v>9.8500563199999949</v>
      </c>
      <c r="R82">
        <f t="shared" ca="1" si="137"/>
        <v>0</v>
      </c>
      <c r="S82">
        <f t="shared" ca="1" si="143"/>
        <v>0</v>
      </c>
      <c r="T82">
        <f>IF(P82,T81+S82*$D82,0)</f>
        <v>0</v>
      </c>
      <c r="U82">
        <f>IF($P82,T82*Analysis!$B$28+Analysis!$B$29,0)</f>
        <v>0</v>
      </c>
      <c r="V82">
        <f>U82-'Flight Input'!$U82</f>
        <v>0</v>
      </c>
      <c r="W82">
        <f ca="1">MEDIAN2(R82,Analysis!$B$5,2)</f>
        <v>0</v>
      </c>
      <c r="X82">
        <f t="shared" ref="X82:Y82" ca="1" si="172">X81+W82*$D82</f>
        <v>0</v>
      </c>
      <c r="Y82">
        <f t="shared" ca="1" si="172"/>
        <v>0</v>
      </c>
      <c r="AA82">
        <f ca="1">AVERAGE2(W82,Analysis!$B$6,2)</f>
        <v>0</v>
      </c>
      <c r="AB82">
        <f t="shared" ref="AB82:AC82" ca="1" si="173">AB81+AA82*$D82</f>
        <v>0</v>
      </c>
      <c r="AC82">
        <f t="shared" ca="1" si="173"/>
        <v>0</v>
      </c>
      <c r="AF82">
        <f ca="1">IF(B82&gt;0,C82-Analysis!$B$14,0)</f>
        <v>-8.2014991457151964E-2</v>
      </c>
      <c r="AG82">
        <f ca="1">IF(B82&gt;0,AG81+AF82*$D82,0)</f>
        <v>-6.7066570907160601E-3</v>
      </c>
      <c r="AH82">
        <f ca="1">IF(B82&gt;0,AH81+AG82*$D82,0)</f>
        <v>2.215167051225278E-4</v>
      </c>
      <c r="AI82">
        <f ca="1">IF(AND(B82&gt;Analysis!$B$39,B82&lt;Analysis!$B$40),FilterInput(AF82,Analysis!$B$34,Analysis!$B$35),0)</f>
        <v>0</v>
      </c>
      <c r="AJ82">
        <f ca="1">MEDIAN2(AI82,Analysis!$B$5,2)</f>
        <v>0</v>
      </c>
      <c r="AK82">
        <f ca="1">AVERAGE2(AJ82,Analysis!$B$6,2)</f>
        <v>0</v>
      </c>
      <c r="AL82">
        <f ca="1">INTEGRAL2(R82,$B82,AL81,R81,$B81,Analysis!$B$22)</f>
        <v>0</v>
      </c>
      <c r="AM82">
        <f ca="1">IF(AND(B82&lt;Analysis!$B$40,B82&gt;0),INTEGRAL2(AL82,$B82,AM81,AL81,$B81,Analysis!$B$23),0)</f>
        <v>0</v>
      </c>
      <c r="AN82">
        <f>IF($P82,AM82*Analysis!$B$30+Analysis!$B$31,0)</f>
        <v>0</v>
      </c>
      <c r="AO82">
        <f>AN82-'Flight Input'!$U82</f>
        <v>0</v>
      </c>
      <c r="AQ82">
        <f>Analysis!$B$36*'Flight Input'!U82+IF('Flight Input'!U82 &gt; 0,Analysis!$B$37,0)</f>
        <v>0</v>
      </c>
      <c r="AR82">
        <f ca="1">_xlfn.COVARIANCE.P($AN$102:$AN$1102,'Flight Input'!U82:U1082)</f>
        <v>1.4833350253036733E-2</v>
      </c>
    </row>
    <row r="83" spans="1:44" x14ac:dyDescent="0.3">
      <c r="A83">
        <v>81</v>
      </c>
      <c r="B83">
        <f>'Flight Input'!M83</f>
        <v>1.6701780000003055</v>
      </c>
      <c r="C83">
        <f ca="1">INDIRECT(CONCATENATE("'Flight Input'!",Analysis!$B$2,A83+2))</f>
        <v>9.8669862899999998</v>
      </c>
      <c r="D83">
        <f t="shared" si="134"/>
        <v>2.5607000003219582E-2</v>
      </c>
      <c r="F83">
        <f t="shared" ca="1" si="140"/>
        <v>15.931914006230768</v>
      </c>
      <c r="G83">
        <f t="shared" ca="1" si="141"/>
        <v>13.055368664519547</v>
      </c>
      <c r="I83">
        <f>SUM(D$2:D83)/COUNT(D$2:D83)</f>
        <v>1.997009876549221E-2</v>
      </c>
      <c r="J83">
        <f t="shared" si="135"/>
        <v>1.282267068576936</v>
      </c>
      <c r="L83">
        <f ca="1">VARA(C$2:C83)</f>
        <v>6.5820728149426719E-4</v>
      </c>
      <c r="M83">
        <f t="shared" ca="1" si="136"/>
        <v>-1.8129207174814101E-4</v>
      </c>
      <c r="N83">
        <f t="shared" ca="1" si="142"/>
        <v>3.7424879910942517</v>
      </c>
      <c r="O83" t="b">
        <f ca="1">IF(OR(O82,M83*MIN((B83-B$2)*Analysis!$B$19,1)&gt;Analysis!$B$18),TRUE,FALSE)</f>
        <v>0</v>
      </c>
      <c r="P83" t="b">
        <f>IF(OR('Flight Input'!N83=3,'Flight Input'!N83=9),TRUE,FALSE)</f>
        <v>0</v>
      </c>
      <c r="Q83">
        <f ca="1">IF(O83,Q82,SUM(C$2:C83)/COUNT(C$2:C83))+(Analysis!$D$14-500)/1000000</f>
        <v>9.85026412451219</v>
      </c>
      <c r="R83">
        <f t="shared" ca="1" si="137"/>
        <v>0</v>
      </c>
      <c r="S83">
        <f t="shared" ca="1" si="143"/>
        <v>0</v>
      </c>
      <c r="T83">
        <f>IF(P83,T82+S83*$D83,0)</f>
        <v>0</v>
      </c>
      <c r="U83">
        <f>IF($P83,T83*Analysis!$B$28+Analysis!$B$29,0)</f>
        <v>0</v>
      </c>
      <c r="V83">
        <f>U83-'Flight Input'!$U83</f>
        <v>0</v>
      </c>
      <c r="W83">
        <f ca="1">MEDIAN2(R83,Analysis!$B$5,2)</f>
        <v>0</v>
      </c>
      <c r="X83">
        <f t="shared" ref="X83:Y83" ca="1" si="174">X82+W83*$D83</f>
        <v>0</v>
      </c>
      <c r="Y83">
        <f t="shared" ca="1" si="174"/>
        <v>0</v>
      </c>
      <c r="AA83">
        <f ca="1">AVERAGE2(W83,Analysis!$B$6,2)</f>
        <v>0</v>
      </c>
      <c r="AB83">
        <f t="shared" ref="AB83:AC83" ca="1" si="175">AB82+AA83*$D83</f>
        <v>0</v>
      </c>
      <c r="AC83">
        <f t="shared" ca="1" si="175"/>
        <v>0</v>
      </c>
      <c r="AF83">
        <f ca="1">IF(B83&gt;0,C83-Analysis!$B$14,0)</f>
        <v>1.3818898542847791E-2</v>
      </c>
      <c r="AG83">
        <f ca="1">IF(B83&gt;0,AG82+AF83*$D83,0)</f>
        <v>-6.3527965556848653E-3</v>
      </c>
      <c r="AH83">
        <f ca="1">IF(B83&gt;0,AH82+AG83*$D83,0)</f>
        <v>5.8840643700652106E-5</v>
      </c>
      <c r="AI83">
        <f ca="1">IF(AND(B83&gt;Analysis!$B$39,B83&lt;Analysis!$B$40),FilterInput(AF83,Analysis!$B$34,Analysis!$B$35),0)</f>
        <v>0</v>
      </c>
      <c r="AJ83">
        <f ca="1">MEDIAN2(AI83,Analysis!$B$5,2)</f>
        <v>0</v>
      </c>
      <c r="AK83">
        <f ca="1">AVERAGE2(AJ83,Analysis!$B$6,2)</f>
        <v>0</v>
      </c>
      <c r="AL83">
        <f ca="1">INTEGRAL2(R83,$B83,AL82,R82,$B82,Analysis!$B$22)</f>
        <v>0</v>
      </c>
      <c r="AM83">
        <f ca="1">IF(AND(B83&lt;Analysis!$B$40,B83&gt;0),INTEGRAL2(AL83,$B83,AM82,AL82,$B82,Analysis!$B$23),0)</f>
        <v>0</v>
      </c>
      <c r="AN83">
        <f>IF($P83,AM83*Analysis!$B$30+Analysis!$B$31,0)</f>
        <v>0</v>
      </c>
      <c r="AO83">
        <f>AN83-'Flight Input'!$U83</f>
        <v>0</v>
      </c>
      <c r="AQ83">
        <f>Analysis!$B$36*'Flight Input'!U83+IF('Flight Input'!U83 &gt; 0,Analysis!$B$37,0)</f>
        <v>0</v>
      </c>
      <c r="AR83">
        <f ca="1">_xlfn.COVARIANCE.P($AN$102:$AN$1102,'Flight Input'!U83:U1083)</f>
        <v>1.4927754736448622E-2</v>
      </c>
    </row>
    <row r="84" spans="1:44" x14ac:dyDescent="0.3">
      <c r="A84">
        <v>82</v>
      </c>
      <c r="B84">
        <f>'Flight Input'!M84</f>
        <v>1.6902649999974528</v>
      </c>
      <c r="C84">
        <f ca="1">INDIRECT(CONCATENATE("'Flight Input'!",Analysis!$B$2,A84+2))</f>
        <v>9.8524576800000023</v>
      </c>
      <c r="D84">
        <f t="shared" si="134"/>
        <v>2.0086999997147359E-2</v>
      </c>
      <c r="F84">
        <f t="shared" ca="1" si="140"/>
        <v>16.129820323620823</v>
      </c>
      <c r="G84">
        <f t="shared" ca="1" si="141"/>
        <v>13.379368365314106</v>
      </c>
      <c r="I84">
        <f>SUM(D$2:D84)/COUNT(D$2:D84)</f>
        <v>1.9971524390268492E-2</v>
      </c>
      <c r="J84">
        <f t="shared" si="135"/>
        <v>1.0057820126607429</v>
      </c>
      <c r="L84">
        <f ca="1">VARA(C$2:C84)</f>
        <v>6.5024429557046146E-4</v>
      </c>
      <c r="M84">
        <f t="shared" ca="1" si="136"/>
        <v>-3.9642484815734512E-4</v>
      </c>
      <c r="N84">
        <f t="shared" ca="1" si="142"/>
        <v>-0.72328421377312535</v>
      </c>
      <c r="O84" t="b">
        <f ca="1">IF(OR(O83,M84*MIN((B84-B$2)*Analysis!$B$19,1)&gt;Analysis!$B$18),TRUE,FALSE)</f>
        <v>0</v>
      </c>
      <c r="P84" t="b">
        <f>IF(OR('Flight Input'!N84=3,'Flight Input'!N84=9),TRUE,FALSE)</f>
        <v>0</v>
      </c>
      <c r="Q84">
        <f ca="1">IF(O84,Q83,SUM(C$2:C84)/COUNT(C$2:C84))+(Analysis!$D$14-500)/1000000</f>
        <v>9.8502918781927669</v>
      </c>
      <c r="R84">
        <f t="shared" ca="1" si="137"/>
        <v>0</v>
      </c>
      <c r="S84">
        <f t="shared" ca="1" si="143"/>
        <v>0</v>
      </c>
      <c r="T84">
        <f>IF(P84,T83+S84*$D84,0)</f>
        <v>0</v>
      </c>
      <c r="U84">
        <f>IF($P84,T84*Analysis!$B$28+Analysis!$B$29,0)</f>
        <v>0</v>
      </c>
      <c r="V84">
        <f>U84-'Flight Input'!$U84</f>
        <v>0</v>
      </c>
      <c r="W84">
        <f ca="1">MEDIAN2(R84,Analysis!$B$5,2)</f>
        <v>0</v>
      </c>
      <c r="X84">
        <f t="shared" ref="X84:Y84" ca="1" si="176">X83+W84*$D84</f>
        <v>0</v>
      </c>
      <c r="Y84">
        <f t="shared" ca="1" si="176"/>
        <v>0</v>
      </c>
      <c r="AA84">
        <f ca="1">AVERAGE2(W84,Analysis!$B$6,2)</f>
        <v>0</v>
      </c>
      <c r="AB84">
        <f t="shared" ref="AB84:AC84" ca="1" si="177">AB83+AA84*$D84</f>
        <v>0</v>
      </c>
      <c r="AC84">
        <f t="shared" ca="1" si="177"/>
        <v>0</v>
      </c>
      <c r="AF84">
        <f ca="1">IF(B84&gt;0,C84-Analysis!$B$14,0)</f>
        <v>-7.0971145714970874E-4</v>
      </c>
      <c r="AG84">
        <f ca="1">IF(B84&gt;0,AG83+AF84*$D84,0)</f>
        <v>-6.3670525297226067E-3</v>
      </c>
      <c r="AH84">
        <f ca="1">IF(B84&gt;0,AH83+AG84*$D84,0)</f>
        <v>-6.905434044572297E-5</v>
      </c>
      <c r="AI84">
        <f ca="1">IF(AND(B84&gt;Analysis!$B$39,B84&lt;Analysis!$B$40),FilterInput(AF84,Analysis!$B$34,Analysis!$B$35),0)</f>
        <v>0</v>
      </c>
      <c r="AJ84">
        <f ca="1">MEDIAN2(AI84,Analysis!$B$5,2)</f>
        <v>0</v>
      </c>
      <c r="AK84">
        <f ca="1">AVERAGE2(AJ84,Analysis!$B$6,2)</f>
        <v>0</v>
      </c>
      <c r="AL84">
        <f ca="1">INTEGRAL2(R84,$B84,AL83,R83,$B83,Analysis!$B$22)</f>
        <v>0</v>
      </c>
      <c r="AM84">
        <f ca="1">IF(AND(B84&lt;Analysis!$B$40,B84&gt;0),INTEGRAL2(AL84,$B84,AM83,AL83,$B83,Analysis!$B$23),0)</f>
        <v>0</v>
      </c>
      <c r="AN84">
        <f>IF($P84,AM84*Analysis!$B$30+Analysis!$B$31,0)</f>
        <v>0</v>
      </c>
      <c r="AO84">
        <f>AN84-'Flight Input'!$U84</f>
        <v>0</v>
      </c>
      <c r="AQ84">
        <f>Analysis!$B$36*'Flight Input'!U84+IF('Flight Input'!U84 &gt; 0,Analysis!$B$37,0)</f>
        <v>0</v>
      </c>
      <c r="AR84">
        <f ca="1">_xlfn.COVARIANCE.P($AN$102:$AN$1102,'Flight Input'!U84:U1084)</f>
        <v>1.5022691876972272E-2</v>
      </c>
    </row>
    <row r="85" spans="1:44" x14ac:dyDescent="0.3">
      <c r="A85">
        <v>83</v>
      </c>
      <c r="B85">
        <f>'Flight Input'!M85</f>
        <v>1.7111560000048485</v>
      </c>
      <c r="C85">
        <f ca="1">INDIRECT(CONCATENATE("'Flight Input'!",Analysis!$B$2,A85+2))</f>
        <v>9.8532719100000001</v>
      </c>
      <c r="D85">
        <f t="shared" si="134"/>
        <v>2.0891000007395633E-2</v>
      </c>
      <c r="F85">
        <f t="shared" ca="1" si="140"/>
        <v>16.335665027165504</v>
      </c>
      <c r="G85">
        <f t="shared" ca="1" si="141"/>
        <v>13.720636743517433</v>
      </c>
      <c r="I85">
        <f>SUM(D$2:D85)/COUNT(D$2:D85)</f>
        <v>1.998260240975195E-2</v>
      </c>
      <c r="J85">
        <f t="shared" si="135"/>
        <v>1.0454594241038577</v>
      </c>
      <c r="L85">
        <f ca="1">VARA(C$2:C85)</f>
        <v>6.4252369714638878E-4</v>
      </c>
      <c r="M85">
        <f t="shared" ca="1" si="136"/>
        <v>-3.6956576618350041E-4</v>
      </c>
      <c r="N85">
        <f t="shared" ca="1" si="142"/>
        <v>3.89751567521689E-2</v>
      </c>
      <c r="O85" t="b">
        <f ca="1">IF(OR(O84,M85*MIN((B85-B$2)*Analysis!$B$19,1)&gt;Analysis!$B$18),TRUE,FALSE)</f>
        <v>0</v>
      </c>
      <c r="P85" t="b">
        <f>IF(OR('Flight Input'!N85=3,'Flight Input'!N85=9),TRUE,FALSE)</f>
        <v>0</v>
      </c>
      <c r="Q85">
        <f ca="1">IF(O85,Q84,SUM(C$2:C85)/COUNT(C$2:C85))+(Analysis!$D$14-500)/1000000</f>
        <v>9.8503286642857102</v>
      </c>
      <c r="R85">
        <f t="shared" ca="1" si="137"/>
        <v>0</v>
      </c>
      <c r="S85">
        <f t="shared" ca="1" si="143"/>
        <v>0</v>
      </c>
      <c r="T85">
        <f>IF(P85,T84+S85*$D85,0)</f>
        <v>0</v>
      </c>
      <c r="U85">
        <f>IF($P85,T85*Analysis!$B$28+Analysis!$B$29,0)</f>
        <v>0</v>
      </c>
      <c r="V85">
        <f>U85-'Flight Input'!$U85</f>
        <v>0</v>
      </c>
      <c r="W85">
        <f ca="1">MEDIAN2(R85,Analysis!$B$5,2)</f>
        <v>0</v>
      </c>
      <c r="X85">
        <f t="shared" ref="X85:Y85" ca="1" si="178">X84+W85*$D85</f>
        <v>0</v>
      </c>
      <c r="Y85">
        <f t="shared" ca="1" si="178"/>
        <v>0</v>
      </c>
      <c r="AA85">
        <f ca="1">AVERAGE2(W85,Analysis!$B$6,2)</f>
        <v>0</v>
      </c>
      <c r="AB85">
        <f t="shared" ref="AB85:AC85" ca="1" si="179">AB84+AA85*$D85</f>
        <v>0</v>
      </c>
      <c r="AC85">
        <f t="shared" ca="1" si="179"/>
        <v>0</v>
      </c>
      <c r="AF85">
        <f ca="1">IF(B85&gt;0,C85-Analysis!$B$14,0)</f>
        <v>1.045185428480977E-4</v>
      </c>
      <c r="AG85">
        <f ca="1">IF(B85&gt;0,AG84+AF85*$D85,0)</f>
        <v>-6.3648690328431939E-3</v>
      </c>
      <c r="AH85">
        <f ca="1">IF(B85&gt;0,AH84+AG85*$D85,0)</f>
        <v>-2.0202281945792236E-4</v>
      </c>
      <c r="AI85">
        <f ca="1">IF(AND(B85&gt;Analysis!$B$39,B85&lt;Analysis!$B$40),FilterInput(AF85,Analysis!$B$34,Analysis!$B$35),0)</f>
        <v>0</v>
      </c>
      <c r="AJ85">
        <f ca="1">MEDIAN2(AI85,Analysis!$B$5,2)</f>
        <v>0</v>
      </c>
      <c r="AK85">
        <f ca="1">AVERAGE2(AJ85,Analysis!$B$6,2)</f>
        <v>0</v>
      </c>
      <c r="AL85">
        <f ca="1">INTEGRAL2(R85,$B85,AL84,R84,$B84,Analysis!$B$22)</f>
        <v>0</v>
      </c>
      <c r="AM85">
        <f ca="1">IF(AND(B85&lt;Analysis!$B$40,B85&gt;0),INTEGRAL2(AL85,$B85,AM84,AL84,$B84,Analysis!$B$23),0)</f>
        <v>0</v>
      </c>
      <c r="AN85">
        <f>IF($P85,AM85*Analysis!$B$30+Analysis!$B$31,0)</f>
        <v>0</v>
      </c>
      <c r="AO85">
        <f>AN85-'Flight Input'!$U85</f>
        <v>0</v>
      </c>
      <c r="AQ85">
        <f>Analysis!$B$36*'Flight Input'!U85+IF('Flight Input'!U85 &gt; 0,Analysis!$B$37,0)</f>
        <v>0</v>
      </c>
      <c r="AR85">
        <f ca="1">_xlfn.COVARIANCE.P($AN$102:$AN$1102,'Flight Input'!U85:U1085)</f>
        <v>1.5104725800535472E-2</v>
      </c>
    </row>
    <row r="86" spans="1:44" x14ac:dyDescent="0.3">
      <c r="A86">
        <v>84</v>
      </c>
      <c r="B86">
        <f>'Flight Input'!M86</f>
        <v>1.7268270000058692</v>
      </c>
      <c r="C86">
        <f ca="1">INDIRECT(CONCATENATE("'Flight Input'!",Analysis!$B$2,A86+2))</f>
        <v>9.8541450000000008</v>
      </c>
      <c r="D86">
        <f t="shared" si="134"/>
        <v>1.567100000102073E-2</v>
      </c>
      <c r="F86">
        <f t="shared" ca="1" si="140"/>
        <v>16.490089333470564</v>
      </c>
      <c r="G86">
        <f t="shared" ca="1" si="141"/>
        <v>13.979052933479082</v>
      </c>
      <c r="I86">
        <f>SUM(D$2:D86)/COUNT(D$2:D86)</f>
        <v>1.9931273809648008E-2</v>
      </c>
      <c r="J86">
        <f t="shared" si="135"/>
        <v>0.78625180461044919</v>
      </c>
      <c r="L86">
        <f ca="1">VARA(C$2:C86)</f>
        <v>6.3505597153888497E-4</v>
      </c>
      <c r="M86">
        <f t="shared" ca="1" si="136"/>
        <v>-4.7653153002472093E-4</v>
      </c>
      <c r="N86">
        <f t="shared" ca="1" si="142"/>
        <v>5.5713738749525767E-2</v>
      </c>
      <c r="O86" t="b">
        <f ca="1">IF(OR(O85,M86*MIN((B86-B$2)*Analysis!$B$19,1)&gt;Analysis!$B$18),TRUE,FALSE)</f>
        <v>0</v>
      </c>
      <c r="P86" t="b">
        <f>IF(OR('Flight Input'!N86=3,'Flight Input'!N86=9),TRUE,FALSE)</f>
        <v>0</v>
      </c>
      <c r="Q86">
        <f ca="1">IF(O86,Q85,SUM(C$2:C86)/COUNT(C$2:C86))+(Analysis!$D$14-500)/1000000</f>
        <v>9.8503748564705838</v>
      </c>
      <c r="R86">
        <f t="shared" ca="1" si="137"/>
        <v>0</v>
      </c>
      <c r="S86">
        <f t="shared" ca="1" si="143"/>
        <v>0</v>
      </c>
      <c r="T86">
        <f>IF(P86,T85+S86*$D86,0)</f>
        <v>0</v>
      </c>
      <c r="U86">
        <f>IF($P86,T86*Analysis!$B$28+Analysis!$B$29,0)</f>
        <v>0</v>
      </c>
      <c r="V86">
        <f>U86-'Flight Input'!$U86</f>
        <v>0</v>
      </c>
      <c r="W86">
        <f ca="1">MEDIAN2(R86,Analysis!$B$5,2)</f>
        <v>0</v>
      </c>
      <c r="X86">
        <f t="shared" ref="X86:Y86" ca="1" si="180">X85+W86*$D86</f>
        <v>0</v>
      </c>
      <c r="Y86">
        <f t="shared" ca="1" si="180"/>
        <v>0</v>
      </c>
      <c r="AA86">
        <f ca="1">AVERAGE2(W86,Analysis!$B$6,2)</f>
        <v>0</v>
      </c>
      <c r="AB86">
        <f t="shared" ref="AB86:AC86" ca="1" si="181">AB85+AA86*$D86</f>
        <v>0</v>
      </c>
      <c r="AC86">
        <f t="shared" ca="1" si="181"/>
        <v>0</v>
      </c>
      <c r="AF86">
        <f ca="1">IF(B86&gt;0,C86-Analysis!$B$14,0)</f>
        <v>9.7760854284878462E-4</v>
      </c>
      <c r="AG86">
        <f ca="1">IF(B86&gt;0,AG85+AF86*$D86,0)</f>
        <v>-6.3495489293672125E-3</v>
      </c>
      <c r="AH86">
        <f ca="1">IF(B86&gt;0,AH85+AG86*$D86,0)</f>
        <v>-3.015266007365171E-4</v>
      </c>
      <c r="AI86">
        <f ca="1">IF(AND(B86&gt;Analysis!$B$39,B86&lt;Analysis!$B$40),FilterInput(AF86,Analysis!$B$34,Analysis!$B$35),0)</f>
        <v>0</v>
      </c>
      <c r="AJ86">
        <f ca="1">MEDIAN2(AI86,Analysis!$B$5,2)</f>
        <v>0</v>
      </c>
      <c r="AK86">
        <f ca="1">AVERAGE2(AJ86,Analysis!$B$6,2)</f>
        <v>0</v>
      </c>
      <c r="AL86">
        <f ca="1">INTEGRAL2(R86,$B86,AL85,R85,$B85,Analysis!$B$22)</f>
        <v>0</v>
      </c>
      <c r="AM86">
        <f ca="1">IF(AND(B86&lt;Analysis!$B$40,B86&gt;0),INTEGRAL2(AL86,$B86,AM85,AL85,$B85,Analysis!$B$23),0)</f>
        <v>0</v>
      </c>
      <c r="AN86">
        <f>IF($P86,AM86*Analysis!$B$30+Analysis!$B$31,0)</f>
        <v>0</v>
      </c>
      <c r="AO86">
        <f>AN86-'Flight Input'!$U86</f>
        <v>0</v>
      </c>
      <c r="AQ86">
        <f>Analysis!$B$36*'Flight Input'!U86+IF('Flight Input'!U86 &gt; 0,Analysis!$B$37,0)</f>
        <v>0</v>
      </c>
      <c r="AR86">
        <f ca="1">_xlfn.COVARIANCE.P($AN$102:$AN$1102,'Flight Input'!U86:U1086)</f>
        <v>1.5186055394652297E-2</v>
      </c>
    </row>
    <row r="87" spans="1:44" x14ac:dyDescent="0.3">
      <c r="A87">
        <v>85</v>
      </c>
      <c r="B87">
        <f>'Flight Input'!M87</f>
        <v>1.7516009999962989</v>
      </c>
      <c r="C87">
        <f ca="1">INDIRECT(CONCATENATE("'Flight Input'!",Analysis!$B$2,A87+2))</f>
        <v>9.8537231700000003</v>
      </c>
      <c r="D87">
        <f t="shared" si="134"/>
        <v>2.4773999990429729E-2</v>
      </c>
      <c r="F87">
        <f t="shared" ca="1" si="140"/>
        <v>16.734205471189842</v>
      </c>
      <c r="G87">
        <f t="shared" ca="1" si="141"/>
        <v>14.393626139662189</v>
      </c>
      <c r="I87">
        <f>SUM(D$2:D87)/COUNT(D$2:D87)</f>
        <v>1.9988247058833675E-2</v>
      </c>
      <c r="J87">
        <f t="shared" si="135"/>
        <v>1.2394283459429736</v>
      </c>
      <c r="L87">
        <f ca="1">VARA(C$2:C87)</f>
        <v>6.2772379379708086E-4</v>
      </c>
      <c r="M87">
        <f t="shared" ca="1" si="136"/>
        <v>-2.9596261179609874E-4</v>
      </c>
      <c r="N87">
        <f t="shared" ca="1" si="142"/>
        <v>-1.7027125218513996E-2</v>
      </c>
      <c r="O87" t="b">
        <f ca="1">IF(OR(O86,M87*MIN((B87-B$2)*Analysis!$B$19,1)&gt;Analysis!$B$18),TRUE,FALSE)</f>
        <v>0</v>
      </c>
      <c r="P87" t="b">
        <f>IF(OR('Flight Input'!N87=3,'Flight Input'!N87=9),TRUE,FALSE)</f>
        <v>0</v>
      </c>
      <c r="Q87">
        <f ca="1">IF(O87,Q86,SUM(C$2:C87)/COUNT(C$2:C87))+(Analysis!$D$14-500)/1000000</f>
        <v>9.8504150694186006</v>
      </c>
      <c r="R87">
        <f t="shared" ca="1" si="137"/>
        <v>0</v>
      </c>
      <c r="S87">
        <f t="shared" ca="1" si="143"/>
        <v>0</v>
      </c>
      <c r="T87">
        <f>IF(P87,T86+S87*$D87,0)</f>
        <v>0</v>
      </c>
      <c r="U87">
        <f>IF($P87,T87*Analysis!$B$28+Analysis!$B$29,0)</f>
        <v>0</v>
      </c>
      <c r="V87">
        <f>U87-'Flight Input'!$U87</f>
        <v>0</v>
      </c>
      <c r="W87">
        <f ca="1">MEDIAN2(R87,Analysis!$B$5,2)</f>
        <v>0</v>
      </c>
      <c r="X87">
        <f t="shared" ref="X87:Y87" ca="1" si="182">X86+W87*$D87</f>
        <v>0</v>
      </c>
      <c r="Y87">
        <f t="shared" ca="1" si="182"/>
        <v>0</v>
      </c>
      <c r="AA87">
        <f ca="1">AVERAGE2(W87,Analysis!$B$6,2)</f>
        <v>0</v>
      </c>
      <c r="AB87">
        <f t="shared" ref="AB87:AC87" ca="1" si="183">AB86+AA87*$D87</f>
        <v>0</v>
      </c>
      <c r="AC87">
        <f t="shared" ca="1" si="183"/>
        <v>0</v>
      </c>
      <c r="AF87">
        <f ca="1">IF(B87&gt;0,C87-Analysis!$B$14,0)</f>
        <v>5.557785428482731E-4</v>
      </c>
      <c r="AG87">
        <f ca="1">IF(B87&gt;0,AG86+AF87*$D87,0)</f>
        <v>-6.335780071752008E-3</v>
      </c>
      <c r="AH87">
        <f ca="1">IF(B87&gt;0,AH86+AG87*$D87,0)</f>
        <v>-4.5848921617346625E-4</v>
      </c>
      <c r="AI87">
        <f ca="1">IF(AND(B87&gt;Analysis!$B$39,B87&lt;Analysis!$B$40),FilterInput(AF87,Analysis!$B$34,Analysis!$B$35),0)</f>
        <v>0</v>
      </c>
      <c r="AJ87">
        <f ca="1">MEDIAN2(AI87,Analysis!$B$5,2)</f>
        <v>0</v>
      </c>
      <c r="AK87">
        <f ca="1">AVERAGE2(AJ87,Analysis!$B$6,2)</f>
        <v>0</v>
      </c>
      <c r="AL87">
        <f ca="1">INTEGRAL2(R87,$B87,AL86,R86,$B86,Analysis!$B$22)</f>
        <v>0</v>
      </c>
      <c r="AM87">
        <f ca="1">IF(AND(B87&lt;Analysis!$B$40,B87&gt;0),INTEGRAL2(AL87,$B87,AM86,AL86,$B86,Analysis!$B$23),0)</f>
        <v>0</v>
      </c>
      <c r="AN87">
        <f>IF($P87,AM87*Analysis!$B$30+Analysis!$B$31,0)</f>
        <v>0</v>
      </c>
      <c r="AO87">
        <f>AN87-'Flight Input'!$U87</f>
        <v>0</v>
      </c>
      <c r="AQ87">
        <f>Analysis!$B$36*'Flight Input'!U87+IF('Flight Input'!U87 &gt; 0,Analysis!$B$37,0)</f>
        <v>0</v>
      </c>
      <c r="AR87">
        <f ca="1">_xlfn.COVARIANCE.P($AN$102:$AN$1102,'Flight Input'!U87:U1087)</f>
        <v>1.5259987071703384E-2</v>
      </c>
    </row>
    <row r="88" spans="1:44" x14ac:dyDescent="0.3">
      <c r="A88">
        <v>86</v>
      </c>
      <c r="B88">
        <f>'Flight Input'!M88</f>
        <v>1.7652260000031674</v>
      </c>
      <c r="C88">
        <f ca="1">INDIRECT(CONCATENATE("'Flight Input'!",Analysis!$B$2,A88+2))</f>
        <v>9.8533700100000008</v>
      </c>
      <c r="D88">
        <f t="shared" si="134"/>
        <v>1.3625000006868504E-2</v>
      </c>
      <c r="F88">
        <f t="shared" ca="1" si="140"/>
        <v>16.868457637643768</v>
      </c>
      <c r="G88">
        <f t="shared" ca="1" si="141"/>
        <v>14.623458875090947</v>
      </c>
      <c r="I88">
        <f>SUM(D$2:D88)/COUNT(D$2:D88)</f>
        <v>1.9914255814043384E-2</v>
      </c>
      <c r="J88">
        <f t="shared" si="135"/>
        <v>0.68418323707884965</v>
      </c>
      <c r="L88">
        <f ca="1">VARA(C$2:C88)</f>
        <v>6.2053265532684002E-4</v>
      </c>
      <c r="M88">
        <f t="shared" ca="1" si="136"/>
        <v>-5.2778997920115329E-4</v>
      </c>
      <c r="N88">
        <f t="shared" ca="1" si="142"/>
        <v>-2.5919999986898187E-2</v>
      </c>
      <c r="O88" t="b">
        <f ca="1">IF(OR(O87,M88*MIN((B88-B$2)*Analysis!$B$19,1)&gt;Analysis!$B$18),TRUE,FALSE)</f>
        <v>0</v>
      </c>
      <c r="P88" t="b">
        <f>IF(OR('Flight Input'!N88=3,'Flight Input'!N88=9),TRUE,FALSE)</f>
        <v>0</v>
      </c>
      <c r="Q88">
        <f ca="1">IF(O88,Q87,SUM(C$2:C88)/COUNT(C$2:C88))+(Analysis!$D$14-500)/1000000</f>
        <v>9.8504502986206859</v>
      </c>
      <c r="R88">
        <f t="shared" ca="1" si="137"/>
        <v>0</v>
      </c>
      <c r="S88">
        <f t="shared" ca="1" si="143"/>
        <v>0</v>
      </c>
      <c r="T88">
        <f>IF(P88,T87+S88*$D88,0)</f>
        <v>0</v>
      </c>
      <c r="U88">
        <f>IF($P88,T88*Analysis!$B$28+Analysis!$B$29,0)</f>
        <v>0</v>
      </c>
      <c r="V88">
        <f>U88-'Flight Input'!$U88</f>
        <v>0</v>
      </c>
      <c r="W88">
        <f ca="1">MEDIAN2(R88,Analysis!$B$5,2)</f>
        <v>0</v>
      </c>
      <c r="X88">
        <f t="shared" ref="X88:Y88" ca="1" si="184">X87+W88*$D88</f>
        <v>0</v>
      </c>
      <c r="Y88">
        <f t="shared" ca="1" si="184"/>
        <v>0</v>
      </c>
      <c r="AA88">
        <f ca="1">AVERAGE2(W88,Analysis!$B$6,2)</f>
        <v>0</v>
      </c>
      <c r="AB88">
        <f t="shared" ref="AB88:AC88" ca="1" si="185">AB87+AA88*$D88</f>
        <v>0</v>
      </c>
      <c r="AC88">
        <f t="shared" ca="1" si="185"/>
        <v>0</v>
      </c>
      <c r="AF88">
        <f ca="1">IF(B88&gt;0,C88-Analysis!$B$14,0)</f>
        <v>2.0261854284875369E-4</v>
      </c>
      <c r="AG88">
        <f ca="1">IF(B88&gt;0,AG87+AF88*$D88,0)</f>
        <v>-6.3330193941043018E-3</v>
      </c>
      <c r="AH88">
        <f ca="1">IF(B88&gt;0,AH87+AG88*$D88,0)</f>
        <v>-5.4477660546163576E-4</v>
      </c>
      <c r="AI88">
        <f ca="1">IF(AND(B88&gt;Analysis!$B$39,B88&lt;Analysis!$B$40),FilterInput(AF88,Analysis!$B$34,Analysis!$B$35),0)</f>
        <v>0</v>
      </c>
      <c r="AJ88">
        <f ca="1">MEDIAN2(AI88,Analysis!$B$5,2)</f>
        <v>0</v>
      </c>
      <c r="AK88">
        <f ca="1">AVERAGE2(AJ88,Analysis!$B$6,2)</f>
        <v>0</v>
      </c>
      <c r="AL88">
        <f ca="1">INTEGRAL2(R88,$B88,AL87,R87,$B87,Analysis!$B$22)</f>
        <v>0</v>
      </c>
      <c r="AM88">
        <f ca="1">IF(AND(B88&lt;Analysis!$B$40,B88&gt;0),INTEGRAL2(AL88,$B88,AM87,AL87,$B87,Analysis!$B$23),0)</f>
        <v>0</v>
      </c>
      <c r="AN88">
        <f>IF($P88,AM88*Analysis!$B$30+Analysis!$B$31,0)</f>
        <v>0</v>
      </c>
      <c r="AO88">
        <f>AN88-'Flight Input'!$U88</f>
        <v>0</v>
      </c>
      <c r="AQ88">
        <f>Analysis!$B$36*'Flight Input'!U88+IF('Flight Input'!U88 &gt; 0,Analysis!$B$37,0)</f>
        <v>0</v>
      </c>
      <c r="AR88">
        <f ca="1">_xlfn.COVARIANCE.P($AN$102:$AN$1102,'Flight Input'!U88:U1088)</f>
        <v>1.5341375399166596E-2</v>
      </c>
    </row>
    <row r="89" spans="1:44" x14ac:dyDescent="0.3">
      <c r="A89">
        <v>87</v>
      </c>
      <c r="B89">
        <f>'Flight Input'!M89</f>
        <v>1.7857209999929182</v>
      </c>
      <c r="C89">
        <f ca="1">INDIRECT(CONCATENATE("'Flight Input'!",Analysis!$B$2,A89+2))</f>
        <v>9.8535858300000001</v>
      </c>
      <c r="D89">
        <f t="shared" si="134"/>
        <v>2.0494999989750795E-2</v>
      </c>
      <c r="F89">
        <f t="shared" ca="1" si="140"/>
        <v>17.070406879128626</v>
      </c>
      <c r="G89">
        <f t="shared" ca="1" si="141"/>
        <v>14.97331686390373</v>
      </c>
      <c r="I89">
        <f>SUM(D$2:D89)/COUNT(D$2:D89)</f>
        <v>1.9920931034453814E-2</v>
      </c>
      <c r="J89">
        <f t="shared" si="135"/>
        <v>1.0288173757694412</v>
      </c>
      <c r="L89">
        <f ca="1">VARA(C$2:C89)</f>
        <v>6.1351979463764267E-4</v>
      </c>
      <c r="M89">
        <f t="shared" ca="1" si="136"/>
        <v>-3.421742226252437E-4</v>
      </c>
      <c r="N89">
        <f t="shared" ca="1" si="142"/>
        <v>1.0530373267003635E-2</v>
      </c>
      <c r="O89" t="b">
        <f ca="1">IF(OR(O88,M89*MIN((B89-B$2)*Analysis!$B$19,1)&gt;Analysis!$B$18),TRUE,FALSE)</f>
        <v>0</v>
      </c>
      <c r="P89" t="b">
        <f>IF(OR('Flight Input'!N89=3,'Flight Input'!N89=9),TRUE,FALSE)</f>
        <v>0</v>
      </c>
      <c r="Q89">
        <f ca="1">IF(O89,Q88,SUM(C$2:C89)/COUNT(C$2:C89))+(Analysis!$D$14-500)/1000000</f>
        <v>9.8504871796590887</v>
      </c>
      <c r="R89">
        <f t="shared" ca="1" si="137"/>
        <v>0</v>
      </c>
      <c r="S89">
        <f t="shared" ca="1" si="143"/>
        <v>0</v>
      </c>
      <c r="T89">
        <f>IF(P89,T88+S89*$D89,0)</f>
        <v>0</v>
      </c>
      <c r="U89">
        <f>IF($P89,T89*Analysis!$B$28+Analysis!$B$29,0)</f>
        <v>0</v>
      </c>
      <c r="V89">
        <f>U89-'Flight Input'!$U89</f>
        <v>0</v>
      </c>
      <c r="W89">
        <f ca="1">MEDIAN2(R89,Analysis!$B$5,2)</f>
        <v>0</v>
      </c>
      <c r="X89">
        <f t="shared" ref="X89:Y89" ca="1" si="186">X88+W89*$D89</f>
        <v>0</v>
      </c>
      <c r="Y89">
        <f t="shared" ca="1" si="186"/>
        <v>0</v>
      </c>
      <c r="AA89">
        <f ca="1">AVERAGE2(W89,Analysis!$B$6,2)</f>
        <v>0</v>
      </c>
      <c r="AB89">
        <f t="shared" ref="AB89:AC89" ca="1" si="187">AB88+AA89*$D89</f>
        <v>0</v>
      </c>
      <c r="AC89">
        <f t="shared" ca="1" si="187"/>
        <v>0</v>
      </c>
      <c r="AF89">
        <f ca="1">IF(B89&gt;0,C89-Analysis!$B$14,0)</f>
        <v>4.1843854284806525E-4</v>
      </c>
      <c r="AG89">
        <f ca="1">IF(B89&gt;0,AG88+AF89*$D89,0)</f>
        <v>-6.3244434961729195E-3</v>
      </c>
      <c r="AH89">
        <f ca="1">IF(B89&gt;0,AH88+AG89*$D89,0)</f>
        <v>-6.7439607485087925E-4</v>
      </c>
      <c r="AI89">
        <f ca="1">IF(AND(B89&gt;Analysis!$B$39,B89&lt;Analysis!$B$40),FilterInput(AF89,Analysis!$B$34,Analysis!$B$35),0)</f>
        <v>0</v>
      </c>
      <c r="AJ89">
        <f ca="1">MEDIAN2(AI89,Analysis!$B$5,2)</f>
        <v>0</v>
      </c>
      <c r="AK89">
        <f ca="1">AVERAGE2(AJ89,Analysis!$B$6,2)</f>
        <v>0</v>
      </c>
      <c r="AL89">
        <f ca="1">INTEGRAL2(R89,$B89,AL88,R88,$B88,Analysis!$B$22)</f>
        <v>0</v>
      </c>
      <c r="AM89">
        <f ca="1">IF(AND(B89&lt;Analysis!$B$40,B89&gt;0),INTEGRAL2(AL89,$B89,AM88,AL88,$B88,Analysis!$B$23),0)</f>
        <v>0</v>
      </c>
      <c r="AN89">
        <f>IF($P89,AM89*Analysis!$B$30+Analysis!$B$31,0)</f>
        <v>0</v>
      </c>
      <c r="AO89">
        <f>AN89-'Flight Input'!$U89</f>
        <v>0</v>
      </c>
      <c r="AQ89">
        <f>Analysis!$B$36*'Flight Input'!U89+IF('Flight Input'!U89 &gt; 0,Analysis!$B$37,0)</f>
        <v>0</v>
      </c>
      <c r="AR89">
        <f ca="1">_xlfn.COVARIANCE.P($AN$102:$AN$1102,'Flight Input'!U89:U1089)</f>
        <v>1.5420387063367638E-2</v>
      </c>
    </row>
    <row r="90" spans="1:44" x14ac:dyDescent="0.3">
      <c r="A90">
        <v>88</v>
      </c>
      <c r="B90">
        <f>'Flight Input'!M90</f>
        <v>1.8108459999930346</v>
      </c>
      <c r="C90">
        <f ca="1">INDIRECT(CONCATENATE("'Flight Input'!",Analysis!$B$2,A90+2))</f>
        <v>9.8535465900000005</v>
      </c>
      <c r="D90">
        <f t="shared" si="134"/>
        <v>2.5125000000116415E-2</v>
      </c>
      <c r="F90">
        <f t="shared" ca="1" si="140"/>
        <v>17.317977237203522</v>
      </c>
      <c r="G90">
        <f t="shared" ca="1" si="141"/>
        <v>15.408431041990484</v>
      </c>
      <c r="I90">
        <f>SUM(D$2:D90)/COUNT(D$2:D90)</f>
        <v>1.9980068181790888E-2</v>
      </c>
      <c r="J90">
        <f t="shared" si="135"/>
        <v>1.2575032162810351</v>
      </c>
      <c r="L90">
        <f ca="1">VARA(C$2:C90)</f>
        <v>6.066608457772298E-4</v>
      </c>
      <c r="M90">
        <f t="shared" ca="1" si="136"/>
        <v>-2.729929894679041E-4</v>
      </c>
      <c r="N90">
        <f t="shared" ca="1" si="142"/>
        <v>-1.5617910447510463E-3</v>
      </c>
      <c r="O90" t="b">
        <f ca="1">IF(OR(O89,M90*MIN((B90-B$2)*Analysis!$B$19,1)&gt;Analysis!$B$18),TRUE,FALSE)</f>
        <v>0</v>
      </c>
      <c r="P90" t="b">
        <f>IF(OR('Flight Input'!N90=3,'Flight Input'!N90=9),TRUE,FALSE)</f>
        <v>0</v>
      </c>
      <c r="Q90">
        <f ca="1">IF(O90,Q89,SUM(C$2:C90)/COUNT(C$2:C90))+(Analysis!$D$14-500)/1000000</f>
        <v>9.8505227910112332</v>
      </c>
      <c r="R90">
        <f t="shared" ca="1" si="137"/>
        <v>0</v>
      </c>
      <c r="S90">
        <f t="shared" ca="1" si="143"/>
        <v>0</v>
      </c>
      <c r="T90">
        <f>IF(P90,T89+S90*$D90,0)</f>
        <v>0</v>
      </c>
      <c r="U90">
        <f>IF($P90,T90*Analysis!$B$28+Analysis!$B$29,0)</f>
        <v>0</v>
      </c>
      <c r="V90">
        <f>U90-'Flight Input'!$U90</f>
        <v>0</v>
      </c>
      <c r="W90">
        <f ca="1">MEDIAN2(R90,Analysis!$B$5,2)</f>
        <v>0</v>
      </c>
      <c r="X90">
        <f t="shared" ref="X90:Y90" ca="1" si="188">X89+W90*$D90</f>
        <v>0</v>
      </c>
      <c r="Y90">
        <f t="shared" ca="1" si="188"/>
        <v>0</v>
      </c>
      <c r="AA90">
        <f ca="1">AVERAGE2(W90,Analysis!$B$6,2)</f>
        <v>0</v>
      </c>
      <c r="AB90">
        <f t="shared" ref="AB90:AC90" ca="1" si="189">AB89+AA90*$D90</f>
        <v>0</v>
      </c>
      <c r="AC90">
        <f t="shared" ca="1" si="189"/>
        <v>0</v>
      </c>
      <c r="AF90">
        <f ca="1">IF(B90&gt;0,C90-Analysis!$B$14,0)</f>
        <v>3.791985428485134E-4</v>
      </c>
      <c r="AG90">
        <f ca="1">IF(B90&gt;0,AG89+AF90*$D90,0)</f>
        <v>-6.3149161327838068E-3</v>
      </c>
      <c r="AH90">
        <f ca="1">IF(B90&gt;0,AH89+AG90*$D90,0)</f>
        <v>-8.3305834268780751E-4</v>
      </c>
      <c r="AI90">
        <f ca="1">IF(AND(B90&gt;Analysis!$B$39,B90&lt;Analysis!$B$40),FilterInput(AF90,Analysis!$B$34,Analysis!$B$35),0)</f>
        <v>0</v>
      </c>
      <c r="AJ90">
        <f ca="1">MEDIAN2(AI90,Analysis!$B$5,2)</f>
        <v>0</v>
      </c>
      <c r="AK90">
        <f ca="1">AVERAGE2(AJ90,Analysis!$B$6,2)</f>
        <v>0</v>
      </c>
      <c r="AL90">
        <f ca="1">INTEGRAL2(R90,$B90,AL89,R89,$B89,Analysis!$B$22)</f>
        <v>0</v>
      </c>
      <c r="AM90">
        <f ca="1">IF(AND(B90&lt;Analysis!$B$40,B90&gt;0),INTEGRAL2(AL90,$B90,AM89,AL89,$B89,Analysis!$B$23),0)</f>
        <v>0</v>
      </c>
      <c r="AN90">
        <f>IF($P90,AM90*Analysis!$B$30+Analysis!$B$31,0)</f>
        <v>0</v>
      </c>
      <c r="AO90">
        <f>AN90-'Flight Input'!$U90</f>
        <v>0</v>
      </c>
      <c r="AQ90">
        <f>Analysis!$B$36*'Flight Input'!U90+IF('Flight Input'!U90 &gt; 0,Analysis!$B$37,0)</f>
        <v>0</v>
      </c>
      <c r="AR90">
        <f ca="1">_xlfn.COVARIANCE.P($AN$102:$AN$1102,'Flight Input'!U90:U1090)</f>
        <v>1.5475316756677767E-2</v>
      </c>
    </row>
    <row r="91" spans="1:44" x14ac:dyDescent="0.3">
      <c r="A91">
        <v>89</v>
      </c>
      <c r="B91">
        <f>'Flight Input'!M91</f>
        <v>1.8259269999980461</v>
      </c>
      <c r="C91">
        <f ca="1">INDIRECT(CONCATENATE("'Flight Input'!",Analysis!$B$2,A91+2))</f>
        <v>9.8536545000000011</v>
      </c>
      <c r="D91">
        <f t="shared" si="134"/>
        <v>1.5081000005011447E-2</v>
      </c>
      <c r="F91">
        <f t="shared" ca="1" si="140"/>
        <v>17.466580200767403</v>
      </c>
      <c r="G91">
        <f t="shared" ca="1" si="141"/>
        <v>15.671844538085789</v>
      </c>
      <c r="I91">
        <f>SUM(D$2:D91)/COUNT(D$2:D91)</f>
        <v>1.9925022471939433E-2</v>
      </c>
      <c r="J91">
        <f t="shared" si="135"/>
        <v>0.75688747785605459</v>
      </c>
      <c r="L91">
        <f ca="1">VARA(C$2:C91)</f>
        <v>5.9996119485937569E-4</v>
      </c>
      <c r="M91">
        <f t="shared" ca="1" si="136"/>
        <v>-4.4424447421442868E-4</v>
      </c>
      <c r="N91">
        <f t="shared" ca="1" si="142"/>
        <v>7.1553610479865555E-3</v>
      </c>
      <c r="O91" t="b">
        <f ca="1">IF(OR(O90,M91*MIN((B91-B$2)*Analysis!$B$19,1)&gt;Analysis!$B$18),TRUE,FALSE)</f>
        <v>0</v>
      </c>
      <c r="P91" t="b">
        <f>IF(OR('Flight Input'!N91=3,'Flight Input'!N91=9),TRUE,FALSE)</f>
        <v>0</v>
      </c>
      <c r="Q91">
        <f ca="1">IF(O91,Q90,SUM(C$2:C91)/COUNT(C$2:C91))+(Analysis!$D$14-500)/1000000</f>
        <v>9.8505588099999954</v>
      </c>
      <c r="R91">
        <f t="shared" ca="1" si="137"/>
        <v>0</v>
      </c>
      <c r="S91">
        <f t="shared" ca="1" si="143"/>
        <v>0</v>
      </c>
      <c r="T91">
        <f>IF(P91,T90+S91*$D91,0)</f>
        <v>0</v>
      </c>
      <c r="U91">
        <f>IF($P91,T91*Analysis!$B$28+Analysis!$B$29,0)</f>
        <v>0</v>
      </c>
      <c r="V91">
        <f>U91-'Flight Input'!$U91</f>
        <v>0</v>
      </c>
      <c r="W91">
        <f ca="1">MEDIAN2(R91,Analysis!$B$5,2)</f>
        <v>0</v>
      </c>
      <c r="X91">
        <f t="shared" ref="X91:Y91" ca="1" si="190">X90+W91*$D91</f>
        <v>0</v>
      </c>
      <c r="Y91">
        <f t="shared" ca="1" si="190"/>
        <v>0</v>
      </c>
      <c r="AA91">
        <f ca="1">AVERAGE2(W91,Analysis!$B$6,2)</f>
        <v>0</v>
      </c>
      <c r="AB91">
        <f t="shared" ref="AB91:AC91" ca="1" si="191">AB90+AA91*$D91</f>
        <v>0</v>
      </c>
      <c r="AC91">
        <f t="shared" ca="1" si="191"/>
        <v>0</v>
      </c>
      <c r="AF91">
        <f ca="1">IF(B91&gt;0,C91-Analysis!$B$14,0)</f>
        <v>4.8710854284905736E-4</v>
      </c>
      <c r="AG91">
        <f ca="1">IF(B91&gt;0,AG90+AF91*$D91,0)</f>
        <v>-6.3075700488466587E-3</v>
      </c>
      <c r="AH91">
        <f ca="1">IF(B91&gt;0,AH90+AG91*$D91,0)</f>
        <v>-9.2818280662607404E-4</v>
      </c>
      <c r="AI91">
        <f ca="1">IF(AND(B91&gt;Analysis!$B$39,B91&lt;Analysis!$B$40),FilterInput(AF91,Analysis!$B$34,Analysis!$B$35),0)</f>
        <v>0</v>
      </c>
      <c r="AJ91">
        <f ca="1">MEDIAN2(AI91,Analysis!$B$5,2)</f>
        <v>0</v>
      </c>
      <c r="AK91">
        <f ca="1">AVERAGE2(AJ91,Analysis!$B$6,2)</f>
        <v>0</v>
      </c>
      <c r="AL91">
        <f ca="1">INTEGRAL2(R91,$B91,AL90,R90,$B90,Analysis!$B$22)</f>
        <v>0</v>
      </c>
      <c r="AM91">
        <f ca="1">IF(AND(B91&lt;Analysis!$B$40,B91&gt;0),INTEGRAL2(AL91,$B91,AM90,AL90,$B90,Analysis!$B$23),0)</f>
        <v>0</v>
      </c>
      <c r="AN91">
        <f>IF($P91,AM91*Analysis!$B$30+Analysis!$B$31,0)</f>
        <v>0</v>
      </c>
      <c r="AO91">
        <f>AN91-'Flight Input'!$U91</f>
        <v>0</v>
      </c>
      <c r="AQ91">
        <f>Analysis!$B$36*'Flight Input'!U91+IF('Flight Input'!U91 &gt; 0,Analysis!$B$37,0)</f>
        <v>0</v>
      </c>
      <c r="AR91">
        <f ca="1">_xlfn.COVARIANCE.P($AN$102:$AN$1102,'Flight Input'!U91:U1091)</f>
        <v>1.553139007959415E-2</v>
      </c>
    </row>
    <row r="92" spans="1:44" x14ac:dyDescent="0.3">
      <c r="A92">
        <v>90</v>
      </c>
      <c r="B92">
        <f>'Flight Input'!M92</f>
        <v>1.8516570000065258</v>
      </c>
      <c r="C92">
        <f ca="1">INDIRECT(CONCATENATE("'Flight Input'!",Analysis!$B$2,A92+2))</f>
        <v>9.8194862700000005</v>
      </c>
      <c r="D92">
        <f t="shared" si="134"/>
        <v>2.5730000008479692E-2</v>
      </c>
      <c r="F92">
        <f t="shared" ca="1" si="140"/>
        <v>17.71923558257777</v>
      </c>
      <c r="G92">
        <f t="shared" ca="1" si="141"/>
        <v>16.127760469775769</v>
      </c>
      <c r="I92">
        <f>SUM(D$2:D92)/COUNT(D$2:D92)</f>
        <v>1.9989522222345436E-2</v>
      </c>
      <c r="J92">
        <f t="shared" si="135"/>
        <v>1.2871743367491404</v>
      </c>
      <c r="L92">
        <f ca="1">VARA(C$2:C92)</f>
        <v>6.0382989214392271E-4</v>
      </c>
      <c r="M92">
        <f t="shared" ca="1" si="136"/>
        <v>1.5035745368332826E-4</v>
      </c>
      <c r="N92">
        <f t="shared" ca="1" si="142"/>
        <v>-1.3279529727454311</v>
      </c>
      <c r="O92" t="b">
        <f ca="1">IF(OR(O91,M92*MIN((B92-B$2)*Analysis!$B$19,1)&gt;Analysis!$B$18),TRUE,FALSE)</f>
        <v>0</v>
      </c>
      <c r="P92" t="b">
        <f>IF(OR('Flight Input'!N92=3,'Flight Input'!N92=9),TRUE,FALSE)</f>
        <v>0</v>
      </c>
      <c r="Q92">
        <f ca="1">IF(O92,Q91,SUM(C$2:C92)/COUNT(C$2:C92))+(Analysis!$D$14-500)/1000000</f>
        <v>9.8502185623076883</v>
      </c>
      <c r="R92">
        <f t="shared" ca="1" si="137"/>
        <v>0</v>
      </c>
      <c r="S92">
        <f t="shared" ca="1" si="143"/>
        <v>0</v>
      </c>
      <c r="T92">
        <f>IF(P92,T91+S92*$D92,0)</f>
        <v>0</v>
      </c>
      <c r="U92">
        <f>IF($P92,T92*Analysis!$B$28+Analysis!$B$29,0)</f>
        <v>0</v>
      </c>
      <c r="V92">
        <f>U92-'Flight Input'!$U92</f>
        <v>0</v>
      </c>
      <c r="W92">
        <f ca="1">MEDIAN2(R92,Analysis!$B$5,2)</f>
        <v>0</v>
      </c>
      <c r="X92">
        <f t="shared" ref="X92:Y92" ca="1" si="192">X91+W92*$D92</f>
        <v>0</v>
      </c>
      <c r="Y92">
        <f t="shared" ca="1" si="192"/>
        <v>0</v>
      </c>
      <c r="AA92">
        <f ca="1">AVERAGE2(W92,Analysis!$B$6,2)</f>
        <v>0</v>
      </c>
      <c r="AB92">
        <f t="shared" ref="AB92:AC92" ca="1" si="193">AB91+AA92*$D92</f>
        <v>0</v>
      </c>
      <c r="AC92">
        <f t="shared" ca="1" si="193"/>
        <v>0</v>
      </c>
      <c r="AF92">
        <f ca="1">IF(B92&gt;0,C92-Analysis!$B$14,0)</f>
        <v>-3.3681121457151519E-2</v>
      </c>
      <c r="AG92">
        <f ca="1">IF(B92&gt;0,AG91+AF92*$D92,0)</f>
        <v>-7.1741853042247726E-3</v>
      </c>
      <c r="AH92">
        <f ca="1">IF(B92&gt;0,AH91+AG92*$D92,0)</f>
        <v>-1.1127745945646124E-3</v>
      </c>
      <c r="AI92">
        <f ca="1">IF(AND(B92&gt;Analysis!$B$39,B92&lt;Analysis!$B$40),FilterInput(AF92,Analysis!$B$34,Analysis!$B$35),0)</f>
        <v>0</v>
      </c>
      <c r="AJ92">
        <f ca="1">MEDIAN2(AI92,Analysis!$B$5,2)</f>
        <v>0</v>
      </c>
      <c r="AK92">
        <f ca="1">AVERAGE2(AJ92,Analysis!$B$6,2)</f>
        <v>0</v>
      </c>
      <c r="AL92">
        <f ca="1">INTEGRAL2(R92,$B92,AL91,R91,$B91,Analysis!$B$22)</f>
        <v>0</v>
      </c>
      <c r="AM92">
        <f ca="1">IF(AND(B92&lt;Analysis!$B$40,B92&gt;0),INTEGRAL2(AL92,$B92,AM91,AL91,$B91,Analysis!$B$23),0)</f>
        <v>0</v>
      </c>
      <c r="AN92">
        <f>IF($P92,AM92*Analysis!$B$30+Analysis!$B$31,0)</f>
        <v>0</v>
      </c>
      <c r="AO92">
        <f>AN92-'Flight Input'!$U92</f>
        <v>0</v>
      </c>
      <c r="AQ92">
        <f>Analysis!$B$36*'Flight Input'!U92+IF('Flight Input'!U92 &gt; 0,Analysis!$B$37,0)</f>
        <v>0</v>
      </c>
      <c r="AR92">
        <f ca="1">_xlfn.COVARIANCE.P($AN$102:$AN$1102,'Flight Input'!U92:U1092)</f>
        <v>1.5574610248314025E-2</v>
      </c>
    </row>
    <row r="93" spans="1:44" x14ac:dyDescent="0.3">
      <c r="A93">
        <v>91</v>
      </c>
      <c r="B93">
        <f>'Flight Input'!M93</f>
        <v>1.8665509999991627</v>
      </c>
      <c r="C93">
        <f ca="1">INDIRECT(CONCATENATE("'Flight Input'!",Analysis!$B$2,A93+2))</f>
        <v>9.8315623799999994</v>
      </c>
      <c r="D93">
        <f t="shared" si="134"/>
        <v>1.4893999992636964E-2</v>
      </c>
      <c r="F93">
        <f t="shared" ca="1" si="140"/>
        <v>17.865666872593099</v>
      </c>
      <c r="G93">
        <f t="shared" ca="1" si="141"/>
        <v>16.393851712044626</v>
      </c>
      <c r="I93">
        <f>SUM(D$2:D93)/COUNT(D$2:D93)</f>
        <v>1.9933527472568421E-2</v>
      </c>
      <c r="J93">
        <f t="shared" si="135"/>
        <v>0.74718335794471813</v>
      </c>
      <c r="L93">
        <f ca="1">VARA(C$2:C93)</f>
        <v>6.0093310402137951E-4</v>
      </c>
      <c r="M93">
        <f t="shared" ca="1" si="136"/>
        <v>-1.9449362991642703E-4</v>
      </c>
      <c r="N93">
        <f t="shared" ca="1" si="142"/>
        <v>0.81080367973471468</v>
      </c>
      <c r="O93" t="b">
        <f ca="1">IF(OR(O92,M93*MIN((B93-B$2)*Analysis!$B$19,1)&gt;Analysis!$B$18),TRUE,FALSE)</f>
        <v>0</v>
      </c>
      <c r="P93" t="b">
        <f>IF(OR('Flight Input'!N93=3,'Flight Input'!N93=9),TRUE,FALSE)</f>
        <v>0</v>
      </c>
      <c r="Q93">
        <f ca="1">IF(O93,Q92,SUM(C$2:C93)/COUNT(C$2:C93))+(Analysis!$D$14-500)/1000000</f>
        <v>9.8500169733695611</v>
      </c>
      <c r="R93">
        <f t="shared" ca="1" si="137"/>
        <v>0</v>
      </c>
      <c r="S93">
        <f t="shared" ca="1" si="143"/>
        <v>0</v>
      </c>
      <c r="T93">
        <f>IF(P93,T92+S93*$D93,0)</f>
        <v>0</v>
      </c>
      <c r="U93">
        <f>IF($P93,T93*Analysis!$B$28+Analysis!$B$29,0)</f>
        <v>0</v>
      </c>
      <c r="V93">
        <f>U93-'Flight Input'!$U93</f>
        <v>0</v>
      </c>
      <c r="W93">
        <f ca="1">MEDIAN2(R93,Analysis!$B$5,2)</f>
        <v>0</v>
      </c>
      <c r="X93">
        <f t="shared" ref="X93:Y93" ca="1" si="194">X92+W93*$D93</f>
        <v>0</v>
      </c>
      <c r="Y93">
        <f t="shared" ca="1" si="194"/>
        <v>0</v>
      </c>
      <c r="AA93">
        <f ca="1">AVERAGE2(W93,Analysis!$B$6,2)</f>
        <v>0</v>
      </c>
      <c r="AB93">
        <f t="shared" ref="AB93:AC93" ca="1" si="195">AB92+AA93*$D93</f>
        <v>0</v>
      </c>
      <c r="AC93">
        <f t="shared" ca="1" si="195"/>
        <v>0</v>
      </c>
      <c r="AF93">
        <f ca="1">IF(B93&gt;0,C93-Analysis!$B$14,0)</f>
        <v>-2.1605011457152656E-2</v>
      </c>
      <c r="AG93">
        <f ca="1">IF(B93&gt;0,AG92+AF93*$D93,0)</f>
        <v>-7.4959703447085258E-3</v>
      </c>
      <c r="AH93">
        <f ca="1">IF(B93&gt;0,AH92+AG93*$D93,0)</f>
        <v>-1.224419576823508E-3</v>
      </c>
      <c r="AI93">
        <f ca="1">IF(AND(B93&gt;Analysis!$B$39,B93&lt;Analysis!$B$40),FilterInput(AF93,Analysis!$B$34,Analysis!$B$35),0)</f>
        <v>0</v>
      </c>
      <c r="AJ93">
        <f ca="1">MEDIAN2(AI93,Analysis!$B$5,2)</f>
        <v>0</v>
      </c>
      <c r="AK93">
        <f ca="1">AVERAGE2(AJ93,Analysis!$B$6,2)</f>
        <v>0</v>
      </c>
      <c r="AL93">
        <f ca="1">INTEGRAL2(R93,$B93,AL92,R92,$B92,Analysis!$B$22)</f>
        <v>0</v>
      </c>
      <c r="AM93">
        <f ca="1">IF(AND(B93&lt;Analysis!$B$40,B93&gt;0),INTEGRAL2(AL93,$B93,AM92,AL92,$B92,Analysis!$B$23),0)</f>
        <v>0</v>
      </c>
      <c r="AN93">
        <f>IF($P93,AM93*Analysis!$B$30+Analysis!$B$31,0)</f>
        <v>0</v>
      </c>
      <c r="AO93">
        <f>AN93-'Flight Input'!$U93</f>
        <v>0</v>
      </c>
      <c r="AQ93">
        <f>Analysis!$B$36*'Flight Input'!U93+IF('Flight Input'!U93 &gt; 0,Analysis!$B$37,0)</f>
        <v>0</v>
      </c>
      <c r="AR93">
        <f ca="1">_xlfn.COVARIANCE.P($AN$102:$AN$1102,'Flight Input'!U93:U1093)</f>
        <v>1.5623764856089573E-2</v>
      </c>
    </row>
    <row r="94" spans="1:44" x14ac:dyDescent="0.3">
      <c r="A94">
        <v>92</v>
      </c>
      <c r="B94">
        <f>'Flight Input'!M94</f>
        <v>1.8916880000033416</v>
      </c>
      <c r="C94">
        <f ca="1">INDIRECT(CONCATENATE("'Flight Input'!",Analysis!$B$2,A94+2))</f>
        <v>9.8473466700000003</v>
      </c>
      <c r="D94">
        <f t="shared" si="134"/>
        <v>2.5137000004178844E-2</v>
      </c>
      <c r="F94">
        <f t="shared" ca="1" si="140"/>
        <v>18.113199625878039</v>
      </c>
      <c r="G94">
        <f t="shared" ca="1" si="141"/>
        <v>16.849163211116014</v>
      </c>
      <c r="I94">
        <f>SUM(D$2:D94)/COUNT(D$2:D94)</f>
        <v>1.9990086956607665E-2</v>
      </c>
      <c r="J94">
        <f t="shared" si="135"/>
        <v>1.2574732695632362</v>
      </c>
      <c r="L94">
        <f ca="1">VARA(C$2:C94)</f>
        <v>5.9447170797575957E-4</v>
      </c>
      <c r="M94">
        <f t="shared" ca="1" si="136"/>
        <v>-2.570472229997924E-4</v>
      </c>
      <c r="N94">
        <f t="shared" ca="1" si="142"/>
        <v>0.62793054053295538</v>
      </c>
      <c r="O94" t="b">
        <f ca="1">IF(OR(O93,M94*MIN((B94-B$2)*Analysis!$B$19,1)&gt;Analysis!$B$18),TRUE,FALSE)</f>
        <v>0</v>
      </c>
      <c r="P94" t="b">
        <f>IF(OR('Flight Input'!N94=3,'Flight Input'!N94=9),TRUE,FALSE)</f>
        <v>0</v>
      </c>
      <c r="Q94">
        <f ca="1">IF(O94,Q93,SUM(C$2:C94)/COUNT(C$2:C94))+(Analysis!$D$14-500)/1000000</f>
        <v>9.8499894432258017</v>
      </c>
      <c r="R94">
        <f t="shared" ca="1" si="137"/>
        <v>0</v>
      </c>
      <c r="S94">
        <f t="shared" ca="1" si="143"/>
        <v>0</v>
      </c>
      <c r="T94">
        <f>IF(P94,T93+S94*$D94,0)</f>
        <v>0</v>
      </c>
      <c r="U94">
        <f>IF($P94,T94*Analysis!$B$28+Analysis!$B$29,0)</f>
        <v>0</v>
      </c>
      <c r="V94">
        <f>U94-'Flight Input'!$U94</f>
        <v>0</v>
      </c>
      <c r="W94">
        <f ca="1">MEDIAN2(R94,Analysis!$B$5,2)</f>
        <v>0</v>
      </c>
      <c r="X94">
        <f t="shared" ref="X94:Y94" ca="1" si="196">X93+W94*$D94</f>
        <v>0</v>
      </c>
      <c r="Y94">
        <f t="shared" ca="1" si="196"/>
        <v>0</v>
      </c>
      <c r="AA94">
        <f ca="1">AVERAGE2(W94,Analysis!$B$6,2)</f>
        <v>0</v>
      </c>
      <c r="AB94">
        <f t="shared" ref="AB94:AC94" ca="1" si="197">AB93+AA94*$D94</f>
        <v>0</v>
      </c>
      <c r="AC94">
        <f t="shared" ca="1" si="197"/>
        <v>0</v>
      </c>
      <c r="AF94">
        <f ca="1">IF(B94&gt;0,C94-Analysis!$B$14,0)</f>
        <v>-5.8207214571517341E-3</v>
      </c>
      <c r="AG94">
        <f ca="1">IF(B94&gt;0,AG93+AF94*$D94,0)</f>
        <v>-7.642285820001273E-3</v>
      </c>
      <c r="AH94">
        <f ca="1">IF(B94&gt;0,AH93+AG94*$D94,0)</f>
        <v>-1.4165237155128159E-3</v>
      </c>
      <c r="AI94">
        <f ca="1">IF(AND(B94&gt;Analysis!$B$39,B94&lt;Analysis!$B$40),FilterInput(AF94,Analysis!$B$34,Analysis!$B$35),0)</f>
        <v>0</v>
      </c>
      <c r="AJ94">
        <f ca="1">MEDIAN2(AI94,Analysis!$B$5,2)</f>
        <v>0</v>
      </c>
      <c r="AK94">
        <f ca="1">AVERAGE2(AJ94,Analysis!$B$6,2)</f>
        <v>0</v>
      </c>
      <c r="AL94">
        <f ca="1">INTEGRAL2(R94,$B94,AL93,R93,$B93,Analysis!$B$22)</f>
        <v>0</v>
      </c>
      <c r="AM94">
        <f ca="1">IF(AND(B94&lt;Analysis!$B$40,B94&gt;0),INTEGRAL2(AL94,$B94,AM93,AL93,$B93,Analysis!$B$23),0)</f>
        <v>0</v>
      </c>
      <c r="AN94">
        <f>IF($P94,AM94*Analysis!$B$30+Analysis!$B$31,0)</f>
        <v>0</v>
      </c>
      <c r="AO94">
        <f>AN94-'Flight Input'!$U94</f>
        <v>0</v>
      </c>
      <c r="AQ94">
        <f>Analysis!$B$36*'Flight Input'!U94+IF('Flight Input'!U94 &gt; 0,Analysis!$B$37,0)</f>
        <v>0</v>
      </c>
      <c r="AR94">
        <f ca="1">_xlfn.COVARIANCE.P($AN$102:$AN$1102,'Flight Input'!U94:U1094)</f>
        <v>1.5670347400503475E-2</v>
      </c>
    </row>
    <row r="95" spans="1:44" x14ac:dyDescent="0.3">
      <c r="A95">
        <v>93</v>
      </c>
      <c r="B95">
        <f>'Flight Input'!M95</f>
        <v>1.9009709999954794</v>
      </c>
      <c r="C95">
        <f ca="1">INDIRECT(CONCATENATE("'Flight Input'!",Analysis!$B$2,A95+2))</f>
        <v>9.8596091700000006</v>
      </c>
      <c r="D95">
        <f t="shared" si="134"/>
        <v>9.2829999921377748E-3</v>
      </c>
      <c r="F95">
        <f t="shared" ca="1" si="140"/>
        <v>18.204726377725631</v>
      </c>
      <c r="G95">
        <f t="shared" ca="1" si="141"/>
        <v>17.018157685937311</v>
      </c>
      <c r="I95">
        <f>SUM(D$2:D95)/COUNT(D$2:D95)</f>
        <v>1.9874956989247773E-2</v>
      </c>
      <c r="J95">
        <f t="shared" si="135"/>
        <v>0.46707019276367839</v>
      </c>
      <c r="L95">
        <f ca="1">VARA(C$2:C95)</f>
        <v>5.8908664102067182E-4</v>
      </c>
      <c r="M95">
        <f t="shared" ca="1" si="136"/>
        <v>-5.8009985561226121E-4</v>
      </c>
      <c r="N95">
        <f t="shared" ca="1" si="142"/>
        <v>1.320963051856727</v>
      </c>
      <c r="O95" t="b">
        <f ca="1">IF(OR(O94,M95*MIN((B95-B$2)*Analysis!$B$19,1)&gt;Analysis!$B$18),TRUE,FALSE)</f>
        <v>0</v>
      </c>
      <c r="P95" t="b">
        <f>IF(OR('Flight Input'!N95=3,'Flight Input'!N95=9),TRUE,FALSE)</f>
        <v>0</v>
      </c>
      <c r="Q95">
        <f ca="1">IF(O95,Q94,SUM(C$2:C95)/COUNT(C$2:C95))+(Analysis!$D$14-500)/1000000</f>
        <v>9.8500929509574426</v>
      </c>
      <c r="R95">
        <f t="shared" ca="1" si="137"/>
        <v>0</v>
      </c>
      <c r="S95">
        <f t="shared" ca="1" si="143"/>
        <v>0</v>
      </c>
      <c r="T95">
        <f>IF(P95,T94+S95*$D95,0)</f>
        <v>0</v>
      </c>
      <c r="U95">
        <f>IF($P95,T95*Analysis!$B$28+Analysis!$B$29,0)</f>
        <v>0</v>
      </c>
      <c r="V95">
        <f>U95-'Flight Input'!$U95</f>
        <v>0</v>
      </c>
      <c r="W95">
        <f ca="1">MEDIAN2(R95,Analysis!$B$5,2)</f>
        <v>0</v>
      </c>
      <c r="X95">
        <f t="shared" ref="X95:Y95" ca="1" si="198">X94+W95*$D95</f>
        <v>0</v>
      </c>
      <c r="Y95">
        <f t="shared" ca="1" si="198"/>
        <v>0</v>
      </c>
      <c r="AA95">
        <f ca="1">AVERAGE2(W95,Analysis!$B$6,2)</f>
        <v>0</v>
      </c>
      <c r="AB95">
        <f t="shared" ref="AB95:AC95" ca="1" si="199">AB94+AA95*$D95</f>
        <v>0</v>
      </c>
      <c r="AC95">
        <f t="shared" ca="1" si="199"/>
        <v>0</v>
      </c>
      <c r="AF95">
        <f ca="1">IF(B95&gt;0,C95-Analysis!$B$14,0)</f>
        <v>6.441778542848553E-3</v>
      </c>
      <c r="AG95">
        <f ca="1">IF(B95&gt;0,AG94+AF95*$D95,0)</f>
        <v>-7.5824867898386565E-3</v>
      </c>
      <c r="AH95">
        <f ca="1">IF(B95&gt;0,AH94+AG95*$D95,0)</f>
        <v>-1.4869119403232729E-3</v>
      </c>
      <c r="AI95">
        <f ca="1">IF(AND(B95&gt;Analysis!$B$39,B95&lt;Analysis!$B$40),FilterInput(AF95,Analysis!$B$34,Analysis!$B$35),0)</f>
        <v>0</v>
      </c>
      <c r="AJ95">
        <f ca="1">MEDIAN2(AI95,Analysis!$B$5,2)</f>
        <v>0</v>
      </c>
      <c r="AK95">
        <f ca="1">AVERAGE2(AJ95,Analysis!$B$6,2)</f>
        <v>0</v>
      </c>
      <c r="AL95">
        <f ca="1">INTEGRAL2(R95,$B95,AL94,R94,$B94,Analysis!$B$22)</f>
        <v>0</v>
      </c>
      <c r="AM95">
        <f ca="1">IF(AND(B95&lt;Analysis!$B$40,B95&gt;0),INTEGRAL2(AL95,$B95,AM94,AL94,$B94,Analysis!$B$23),0)</f>
        <v>0</v>
      </c>
      <c r="AN95">
        <f>IF($P95,AM95*Analysis!$B$30+Analysis!$B$31,0)</f>
        <v>0</v>
      </c>
      <c r="AO95">
        <f>AN95-'Flight Input'!$U95</f>
        <v>0</v>
      </c>
      <c r="AQ95">
        <f>Analysis!$B$36*'Flight Input'!U95+IF('Flight Input'!U95 &gt; 0,Analysis!$B$37,0)</f>
        <v>0</v>
      </c>
      <c r="AR95">
        <f ca="1">_xlfn.COVARIANCE.P($AN$102:$AN$1102,'Flight Input'!U95:U1095)</f>
        <v>1.5706631202962108E-2</v>
      </c>
    </row>
    <row r="96" spans="1:44" x14ac:dyDescent="0.3">
      <c r="A96">
        <v>94</v>
      </c>
      <c r="B96">
        <f>'Flight Input'!M96</f>
        <v>1.9325919999973848</v>
      </c>
      <c r="C96">
        <f ca="1">INDIRECT(CONCATENATE("'Flight Input'!",Analysis!$B$2,A96+2))</f>
        <v>9.8517121200000002</v>
      </c>
      <c r="D96">
        <f t="shared" si="134"/>
        <v>3.1621000001905486E-2</v>
      </c>
      <c r="F96">
        <f t="shared" ca="1" si="140"/>
        <v>18.516247366690923</v>
      </c>
      <c r="G96">
        <f t="shared" ca="1" si="141"/>
        <v>17.603659943954728</v>
      </c>
      <c r="I96">
        <f>SUM(D$2:D96)/COUNT(D$2:D96)</f>
        <v>1.9999914893637748E-2</v>
      </c>
      <c r="J96">
        <f t="shared" si="135"/>
        <v>1.5810567279946059</v>
      </c>
      <c r="L96">
        <f ca="1">VARA(C$2:C96)</f>
        <v>5.8285123581432727E-4</v>
      </c>
      <c r="M96">
        <f t="shared" ca="1" si="136"/>
        <v>-1.971919043031151E-4</v>
      </c>
      <c r="N96">
        <f t="shared" ca="1" si="142"/>
        <v>-0.2497406786478773</v>
      </c>
      <c r="O96" t="b">
        <f ca="1">IF(OR(O95,M96*MIN((B96-B$2)*Analysis!$B$19,1)&gt;Analysis!$B$18),TRUE,FALSE)</f>
        <v>0</v>
      </c>
      <c r="P96" t="b">
        <f>IF(OR('Flight Input'!N96=3,'Flight Input'!N96=9),TRUE,FALSE)</f>
        <v>0</v>
      </c>
      <c r="Q96">
        <f ca="1">IF(O96,Q95,SUM(C$2:C96)/COUNT(C$2:C96))+(Analysis!$D$14-500)/1000000</f>
        <v>9.8501111527368383</v>
      </c>
      <c r="R96">
        <f t="shared" ca="1" si="137"/>
        <v>0</v>
      </c>
      <c r="S96">
        <f t="shared" ca="1" si="143"/>
        <v>0</v>
      </c>
      <c r="T96">
        <f>IF(P96,T95+S96*$D96,0)</f>
        <v>0</v>
      </c>
      <c r="U96">
        <f>IF($P96,T96*Analysis!$B$28+Analysis!$B$29,0)</f>
        <v>0</v>
      </c>
      <c r="V96">
        <f>U96-'Flight Input'!$U96</f>
        <v>0</v>
      </c>
      <c r="W96">
        <f ca="1">MEDIAN2(R96,Analysis!$B$5,2)</f>
        <v>0</v>
      </c>
      <c r="X96">
        <f t="shared" ref="X96:Y96" ca="1" si="200">X95+W96*$D96</f>
        <v>0</v>
      </c>
      <c r="Y96">
        <f t="shared" ca="1" si="200"/>
        <v>0</v>
      </c>
      <c r="AA96">
        <f ca="1">AVERAGE2(W96,Analysis!$B$6,2)</f>
        <v>0</v>
      </c>
      <c r="AB96">
        <f t="shared" ref="AB96:AC96" ca="1" si="201">AB95+AA96*$D96</f>
        <v>0</v>
      </c>
      <c r="AC96">
        <f t="shared" ca="1" si="201"/>
        <v>0</v>
      </c>
      <c r="AF96">
        <f ca="1">IF(B96&gt;0,C96-Analysis!$B$14,0)</f>
        <v>-1.4552714571518521E-3</v>
      </c>
      <c r="AG96">
        <f ca="1">IF(B96&gt;0,AG95+AF96*$D96,0)</f>
        <v>-7.6285039285880285E-3</v>
      </c>
      <c r="AH96">
        <f ca="1">IF(B96&gt;0,AH95+AG96*$D96,0)</f>
        <v>-1.7281328630636909E-3</v>
      </c>
      <c r="AI96">
        <f ca="1">IF(AND(B96&gt;Analysis!$B$39,B96&lt;Analysis!$B$40),FilterInput(AF96,Analysis!$B$34,Analysis!$B$35),0)</f>
        <v>0</v>
      </c>
      <c r="AJ96">
        <f ca="1">MEDIAN2(AI96,Analysis!$B$5,2)</f>
        <v>0</v>
      </c>
      <c r="AK96">
        <f ca="1">AVERAGE2(AJ96,Analysis!$B$6,2)</f>
        <v>0</v>
      </c>
      <c r="AL96">
        <f ca="1">INTEGRAL2(R96,$B96,AL95,R95,$B95,Analysis!$B$22)</f>
        <v>0</v>
      </c>
      <c r="AM96">
        <f ca="1">IF(AND(B96&lt;Analysis!$B$40,B96&gt;0),INTEGRAL2(AL96,$B96,AM95,AL95,$B95,Analysis!$B$23),0)</f>
        <v>0</v>
      </c>
      <c r="AN96">
        <f>IF($P96,AM96*Analysis!$B$30+Analysis!$B$31,0)</f>
        <v>0</v>
      </c>
      <c r="AO96">
        <f>AN96-'Flight Input'!$U96</f>
        <v>0</v>
      </c>
      <c r="AQ96">
        <f>Analysis!$B$36*'Flight Input'!U96+IF('Flight Input'!U96 &gt; 0,Analysis!$B$37,0)</f>
        <v>0</v>
      </c>
      <c r="AR96">
        <f ca="1">_xlfn.COVARIANCE.P($AN$102:$AN$1102,'Flight Input'!U96:U1096)</f>
        <v>1.5742307312504918E-2</v>
      </c>
    </row>
    <row r="97" spans="1:44" x14ac:dyDescent="0.3">
      <c r="A97">
        <v>95</v>
      </c>
      <c r="B97">
        <f>'Flight Input'!M97</f>
        <v>1.9516719999955967</v>
      </c>
      <c r="C97">
        <f ca="1">INDIRECT(CONCATENATE("'Flight Input'!",Analysis!$B$2,A97+2))</f>
        <v>9.8541744300000005</v>
      </c>
      <c r="D97">
        <f t="shared" si="134"/>
        <v>1.9079999998211861E-2</v>
      </c>
      <c r="F97">
        <f t="shared" ca="1" si="140"/>
        <v>18.704265014797702</v>
      </c>
      <c r="G97">
        <f t="shared" ca="1" si="141"/>
        <v>17.960537320403624</v>
      </c>
      <c r="I97">
        <f>SUM(D$2:D97)/COUNT(D$2:D97)</f>
        <v>1.9990231578949056E-2</v>
      </c>
      <c r="J97">
        <f t="shared" si="135"/>
        <v>0.95446618128747818</v>
      </c>
      <c r="L97">
        <f ca="1">VARA(C$2:C97)</f>
        <v>5.7689737884697705E-4</v>
      </c>
      <c r="M97">
        <f t="shared" ca="1" si="136"/>
        <v>-3.1204701089665638E-4</v>
      </c>
      <c r="N97">
        <f t="shared" ca="1" si="142"/>
        <v>0.12905188680456306</v>
      </c>
      <c r="O97" t="b">
        <f ca="1">IF(OR(O96,M97*MIN((B97-B$2)*Analysis!$B$19,1)&gt;Analysis!$B$18),TRUE,FALSE)</f>
        <v>0</v>
      </c>
      <c r="P97" t="b">
        <f>IF(OR('Flight Input'!N97=3,'Flight Input'!N97=9),TRUE,FALSE)</f>
        <v>0</v>
      </c>
      <c r="Q97">
        <f ca="1">IF(O97,Q96,SUM(C$2:C97)/COUNT(C$2:C97))+(Analysis!$D$14-500)/1000000</f>
        <v>9.850154624374996</v>
      </c>
      <c r="R97">
        <f t="shared" ca="1" si="137"/>
        <v>0</v>
      </c>
      <c r="S97">
        <f t="shared" ca="1" si="143"/>
        <v>0</v>
      </c>
      <c r="T97">
        <f>IF(P97,T96+S97*$D97,0)</f>
        <v>0</v>
      </c>
      <c r="U97">
        <f>IF($P97,T97*Analysis!$B$28+Analysis!$B$29,0)</f>
        <v>0</v>
      </c>
      <c r="V97">
        <f>U97-'Flight Input'!$U97</f>
        <v>0</v>
      </c>
      <c r="W97">
        <f ca="1">MEDIAN2(R97,Analysis!$B$5,2)</f>
        <v>0</v>
      </c>
      <c r="X97">
        <f t="shared" ref="X97:Y97" ca="1" si="202">X96+W97*$D97</f>
        <v>0</v>
      </c>
      <c r="Y97">
        <f t="shared" ca="1" si="202"/>
        <v>0</v>
      </c>
      <c r="AA97">
        <f ca="1">AVERAGE2(W97,Analysis!$B$6,2)</f>
        <v>0</v>
      </c>
      <c r="AB97">
        <f t="shared" ref="AB97:AC97" ca="1" si="203">AB96+AA97*$D97</f>
        <v>0</v>
      </c>
      <c r="AC97">
        <f t="shared" ca="1" si="203"/>
        <v>0</v>
      </c>
      <c r="AF97">
        <f ca="1">IF(B97&gt;0,C97-Analysis!$B$14,0)</f>
        <v>1.0070385428484485E-3</v>
      </c>
      <c r="AG97">
        <f ca="1">IF(B97&gt;0,AG96+AF97*$D97,0)</f>
        <v>-7.6092896331922807E-3</v>
      </c>
      <c r="AH97">
        <f ca="1">IF(B97&gt;0,AH96+AG97*$D97,0)</f>
        <v>-1.8733181092513932E-3</v>
      </c>
      <c r="AI97">
        <f ca="1">IF(AND(B97&gt;Analysis!$B$39,B97&lt;Analysis!$B$40),FilterInput(AF97,Analysis!$B$34,Analysis!$B$35),0)</f>
        <v>0</v>
      </c>
      <c r="AJ97">
        <f ca="1">MEDIAN2(AI97,Analysis!$B$5,2)</f>
        <v>0</v>
      </c>
      <c r="AK97">
        <f ca="1">AVERAGE2(AJ97,Analysis!$B$6,2)</f>
        <v>0</v>
      </c>
      <c r="AL97">
        <f ca="1">INTEGRAL2(R97,$B97,AL96,R96,$B96,Analysis!$B$22)</f>
        <v>0</v>
      </c>
      <c r="AM97">
        <f ca="1">IF(AND(B97&lt;Analysis!$B$40,B97&gt;0),INTEGRAL2(AL97,$B97,AM96,AL96,$B96,Analysis!$B$23),0)</f>
        <v>0</v>
      </c>
      <c r="AN97">
        <f>IF($P97,AM97*Analysis!$B$30+Analysis!$B$31,0)</f>
        <v>0</v>
      </c>
      <c r="AO97">
        <f>AN97-'Flight Input'!$U97</f>
        <v>0</v>
      </c>
      <c r="AQ97">
        <f>Analysis!$B$36*'Flight Input'!U97+IF('Flight Input'!U97 &gt; 0,Analysis!$B$37,0)</f>
        <v>0</v>
      </c>
      <c r="AR97">
        <f ca="1">_xlfn.COVARIANCE.P($AN$102:$AN$1102,'Flight Input'!U97:U1097)</f>
        <v>1.5777627242550551E-2</v>
      </c>
    </row>
    <row r="98" spans="1:44" x14ac:dyDescent="0.3">
      <c r="A98">
        <v>96</v>
      </c>
      <c r="B98">
        <f>'Flight Input'!M98</f>
        <v>1.9624049999983981</v>
      </c>
      <c r="C98">
        <f ca="1">INDIRECT(CONCATENATE("'Flight Input'!",Analysis!$B$2,A98+2))</f>
        <v>9.8534190600000002</v>
      </c>
      <c r="D98">
        <f t="shared" si="134"/>
        <v>1.0733000002801418E-2</v>
      </c>
      <c r="F98">
        <f t="shared" ca="1" si="140"/>
        <v>18.810021761596285</v>
      </c>
      <c r="G98">
        <f t="shared" ca="1" si="141"/>
        <v>18.162425284023531</v>
      </c>
      <c r="I98">
        <f>SUM(D$2:D98)/COUNT(D$2:D98)</f>
        <v>1.9893802083364182E-2</v>
      </c>
      <c r="J98">
        <f t="shared" si="135"/>
        <v>0.53951476735443582</v>
      </c>
      <c r="L98">
        <f ca="1">VARA(C$2:C98)</f>
        <v>5.7100542100413149E-4</v>
      </c>
      <c r="M98">
        <f t="shared" ca="1" si="136"/>
        <v>-5.489572199112745E-4</v>
      </c>
      <c r="N98">
        <f t="shared" ca="1" si="142"/>
        <v>-7.0378272598816363E-2</v>
      </c>
      <c r="O98" t="b">
        <f ca="1">IF(OR(O97,M98*MIN((B98-B$2)*Analysis!$B$19,1)&gt;Analysis!$B$18),TRUE,FALSE)</f>
        <v>0</v>
      </c>
      <c r="P98" t="b">
        <f>IF(OR('Flight Input'!N98=3,'Flight Input'!N98=9),TRUE,FALSE)</f>
        <v>0</v>
      </c>
      <c r="Q98">
        <f ca="1">IF(O98,Q97,SUM(C$2:C98)/COUNT(C$2:C98))+(Analysis!$D$14-500)/1000000</f>
        <v>9.8501894123711295</v>
      </c>
      <c r="R98">
        <f t="shared" ca="1" si="137"/>
        <v>0</v>
      </c>
      <c r="S98">
        <f t="shared" ca="1" si="143"/>
        <v>0</v>
      </c>
      <c r="T98">
        <f>IF(P98,T97+S98*$D98,0)</f>
        <v>0</v>
      </c>
      <c r="U98">
        <f>IF($P98,T98*Analysis!$B$28+Analysis!$B$29,0)</f>
        <v>0</v>
      </c>
      <c r="V98">
        <f>U98-'Flight Input'!$U98</f>
        <v>0</v>
      </c>
      <c r="W98">
        <f ca="1">MEDIAN2(R98,Analysis!$B$5,2)</f>
        <v>0</v>
      </c>
      <c r="X98">
        <f t="shared" ref="X98:Y98" ca="1" si="204">X97+W98*$D98</f>
        <v>0</v>
      </c>
      <c r="Y98">
        <f t="shared" ca="1" si="204"/>
        <v>0</v>
      </c>
      <c r="AA98">
        <f ca="1">AVERAGE2(W98,Analysis!$B$6,2)</f>
        <v>0</v>
      </c>
      <c r="AB98">
        <f t="shared" ref="AB98:AC98" ca="1" si="205">AB97+AA98*$D98</f>
        <v>0</v>
      </c>
      <c r="AC98">
        <f t="shared" ca="1" si="205"/>
        <v>0</v>
      </c>
      <c r="AF98">
        <f ca="1">IF(B98&gt;0,C98-Analysis!$B$14,0)</f>
        <v>2.5166854284819351E-4</v>
      </c>
      <c r="AG98">
        <f ca="1">IF(B98&gt;0,AG97+AF98*$D98,0)</f>
        <v>-7.606588474721186E-3</v>
      </c>
      <c r="AH98">
        <f ca="1">IF(B98&gt;0,AH97+AG98*$D98,0)</f>
        <v>-1.954959623371885E-3</v>
      </c>
      <c r="AI98">
        <f ca="1">IF(AND(B98&gt;Analysis!$B$39,B98&lt;Analysis!$B$40),FilterInput(AF98,Analysis!$B$34,Analysis!$B$35),0)</f>
        <v>0</v>
      </c>
      <c r="AJ98">
        <f ca="1">MEDIAN2(AI98,Analysis!$B$5,2)</f>
        <v>0</v>
      </c>
      <c r="AK98">
        <f ca="1">AVERAGE2(AJ98,Analysis!$B$6,2)</f>
        <v>0</v>
      </c>
      <c r="AL98">
        <f ca="1">INTEGRAL2(R98,$B98,AL97,R97,$B97,Analysis!$B$22)</f>
        <v>0</v>
      </c>
      <c r="AM98">
        <f ca="1">IF(AND(B98&lt;Analysis!$B$40,B98&gt;0),INTEGRAL2(AL98,$B98,AM97,AL97,$B97,Analysis!$B$23),0)</f>
        <v>0</v>
      </c>
      <c r="AN98">
        <f>IF($P98,AM98*Analysis!$B$30+Analysis!$B$31,0)</f>
        <v>0</v>
      </c>
      <c r="AO98">
        <f>AN98-'Flight Input'!$U98</f>
        <v>0</v>
      </c>
      <c r="AQ98">
        <f>Analysis!$B$36*'Flight Input'!U98+IF('Flight Input'!U98 &gt; 0,Analysis!$B$37,0)</f>
        <v>0</v>
      </c>
      <c r="AR98">
        <f ca="1">_xlfn.COVARIANCE.P($AN$102:$AN$1102,'Flight Input'!U98:U1098)</f>
        <v>1.578240594545146E-2</v>
      </c>
    </row>
    <row r="99" spans="1:44" x14ac:dyDescent="0.3">
      <c r="A99">
        <v>97</v>
      </c>
      <c r="B99">
        <f>'Flight Input'!M99</f>
        <v>1.9868080000014743</v>
      </c>
      <c r="C99">
        <f ca="1">INDIRECT(CONCATENATE("'Flight Input'!",Analysis!$B$2,A99+2))</f>
        <v>9.853507350000001</v>
      </c>
      <c r="D99">
        <f t="shared" si="134"/>
        <v>2.4403000003076158E-2</v>
      </c>
      <c r="F99">
        <f t="shared" ca="1" si="140"/>
        <v>19.050476901488647</v>
      </c>
      <c r="G99">
        <f t="shared" ca="1" si="141"/>
        <v>18.627314071909161</v>
      </c>
      <c r="I99">
        <f>SUM(D$2:D99)/COUNT(D$2:D99)</f>
        <v>1.9940288659856059E-2</v>
      </c>
      <c r="J99">
        <f t="shared" si="135"/>
        <v>1.2238037482478608</v>
      </c>
      <c r="L99">
        <f ca="1">VARA(C$2:C99)</f>
        <v>5.6523867285676892E-4</v>
      </c>
      <c r="M99">
        <f t="shared" ca="1" si="136"/>
        <v>-2.3631308227003368E-4</v>
      </c>
      <c r="N99">
        <f t="shared" ca="1" si="142"/>
        <v>3.6179977867327171E-3</v>
      </c>
      <c r="O99" t="b">
        <f ca="1">IF(OR(O98,M99*MIN((B99-B$2)*Analysis!$B$19,1)&gt;Analysis!$B$18),TRUE,FALSE)</f>
        <v>0</v>
      </c>
      <c r="P99" t="b">
        <f>IF(OR('Flight Input'!N99=3,'Flight Input'!N99=9),TRUE,FALSE)</f>
        <v>0</v>
      </c>
      <c r="Q99">
        <f ca="1">IF(O99,Q98,SUM(C$2:C99)/COUNT(C$2:C99))+(Analysis!$D$14-500)/1000000</f>
        <v>9.8502243913265275</v>
      </c>
      <c r="R99">
        <f t="shared" ca="1" si="137"/>
        <v>0</v>
      </c>
      <c r="S99">
        <f t="shared" ca="1" si="143"/>
        <v>0</v>
      </c>
      <c r="T99">
        <f>IF(P99,T98+S99*$D99,0)</f>
        <v>0</v>
      </c>
      <c r="U99">
        <f>IF($P99,T99*Analysis!$B$28+Analysis!$B$29,0)</f>
        <v>0</v>
      </c>
      <c r="V99">
        <f>U99-'Flight Input'!$U99</f>
        <v>0</v>
      </c>
      <c r="W99">
        <f ca="1">MEDIAN2(R99,Analysis!$B$5,2)</f>
        <v>0</v>
      </c>
      <c r="X99">
        <f t="shared" ref="X99:Y99" ca="1" si="206">X98+W99*$D99</f>
        <v>0</v>
      </c>
      <c r="Y99">
        <f t="shared" ca="1" si="206"/>
        <v>0</v>
      </c>
      <c r="AA99">
        <f ca="1">AVERAGE2(W99,Analysis!$B$6,2)</f>
        <v>0</v>
      </c>
      <c r="AB99">
        <f t="shared" ref="AB99:AC99" ca="1" si="207">AB98+AA99*$D99</f>
        <v>0</v>
      </c>
      <c r="AC99">
        <f t="shared" ca="1" si="207"/>
        <v>0</v>
      </c>
      <c r="AF99">
        <f ca="1">IF(B99&gt;0,C99-Analysis!$B$14,0)</f>
        <v>3.3995854284896154E-4</v>
      </c>
      <c r="AG99">
        <f ca="1">IF(B99&gt;0,AG98+AF99*$D99,0)</f>
        <v>-7.5982924663989971E-3</v>
      </c>
      <c r="AH99">
        <f ca="1">IF(B99&gt;0,AH98+AG99*$D99,0)</f>
        <v>-2.1403807544527931E-3</v>
      </c>
      <c r="AI99">
        <f ca="1">IF(AND(B99&gt;Analysis!$B$39,B99&lt;Analysis!$B$40),FilterInput(AF99,Analysis!$B$34,Analysis!$B$35),0)</f>
        <v>0</v>
      </c>
      <c r="AJ99">
        <f ca="1">MEDIAN2(AI99,Analysis!$B$5,2)</f>
        <v>0</v>
      </c>
      <c r="AK99">
        <f ca="1">AVERAGE2(AJ99,Analysis!$B$6,2)</f>
        <v>0</v>
      </c>
      <c r="AL99">
        <f ca="1">INTEGRAL2(R99,$B99,AL98,R98,$B98,Analysis!$B$22)</f>
        <v>0</v>
      </c>
      <c r="AM99">
        <f ca="1">IF(AND(B99&lt;Analysis!$B$40,B99&gt;0),INTEGRAL2(AL99,$B99,AM98,AL98,$B98,Analysis!$B$23),0)</f>
        <v>0</v>
      </c>
      <c r="AN99">
        <f>IF($P99,AM99*Analysis!$B$30+Analysis!$B$31,0)</f>
        <v>0</v>
      </c>
      <c r="AO99">
        <f>AN99-'Flight Input'!$U99</f>
        <v>0</v>
      </c>
      <c r="AQ99">
        <f>Analysis!$B$36*'Flight Input'!U99+IF('Flight Input'!U99 &gt; 0,Analysis!$B$37,0)</f>
        <v>0</v>
      </c>
      <c r="AR99">
        <f ca="1">_xlfn.COVARIANCE.P($AN$102:$AN$1102,'Flight Input'!U99:U1099)</f>
        <v>1.5784328557106847E-2</v>
      </c>
    </row>
    <row r="100" spans="1:44" x14ac:dyDescent="0.3">
      <c r="A100">
        <v>98</v>
      </c>
      <c r="B100">
        <f>'Flight Input'!M100</f>
        <v>2.0070249999989755</v>
      </c>
      <c r="C100">
        <f ca="1">INDIRECT(CONCATENATE("'Flight Input'!",Analysis!$B$2,A100+2))</f>
        <v>9.8535171600000009</v>
      </c>
      <c r="D100">
        <f t="shared" si="134"/>
        <v>2.0216999997501262E-2</v>
      </c>
      <c r="F100">
        <f t="shared" ca="1" si="140"/>
        <v>19.249685457887747</v>
      </c>
      <c r="G100">
        <f t="shared" ca="1" si="141"/>
        <v>19.01648496276318</v>
      </c>
      <c r="I100">
        <f>SUM(D$2:D100)/COUNT(D$2:D100)</f>
        <v>1.9943112244934072E-2</v>
      </c>
      <c r="J100">
        <f t="shared" si="135"/>
        <v>1.0137334508878755</v>
      </c>
      <c r="L100">
        <f ca="1">VARA(C$2:C100)</f>
        <v>5.5958788922271462E-4</v>
      </c>
      <c r="M100">
        <f t="shared" ca="1" si="136"/>
        <v>-2.7950653582394566E-4</v>
      </c>
      <c r="N100">
        <f t="shared" ca="1" si="142"/>
        <v>4.8523519815503978E-4</v>
      </c>
      <c r="O100" t="b">
        <f ca="1">IF(OR(O99,M100*MIN((B100-B$2)*Analysis!$B$19,1)&gt;Analysis!$B$18),TRUE,FALSE)</f>
        <v>0</v>
      </c>
      <c r="P100" t="b">
        <f>IF(OR('Flight Input'!N100=3,'Flight Input'!N100=9),TRUE,FALSE)</f>
        <v>0</v>
      </c>
      <c r="Q100">
        <f ca="1">IF(O100,Q99,SUM(C$2:C100)/COUNT(C$2:C100))+(Analysis!$D$14-500)/1000000</f>
        <v>9.8502587627272682</v>
      </c>
      <c r="R100">
        <f t="shared" ca="1" si="137"/>
        <v>0</v>
      </c>
      <c r="S100">
        <f t="shared" ca="1" si="143"/>
        <v>0</v>
      </c>
      <c r="T100">
        <f>IF(P100,T99+S100*$D100,0)</f>
        <v>0</v>
      </c>
      <c r="U100">
        <f>IF($P100,T100*Analysis!$B$28+Analysis!$B$29,0)</f>
        <v>0</v>
      </c>
      <c r="V100">
        <f>U100-'Flight Input'!$U100</f>
        <v>0</v>
      </c>
      <c r="W100">
        <f ca="1">MEDIAN2(R100,Analysis!$B$5,2)</f>
        <v>0</v>
      </c>
      <c r="X100">
        <f t="shared" ref="X100:Y100" ca="1" si="208">X99+W100*$D100</f>
        <v>0</v>
      </c>
      <c r="Y100">
        <f t="shared" ca="1" si="208"/>
        <v>0</v>
      </c>
      <c r="AA100">
        <f ca="1">AVERAGE2(W100,Analysis!$B$6,2)</f>
        <v>0</v>
      </c>
      <c r="AB100">
        <f t="shared" ref="AB100:AC100" ca="1" si="209">AB99+AA100*$D100</f>
        <v>0</v>
      </c>
      <c r="AC100">
        <f t="shared" ca="1" si="209"/>
        <v>0</v>
      </c>
      <c r="AF100">
        <f ca="1">IF(B100&gt;0,C100-Analysis!$B$14,0)</f>
        <v>3.4976854284884951E-4</v>
      </c>
      <c r="AG100">
        <f ca="1">IF(B100&gt;0,AG99+AF100*$D100,0)</f>
        <v>-7.5912211957690958E-3</v>
      </c>
      <c r="AH100">
        <f ca="1">IF(B100&gt;0,AH99+AG100*$D100,0)</f>
        <v>-2.2938524733486882E-3</v>
      </c>
      <c r="AI100">
        <f ca="1">IF(AND(B100&gt;Analysis!$B$39,B100&lt;Analysis!$B$40),FilterInput(AF100,Analysis!$B$34,Analysis!$B$35),0)</f>
        <v>0</v>
      </c>
      <c r="AJ100">
        <f ca="1">MEDIAN2(AI100,Analysis!$B$5,2)</f>
        <v>0</v>
      </c>
      <c r="AK100">
        <f ca="1">AVERAGE2(AJ100,Analysis!$B$6,2)</f>
        <v>0</v>
      </c>
      <c r="AL100">
        <f ca="1">INTEGRAL2(R100,$B100,AL99,R99,$B99,Analysis!$B$22)</f>
        <v>0</v>
      </c>
      <c r="AM100">
        <f ca="1">IF(AND(B100&lt;Analysis!$B$40,B100&gt;0),INTEGRAL2(AL100,$B100,AM99,AL99,$B99,Analysis!$B$23),0)</f>
        <v>0</v>
      </c>
      <c r="AN100">
        <f>IF($P100,AM100*Analysis!$B$30+Analysis!$B$31,0)</f>
        <v>0</v>
      </c>
      <c r="AO100">
        <f>AN100-'Flight Input'!$U100</f>
        <v>0</v>
      </c>
      <c r="AQ100">
        <f>Analysis!$B$36*'Flight Input'!U100+IF('Flight Input'!U100 &gt; 0,Analysis!$B$37,0)</f>
        <v>0</v>
      </c>
      <c r="AR100">
        <f ca="1">_xlfn.COVARIANCE.P($AN$102:$AN$1102,'Flight Input'!U100:U1100)</f>
        <v>1.5801492816643219E-2</v>
      </c>
    </row>
    <row r="101" spans="1:44" x14ac:dyDescent="0.3">
      <c r="A101">
        <v>99</v>
      </c>
      <c r="B101">
        <f>'Flight Input'!M101</f>
        <v>2.0269549999939045</v>
      </c>
      <c r="C101">
        <f ca="1">INDIRECT(CONCATENATE("'Flight Input'!",Analysis!$B$2,A101+2))</f>
        <v>9.8535465900000005</v>
      </c>
      <c r="D101">
        <f t="shared" si="134"/>
        <v>1.9929999994928949E-2</v>
      </c>
      <c r="F101">
        <f t="shared" ca="1" si="140"/>
        <v>19.446066641376479</v>
      </c>
      <c r="G101">
        <f t="shared" ca="1" si="141"/>
        <v>19.404045070827202</v>
      </c>
      <c r="I101">
        <f>SUM(D$2:D101)/COUNT(D$2:D101)</f>
        <v>1.9942979797964323E-2</v>
      </c>
      <c r="J101">
        <f t="shared" si="135"/>
        <v>0.9993491542805103</v>
      </c>
      <c r="L101">
        <f ca="1">VARA(C$2:C101)</f>
        <v>5.5405093860302576E-4</v>
      </c>
      <c r="M101">
        <f t="shared" ca="1" si="136"/>
        <v>-2.7781990070736097E-4</v>
      </c>
      <c r="N101">
        <f t="shared" ca="1" si="142"/>
        <v>1.4766683395460187E-3</v>
      </c>
      <c r="O101" t="b">
        <f ca="1">IF(OR(O100,M101*MIN((B101-B$2)*Analysis!$B$19,1)&gt;Analysis!$B$18),TRUE,FALSE)</f>
        <v>0</v>
      </c>
      <c r="P101" t="b">
        <f>IF(OR('Flight Input'!N101=3,'Flight Input'!N101=9),TRUE,FALSE)</f>
        <v>0</v>
      </c>
      <c r="Q101">
        <f ca="1">IF(O101,Q100,SUM(C$2:C101)/COUNT(C$2:C101))+(Analysis!$D$14-500)/1000000</f>
        <v>9.8502927409999952</v>
      </c>
      <c r="R101">
        <f t="shared" ca="1" si="137"/>
        <v>0</v>
      </c>
      <c r="S101">
        <f t="shared" ca="1" si="143"/>
        <v>0</v>
      </c>
      <c r="T101">
        <f>IF(P101,T100+S101*$D101,0)</f>
        <v>0</v>
      </c>
      <c r="U101">
        <f>IF($P101,T101*Analysis!$B$28+Analysis!$B$29,0)</f>
        <v>0</v>
      </c>
      <c r="V101">
        <f>U101-'Flight Input'!$U101</f>
        <v>0</v>
      </c>
      <c r="W101">
        <f ca="1">MEDIAN2(R101,Analysis!$B$5,2)</f>
        <v>0</v>
      </c>
      <c r="X101">
        <f t="shared" ref="X101:Y101" ca="1" si="210">X100+W101*$D101</f>
        <v>0</v>
      </c>
      <c r="Y101">
        <f t="shared" ca="1" si="210"/>
        <v>0</v>
      </c>
      <c r="AA101">
        <f ca="1">AVERAGE2(W101,Analysis!$B$6,2)</f>
        <v>0</v>
      </c>
      <c r="AB101">
        <f t="shared" ref="AB101:AC101" ca="1" si="211">AB100+AA101*$D101</f>
        <v>0</v>
      </c>
      <c r="AC101">
        <f t="shared" ca="1" si="211"/>
        <v>0</v>
      </c>
      <c r="AF101">
        <f ca="1">IF(B101&gt;0,C101-Analysis!$B$14,0)</f>
        <v>3.791985428485134E-4</v>
      </c>
      <c r="AG101">
        <f ca="1">IF(B101&gt;0,AG100+AF101*$D101,0)</f>
        <v>-7.5836637688120479E-3</v>
      </c>
      <c r="AH101">
        <f ca="1">IF(B101&gt;0,AH100+AG101*$D101,0)</f>
        <v>-2.4449948922226554E-3</v>
      </c>
      <c r="AI101">
        <f ca="1">IF(AND(B101&gt;Analysis!$B$39,B101&lt;Analysis!$B$40),FilterInput(AF101,Analysis!$B$34,Analysis!$B$35),0)</f>
        <v>0</v>
      </c>
      <c r="AJ101">
        <f ca="1">MEDIAN2(AI101,Analysis!$B$5,2)</f>
        <v>0</v>
      </c>
      <c r="AK101">
        <f ca="1">AVERAGE2(AJ101,Analysis!$B$6,2)</f>
        <v>0</v>
      </c>
      <c r="AL101">
        <f ca="1">INTEGRAL2(R101,$B101,AL100,R100,$B100,Analysis!$B$22)</f>
        <v>0</v>
      </c>
      <c r="AM101">
        <f ca="1">IF(AND(B101&lt;Analysis!$B$40,B101&gt;0),INTEGRAL2(AL101,$B101,AM100,AL100,$B100,Analysis!$B$23),0)</f>
        <v>0</v>
      </c>
      <c r="AN101">
        <f>IF($P101,AM101*Analysis!$B$30+Analysis!$B$31,0)</f>
        <v>0</v>
      </c>
      <c r="AO101">
        <f>AN101-'Flight Input'!$U101</f>
        <v>0</v>
      </c>
      <c r="AQ101">
        <f>Analysis!$B$36*'Flight Input'!U101+IF('Flight Input'!U101 &gt; 0,Analysis!$B$37,0)</f>
        <v>0</v>
      </c>
      <c r="AR101">
        <f ca="1">_xlfn.COVARIANCE.P($AN$102:$AN$1102,'Flight Input'!U101:U1101)</f>
        <v>1.5858025299604891E-2</v>
      </c>
    </row>
    <row r="102" spans="1:44" x14ac:dyDescent="0.3">
      <c r="A102">
        <v>100</v>
      </c>
      <c r="B102">
        <f>'Flight Input'!M102</f>
        <v>2.0515290000039386</v>
      </c>
      <c r="C102">
        <f ca="1">INDIRECT(CONCATENATE("'Flight Input'!",Analysis!$B$2,A102+2))</f>
        <v>9.8535269700000008</v>
      </c>
      <c r="D102">
        <f t="shared" si="134"/>
        <v>2.4574000010034069E-2</v>
      </c>
      <c r="F102">
        <f t="shared" ca="1" si="140"/>
        <v>19.688207213236129</v>
      </c>
      <c r="G102">
        <f t="shared" ca="1" si="141"/>
        <v>19.887863075082819</v>
      </c>
      <c r="I102">
        <f>SUM(D$2:D102)/COUNT(D$2:D102)</f>
        <v>1.9989290000085022E-2</v>
      </c>
      <c r="J102">
        <f t="shared" si="135"/>
        <v>1.229358321877843</v>
      </c>
      <c r="L102">
        <f ca="1">VARA(C$2:C102)</f>
        <v>5.4862116057941565E-4</v>
      </c>
      <c r="M102">
        <f t="shared" ca="1" si="136"/>
        <v>-2.2095621475514817E-4</v>
      </c>
      <c r="N102">
        <f t="shared" ca="1" si="142"/>
        <v>-7.9840481776530801E-4</v>
      </c>
      <c r="O102" t="b">
        <f ca="1">IF(OR(O101,M102*MIN((B102-B$2)*Analysis!$B$19,1)&gt;Analysis!$B$18),TRUE,FALSE)</f>
        <v>0</v>
      </c>
      <c r="P102" t="b">
        <f>IF(OR('Flight Input'!N102=3,'Flight Input'!N102=9),TRUE,FALSE)</f>
        <v>0</v>
      </c>
      <c r="Q102">
        <f ca="1">IF(O102,Q101,SUM(C$2:C102)/COUNT(C$2:C102))+(Analysis!$D$14-500)/1000000</f>
        <v>9.850325852178214</v>
      </c>
      <c r="R102">
        <f t="shared" ca="1" si="137"/>
        <v>0</v>
      </c>
      <c r="S102">
        <f t="shared" ca="1" si="143"/>
        <v>0</v>
      </c>
      <c r="T102">
        <f>IF(P102,T101+S102*$D102,0)</f>
        <v>0</v>
      </c>
      <c r="U102">
        <f>IF($P102,T102*Analysis!$B$28+Analysis!$B$29,0)</f>
        <v>0</v>
      </c>
      <c r="V102">
        <f>U102-'Flight Input'!$U102</f>
        <v>0</v>
      </c>
      <c r="W102">
        <f ca="1">MEDIAN2(R102,Analysis!$B$5,2)</f>
        <v>0</v>
      </c>
      <c r="X102">
        <f t="shared" ref="X102:Y102" ca="1" si="212">X101+W102*$D102</f>
        <v>0</v>
      </c>
      <c r="Y102">
        <f t="shared" ca="1" si="212"/>
        <v>0</v>
      </c>
      <c r="AA102">
        <f ca="1">AVERAGE2(W102,Analysis!$B$6,2)</f>
        <v>0</v>
      </c>
      <c r="AB102">
        <f t="shared" ref="AB102:AC102" ca="1" si="213">AB101+AA102*$D102</f>
        <v>0</v>
      </c>
      <c r="AC102">
        <f t="shared" ca="1" si="213"/>
        <v>0</v>
      </c>
      <c r="AF102">
        <f ca="1">IF(B102&gt;0,C102-Analysis!$B$14,0)</f>
        <v>3.5957854284873747E-4</v>
      </c>
      <c r="AG102">
        <f ca="1">IF(B102&gt;0,AG101+AF102*$D102,0)</f>
        <v>-7.5748274856964753E-3</v>
      </c>
      <c r="AH102">
        <f ca="1">IF(B102&gt;0,AH101+AG102*$D102,0)</f>
        <v>-2.6311387029321668E-3</v>
      </c>
      <c r="AI102">
        <f ca="1">IF(AND(B102&gt;Analysis!$B$39,B102&lt;Analysis!$B$40),FilterInput(AF102,Analysis!$B$34,Analysis!$B$35),0)</f>
        <v>0</v>
      </c>
      <c r="AJ102">
        <f ca="1">MEDIAN2(AI102,Analysis!$B$5,2)</f>
        <v>0</v>
      </c>
      <c r="AK102">
        <f ca="1">AVERAGE2(AJ102,Analysis!$B$6,2)</f>
        <v>0</v>
      </c>
      <c r="AL102">
        <f ca="1">INTEGRAL2(R102,$B102,AL101,R101,$B101,Analysis!$B$22)</f>
        <v>0</v>
      </c>
      <c r="AM102">
        <f ca="1">IF(AND(B102&lt;Analysis!$B$40,B102&gt;0),INTEGRAL2(AL102,$B102,AM101,AL101,$B101,Analysis!$B$23),0)</f>
        <v>0</v>
      </c>
      <c r="AN102">
        <f>IF($P102,AM102*Analysis!$B$30+Analysis!$B$31,0)</f>
        <v>0</v>
      </c>
      <c r="AO102">
        <f>AN102-'Flight Input'!$U102</f>
        <v>0</v>
      </c>
      <c r="AQ102">
        <f>Analysis!$B$36*'Flight Input'!U102+IF('Flight Input'!U102 &gt; 0,Analysis!$B$37,0)</f>
        <v>0</v>
      </c>
      <c r="AR102">
        <f ca="1">_xlfn.COVARIANCE.P($AN$102:$AN$1102,'Flight Input'!U102:U1102)</f>
        <v>1.5924238055774413E-2</v>
      </c>
    </row>
    <row r="103" spans="1:44" x14ac:dyDescent="0.3">
      <c r="A103">
        <v>101</v>
      </c>
      <c r="B103">
        <f>'Flight Input'!M103</f>
        <v>2.06706000000122</v>
      </c>
      <c r="C103">
        <f ca="1">INDIRECT(CONCATENATE("'Flight Input'!",Analysis!$B$2,A103+2))</f>
        <v>9.8540959499999996</v>
      </c>
      <c r="D103">
        <f t="shared" si="134"/>
        <v>1.5530999997281469E-2</v>
      </c>
      <c r="F103">
        <f t="shared" ca="1" si="140"/>
        <v>19.84125117740879</v>
      </c>
      <c r="G103">
        <f t="shared" ca="1" si="141"/>
        <v>20.196017547065217</v>
      </c>
      <c r="I103">
        <f>SUM(D$2:D103)/COUNT(D$2:D103)</f>
        <v>1.9945148514908747E-2</v>
      </c>
      <c r="J103">
        <f t="shared" si="135"/>
        <v>0.77868560295112588</v>
      </c>
      <c r="L103">
        <f ca="1">VARA(C$2:C103)</f>
        <v>5.4333686749949602E-4</v>
      </c>
      <c r="M103">
        <f t="shared" ca="1" si="136"/>
        <v>-3.4024165094614619E-4</v>
      </c>
      <c r="N103">
        <f t="shared" ca="1" si="142"/>
        <v>3.6635116869385399E-2</v>
      </c>
      <c r="O103" t="b">
        <f ca="1">IF(OR(O102,M103*MIN((B103-B$2)*Analysis!$B$19,1)&gt;Analysis!$B$18),TRUE,FALSE)</f>
        <v>0</v>
      </c>
      <c r="P103" t="b">
        <f>IF(OR('Flight Input'!N103=3,'Flight Input'!N103=9),TRUE,FALSE)</f>
        <v>0</v>
      </c>
      <c r="Q103">
        <f ca="1">IF(O103,Q102,SUM(C$2:C103)/COUNT(C$2:C103))+(Analysis!$D$14-500)/1000000</f>
        <v>9.8503638923529362</v>
      </c>
      <c r="R103">
        <f t="shared" ca="1" si="137"/>
        <v>0</v>
      </c>
      <c r="S103">
        <f t="shared" ca="1" si="143"/>
        <v>0</v>
      </c>
      <c r="T103">
        <f>IF(P103,T102+S103*$D103,0)</f>
        <v>0</v>
      </c>
      <c r="U103">
        <f>IF($P103,T103*Analysis!$B$28+Analysis!$B$29,0)</f>
        <v>0</v>
      </c>
      <c r="V103">
        <f>U103-'Flight Input'!$U103</f>
        <v>0</v>
      </c>
      <c r="W103">
        <f ca="1">MEDIAN2(R103,Analysis!$B$5,2)</f>
        <v>0</v>
      </c>
      <c r="X103">
        <f t="shared" ref="X103:Y103" ca="1" si="214">X102+W103*$D103</f>
        <v>0</v>
      </c>
      <c r="Y103">
        <f t="shared" ca="1" si="214"/>
        <v>0</v>
      </c>
      <c r="AA103">
        <f ca="1">AVERAGE2(W103,Analysis!$B$6,2)</f>
        <v>0</v>
      </c>
      <c r="AB103">
        <f t="shared" ref="AB103:AC103" ca="1" si="215">AB102+AA103*$D103</f>
        <v>0</v>
      </c>
      <c r="AC103">
        <f t="shared" ca="1" si="215"/>
        <v>0</v>
      </c>
      <c r="AF103">
        <f ca="1">IF(B103&gt;0,C103-Analysis!$B$14,0)</f>
        <v>9.2855854284756845E-4</v>
      </c>
      <c r="AG103">
        <f ca="1">IF(B103&gt;0,AG102+AF103*$D103,0)</f>
        <v>-7.5604060429700342E-3</v>
      </c>
      <c r="AH103">
        <f ca="1">IF(B103&gt;0,AH102+AG103*$D103,0)</f>
        <v>-2.7485593691649814E-3</v>
      </c>
      <c r="AI103">
        <f ca="1">IF(AND(B103&gt;Analysis!$B$39,B103&lt;Analysis!$B$40),FilterInput(AF103,Analysis!$B$34,Analysis!$B$35),0)</f>
        <v>0</v>
      </c>
      <c r="AJ103">
        <f ca="1">MEDIAN2(AI103,Analysis!$B$5,2)</f>
        <v>0</v>
      </c>
      <c r="AK103">
        <f ca="1">AVERAGE2(AJ103,Analysis!$B$6,2)</f>
        <v>0</v>
      </c>
      <c r="AL103">
        <f ca="1">INTEGRAL2(R103,$B103,AL102,R102,$B102,Analysis!$B$22)</f>
        <v>0</v>
      </c>
      <c r="AM103">
        <f ca="1">IF(AND(B103&lt;Analysis!$B$40,B103&gt;0),INTEGRAL2(AL103,$B103,AM102,AL102,$B102,Analysis!$B$23),0)</f>
        <v>0</v>
      </c>
      <c r="AN103">
        <f>IF($P103,AM103*Analysis!$B$30+Analysis!$B$31,0)</f>
        <v>0</v>
      </c>
      <c r="AO103">
        <f>AN103-'Flight Input'!$U103</f>
        <v>0</v>
      </c>
      <c r="AQ103">
        <f>Analysis!$B$36*'Flight Input'!U103+IF('Flight Input'!U103 &gt; 0,Analysis!$B$37,0)</f>
        <v>0</v>
      </c>
      <c r="AR103">
        <f ca="1">_xlfn.COVARIANCE.P($AN$102:$AN$1102,'Flight Input'!U103:U1103)</f>
        <v>1.5747924709944714E-2</v>
      </c>
    </row>
    <row r="104" spans="1:44" x14ac:dyDescent="0.3">
      <c r="A104">
        <v>102</v>
      </c>
      <c r="B104">
        <f>'Flight Input'!M104</f>
        <v>2.0930939999961993</v>
      </c>
      <c r="C104">
        <f ca="1">INDIRECT(CONCATENATE("'Flight Input'!",Analysis!$B$2,A104+2))</f>
        <v>9.8554889699999997</v>
      </c>
      <c r="D104">
        <f t="shared" si="134"/>
        <v>2.603399999497924E-2</v>
      </c>
      <c r="F104">
        <f t="shared" ca="1" si="140"/>
        <v>20.097828977204287</v>
      </c>
      <c r="G104">
        <f t="shared" ca="1" si="141"/>
        <v>20.719244426556848</v>
      </c>
      <c r="I104">
        <f>SUM(D$2:D104)/COUNT(D$2:D104)</f>
        <v>2.000484313726238E-2</v>
      </c>
      <c r="J104">
        <f t="shared" si="135"/>
        <v>1.3013848604734393</v>
      </c>
      <c r="L104">
        <f ca="1">VARA(C$2:C104)</f>
        <v>5.3827611350373795E-4</v>
      </c>
      <c r="M104">
        <f t="shared" ca="1" si="136"/>
        <v>-1.943901819441519E-4</v>
      </c>
      <c r="N104">
        <f t="shared" ca="1" si="142"/>
        <v>5.3507720683288296E-2</v>
      </c>
      <c r="O104" t="b">
        <f ca="1">IF(OR(O103,M104*MIN((B104-B$2)*Analysis!$B$19,1)&gt;Analysis!$B$18),TRUE,FALSE)</f>
        <v>0</v>
      </c>
      <c r="P104" t="b">
        <f>IF(OR('Flight Input'!N104=3,'Flight Input'!N104=9),TRUE,FALSE)</f>
        <v>0</v>
      </c>
      <c r="Q104">
        <f ca="1">IF(O104,Q103,SUM(C$2:C104)/COUNT(C$2:C104))+(Analysis!$D$14-500)/1000000</f>
        <v>9.8504147183495103</v>
      </c>
      <c r="R104">
        <f t="shared" ca="1" si="137"/>
        <v>0</v>
      </c>
      <c r="S104">
        <f t="shared" ca="1" si="143"/>
        <v>0</v>
      </c>
      <c r="T104">
        <f>IF(P104,T103+S104*$D104,0)</f>
        <v>0</v>
      </c>
      <c r="U104">
        <f>IF($P104,T104*Analysis!$B$28+Analysis!$B$29,0)</f>
        <v>0</v>
      </c>
      <c r="V104">
        <f>U104-'Flight Input'!$U104</f>
        <v>0</v>
      </c>
      <c r="W104">
        <f ca="1">MEDIAN2(R104,Analysis!$B$5,2)</f>
        <v>0</v>
      </c>
      <c r="X104">
        <f t="shared" ref="X104:Y104" ca="1" si="216">X103+W104*$D104</f>
        <v>0</v>
      </c>
      <c r="Y104">
        <f t="shared" ca="1" si="216"/>
        <v>0</v>
      </c>
      <c r="AA104">
        <f ca="1">AVERAGE2(W104,Analysis!$B$6,2)</f>
        <v>0</v>
      </c>
      <c r="AB104">
        <f t="shared" ref="AB104:AC104" ca="1" si="217">AB103+AA104*$D104</f>
        <v>0</v>
      </c>
      <c r="AC104">
        <f t="shared" ca="1" si="217"/>
        <v>0</v>
      </c>
      <c r="AF104">
        <f ca="1">IF(B104&gt;0,C104-Analysis!$B$14,0)</f>
        <v>2.3215785428476465E-3</v>
      </c>
      <c r="AG104">
        <f ca="1">IF(B104&gt;0,AG103+AF104*$D104,0)</f>
        <v>-7.4999660671971943E-3</v>
      </c>
      <c r="AH104">
        <f ca="1">IF(B104&gt;0,AH103+AG104*$D104,0)</f>
        <v>-2.9438134857207375E-3</v>
      </c>
      <c r="AI104">
        <f ca="1">IF(AND(B104&gt;Analysis!$B$39,B104&lt;Analysis!$B$40),FilterInput(AF104,Analysis!$B$34,Analysis!$B$35),0)</f>
        <v>0</v>
      </c>
      <c r="AJ104">
        <f ca="1">MEDIAN2(AI104,Analysis!$B$5,2)</f>
        <v>0</v>
      </c>
      <c r="AK104">
        <f ca="1">AVERAGE2(AJ104,Analysis!$B$6,2)</f>
        <v>0</v>
      </c>
      <c r="AL104">
        <f ca="1">INTEGRAL2(R104,$B104,AL103,R103,$B103,Analysis!$B$22)</f>
        <v>0</v>
      </c>
      <c r="AM104">
        <f ca="1">IF(AND(B104&lt;Analysis!$B$40,B104&gt;0),INTEGRAL2(AL104,$B104,AM103,AL103,$B103,Analysis!$B$23),0)</f>
        <v>0</v>
      </c>
      <c r="AN104">
        <f>IF($P104,AM104*Analysis!$B$30+Analysis!$B$31,0)</f>
        <v>0</v>
      </c>
      <c r="AO104">
        <f>AN104-'Flight Input'!$U104</f>
        <v>0</v>
      </c>
      <c r="AQ104">
        <f>Analysis!$B$36*'Flight Input'!U104+IF('Flight Input'!U104 &gt; 0,Analysis!$B$37,0)</f>
        <v>0</v>
      </c>
      <c r="AR104">
        <f ca="1">_xlfn.COVARIANCE.P($AN$102:$AN$1102,'Flight Input'!U104:U1104)</f>
        <v>1.5575091383067239E-2</v>
      </c>
    </row>
    <row r="105" spans="1:44" x14ac:dyDescent="0.3">
      <c r="A105">
        <v>103</v>
      </c>
      <c r="B105">
        <f>'Flight Input'!M105</f>
        <v>2.1083260000013979</v>
      </c>
      <c r="C105">
        <f ca="1">INDIRECT(CONCATENATE("'Flight Input'!",Analysis!$B$2,A105+2))</f>
        <v>9.8187701399999998</v>
      </c>
      <c r="D105">
        <f t="shared" si="134"/>
        <v>1.5232000005198643E-2</v>
      </c>
      <c r="F105">
        <f t="shared" ca="1" si="140"/>
        <v>20.247388484027812</v>
      </c>
      <c r="G105">
        <f t="shared" ca="1" si="141"/>
        <v>21.027652648050818</v>
      </c>
      <c r="I105">
        <f>SUM(D$2:D105)/COUNT(D$2:D105)</f>
        <v>1.9958504854426809E-2</v>
      </c>
      <c r="J105">
        <f t="shared" si="135"/>
        <v>0.76318342061680911</v>
      </c>
      <c r="L105">
        <f ca="1">VARA(C$2:C105)</f>
        <v>5.4261195520079067E-4</v>
      </c>
      <c r="M105">
        <f t="shared" ca="1" si="136"/>
        <v>2.8465347266103645E-4</v>
      </c>
      <c r="N105">
        <f t="shared" ca="1" si="142"/>
        <v>-2.410637472916743</v>
      </c>
      <c r="O105" t="b">
        <f ca="1">IF(OR(O104,M105*MIN((B105-B$2)*Analysis!$B$19,1)&gt;Analysis!$B$18),TRUE,FALSE)</f>
        <v>0</v>
      </c>
      <c r="P105" t="b">
        <f>IF(OR('Flight Input'!N105=3,'Flight Input'!N105=9),TRUE,FALSE)</f>
        <v>0</v>
      </c>
      <c r="Q105">
        <f ca="1">IF(O105,Q104,SUM(C$2:C105)/COUNT(C$2:C105))+(Analysis!$D$14-500)/1000000</f>
        <v>9.8501115012499962</v>
      </c>
      <c r="R105">
        <f t="shared" ca="1" si="137"/>
        <v>0</v>
      </c>
      <c r="S105">
        <f t="shared" ca="1" si="143"/>
        <v>0</v>
      </c>
      <c r="T105">
        <f>IF(P105,T104+S105*$D105,0)</f>
        <v>0</v>
      </c>
      <c r="U105">
        <f>IF($P105,T105*Analysis!$B$28+Analysis!$B$29,0)</f>
        <v>0</v>
      </c>
      <c r="V105">
        <f>U105-'Flight Input'!$U105</f>
        <v>0</v>
      </c>
      <c r="W105">
        <f ca="1">MEDIAN2(R105,Analysis!$B$5,2)</f>
        <v>0</v>
      </c>
      <c r="X105">
        <f t="shared" ref="X105:Y105" ca="1" si="218">X104+W105*$D105</f>
        <v>0</v>
      </c>
      <c r="Y105">
        <f t="shared" ca="1" si="218"/>
        <v>0</v>
      </c>
      <c r="AA105">
        <f ca="1">AVERAGE2(W105,Analysis!$B$6,2)</f>
        <v>0</v>
      </c>
      <c r="AB105">
        <f t="shared" ref="AB105:AC105" ca="1" si="219">AB104+AA105*$D105</f>
        <v>0</v>
      </c>
      <c r="AC105">
        <f t="shared" ca="1" si="219"/>
        <v>0</v>
      </c>
      <c r="AF105">
        <f ca="1">IF(B105&gt;0,C105-Analysis!$B$14,0)</f>
        <v>-3.4397251457152223E-2</v>
      </c>
      <c r="AG105">
        <f ca="1">IF(B105&gt;0,AG104+AF105*$D105,0)</f>
        <v>-8.0239050015713555E-3</v>
      </c>
      <c r="AH105">
        <f ca="1">IF(B105&gt;0,AH104+AG105*$D105,0)</f>
        <v>-3.0660336067463859E-3</v>
      </c>
      <c r="AI105">
        <f ca="1">IF(AND(B105&gt;Analysis!$B$39,B105&lt;Analysis!$B$40),FilterInput(AF105,Analysis!$B$34,Analysis!$B$35),0)</f>
        <v>0</v>
      </c>
      <c r="AJ105">
        <f ca="1">MEDIAN2(AI105,Analysis!$B$5,2)</f>
        <v>0</v>
      </c>
      <c r="AK105">
        <f ca="1">AVERAGE2(AJ105,Analysis!$B$6,2)</f>
        <v>0</v>
      </c>
      <c r="AL105">
        <f ca="1">INTEGRAL2(R105,$B105,AL104,R104,$B104,Analysis!$B$22)</f>
        <v>0</v>
      </c>
      <c r="AM105">
        <f ca="1">IF(AND(B105&lt;Analysis!$B$40,B105&gt;0),INTEGRAL2(AL105,$B105,AM104,AL104,$B104,Analysis!$B$23),0)</f>
        <v>0</v>
      </c>
      <c r="AN105">
        <f>IF($P105,AM105*Analysis!$B$30+Analysis!$B$31,0)</f>
        <v>0</v>
      </c>
      <c r="AO105">
        <f>AN105-'Flight Input'!$U105</f>
        <v>0</v>
      </c>
      <c r="AQ105">
        <f>Analysis!$B$36*'Flight Input'!U105+IF('Flight Input'!U105 &gt; 0,Analysis!$B$37,0)</f>
        <v>0</v>
      </c>
      <c r="AR105">
        <f ca="1">_xlfn.COVARIANCE.P($AN$102:$AN$1102,'Flight Input'!U105:U1105)</f>
        <v>1.5417492040836745E-2</v>
      </c>
    </row>
    <row r="106" spans="1:44" x14ac:dyDescent="0.3">
      <c r="A106">
        <v>104</v>
      </c>
      <c r="B106">
        <f>'Flight Input'!M106</f>
        <v>2.1305220000067493</v>
      </c>
      <c r="C106">
        <f ca="1">INDIRECT(CONCATENATE("'Flight Input'!",Analysis!$B$2,A106+2))</f>
        <v>9.8668391400000015</v>
      </c>
      <c r="D106">
        <f t="shared" si="134"/>
        <v>2.219600000535138E-2</v>
      </c>
      <c r="F106">
        <f t="shared" ca="1" si="140"/>
        <v>20.466392845632054</v>
      </c>
      <c r="G106">
        <f t="shared" ca="1" si="141"/>
        <v>21.48192470376199</v>
      </c>
      <c r="I106">
        <f>SUM(D$2:D106)/COUNT(D$2:D106)</f>
        <v>1.9980019230878006E-2</v>
      </c>
      <c r="J106">
        <f t="shared" si="135"/>
        <v>1.1109098419209076</v>
      </c>
      <c r="L106">
        <f ca="1">VARA(C$2:C106)</f>
        <v>5.4009459044677694E-4</v>
      </c>
      <c r="M106">
        <f t="shared" ca="1" si="136"/>
        <v>-1.1341524389109739E-4</v>
      </c>
      <c r="N106">
        <f t="shared" ca="1" si="142"/>
        <v>2.1656604788435945</v>
      </c>
      <c r="O106" t="b">
        <f ca="1">IF(OR(O105,M106*MIN((B106-B$2)*Analysis!$B$19,1)&gt;Analysis!$B$18),TRUE,FALSE)</f>
        <v>0</v>
      </c>
      <c r="P106" t="b">
        <f>IF(OR('Flight Input'!N106=3,'Flight Input'!N106=9),TRUE,FALSE)</f>
        <v>0</v>
      </c>
      <c r="Q106">
        <f ca="1">IF(O106,Q105,SUM(C$2:C106)/COUNT(C$2:C106))+(Analysis!$D$14-500)/1000000</f>
        <v>9.8502718597142813</v>
      </c>
      <c r="R106">
        <f t="shared" ca="1" si="137"/>
        <v>0</v>
      </c>
      <c r="S106">
        <f t="shared" ca="1" si="143"/>
        <v>0</v>
      </c>
      <c r="T106">
        <f>IF(P106,T105+S106*$D106,0)</f>
        <v>0</v>
      </c>
      <c r="U106">
        <f>IF($P106,T106*Analysis!$B$28+Analysis!$B$29,0)</f>
        <v>0</v>
      </c>
      <c r="V106">
        <f>U106-'Flight Input'!$U106</f>
        <v>0</v>
      </c>
      <c r="W106">
        <f ca="1">MEDIAN2(R106,Analysis!$B$5,2)</f>
        <v>0</v>
      </c>
      <c r="X106">
        <f t="shared" ref="X106:Y106" ca="1" si="220">X105+W106*$D106</f>
        <v>0</v>
      </c>
      <c r="Y106">
        <f t="shared" ca="1" si="220"/>
        <v>0</v>
      </c>
      <c r="AA106">
        <f ca="1">AVERAGE2(W106,Analysis!$B$6,2)</f>
        <v>0</v>
      </c>
      <c r="AB106">
        <f t="shared" ref="AB106:AC106" ca="1" si="221">AB105+AA106*$D106</f>
        <v>0</v>
      </c>
      <c r="AC106">
        <f t="shared" ca="1" si="221"/>
        <v>0</v>
      </c>
      <c r="AF106">
        <f ca="1">IF(B106&gt;0,C106-Analysis!$B$14,0)</f>
        <v>1.3671748542849471E-2</v>
      </c>
      <c r="AG106">
        <f ca="1">IF(B106&gt;0,AG105+AF106*$D106,0)</f>
        <v>-7.7204468708411056E-3</v>
      </c>
      <c r="AH106">
        <f ca="1">IF(B106&gt;0,AH105+AG106*$D106,0)</f>
        <v>-3.2373966455328902E-3</v>
      </c>
      <c r="AI106">
        <f ca="1">IF(AND(B106&gt;Analysis!$B$39,B106&lt;Analysis!$B$40),FilterInput(AF106,Analysis!$B$34,Analysis!$B$35),0)</f>
        <v>0</v>
      </c>
      <c r="AJ106">
        <f ca="1">MEDIAN2(AI106,Analysis!$B$5,2)</f>
        <v>0</v>
      </c>
      <c r="AK106">
        <f ca="1">AVERAGE2(AJ106,Analysis!$B$6,2)</f>
        <v>0</v>
      </c>
      <c r="AL106">
        <f ca="1">INTEGRAL2(R106,$B106,AL105,R105,$B105,Analysis!$B$22)</f>
        <v>0</v>
      </c>
      <c r="AM106">
        <f ca="1">IF(AND(B106&lt;Analysis!$B$40,B106&gt;0),INTEGRAL2(AL106,$B106,AM105,AL105,$B105,Analysis!$B$23),0)</f>
        <v>0</v>
      </c>
      <c r="AN106">
        <f>IF($P106,AM106*Analysis!$B$30+Analysis!$B$31,0)</f>
        <v>0</v>
      </c>
      <c r="AO106">
        <f>AN106-'Flight Input'!$U106</f>
        <v>0</v>
      </c>
      <c r="AQ106">
        <f>Analysis!$B$36*'Flight Input'!U106+IF('Flight Input'!U106 &gt; 0,Analysis!$B$37,0)</f>
        <v>0</v>
      </c>
      <c r="AR106">
        <f ca="1">_xlfn.COVARIANCE.P($AN$102:$AN$1102,'Flight Input'!U106:U1106)</f>
        <v>1.526211250153222E-2</v>
      </c>
    </row>
    <row r="107" spans="1:44" x14ac:dyDescent="0.3">
      <c r="A107">
        <v>105</v>
      </c>
      <c r="B107">
        <f>'Flight Input'!M107</f>
        <v>2.1532779999979539</v>
      </c>
      <c r="C107">
        <f ca="1">INDIRECT(CONCATENATE("'Flight Input'!",Analysis!$B$2,A107+2))</f>
        <v>9.8516336399999993</v>
      </c>
      <c r="D107">
        <f t="shared" si="134"/>
        <v>2.275599999120459E-2</v>
      </c>
      <c r="F107">
        <f t="shared" ca="1" si="140"/>
        <v>20.690576620657247</v>
      </c>
      <c r="G107">
        <f t="shared" ca="1" si="141"/>
        <v>21.952759465159684</v>
      </c>
      <c r="I107">
        <f>SUM(D$2:D107)/COUNT(D$2:D107)</f>
        <v>2.0006457142881118E-2</v>
      </c>
      <c r="J107">
        <f t="shared" si="135"/>
        <v>1.1374327712641434</v>
      </c>
      <c r="L107">
        <f ca="1">VARA(C$2:C107)</f>
        <v>5.3497126769921476E-4</v>
      </c>
      <c r="M107">
        <f t="shared" ca="1" si="136"/>
        <v>-2.2514162196969563E-4</v>
      </c>
      <c r="N107">
        <f t="shared" ca="1" si="142"/>
        <v>-0.66819739874667228</v>
      </c>
      <c r="O107" t="b">
        <f ca="1">IF(OR(O106,M107*MIN((B107-B$2)*Analysis!$B$19,1)&gt;Analysis!$B$18),TRUE,FALSE)</f>
        <v>0</v>
      </c>
      <c r="P107" t="b">
        <f>IF(OR('Flight Input'!N107=3,'Flight Input'!N107=9),TRUE,FALSE)</f>
        <v>0</v>
      </c>
      <c r="Q107">
        <f ca="1">IF(O107,Q106,SUM(C$2:C107)/COUNT(C$2:C107))+(Analysis!$D$14-500)/1000000</f>
        <v>9.8502857444339575</v>
      </c>
      <c r="R107">
        <f t="shared" ca="1" si="137"/>
        <v>0</v>
      </c>
      <c r="S107">
        <f t="shared" ca="1" si="143"/>
        <v>0</v>
      </c>
      <c r="T107">
        <f>IF(P107,T106+S107*$D107,0)</f>
        <v>0</v>
      </c>
      <c r="U107">
        <f>IF($P107,T107*Analysis!$B$28+Analysis!$B$29,0)</f>
        <v>0</v>
      </c>
      <c r="V107">
        <f>U107-'Flight Input'!$U107</f>
        <v>0</v>
      </c>
      <c r="W107">
        <f ca="1">MEDIAN2(R107,Analysis!$B$5,2)</f>
        <v>0</v>
      </c>
      <c r="X107">
        <f t="shared" ref="X107:Y107" ca="1" si="222">X106+W107*$D107</f>
        <v>0</v>
      </c>
      <c r="Y107">
        <f t="shared" ca="1" si="222"/>
        <v>0</v>
      </c>
      <c r="AA107">
        <f ca="1">AVERAGE2(W107,Analysis!$B$6,2)</f>
        <v>0</v>
      </c>
      <c r="AB107">
        <f t="shared" ref="AB107:AC107" ca="1" si="223">AB106+AA107*$D107</f>
        <v>0</v>
      </c>
      <c r="AC107">
        <f t="shared" ca="1" si="223"/>
        <v>0</v>
      </c>
      <c r="AF107">
        <f ca="1">IF(B107&gt;0,C107-Analysis!$B$14,0)</f>
        <v>-1.5337514571527322E-3</v>
      </c>
      <c r="AG107">
        <f ca="1">IF(B107&gt;0,AG106+AF107*$D107,0)</f>
        <v>-7.7553489189865835E-3</v>
      </c>
      <c r="AH107">
        <f ca="1">IF(B107&gt;0,AH106+AG107*$D107,0)</f>
        <v>-3.4138773654651374E-3</v>
      </c>
      <c r="AI107">
        <f ca="1">IF(AND(B107&gt;Analysis!$B$39,B107&lt;Analysis!$B$40),FilterInput(AF107,Analysis!$B$34,Analysis!$B$35),0)</f>
        <v>0</v>
      </c>
      <c r="AJ107">
        <f ca="1">MEDIAN2(AI107,Analysis!$B$5,2)</f>
        <v>0</v>
      </c>
      <c r="AK107">
        <f ca="1">AVERAGE2(AJ107,Analysis!$B$6,2)</f>
        <v>0</v>
      </c>
      <c r="AL107">
        <f ca="1">INTEGRAL2(R107,$B107,AL106,R106,$B106,Analysis!$B$22)</f>
        <v>0</v>
      </c>
      <c r="AM107">
        <f ca="1">IF(AND(B107&lt;Analysis!$B$40,B107&gt;0),INTEGRAL2(AL107,$B107,AM106,AL106,$B106,Analysis!$B$23),0)</f>
        <v>0</v>
      </c>
      <c r="AN107">
        <f>IF($P107,AM107*Analysis!$B$30+Analysis!$B$31,0)</f>
        <v>0</v>
      </c>
      <c r="AO107">
        <f>AN107-'Flight Input'!$U107</f>
        <v>0</v>
      </c>
      <c r="AQ107">
        <f>Analysis!$B$36*'Flight Input'!U107+IF('Flight Input'!U107 &gt; 0,Analysis!$B$37,0)</f>
        <v>0</v>
      </c>
      <c r="AR107">
        <f ca="1">_xlfn.COVARIANCE.P($AN$102:$AN$1102,'Flight Input'!U107:U1107)</f>
        <v>1.5111831963788279E-2</v>
      </c>
    </row>
    <row r="108" spans="1:44" x14ac:dyDescent="0.3">
      <c r="A108">
        <v>106</v>
      </c>
      <c r="B108">
        <f>'Flight Input'!M108</f>
        <v>2.1726889999990817</v>
      </c>
      <c r="C108">
        <f ca="1">INDIRECT(CONCATENATE("'Flight Input'!",Analysis!$B$2,A108+2))</f>
        <v>9.8567250300000016</v>
      </c>
      <c r="D108">
        <f t="shared" si="134"/>
        <v>1.9411000001127832E-2</v>
      </c>
      <c r="F108">
        <f t="shared" ca="1" si="140"/>
        <v>20.881905510225693</v>
      </c>
      <c r="G108">
        <f t="shared" ca="1" si="141"/>
        <v>22.358098133042226</v>
      </c>
      <c r="I108">
        <f>SUM(D$2:D108)/COUNT(D$2:D108)</f>
        <v>2.0000839622675896E-2</v>
      </c>
      <c r="J108">
        <f t="shared" si="135"/>
        <v>0.97050925697742529</v>
      </c>
      <c r="L108">
        <f ca="1">VARA(C$2:C108)</f>
        <v>5.3032523942794763E-4</v>
      </c>
      <c r="M108">
        <f t="shared" ca="1" si="136"/>
        <v>-2.3935027927449309E-4</v>
      </c>
      <c r="N108">
        <f t="shared" ca="1" si="142"/>
        <v>0.26229406005390893</v>
      </c>
      <c r="O108" t="b">
        <f ca="1">IF(OR(O107,M108*MIN((B108-B$2)*Analysis!$B$19,1)&gt;Analysis!$B$18),TRUE,FALSE)</f>
        <v>0</v>
      </c>
      <c r="P108" t="b">
        <f>IF(OR('Flight Input'!N108=3,'Flight Input'!N108=9),TRUE,FALSE)</f>
        <v>0</v>
      </c>
      <c r="Q108">
        <f ca="1">IF(O108,Q107,SUM(C$2:C108)/COUNT(C$2:C108))+(Analysis!$D$14-500)/1000000</f>
        <v>9.8503469527102769</v>
      </c>
      <c r="R108">
        <f t="shared" ca="1" si="137"/>
        <v>0</v>
      </c>
      <c r="S108">
        <f t="shared" ca="1" si="143"/>
        <v>0</v>
      </c>
      <c r="T108">
        <f>IF(P108,T107+S108*$D108,0)</f>
        <v>0</v>
      </c>
      <c r="U108">
        <f>IF($P108,T108*Analysis!$B$28+Analysis!$B$29,0)</f>
        <v>0</v>
      </c>
      <c r="V108">
        <f>U108-'Flight Input'!$U108</f>
        <v>0</v>
      </c>
      <c r="W108">
        <f ca="1">MEDIAN2(R108,Analysis!$B$5,2)</f>
        <v>0</v>
      </c>
      <c r="X108">
        <f t="shared" ref="X108:Y108" ca="1" si="224">X107+W108*$D108</f>
        <v>0</v>
      </c>
      <c r="Y108">
        <f t="shared" ca="1" si="224"/>
        <v>0</v>
      </c>
      <c r="AA108">
        <f ca="1">AVERAGE2(W108,Analysis!$B$6,2)</f>
        <v>0</v>
      </c>
      <c r="AB108">
        <f t="shared" ref="AB108:AC108" ca="1" si="225">AB107+AA108*$D108</f>
        <v>0</v>
      </c>
      <c r="AC108">
        <f t="shared" ca="1" si="225"/>
        <v>0</v>
      </c>
      <c r="AF108">
        <f ca="1">IF(B108&gt;0,C108-Analysis!$B$14,0)</f>
        <v>3.5576385428495172E-3</v>
      </c>
      <c r="AG108">
        <f ca="1">IF(B108&gt;0,AG107+AF108*$D108,0)</f>
        <v>-7.6862915972273193E-3</v>
      </c>
      <c r="AH108">
        <f ca="1">IF(B108&gt;0,AH107+AG108*$D108,0)</f>
        <v>-3.5630759716675856E-3</v>
      </c>
      <c r="AI108">
        <f ca="1">IF(AND(B108&gt;Analysis!$B$39,B108&lt;Analysis!$B$40),FilterInput(AF108,Analysis!$B$34,Analysis!$B$35),0)</f>
        <v>0</v>
      </c>
      <c r="AJ108">
        <f ca="1">MEDIAN2(AI108,Analysis!$B$5,2)</f>
        <v>0</v>
      </c>
      <c r="AK108">
        <f ca="1">AVERAGE2(AJ108,Analysis!$B$6,2)</f>
        <v>0</v>
      </c>
      <c r="AL108">
        <f ca="1">INTEGRAL2(R108,$B108,AL107,R107,$B107,Analysis!$B$22)</f>
        <v>0</v>
      </c>
      <c r="AM108">
        <f ca="1">IF(AND(B108&lt;Analysis!$B$40,B108&gt;0),INTEGRAL2(AL108,$B108,AM107,AL107,$B107,Analysis!$B$23),0)</f>
        <v>0</v>
      </c>
      <c r="AN108">
        <f>IF($P108,AM108*Analysis!$B$30+Analysis!$B$31,0)</f>
        <v>0</v>
      </c>
      <c r="AO108">
        <f>AN108-'Flight Input'!$U108</f>
        <v>0</v>
      </c>
      <c r="AQ108">
        <f>Analysis!$B$36*'Flight Input'!U108+IF('Flight Input'!U108 &gt; 0,Analysis!$B$37,0)</f>
        <v>0</v>
      </c>
      <c r="AR108">
        <f ca="1">_xlfn.COVARIANCE.P($AN$102:$AN$1102,'Flight Input'!U108:U1108)</f>
        <v>1.4981293487491637E-2</v>
      </c>
    </row>
    <row r="109" spans="1:44" x14ac:dyDescent="0.3">
      <c r="A109">
        <v>107</v>
      </c>
      <c r="B109">
        <f>'Flight Input'!M109</f>
        <v>2.1923870000027819</v>
      </c>
      <c r="C109">
        <f ca="1">INDIRECT(CONCATENATE("'Flight Input'!",Analysis!$B$2,A109+2))</f>
        <v>9.8515257300000005</v>
      </c>
      <c r="D109">
        <f t="shared" si="134"/>
        <v>1.9698000003700145E-2</v>
      </c>
      <c r="F109">
        <f t="shared" ca="1" si="140"/>
        <v>21.075960864091684</v>
      </c>
      <c r="G109">
        <f t="shared" ca="1" si="141"/>
        <v>22.773252410221087</v>
      </c>
      <c r="I109">
        <f>SUM(D$2:D109)/COUNT(D$2:D109)</f>
        <v>1.999800934586304E-2</v>
      </c>
      <c r="J109">
        <f t="shared" si="135"/>
        <v>0.98499803970613919</v>
      </c>
      <c r="L109">
        <f ca="1">VARA(C$2:C109)</f>
        <v>5.2538430791707438E-4</v>
      </c>
      <c r="M109">
        <f t="shared" ca="1" si="136"/>
        <v>-2.5083417148670588E-4</v>
      </c>
      <c r="N109">
        <f t="shared" ca="1" si="142"/>
        <v>-0.26395065483929137</v>
      </c>
      <c r="O109" t="b">
        <f ca="1">IF(OR(O108,M109*MIN((B109-B$2)*Analysis!$B$19,1)&gt;Analysis!$B$18),TRUE,FALSE)</f>
        <v>0</v>
      </c>
      <c r="P109" t="b">
        <f>IF(OR('Flight Input'!N109=3,'Flight Input'!N109=9),TRUE,FALSE)</f>
        <v>0</v>
      </c>
      <c r="Q109">
        <f ca="1">IF(O109,Q108,SUM(C$2:C109)/COUNT(C$2:C109))+(Analysis!$D$14-500)/1000000</f>
        <v>9.8503588858333302</v>
      </c>
      <c r="R109">
        <f t="shared" ca="1" si="137"/>
        <v>0</v>
      </c>
      <c r="S109">
        <f t="shared" ca="1" si="143"/>
        <v>0</v>
      </c>
      <c r="T109">
        <f>IF(P109,T108+S109*$D109,0)</f>
        <v>0</v>
      </c>
      <c r="U109">
        <f>IF($P109,T109*Analysis!$B$28+Analysis!$B$29,0)</f>
        <v>0</v>
      </c>
      <c r="V109">
        <f>U109-'Flight Input'!$U109</f>
        <v>0</v>
      </c>
      <c r="W109">
        <f ca="1">MEDIAN2(R109,Analysis!$B$5,2)</f>
        <v>0</v>
      </c>
      <c r="X109">
        <f t="shared" ref="X109:Y109" ca="1" si="226">X108+W109*$D109</f>
        <v>0</v>
      </c>
      <c r="Y109">
        <f t="shared" ca="1" si="226"/>
        <v>0</v>
      </c>
      <c r="AA109">
        <f ca="1">AVERAGE2(W109,Analysis!$B$6,2)</f>
        <v>0</v>
      </c>
      <c r="AB109">
        <f t="shared" ref="AB109:AC109" ca="1" si="227">AB108+AA109*$D109</f>
        <v>0</v>
      </c>
      <c r="AC109">
        <f t="shared" ca="1" si="227"/>
        <v>0</v>
      </c>
      <c r="AF109">
        <f ca="1">IF(B109&gt;0,C109-Analysis!$B$14,0)</f>
        <v>-1.6416614571514998E-3</v>
      </c>
      <c r="AG109">
        <f ca="1">IF(B109&gt;0,AG108+AF109*$D109,0)</f>
        <v>-7.7186290446163638E-3</v>
      </c>
      <c r="AH109">
        <f ca="1">IF(B109&gt;0,AH108+AG109*$D109,0)</f>
        <v>-3.7151175266169987E-3</v>
      </c>
      <c r="AI109">
        <f ca="1">IF(AND(B109&gt;Analysis!$B$39,B109&lt;Analysis!$B$40),FilterInput(AF109,Analysis!$B$34,Analysis!$B$35),0)</f>
        <v>0</v>
      </c>
      <c r="AJ109">
        <f ca="1">MEDIAN2(AI109,Analysis!$B$5,2)</f>
        <v>0</v>
      </c>
      <c r="AK109">
        <f ca="1">AVERAGE2(AJ109,Analysis!$B$6,2)</f>
        <v>0</v>
      </c>
      <c r="AL109">
        <f ca="1">INTEGRAL2(R109,$B109,AL108,R108,$B108,Analysis!$B$22)</f>
        <v>0</v>
      </c>
      <c r="AM109">
        <f ca="1">IF(AND(B109&lt;Analysis!$B$40,B109&gt;0),INTEGRAL2(AL109,$B109,AM108,AL108,$B108,Analysis!$B$23),0)</f>
        <v>0</v>
      </c>
      <c r="AN109">
        <f>IF($P109,AM109*Analysis!$B$30+Analysis!$B$31,0)</f>
        <v>0</v>
      </c>
      <c r="AO109">
        <f>AN109-'Flight Input'!$U109</f>
        <v>0</v>
      </c>
      <c r="AQ109">
        <f>Analysis!$B$36*'Flight Input'!U109+IF('Flight Input'!U109 &gt; 0,Analysis!$B$37,0)</f>
        <v>0</v>
      </c>
      <c r="AR109">
        <f ca="1">_xlfn.COVARIANCE.P($AN$102:$AN$1102,'Flight Input'!U109:U1109)</f>
        <v>1.4854447077035421E-2</v>
      </c>
    </row>
    <row r="110" spans="1:44" x14ac:dyDescent="0.3">
      <c r="A110">
        <v>108</v>
      </c>
      <c r="B110">
        <f>'Flight Input'!M110</f>
        <v>2.2102259999956004</v>
      </c>
      <c r="C110">
        <f ca="1">INDIRECT(CONCATENATE("'Flight Input'!",Analysis!$B$2,A110+2))</f>
        <v>9.85654845</v>
      </c>
      <c r="D110">
        <f t="shared" si="134"/>
        <v>1.7838999992818572E-2</v>
      </c>
      <c r="F110">
        <f t="shared" ca="1" si="140"/>
        <v>21.251791831820448</v>
      </c>
      <c r="G110">
        <f t="shared" ca="1" si="141"/>
        <v>23.152363124556313</v>
      </c>
      <c r="I110">
        <f>SUM(D$2:D110)/COUNT(D$2:D110)</f>
        <v>1.9978018518520036E-2</v>
      </c>
      <c r="J110">
        <f t="shared" si="135"/>
        <v>0.89293139738965854</v>
      </c>
      <c r="L110">
        <f ca="1">VARA(C$2:C110)</f>
        <v>5.2088371646069945E-4</v>
      </c>
      <c r="M110">
        <f t="shared" ca="1" si="136"/>
        <v>-2.5228944773735771E-4</v>
      </c>
      <c r="N110">
        <f t="shared" ca="1" si="142"/>
        <v>0.28155838343076811</v>
      </c>
      <c r="O110" t="b">
        <f ca="1">IF(OR(O109,M110*MIN((B110-B$2)*Analysis!$B$19,1)&gt;Analysis!$B$18),TRUE,FALSE)</f>
        <v>0</v>
      </c>
      <c r="P110" t="b">
        <f>IF(OR('Flight Input'!N110=3,'Flight Input'!N110=9),TRUE,FALSE)</f>
        <v>0</v>
      </c>
      <c r="Q110">
        <f ca="1">IF(O110,Q109,SUM(C$2:C110)/COUNT(C$2:C110))+(Analysis!$D$14-500)/1000000</f>
        <v>9.8504166799999968</v>
      </c>
      <c r="R110">
        <f t="shared" ca="1" si="137"/>
        <v>0</v>
      </c>
      <c r="S110">
        <f t="shared" ca="1" si="143"/>
        <v>0</v>
      </c>
      <c r="T110">
        <f>IF(P110,T109+S110*$D110,0)</f>
        <v>0</v>
      </c>
      <c r="U110">
        <f>IF($P110,T110*Analysis!$B$28+Analysis!$B$29,0)</f>
        <v>0</v>
      </c>
      <c r="V110">
        <f>U110-'Flight Input'!$U110</f>
        <v>0</v>
      </c>
      <c r="W110">
        <f ca="1">MEDIAN2(R110,Analysis!$B$5,2)</f>
        <v>0</v>
      </c>
      <c r="X110">
        <f t="shared" ref="X110:Y110" ca="1" si="228">X109+W110*$D110</f>
        <v>0</v>
      </c>
      <c r="Y110">
        <f t="shared" ca="1" si="228"/>
        <v>0</v>
      </c>
      <c r="AA110">
        <f ca="1">AVERAGE2(W110,Analysis!$B$6,2)</f>
        <v>0</v>
      </c>
      <c r="AB110">
        <f t="shared" ref="AB110:AC110" ca="1" si="229">AB109+AA110*$D110</f>
        <v>0</v>
      </c>
      <c r="AC110">
        <f t="shared" ca="1" si="229"/>
        <v>0</v>
      </c>
      <c r="AF110">
        <f ca="1">IF(B110&gt;0,C110-Analysis!$B$14,0)</f>
        <v>3.3810585428479811E-3</v>
      </c>
      <c r="AG110">
        <f ca="1">IF(B110&gt;0,AG109+AF110*$D110,0)</f>
        <v>-7.6583143412947792E-3</v>
      </c>
      <c r="AH110">
        <f ca="1">IF(B110&gt;0,AH109+AG110*$D110,0)</f>
        <v>-3.8517341960963587E-3</v>
      </c>
      <c r="AI110">
        <f ca="1">IF(AND(B110&gt;Analysis!$B$39,B110&lt;Analysis!$B$40),FilterInput(AF110,Analysis!$B$34,Analysis!$B$35),0)</f>
        <v>0</v>
      </c>
      <c r="AJ110">
        <f ca="1">MEDIAN2(AI110,Analysis!$B$5,2)</f>
        <v>0</v>
      </c>
      <c r="AK110">
        <f ca="1">AVERAGE2(AJ110,Analysis!$B$6,2)</f>
        <v>0</v>
      </c>
      <c r="AL110">
        <f ca="1">INTEGRAL2(R110,$B110,AL109,R109,$B109,Analysis!$B$22)</f>
        <v>0</v>
      </c>
      <c r="AM110">
        <f ca="1">IF(AND(B110&lt;Analysis!$B$40,B110&gt;0),INTEGRAL2(AL110,$B110,AM109,AL109,$B109,Analysis!$B$23),0)</f>
        <v>0</v>
      </c>
      <c r="AN110">
        <f>IF($P110,AM110*Analysis!$B$30+Analysis!$B$31,0)</f>
        <v>0</v>
      </c>
      <c r="AO110">
        <f>AN110-'Flight Input'!$U110</f>
        <v>0</v>
      </c>
      <c r="AQ110">
        <f>Analysis!$B$36*'Flight Input'!U110+IF('Flight Input'!U110 &gt; 0,Analysis!$B$37,0)</f>
        <v>0</v>
      </c>
      <c r="AR110">
        <f ca="1">_xlfn.COVARIANCE.P($AN$102:$AN$1102,'Flight Input'!U110:U1110)</f>
        <v>1.4730625920079588E-2</v>
      </c>
    </row>
    <row r="111" spans="1:44" x14ac:dyDescent="0.3">
      <c r="A111">
        <v>109</v>
      </c>
      <c r="B111">
        <f>'Flight Input'!M111</f>
        <v>2.2300249999971129</v>
      </c>
      <c r="C111">
        <f ca="1">INDIRECT(CONCATENATE("'Flight Input'!",Analysis!$B$2,A111+2))</f>
        <v>9.8522811000000008</v>
      </c>
      <c r="D111">
        <f t="shared" si="134"/>
        <v>1.9799000001512468E-2</v>
      </c>
      <c r="F111">
        <f t="shared" ca="1" si="140"/>
        <v>21.446857145334249</v>
      </c>
      <c r="G111">
        <f t="shared" ca="1" si="141"/>
        <v>23.576989449209222</v>
      </c>
      <c r="I111">
        <f>SUM(D$2:D111)/COUNT(D$2:D111)</f>
        <v>1.9976376146804371E-2</v>
      </c>
      <c r="J111">
        <f t="shared" si="135"/>
        <v>0.99112070457682699</v>
      </c>
      <c r="L111">
        <f ca="1">VARA(C$2:C111)</f>
        <v>5.1614040617145747E-4</v>
      </c>
      <c r="M111">
        <f t="shared" ca="1" si="136"/>
        <v>-2.3957322535883788E-4</v>
      </c>
      <c r="N111">
        <f t="shared" ca="1" si="142"/>
        <v>-0.21553361279222377</v>
      </c>
      <c r="O111" t="b">
        <f ca="1">IF(OR(O110,M111*MIN((B111-B$2)*Analysis!$B$19,1)&gt;Analysis!$B$18),TRUE,FALSE)</f>
        <v>0</v>
      </c>
      <c r="P111" t="b">
        <f>IF(OR('Flight Input'!N111=3,'Flight Input'!N111=9),TRUE,FALSE)</f>
        <v>0</v>
      </c>
      <c r="Q111">
        <f ca="1">IF(O111,Q110,SUM(C$2:C111)/COUNT(C$2:C111))+(Analysis!$D$14-500)/1000000</f>
        <v>9.8504346292727245</v>
      </c>
      <c r="R111">
        <f t="shared" ca="1" si="137"/>
        <v>0</v>
      </c>
      <c r="S111">
        <f t="shared" ca="1" si="143"/>
        <v>0</v>
      </c>
      <c r="T111">
        <f>IF(P111,T110+S111*$D111,0)</f>
        <v>0</v>
      </c>
      <c r="U111">
        <f>IF($P111,T111*Analysis!$B$28+Analysis!$B$29,0)</f>
        <v>0</v>
      </c>
      <c r="V111">
        <f>U111-'Flight Input'!$U111</f>
        <v>0</v>
      </c>
      <c r="W111">
        <f ca="1">MEDIAN2(R111,Analysis!$B$5,2)</f>
        <v>0</v>
      </c>
      <c r="X111">
        <f t="shared" ref="X111:Y111" ca="1" si="230">X110+W111*$D111</f>
        <v>0</v>
      </c>
      <c r="Y111">
        <f t="shared" ca="1" si="230"/>
        <v>0</v>
      </c>
      <c r="AA111">
        <f ca="1">AVERAGE2(W111,Analysis!$B$6,2)</f>
        <v>0</v>
      </c>
      <c r="AB111">
        <f t="shared" ref="AB111:AC111" ca="1" si="231">AB110+AA111*$D111</f>
        <v>0</v>
      </c>
      <c r="AC111">
        <f t="shared" ca="1" si="231"/>
        <v>0</v>
      </c>
      <c r="AF111">
        <f ca="1">IF(B111&gt;0,C111-Analysis!$B$14,0)</f>
        <v>-8.862914571512448E-4</v>
      </c>
      <c r="AG111">
        <f ca="1">IF(B111&gt;0,AG110+AF111*$D111,0)</f>
        <v>-7.6758620258562575E-3</v>
      </c>
      <c r="AH111">
        <f ca="1">IF(B111&gt;0,AH110+AG111*$D111,0)</f>
        <v>-4.0037085883578962E-3</v>
      </c>
      <c r="AI111">
        <f ca="1">IF(AND(B111&gt;Analysis!$B$39,B111&lt;Analysis!$B$40),FilterInput(AF111,Analysis!$B$34,Analysis!$B$35),0)</f>
        <v>0</v>
      </c>
      <c r="AJ111">
        <f ca="1">MEDIAN2(AI111,Analysis!$B$5,2)</f>
        <v>0</v>
      </c>
      <c r="AK111">
        <f ca="1">AVERAGE2(AJ111,Analysis!$B$6,2)</f>
        <v>0</v>
      </c>
      <c r="AL111">
        <f ca="1">INTEGRAL2(R111,$B111,AL110,R110,$B110,Analysis!$B$22)</f>
        <v>0</v>
      </c>
      <c r="AM111">
        <f ca="1">IF(AND(B111&lt;Analysis!$B$40,B111&gt;0),INTEGRAL2(AL111,$B111,AM110,AL110,$B110,Analysis!$B$23),0)</f>
        <v>0</v>
      </c>
      <c r="AN111">
        <f>IF($P111,AM111*Analysis!$B$30+Analysis!$B$31,0)</f>
        <v>0</v>
      </c>
      <c r="AO111">
        <f>AN111-'Flight Input'!$U111</f>
        <v>0</v>
      </c>
      <c r="AQ111">
        <f>Analysis!$B$36*'Flight Input'!U111+IF('Flight Input'!U111 &gt; 0,Analysis!$B$37,0)</f>
        <v>0</v>
      </c>
      <c r="AR111">
        <f ca="1">_xlfn.COVARIANCE.P($AN$102:$AN$1102,'Flight Input'!U111:U1111)</f>
        <v>1.4577507687436975E-2</v>
      </c>
    </row>
    <row r="112" spans="1:44" x14ac:dyDescent="0.3">
      <c r="A112">
        <v>110</v>
      </c>
      <c r="B112">
        <f>'Flight Input'!M112</f>
        <v>2.24872800000594</v>
      </c>
      <c r="C112">
        <f ca="1">INDIRECT(CONCATENATE("'Flight Input'!",Analysis!$B$2,A112+2))</f>
        <v>9.8539586099999994</v>
      </c>
      <c r="D112">
        <f t="shared" si="134"/>
        <v>1.8703000008827075E-2</v>
      </c>
      <c r="F112">
        <f t="shared" ca="1" si="140"/>
        <v>21.631155733304062</v>
      </c>
      <c r="G112">
        <f t="shared" ca="1" si="141"/>
        <v>23.981556955080148</v>
      </c>
      <c r="I112">
        <f>SUM(D$2:D112)/COUNT(D$2:D112)</f>
        <v>1.9964800000095487E-2</v>
      </c>
      <c r="J112">
        <f t="shared" si="135"/>
        <v>0.9367987662655084</v>
      </c>
      <c r="L112">
        <f ca="1">VARA(C$2:C112)</f>
        <v>5.115671919754582E-4</v>
      </c>
      <c r="M112">
        <f t="shared" ca="1" si="136"/>
        <v>-2.4451768132603848E-4</v>
      </c>
      <c r="N112">
        <f t="shared" ca="1" si="142"/>
        <v>8.9692027974490038E-2</v>
      </c>
      <c r="O112" t="b">
        <f ca="1">IF(OR(O111,M112*MIN((B112-B$2)*Analysis!$B$19,1)&gt;Analysis!$B$18),TRUE,FALSE)</f>
        <v>0</v>
      </c>
      <c r="P112" t="b">
        <f>IF(OR('Flight Input'!N112=3,'Flight Input'!N112=9),TRUE,FALSE)</f>
        <v>0</v>
      </c>
      <c r="Q112">
        <f ca="1">IF(O112,Q111,SUM(C$2:C112)/COUNT(C$2:C112))+(Analysis!$D$14-500)/1000000</f>
        <v>9.8504673678378349</v>
      </c>
      <c r="R112">
        <f t="shared" ca="1" si="137"/>
        <v>0</v>
      </c>
      <c r="S112">
        <f t="shared" ca="1" si="143"/>
        <v>0</v>
      </c>
      <c r="T112">
        <f>IF(P112,T111+S112*$D112,0)</f>
        <v>0</v>
      </c>
      <c r="U112">
        <f>IF($P112,T112*Analysis!$B$28+Analysis!$B$29,0)</f>
        <v>0</v>
      </c>
      <c r="V112">
        <f>U112-'Flight Input'!$U112</f>
        <v>0</v>
      </c>
      <c r="W112">
        <f ca="1">MEDIAN2(R112,Analysis!$B$5,2)</f>
        <v>0</v>
      </c>
      <c r="X112">
        <f t="shared" ref="X112:Y112" ca="1" si="232">X111+W112*$D112</f>
        <v>0</v>
      </c>
      <c r="Y112">
        <f t="shared" ca="1" si="232"/>
        <v>0</v>
      </c>
      <c r="AA112">
        <f ca="1">AVERAGE2(W112,Analysis!$B$6,2)</f>
        <v>0</v>
      </c>
      <c r="AB112">
        <f t="shared" ref="AB112:AC112" ca="1" si="233">AB111+AA112*$D112</f>
        <v>0</v>
      </c>
      <c r="AC112">
        <f t="shared" ca="1" si="233"/>
        <v>0</v>
      </c>
      <c r="AF112">
        <f ca="1">IF(B112&gt;0,C112-Analysis!$B$14,0)</f>
        <v>7.912185428473606E-4</v>
      </c>
      <c r="AG112">
        <f ca="1">IF(B112&gt;0,AG111+AF112*$D112,0)</f>
        <v>-7.6610638654423992E-3</v>
      </c>
      <c r="AH112">
        <f ca="1">IF(B112&gt;0,AH111+AG112*$D112,0)</f>
        <v>-4.1469934659008898E-3</v>
      </c>
      <c r="AI112">
        <f ca="1">IF(AND(B112&gt;Analysis!$B$39,B112&lt;Analysis!$B$40),FilterInput(AF112,Analysis!$B$34,Analysis!$B$35),0)</f>
        <v>0</v>
      </c>
      <c r="AJ112">
        <f ca="1">MEDIAN2(AI112,Analysis!$B$5,2)</f>
        <v>0</v>
      </c>
      <c r="AK112">
        <f ca="1">AVERAGE2(AJ112,Analysis!$B$6,2)</f>
        <v>0</v>
      </c>
      <c r="AL112">
        <f ca="1">INTEGRAL2(R112,$B112,AL111,R111,$B111,Analysis!$B$22)</f>
        <v>0</v>
      </c>
      <c r="AM112">
        <f ca="1">IF(AND(B112&lt;Analysis!$B$40,B112&gt;0),INTEGRAL2(AL112,$B112,AM111,AL111,$B111,Analysis!$B$23),0)</f>
        <v>0</v>
      </c>
      <c r="AN112">
        <f>IF($P112,AM112*Analysis!$B$30+Analysis!$B$31,0)</f>
        <v>0</v>
      </c>
      <c r="AO112">
        <f>AN112-'Flight Input'!$U112</f>
        <v>0</v>
      </c>
      <c r="AQ112">
        <f>Analysis!$B$36*'Flight Input'!U112+IF('Flight Input'!U112 &gt; 0,Analysis!$B$37,0)</f>
        <v>0</v>
      </c>
      <c r="AR112">
        <f ca="1">_xlfn.COVARIANCE.P($AN$102:$AN$1102,'Flight Input'!U112:U1112)</f>
        <v>1.4428159675947839E-2</v>
      </c>
    </row>
    <row r="113" spans="1:44" x14ac:dyDescent="0.3">
      <c r="A113">
        <v>111</v>
      </c>
      <c r="B113">
        <f>'Flight Input'!M113</f>
        <v>2.2715969999990193</v>
      </c>
      <c r="C113">
        <f ca="1">INDIRECT(CONCATENATE("'Flight Input'!",Analysis!$B$2,A113+2))</f>
        <v>9.8533994400000005</v>
      </c>
      <c r="D113">
        <f t="shared" si="134"/>
        <v>2.2868999993079342E-2</v>
      </c>
      <c r="F113">
        <f t="shared" ca="1" si="140"/>
        <v>21.856493125029232</v>
      </c>
      <c r="G113">
        <f t="shared" ca="1" si="141"/>
        <v>24.481393096205181</v>
      </c>
      <c r="I113">
        <f>SUM(D$2:D113)/COUNT(D$2:D113)</f>
        <v>1.9990963963996241E-2</v>
      </c>
      <c r="J113">
        <f t="shared" si="135"/>
        <v>1.1439668459343155</v>
      </c>
      <c r="L113">
        <f ca="1">VARA(C$2:C113)</f>
        <v>5.0704110534709331E-4</v>
      </c>
      <c r="M113">
        <f t="shared" ca="1" si="136"/>
        <v>-1.9791362235928892E-4</v>
      </c>
      <c r="N113">
        <f t="shared" ca="1" si="142"/>
        <v>-2.4451003549265819E-2</v>
      </c>
      <c r="O113" t="b">
        <f ca="1">IF(OR(O112,M113*MIN((B113-B$2)*Analysis!$B$19,1)&gt;Analysis!$B$18),TRUE,FALSE)</f>
        <v>0</v>
      </c>
      <c r="P113" t="b">
        <f>IF(OR('Flight Input'!N113=3,'Flight Input'!N113=9),TRUE,FALSE)</f>
        <v>0</v>
      </c>
      <c r="Q113">
        <f ca="1">IF(O113,Q112,SUM(C$2:C113)/COUNT(C$2:C113))+(Analysis!$D$14-500)/1000000</f>
        <v>9.8504945291964265</v>
      </c>
      <c r="R113">
        <f t="shared" ca="1" si="137"/>
        <v>0</v>
      </c>
      <c r="S113">
        <f t="shared" ca="1" si="143"/>
        <v>0</v>
      </c>
      <c r="T113">
        <f>IF(P113,T112+S113*$D113,0)</f>
        <v>0</v>
      </c>
      <c r="U113">
        <f>IF($P113,T113*Analysis!$B$28+Analysis!$B$29,0)</f>
        <v>0</v>
      </c>
      <c r="V113">
        <f>U113-'Flight Input'!$U113</f>
        <v>0</v>
      </c>
      <c r="W113">
        <f ca="1">MEDIAN2(R113,Analysis!$B$5,2)</f>
        <v>0</v>
      </c>
      <c r="X113">
        <f t="shared" ref="X113:Y113" ca="1" si="234">X112+W113*$D113</f>
        <v>0</v>
      </c>
      <c r="Y113">
        <f t="shared" ca="1" si="234"/>
        <v>0</v>
      </c>
      <c r="AA113">
        <f ca="1">AVERAGE2(W113,Analysis!$B$6,2)</f>
        <v>0</v>
      </c>
      <c r="AB113">
        <f t="shared" ref="AB113:AC113" ca="1" si="235">AB112+AA113*$D113</f>
        <v>0</v>
      </c>
      <c r="AC113">
        <f t="shared" ca="1" si="235"/>
        <v>0</v>
      </c>
      <c r="AF113">
        <f ca="1">IF(B113&gt;0,C113-Analysis!$B$14,0)</f>
        <v>2.3204854284841758E-4</v>
      </c>
      <c r="AG113">
        <f ca="1">IF(B113&gt;0,AG112+AF113*$D113,0)</f>
        <v>-7.6557571473176043E-3</v>
      </c>
      <c r="AH113">
        <f ca="1">IF(B113&gt;0,AH112+AG113*$D113,0)</f>
        <v>-4.3220729760499134E-3</v>
      </c>
      <c r="AI113">
        <f ca="1">IF(AND(B113&gt;Analysis!$B$39,B113&lt;Analysis!$B$40),FilterInput(AF113,Analysis!$B$34,Analysis!$B$35),0)</f>
        <v>0</v>
      </c>
      <c r="AJ113">
        <f ca="1">MEDIAN2(AI113,Analysis!$B$5,2)</f>
        <v>0</v>
      </c>
      <c r="AK113">
        <f ca="1">AVERAGE2(AJ113,Analysis!$B$6,2)</f>
        <v>0</v>
      </c>
      <c r="AL113">
        <f ca="1">INTEGRAL2(R113,$B113,AL112,R112,$B112,Analysis!$B$22)</f>
        <v>0</v>
      </c>
      <c r="AM113">
        <f ca="1">IF(AND(B113&lt;Analysis!$B$40,B113&gt;0),INTEGRAL2(AL113,$B113,AM112,AL112,$B112,Analysis!$B$23),0)</f>
        <v>0</v>
      </c>
      <c r="AN113">
        <f>IF($P113,AM113*Analysis!$B$30+Analysis!$B$31,0)</f>
        <v>0</v>
      </c>
      <c r="AO113">
        <f>AN113-'Flight Input'!$U113</f>
        <v>0</v>
      </c>
      <c r="AQ113">
        <f>Analysis!$B$36*'Flight Input'!U113+IF('Flight Input'!U113 &gt; 0,Analysis!$B$37,0)</f>
        <v>0</v>
      </c>
      <c r="AR113">
        <f ca="1">_xlfn.COVARIANCE.P($AN$102:$AN$1102,'Flight Input'!U113:U1113)</f>
        <v>1.4316233077346851E-2</v>
      </c>
    </row>
    <row r="114" spans="1:44" x14ac:dyDescent="0.3">
      <c r="A114">
        <v>112</v>
      </c>
      <c r="B114">
        <f>'Flight Input'!M114</f>
        <v>2.2880569999979343</v>
      </c>
      <c r="C114">
        <f ca="1">INDIRECT(CONCATENATE("'Flight Input'!",Analysis!$B$2,A114+2))</f>
        <v>9.8536054500000017</v>
      </c>
      <c r="D114">
        <f t="shared" si="134"/>
        <v>1.6459999998915009E-2</v>
      </c>
      <c r="F114">
        <f t="shared" ca="1" si="140"/>
        <v>22.018683470725541</v>
      </c>
      <c r="G114">
        <f t="shared" ca="1" si="141"/>
        <v>24.843820626109434</v>
      </c>
      <c r="I114">
        <f>SUM(D$2:D114)/COUNT(D$2:D114)</f>
        <v>1.9959437500022301E-2</v>
      </c>
      <c r="J114">
        <f t="shared" si="135"/>
        <v>0.8246725389378643</v>
      </c>
      <c r="L114">
        <f ca="1">VARA(C$2:C114)</f>
        <v>5.0260576085815051E-4</v>
      </c>
      <c r="M114">
        <f t="shared" ca="1" si="136"/>
        <v>-2.6946199813093367E-4</v>
      </c>
      <c r="N114">
        <f t="shared" ca="1" si="142"/>
        <v>1.2515795869670686E-2</v>
      </c>
      <c r="O114" t="b">
        <f ca="1">IF(OR(O113,M114*MIN((B114-B$2)*Analysis!$B$19,1)&gt;Analysis!$B$18),TRUE,FALSE)</f>
        <v>0</v>
      </c>
      <c r="P114" t="b">
        <f>IF(OR('Flight Input'!N114=3,'Flight Input'!N114=9),TRUE,FALSE)</f>
        <v>0</v>
      </c>
      <c r="Q114">
        <f ca="1">IF(O114,Q113,SUM(C$2:C114)/COUNT(C$2:C114))+(Analysis!$D$14-500)/1000000</f>
        <v>9.8505230329203517</v>
      </c>
      <c r="R114">
        <f t="shared" ca="1" si="137"/>
        <v>0</v>
      </c>
      <c r="S114">
        <f t="shared" ca="1" si="143"/>
        <v>0</v>
      </c>
      <c r="T114">
        <f>IF(P114,T113+S114*$D114,0)</f>
        <v>0</v>
      </c>
      <c r="U114">
        <f>IF($P114,T114*Analysis!$B$28+Analysis!$B$29,0)</f>
        <v>0</v>
      </c>
      <c r="V114">
        <f>U114-'Flight Input'!$U114</f>
        <v>0</v>
      </c>
      <c r="W114">
        <f ca="1">MEDIAN2(R114,Analysis!$B$5,2)</f>
        <v>0</v>
      </c>
      <c r="X114">
        <f t="shared" ref="X114:Y114" ca="1" si="236">X113+W114*$D114</f>
        <v>0</v>
      </c>
      <c r="Y114">
        <f t="shared" ca="1" si="236"/>
        <v>0</v>
      </c>
      <c r="AA114">
        <f ca="1">AVERAGE2(W114,Analysis!$B$6,2)</f>
        <v>0</v>
      </c>
      <c r="AB114">
        <f t="shared" ref="AB114:AC114" ca="1" si="237">AB113+AA114*$D114</f>
        <v>0</v>
      </c>
      <c r="AC114">
        <f t="shared" ca="1" si="237"/>
        <v>0</v>
      </c>
      <c r="AF114">
        <f ca="1">IF(B114&gt;0,C114-Analysis!$B$14,0)</f>
        <v>4.3805854284961754E-4</v>
      </c>
      <c r="AG114">
        <f ca="1">IF(B114&gt;0,AG113+AF114*$D114,0)</f>
        <v>-7.6485467037027749E-3</v>
      </c>
      <c r="AH114">
        <f ca="1">IF(B114&gt;0,AH113+AG114*$D114,0)</f>
        <v>-4.4479680547845624E-3</v>
      </c>
      <c r="AI114">
        <f ca="1">IF(AND(B114&gt;Analysis!$B$39,B114&lt;Analysis!$B$40),FilterInput(AF114,Analysis!$B$34,Analysis!$B$35),0)</f>
        <v>0</v>
      </c>
      <c r="AJ114">
        <f ca="1">MEDIAN2(AI114,Analysis!$B$5,2)</f>
        <v>0</v>
      </c>
      <c r="AK114">
        <f ca="1">AVERAGE2(AJ114,Analysis!$B$6,2)</f>
        <v>0</v>
      </c>
      <c r="AL114">
        <f ca="1">INTEGRAL2(R114,$B114,AL113,R113,$B113,Analysis!$B$22)</f>
        <v>0</v>
      </c>
      <c r="AM114">
        <f ca="1">IF(AND(B114&lt;Analysis!$B$40,B114&gt;0),INTEGRAL2(AL114,$B114,AM113,AL113,$B113,Analysis!$B$23),0)</f>
        <v>0</v>
      </c>
      <c r="AN114">
        <f>IF($P114,AM114*Analysis!$B$30+Analysis!$B$31,0)</f>
        <v>0</v>
      </c>
      <c r="AO114">
        <f>AN114-'Flight Input'!$U114</f>
        <v>0</v>
      </c>
      <c r="AQ114">
        <f>Analysis!$B$36*'Flight Input'!U114+IF('Flight Input'!U114 &gt; 0,Analysis!$B$37,0)</f>
        <v>0</v>
      </c>
      <c r="AR114">
        <f ca="1">_xlfn.COVARIANCE.P($AN$102:$AN$1102,'Flight Input'!U114:U1114)</f>
        <v>1.4204704581799028E-2</v>
      </c>
    </row>
    <row r="115" spans="1:44" x14ac:dyDescent="0.3">
      <c r="A115">
        <v>113</v>
      </c>
      <c r="B115">
        <f>'Flight Input'!M115</f>
        <v>2.3085750000027474</v>
      </c>
      <c r="C115">
        <f ca="1">INDIRECT(CONCATENATE("'Flight Input'!",Analysis!$B$2,A115+2))</f>
        <v>9.853507350000001</v>
      </c>
      <c r="D115">
        <f t="shared" si="134"/>
        <v>2.0518000004813075E-2</v>
      </c>
      <c r="F115">
        <f t="shared" ca="1" si="140"/>
        <v>22.220857734580267</v>
      </c>
      <c r="G115">
        <f t="shared" ca="1" si="141"/>
        <v>25.299748185214501</v>
      </c>
      <c r="I115">
        <f>SUM(D$2:D115)/COUNT(D$2:D115)</f>
        <v>1.9964380531038148E-2</v>
      </c>
      <c r="J115">
        <f t="shared" si="135"/>
        <v>1.0277303607249035</v>
      </c>
      <c r="L115">
        <f ca="1">VARA(C$2:C115)</f>
        <v>4.9824191172428761E-4</v>
      </c>
      <c r="M115">
        <f t="shared" ca="1" si="136"/>
        <v>-2.126839425304238E-4</v>
      </c>
      <c r="N115">
        <f t="shared" ca="1" si="142"/>
        <v>-4.781167754052241E-3</v>
      </c>
      <c r="O115" t="b">
        <f ca="1">IF(OR(O114,M115*MIN((B115-B$2)*Analysis!$B$19,1)&gt;Analysis!$B$18),TRUE,FALSE)</f>
        <v>0</v>
      </c>
      <c r="P115" t="b">
        <f>IF(OR('Flight Input'!N115=3,'Flight Input'!N115=9),TRUE,FALSE)</f>
        <v>0</v>
      </c>
      <c r="Q115">
        <f ca="1">IF(O115,Q114,SUM(C$2:C115)/COUNT(C$2:C115))+(Analysis!$D$14-500)/1000000</f>
        <v>9.8505501760526286</v>
      </c>
      <c r="R115">
        <f t="shared" ca="1" si="137"/>
        <v>0</v>
      </c>
      <c r="S115">
        <f t="shared" ca="1" si="143"/>
        <v>0</v>
      </c>
      <c r="T115">
        <f>IF(P115,T114+S115*$D115,0)</f>
        <v>0</v>
      </c>
      <c r="U115">
        <f>IF($P115,T115*Analysis!$B$28+Analysis!$B$29,0)</f>
        <v>0</v>
      </c>
      <c r="V115">
        <f>U115-'Flight Input'!$U115</f>
        <v>0</v>
      </c>
      <c r="W115">
        <f ca="1">MEDIAN2(R115,Analysis!$B$5,2)</f>
        <v>0</v>
      </c>
      <c r="X115">
        <f t="shared" ref="X115:Y115" ca="1" si="238">X114+W115*$D115</f>
        <v>0</v>
      </c>
      <c r="Y115">
        <f t="shared" ca="1" si="238"/>
        <v>0</v>
      </c>
      <c r="AA115">
        <f ca="1">AVERAGE2(W115,Analysis!$B$6,2)</f>
        <v>0</v>
      </c>
      <c r="AB115">
        <f t="shared" ref="AB115:AC115" ca="1" si="239">AB114+AA115*$D115</f>
        <v>0</v>
      </c>
      <c r="AC115">
        <f t="shared" ca="1" si="239"/>
        <v>0</v>
      </c>
      <c r="AF115">
        <f ca="1">IF(B115&gt;0,C115-Analysis!$B$14,0)</f>
        <v>3.3995854284896154E-4</v>
      </c>
      <c r="AG115">
        <f ca="1">IF(B115&gt;0,AG114+AF115*$D115,0)</f>
        <v>-7.6415714343189634E-3</v>
      </c>
      <c r="AH115">
        <f ca="1">IF(B115&gt;0,AH114+AG115*$D115,0)</f>
        <v>-4.6047578175106981E-3</v>
      </c>
      <c r="AI115">
        <f ca="1">IF(AND(B115&gt;Analysis!$B$39,B115&lt;Analysis!$B$40),FilterInput(AF115,Analysis!$B$34,Analysis!$B$35),0)</f>
        <v>0</v>
      </c>
      <c r="AJ115">
        <f ca="1">MEDIAN2(AI115,Analysis!$B$5,2)</f>
        <v>0</v>
      </c>
      <c r="AK115">
        <f ca="1">AVERAGE2(AJ115,Analysis!$B$6,2)</f>
        <v>0</v>
      </c>
      <c r="AL115">
        <f ca="1">INTEGRAL2(R115,$B115,AL114,R114,$B114,Analysis!$B$22)</f>
        <v>0</v>
      </c>
      <c r="AM115">
        <f ca="1">IF(AND(B115&lt;Analysis!$B$40,B115&gt;0),INTEGRAL2(AL115,$B115,AM114,AL114,$B114,Analysis!$B$23),0)</f>
        <v>0</v>
      </c>
      <c r="AN115">
        <f>IF($P115,AM115*Analysis!$B$30+Analysis!$B$31,0)</f>
        <v>0</v>
      </c>
      <c r="AO115">
        <f>AN115-'Flight Input'!$U115</f>
        <v>0</v>
      </c>
      <c r="AQ115">
        <f>Analysis!$B$36*'Flight Input'!U115+IF('Flight Input'!U115 &gt; 0,Analysis!$B$37,0)</f>
        <v>0</v>
      </c>
      <c r="AR115">
        <f ca="1">_xlfn.COVARIANCE.P($AN$102:$AN$1102,'Flight Input'!U115:U1115)</f>
        <v>1.4093236623789042E-2</v>
      </c>
    </row>
    <row r="116" spans="1:44" x14ac:dyDescent="0.3">
      <c r="A116">
        <v>114</v>
      </c>
      <c r="B116">
        <f>'Flight Input'!M116</f>
        <v>2.3256039999978384</v>
      </c>
      <c r="C116">
        <f ca="1">INDIRECT(CONCATENATE("'Flight Input'!",Analysis!$B$2,A116+2))</f>
        <v>9.8535564000000004</v>
      </c>
      <c r="D116">
        <f t="shared" si="134"/>
        <v>1.7028999995090999E-2</v>
      </c>
      <c r="F116">
        <f t="shared" ca="1" si="140"/>
        <v>22.388653946467496</v>
      </c>
      <c r="G116">
        <f t="shared" ca="1" si="141"/>
        <v>25.68100457315899</v>
      </c>
      <c r="I116">
        <f>SUM(D$2:D116)/COUNT(D$2:D116)</f>
        <v>1.9938631578968437E-2</v>
      </c>
      <c r="J116">
        <f t="shared" si="135"/>
        <v>0.85407064811074795</v>
      </c>
      <c r="L116">
        <f ca="1">VARA(C$2:C116)</f>
        <v>4.939558108275966E-4</v>
      </c>
      <c r="M116">
        <f t="shared" ca="1" si="136"/>
        <v>-2.5169422150018045E-4</v>
      </c>
      <c r="N116">
        <f t="shared" ca="1" si="142"/>
        <v>2.8803805281331619E-3</v>
      </c>
      <c r="O116" t="b">
        <f ca="1">IF(OR(O115,M116*MIN((B116-B$2)*Analysis!$B$19,1)&gt;Analysis!$B$18),TRUE,FALSE)</f>
        <v>0</v>
      </c>
      <c r="P116" t="b">
        <f>IF(OR('Flight Input'!N116=3,'Flight Input'!N116=9),TRUE,FALSE)</f>
        <v>0</v>
      </c>
      <c r="Q116">
        <f ca="1">IF(O116,Q115,SUM(C$2:C116)/COUNT(C$2:C116))+(Analysis!$D$14-500)/1000000</f>
        <v>9.8505772736521706</v>
      </c>
      <c r="R116">
        <f t="shared" ca="1" si="137"/>
        <v>0</v>
      </c>
      <c r="S116">
        <f t="shared" ca="1" si="143"/>
        <v>0</v>
      </c>
      <c r="T116">
        <f>IF(P116,T115+S116*$D116,0)</f>
        <v>0</v>
      </c>
      <c r="U116">
        <f>IF($P116,T116*Analysis!$B$28+Analysis!$B$29,0)</f>
        <v>0</v>
      </c>
      <c r="V116">
        <f>U116-'Flight Input'!$U116</f>
        <v>0</v>
      </c>
      <c r="W116">
        <f ca="1">MEDIAN2(R116,Analysis!$B$5,2)</f>
        <v>0</v>
      </c>
      <c r="X116">
        <f t="shared" ref="X116:Y116" ca="1" si="240">X115+W116*$D116</f>
        <v>0</v>
      </c>
      <c r="Y116">
        <f t="shared" ca="1" si="240"/>
        <v>0</v>
      </c>
      <c r="AA116">
        <f ca="1">AVERAGE2(W116,Analysis!$B$6,2)</f>
        <v>0</v>
      </c>
      <c r="AB116">
        <f t="shared" ref="AB116:AC116" ca="1" si="241">AB115+AA116*$D116</f>
        <v>0</v>
      </c>
      <c r="AC116">
        <f t="shared" ca="1" si="241"/>
        <v>0</v>
      </c>
      <c r="AF116">
        <f ca="1">IF(B116&gt;0,C116-Analysis!$B$14,0)</f>
        <v>3.8900854284840136E-4</v>
      </c>
      <c r="AG116">
        <f ca="1">IF(B116&gt;0,AG115+AF116*$D116,0)</f>
        <v>-7.634947007844708E-3</v>
      </c>
      <c r="AH116">
        <f ca="1">IF(B116&gt;0,AH115+AG116*$D116,0)</f>
        <v>-4.734773330069806E-3</v>
      </c>
      <c r="AI116">
        <f ca="1">IF(AND(B116&gt;Analysis!$B$39,B116&lt;Analysis!$B$40),FilterInput(AF116,Analysis!$B$34,Analysis!$B$35),0)</f>
        <v>0</v>
      </c>
      <c r="AJ116">
        <f ca="1">MEDIAN2(AI116,Analysis!$B$5,2)</f>
        <v>0</v>
      </c>
      <c r="AK116">
        <f ca="1">AVERAGE2(AJ116,Analysis!$B$6,2)</f>
        <v>0</v>
      </c>
      <c r="AL116">
        <f ca="1">INTEGRAL2(R116,$B116,AL115,R115,$B115,Analysis!$B$22)</f>
        <v>0</v>
      </c>
      <c r="AM116">
        <f ca="1">IF(AND(B116&lt;Analysis!$B$40,B116&gt;0),INTEGRAL2(AL116,$B116,AM115,AL115,$B115,Analysis!$B$23),0)</f>
        <v>0</v>
      </c>
      <c r="AN116">
        <f>IF($P116,AM116*Analysis!$B$30+Analysis!$B$31,0)</f>
        <v>0</v>
      </c>
      <c r="AO116">
        <f>AN116-'Flight Input'!$U116</f>
        <v>0</v>
      </c>
      <c r="AQ116">
        <f>Analysis!$B$36*'Flight Input'!U116+IF('Flight Input'!U116 &gt; 0,Analysis!$B$37,0)</f>
        <v>0</v>
      </c>
      <c r="AR116">
        <f ca="1">_xlfn.COVARIANCE.P($AN$102:$AN$1102,'Flight Input'!U116:U1116)</f>
        <v>1.3983149941477084E-2</v>
      </c>
    </row>
    <row r="117" spans="1:44" x14ac:dyDescent="0.3">
      <c r="A117">
        <v>115</v>
      </c>
      <c r="B117">
        <f>'Flight Input'!M117</f>
        <v>2.3487920000043232</v>
      </c>
      <c r="C117">
        <f ca="1">INDIRECT(CONCATENATE("'Flight Input'!",Analysis!$B$2,A117+2))</f>
        <v>9.8507997899999999</v>
      </c>
      <c r="D117">
        <f t="shared" si="134"/>
        <v>2.3188000006484799E-2</v>
      </c>
      <c r="F117">
        <f t="shared" ca="1" si="140"/>
        <v>22.617074292061897</v>
      </c>
      <c r="G117">
        <f t="shared" ca="1" si="141"/>
        <v>26.205449291989989</v>
      </c>
      <c r="I117">
        <f>SUM(D$2:D117)/COUNT(D$2:D117)</f>
        <v>1.9966886956599015E-2</v>
      </c>
      <c r="J117">
        <f t="shared" si="135"/>
        <v>1.1613227468501901</v>
      </c>
      <c r="L117">
        <f ca="1">VARA(C$2:C117)</f>
        <v>4.896614960721976E-4</v>
      </c>
      <c r="M117">
        <f t="shared" ca="1" si="136"/>
        <v>-1.8519556469717287E-4</v>
      </c>
      <c r="N117">
        <f t="shared" ca="1" si="142"/>
        <v>-0.11888088663229143</v>
      </c>
      <c r="O117" t="b">
        <f ca="1">IF(OR(O116,M117*MIN((B117-B$2)*Analysis!$B$19,1)&gt;Analysis!$B$18),TRUE,FALSE)</f>
        <v>0</v>
      </c>
      <c r="P117" t="b">
        <f>IF(OR('Flight Input'!N117=3,'Flight Input'!N117=9),TRUE,FALSE)</f>
        <v>0</v>
      </c>
      <c r="Q117">
        <f ca="1">IF(O117,Q116,SUM(C$2:C117)/COUNT(C$2:C117))+(Analysis!$D$14-500)/1000000</f>
        <v>9.8505801401724113</v>
      </c>
      <c r="R117">
        <f t="shared" ca="1" si="137"/>
        <v>0</v>
      </c>
      <c r="S117">
        <f t="shared" ca="1" si="143"/>
        <v>0</v>
      </c>
      <c r="T117">
        <f>IF(P117,T116+S117*$D117,0)</f>
        <v>0</v>
      </c>
      <c r="U117">
        <f>IF($P117,T117*Analysis!$B$28+Analysis!$B$29,0)</f>
        <v>0</v>
      </c>
      <c r="V117">
        <f>U117-'Flight Input'!$U117</f>
        <v>0</v>
      </c>
      <c r="W117">
        <f ca="1">MEDIAN2(R117,Analysis!$B$5,2)</f>
        <v>0</v>
      </c>
      <c r="X117">
        <f t="shared" ref="X117:Y117" ca="1" si="242">X116+W117*$D117</f>
        <v>0</v>
      </c>
      <c r="Y117">
        <f t="shared" ca="1" si="242"/>
        <v>0</v>
      </c>
      <c r="AA117">
        <f ca="1">AVERAGE2(W117,Analysis!$B$6,2)</f>
        <v>0</v>
      </c>
      <c r="AB117">
        <f t="shared" ref="AB117:AC117" ca="1" si="243">AB116+AA117*$D117</f>
        <v>0</v>
      </c>
      <c r="AC117">
        <f t="shared" ca="1" si="243"/>
        <v>0</v>
      </c>
      <c r="AF117">
        <f ca="1">IF(B117&gt;0,C117-Analysis!$B$14,0)</f>
        <v>-2.3676014571520909E-3</v>
      </c>
      <c r="AG117">
        <f ca="1">IF(B117&gt;0,AG116+AF117*$D117,0)</f>
        <v>-7.6898469504485039E-3</v>
      </c>
      <c r="AH117">
        <f ca="1">IF(B117&gt;0,AH116+AG117*$D117,0)</f>
        <v>-4.9130855012066727E-3</v>
      </c>
      <c r="AI117">
        <f ca="1">IF(AND(B117&gt;Analysis!$B$39,B117&lt;Analysis!$B$40),FilterInput(AF117,Analysis!$B$34,Analysis!$B$35),0)</f>
        <v>0</v>
      </c>
      <c r="AJ117">
        <f ca="1">MEDIAN2(AI117,Analysis!$B$5,2)</f>
        <v>0</v>
      </c>
      <c r="AK117">
        <f ca="1">AVERAGE2(AJ117,Analysis!$B$6,2)</f>
        <v>0</v>
      </c>
      <c r="AL117">
        <f ca="1">INTEGRAL2(R117,$B117,AL116,R116,$B116,Analysis!$B$22)</f>
        <v>0</v>
      </c>
      <c r="AM117">
        <f ca="1">IF(AND(B117&lt;Analysis!$B$40,B117&gt;0),INTEGRAL2(AL117,$B117,AM116,AL116,$B116,Analysis!$B$23),0)</f>
        <v>0</v>
      </c>
      <c r="AN117">
        <f>IF($P117,AM117*Analysis!$B$30+Analysis!$B$31,0)</f>
        <v>0</v>
      </c>
      <c r="AO117">
        <f>AN117-'Flight Input'!$U117</f>
        <v>0</v>
      </c>
      <c r="AQ117">
        <f>Analysis!$B$36*'Flight Input'!U117+IF('Flight Input'!U117 &gt; 0,Analysis!$B$37,0)</f>
        <v>0</v>
      </c>
      <c r="AR117">
        <f ca="1">_xlfn.COVARIANCE.P($AN$102:$AN$1102,'Flight Input'!U117:U1117)</f>
        <v>1.3876153664689323E-2</v>
      </c>
    </row>
    <row r="118" spans="1:44" x14ac:dyDescent="0.3">
      <c r="A118">
        <v>116</v>
      </c>
      <c r="B118">
        <f>'Flight Input'!M118</f>
        <v>2.3692259999952512</v>
      </c>
      <c r="C118">
        <f ca="1">INDIRECT(CONCATENATE("'Flight Input'!",Analysis!$B$2,A118+2))</f>
        <v>9.8535465900000005</v>
      </c>
      <c r="D118">
        <f t="shared" si="134"/>
        <v>2.0433999990927987E-2</v>
      </c>
      <c r="F118">
        <f t="shared" ca="1" si="140"/>
        <v>22.818421662992566</v>
      </c>
      <c r="G118">
        <f t="shared" ca="1" si="141"/>
        <v>26.671720920044571</v>
      </c>
      <c r="I118">
        <f>SUM(D$2:D118)/COUNT(D$2:D118)</f>
        <v>1.9970913793101851E-2</v>
      </c>
      <c r="J118">
        <f t="shared" si="135"/>
        <v>1.0231880324868303</v>
      </c>
      <c r="L118">
        <f ca="1">VARA(C$2:C118)</f>
        <v>4.8552116981301585E-4</v>
      </c>
      <c r="M118">
        <f t="shared" ca="1" si="136"/>
        <v>-2.0261947054027197E-4</v>
      </c>
      <c r="N118">
        <f t="shared" ca="1" si="142"/>
        <v>0.13442302051581148</v>
      </c>
      <c r="O118" t="b">
        <f ca="1">IF(OR(O117,M118*MIN((B118-B$2)*Analysis!$B$19,1)&gt;Analysis!$B$18),TRUE,FALSE)</f>
        <v>0</v>
      </c>
      <c r="P118" t="b">
        <f>IF(OR('Flight Input'!N118=3,'Flight Input'!N118=9),TRUE,FALSE)</f>
        <v>0</v>
      </c>
      <c r="Q118">
        <f ca="1">IF(O118,Q117,SUM(C$2:C118)/COUNT(C$2:C118))+(Analysis!$D$14-500)/1000000</f>
        <v>9.850606434615381</v>
      </c>
      <c r="R118">
        <f t="shared" ca="1" si="137"/>
        <v>0</v>
      </c>
      <c r="S118">
        <f t="shared" ca="1" si="143"/>
        <v>0</v>
      </c>
      <c r="T118">
        <f>IF(P118,T117+S118*$D118,0)</f>
        <v>0</v>
      </c>
      <c r="U118">
        <f>IF($P118,T118*Analysis!$B$28+Analysis!$B$29,0)</f>
        <v>0</v>
      </c>
      <c r="V118">
        <f>U118-'Flight Input'!$U118</f>
        <v>0</v>
      </c>
      <c r="W118">
        <f ca="1">MEDIAN2(R118,Analysis!$B$5,2)</f>
        <v>0</v>
      </c>
      <c r="X118">
        <f t="shared" ref="X118:Y118" ca="1" si="244">X117+W118*$D118</f>
        <v>0</v>
      </c>
      <c r="Y118">
        <f t="shared" ca="1" si="244"/>
        <v>0</v>
      </c>
      <c r="AA118">
        <f ca="1">AVERAGE2(W118,Analysis!$B$6,2)</f>
        <v>0</v>
      </c>
      <c r="AB118">
        <f t="shared" ref="AB118:AC118" ca="1" si="245">AB117+AA118*$D118</f>
        <v>0</v>
      </c>
      <c r="AC118">
        <f t="shared" ca="1" si="245"/>
        <v>0</v>
      </c>
      <c r="AF118">
        <f ca="1">IF(B118&gt;0,C118-Analysis!$B$14,0)</f>
        <v>3.791985428485134E-4</v>
      </c>
      <c r="AG118">
        <f ca="1">IF(B118&gt;0,AG117+AF118*$D118,0)</f>
        <v>-7.6820984074273775E-3</v>
      </c>
      <c r="AH118">
        <f ca="1">IF(B118&gt;0,AH117+AG118*$D118,0)</f>
        <v>-5.0700614999943513E-3</v>
      </c>
      <c r="AI118">
        <f ca="1">IF(AND(B118&gt;Analysis!$B$39,B118&lt;Analysis!$B$40),FilterInput(AF118,Analysis!$B$34,Analysis!$B$35),0)</f>
        <v>0</v>
      </c>
      <c r="AJ118">
        <f ca="1">MEDIAN2(AI118,Analysis!$B$5,2)</f>
        <v>0</v>
      </c>
      <c r="AK118">
        <f ca="1">AVERAGE2(AJ118,Analysis!$B$6,2)</f>
        <v>0</v>
      </c>
      <c r="AL118">
        <f ca="1">INTEGRAL2(R118,$B118,AL117,R117,$B117,Analysis!$B$22)</f>
        <v>0</v>
      </c>
      <c r="AM118">
        <f ca="1">IF(AND(B118&lt;Analysis!$B$40,B118&gt;0),INTEGRAL2(AL118,$B118,AM117,AL117,$B117,Analysis!$B$23),0)</f>
        <v>0</v>
      </c>
      <c r="AN118">
        <f>IF($P118,AM118*Analysis!$B$30+Analysis!$B$31,0)</f>
        <v>0</v>
      </c>
      <c r="AO118">
        <f>AN118-'Flight Input'!$U118</f>
        <v>0</v>
      </c>
      <c r="AQ118">
        <f>Analysis!$B$36*'Flight Input'!U118+IF('Flight Input'!U118 &gt; 0,Analysis!$B$37,0)</f>
        <v>0</v>
      </c>
      <c r="AR118">
        <f ca="1">_xlfn.COVARIANCE.P($AN$102:$AN$1102,'Flight Input'!U118:U1118)</f>
        <v>1.3770059983867751E-2</v>
      </c>
    </row>
    <row r="119" spans="1:44" x14ac:dyDescent="0.3">
      <c r="A119">
        <v>117</v>
      </c>
      <c r="B119">
        <f>'Flight Input'!M119</f>
        <v>2.3854379999975208</v>
      </c>
      <c r="C119">
        <f ca="1">INDIRECT(CONCATENATE("'Flight Input'!",Analysis!$B$2,A119+2))</f>
        <v>9.8536152599999998</v>
      </c>
      <c r="D119">
        <f t="shared" si="134"/>
        <v>1.6212000002269633E-2</v>
      </c>
      <c r="F119">
        <f t="shared" ca="1" si="140"/>
        <v>22.978168473610051</v>
      </c>
      <c r="G119">
        <f t="shared" ca="1" si="141"/>
        <v>27.044242987390888</v>
      </c>
      <c r="I119">
        <f>SUM(D$2:D119)/COUNT(D$2:D119)</f>
        <v>1.9938786324804138E-2</v>
      </c>
      <c r="J119">
        <f t="shared" si="135"/>
        <v>0.81308860720883847</v>
      </c>
      <c r="L119">
        <f ca="1">VARA(C$2:C119)</f>
        <v>4.8145384903656291E-4</v>
      </c>
      <c r="M119">
        <f t="shared" ca="1" si="136"/>
        <v>-2.5088334418230487E-4</v>
      </c>
      <c r="N119">
        <f t="shared" ca="1" si="142"/>
        <v>4.2357512946954194E-3</v>
      </c>
      <c r="O119" t="b">
        <f ca="1">IF(OR(O118,M119*MIN((B119-B$2)*Analysis!$B$19,1)&gt;Analysis!$B$18),TRUE,FALSE)</f>
        <v>0</v>
      </c>
      <c r="P119" t="b">
        <f>IF(OR('Flight Input'!N119=3,'Flight Input'!N119=9),TRUE,FALSE)</f>
        <v>0</v>
      </c>
      <c r="Q119">
        <f ca="1">IF(O119,Q118,SUM(C$2:C119)/COUNT(C$2:C119))+(Analysis!$D$14-500)/1000000</f>
        <v>9.8506328653389801</v>
      </c>
      <c r="R119">
        <f t="shared" ca="1" si="137"/>
        <v>0</v>
      </c>
      <c r="S119">
        <f t="shared" ca="1" si="143"/>
        <v>0</v>
      </c>
      <c r="T119">
        <f>IF(P119,T118+S119*$D119,0)</f>
        <v>0</v>
      </c>
      <c r="U119">
        <f>IF($P119,T119*Analysis!$B$28+Analysis!$B$29,0)</f>
        <v>0</v>
      </c>
      <c r="V119">
        <f>U119-'Flight Input'!$U119</f>
        <v>0</v>
      </c>
      <c r="W119">
        <f ca="1">MEDIAN2(R119,Analysis!$B$5,2)</f>
        <v>0</v>
      </c>
      <c r="X119">
        <f t="shared" ref="X119:Y119" ca="1" si="246">X118+W119*$D119</f>
        <v>0</v>
      </c>
      <c r="Y119">
        <f t="shared" ca="1" si="246"/>
        <v>0</v>
      </c>
      <c r="AA119">
        <f ca="1">AVERAGE2(W119,Analysis!$B$6,2)</f>
        <v>0</v>
      </c>
      <c r="AB119">
        <f t="shared" ref="AB119:AC119" ca="1" si="247">AB118+AA119*$D119</f>
        <v>0</v>
      </c>
      <c r="AC119">
        <f t="shared" ca="1" si="247"/>
        <v>0</v>
      </c>
      <c r="AF119">
        <f ca="1">IF(B119&gt;0,C119-Analysis!$B$14,0)</f>
        <v>4.4786854284772915E-4</v>
      </c>
      <c r="AG119">
        <f ca="1">IF(B119&gt;0,AG118+AF119*$D119,0)</f>
        <v>-7.6748375626097135E-3</v>
      </c>
      <c r="AH119">
        <f ca="1">IF(B119&gt;0,AH118+AG119*$D119,0)</f>
        <v>-5.1944859665767991E-3</v>
      </c>
      <c r="AI119">
        <f ca="1">IF(AND(B119&gt;Analysis!$B$39,B119&lt;Analysis!$B$40),FilterInput(AF119,Analysis!$B$34,Analysis!$B$35),0)</f>
        <v>0</v>
      </c>
      <c r="AJ119">
        <f ca="1">MEDIAN2(AI119,Analysis!$B$5,2)</f>
        <v>0</v>
      </c>
      <c r="AK119">
        <f ca="1">AVERAGE2(AJ119,Analysis!$B$6,2)</f>
        <v>0</v>
      </c>
      <c r="AL119">
        <f ca="1">INTEGRAL2(R119,$B119,AL118,R118,$B118,Analysis!$B$22)</f>
        <v>0</v>
      </c>
      <c r="AM119">
        <f ca="1">IF(AND(B119&lt;Analysis!$B$40,B119&gt;0),INTEGRAL2(AL119,$B119,AM118,AL118,$B118,Analysis!$B$23),0)</f>
        <v>0</v>
      </c>
      <c r="AN119">
        <f>IF($P119,AM119*Analysis!$B$30+Analysis!$B$31,0)</f>
        <v>0</v>
      </c>
      <c r="AO119">
        <f>AN119-'Flight Input'!$U119</f>
        <v>0</v>
      </c>
      <c r="AQ119">
        <f>Analysis!$B$36*'Flight Input'!U119+IF('Flight Input'!U119 &gt; 0,Analysis!$B$37,0)</f>
        <v>0</v>
      </c>
      <c r="AR119">
        <f ca="1">_xlfn.COVARIANCE.P($AN$102:$AN$1102,'Flight Input'!U119:U1119)</f>
        <v>1.3666499807267389E-2</v>
      </c>
    </row>
    <row r="120" spans="1:44" x14ac:dyDescent="0.3">
      <c r="A120">
        <v>118</v>
      </c>
      <c r="B120">
        <f>'Flight Input'!M120</f>
        <v>2.4134559999947669</v>
      </c>
      <c r="C120">
        <f ca="1">INDIRECT(CONCATENATE("'Flight Input'!",Analysis!$B$2,A120+2))</f>
        <v>9.8537918400000013</v>
      </c>
      <c r="D120">
        <f t="shared" si="134"/>
        <v>2.8017999997246079E-2</v>
      </c>
      <c r="F120">
        <f t="shared" ca="1" si="140"/>
        <v>23.254252013356034</v>
      </c>
      <c r="G120">
        <f t="shared" ca="1" si="141"/>
        <v>27.695780620237056</v>
      </c>
      <c r="I120">
        <f>SUM(D$2:D120)/COUNT(D$2:D120)</f>
        <v>2.000725423728246E-2</v>
      </c>
      <c r="J120">
        <f t="shared" si="135"/>
        <v>1.4003920610473384</v>
      </c>
      <c r="L120">
        <f ca="1">VARA(C$2:C120)</f>
        <v>4.7746353163263946E-4</v>
      </c>
      <c r="M120">
        <f t="shared" ca="1" si="136"/>
        <v>-1.4241978029536954E-4</v>
      </c>
      <c r="N120">
        <f t="shared" ca="1" si="142"/>
        <v>6.3023770440035799E-3</v>
      </c>
      <c r="O120" t="b">
        <f ca="1">IF(OR(O119,M120*MIN((B120-B$2)*Analysis!$B$19,1)&gt;Analysis!$B$18),TRUE,FALSE)</f>
        <v>0</v>
      </c>
      <c r="P120" t="b">
        <f>IF(OR('Flight Input'!N120=3,'Flight Input'!N120=9),TRUE,FALSE)</f>
        <v>0</v>
      </c>
      <c r="Q120">
        <f ca="1">IF(O120,Q119,SUM(C$2:C120)/COUNT(C$2:C120))+(Analysis!$D$14-500)/1000000</f>
        <v>9.8506603357142826</v>
      </c>
      <c r="R120">
        <f t="shared" ca="1" si="137"/>
        <v>0</v>
      </c>
      <c r="S120">
        <f t="shared" ca="1" si="143"/>
        <v>0</v>
      </c>
      <c r="T120">
        <f>IF(P120,T119+S120*$D120,0)</f>
        <v>0</v>
      </c>
      <c r="U120">
        <f>IF($P120,T120*Analysis!$B$28+Analysis!$B$29,0)</f>
        <v>0</v>
      </c>
      <c r="V120">
        <f>U120-'Flight Input'!$U120</f>
        <v>0</v>
      </c>
      <c r="W120">
        <f ca="1">MEDIAN2(R120,Analysis!$B$5,2)</f>
        <v>0</v>
      </c>
      <c r="X120">
        <f t="shared" ref="X120:Y120" ca="1" si="248">X119+W120*$D120</f>
        <v>0</v>
      </c>
      <c r="Y120">
        <f t="shared" ca="1" si="248"/>
        <v>0</v>
      </c>
      <c r="AA120">
        <f ca="1">AVERAGE2(W120,Analysis!$B$6,2)</f>
        <v>0</v>
      </c>
      <c r="AB120">
        <f t="shared" ref="AB120:AC120" ca="1" si="249">AB119+AA120*$D120</f>
        <v>0</v>
      </c>
      <c r="AC120">
        <f t="shared" ca="1" si="249"/>
        <v>0</v>
      </c>
      <c r="AF120">
        <f ca="1">IF(B120&gt;0,C120-Analysis!$B$14,0)</f>
        <v>6.2444854284926521E-4</v>
      </c>
      <c r="AG120">
        <f ca="1">IF(B120&gt;0,AG119+AF120*$D120,0)</f>
        <v>-7.6573417633378823E-3</v>
      </c>
      <c r="AH120">
        <f ca="1">IF(B120&gt;0,AH119+AG120*$D120,0)</f>
        <v>-5.4090293680809122E-3</v>
      </c>
      <c r="AI120">
        <f ca="1">IF(AND(B120&gt;Analysis!$B$39,B120&lt;Analysis!$B$40),FilterInput(AF120,Analysis!$B$34,Analysis!$B$35),0)</f>
        <v>0</v>
      </c>
      <c r="AJ120">
        <f ca="1">MEDIAN2(AI120,Analysis!$B$5,2)</f>
        <v>0</v>
      </c>
      <c r="AK120">
        <f ca="1">AVERAGE2(AJ120,Analysis!$B$6,2)</f>
        <v>0</v>
      </c>
      <c r="AL120">
        <f ca="1">INTEGRAL2(R120,$B120,AL119,R119,$B119,Analysis!$B$22)</f>
        <v>0</v>
      </c>
      <c r="AM120">
        <f ca="1">IF(AND(B120&lt;Analysis!$B$40,B120&gt;0),INTEGRAL2(AL120,$B120,AM119,AL119,$B119,Analysis!$B$23),0)</f>
        <v>0</v>
      </c>
      <c r="AN120">
        <f>IF($P120,AM120*Analysis!$B$30+Analysis!$B$31,0)</f>
        <v>0</v>
      </c>
      <c r="AO120">
        <f>AN120-'Flight Input'!$U120</f>
        <v>0</v>
      </c>
      <c r="AQ120">
        <f>Analysis!$B$36*'Flight Input'!U120+IF('Flight Input'!U120 &gt; 0,Analysis!$B$37,0)</f>
        <v>0</v>
      </c>
      <c r="AR120">
        <f ca="1">_xlfn.COVARIANCE.P($AN$102:$AN$1102,'Flight Input'!U120:U1120)</f>
        <v>1.3564866876861639E-2</v>
      </c>
    </row>
    <row r="121" spans="1:44" x14ac:dyDescent="0.3">
      <c r="A121">
        <v>119</v>
      </c>
      <c r="B121">
        <f>'Flight Input'!M121</f>
        <v>2.4298479999997653</v>
      </c>
      <c r="C121">
        <f ca="1">INDIRECT(CONCATENATE("'Flight Input'!",Analysis!$B$2,A121+2))</f>
        <v>9.8494165800000015</v>
      </c>
      <c r="D121">
        <f t="shared" si="134"/>
        <v>1.6392000004998408E-2</v>
      </c>
      <c r="F121">
        <f t="shared" ca="1" si="140"/>
        <v>23.415703649984625</v>
      </c>
      <c r="G121">
        <f t="shared" ca="1" si="141"/>
        <v>28.079610834584646</v>
      </c>
      <c r="I121">
        <f>SUM(D$2:D121)/COUNT(D$2:D121)</f>
        <v>1.9976873949616208E-2</v>
      </c>
      <c r="J121">
        <f t="shared" si="135"/>
        <v>0.82054880289782917</v>
      </c>
      <c r="L121">
        <f ca="1">VARA(C$2:C121)</f>
        <v>4.7346194473098848E-4</v>
      </c>
      <c r="M121">
        <f t="shared" ca="1" si="136"/>
        <v>-2.4411828333521096E-4</v>
      </c>
      <c r="N121">
        <f t="shared" ca="1" si="142"/>
        <v>-0.26691434838126055</v>
      </c>
      <c r="O121" t="b">
        <f ca="1">IF(OR(O120,M121*MIN((B121-B$2)*Analysis!$B$19,1)&gt;Analysis!$B$18),TRUE,FALSE)</f>
        <v>0</v>
      </c>
      <c r="P121" t="b">
        <f>IF(OR('Flight Input'!N121=3,'Flight Input'!N121=9),TRUE,FALSE)</f>
        <v>0</v>
      </c>
      <c r="Q121">
        <f ca="1">IF(O121,Q120,SUM(C$2:C121)/COUNT(C$2:C121))+(Analysis!$D$14-500)/1000000</f>
        <v>9.8506508877499961</v>
      </c>
      <c r="R121">
        <f t="shared" ca="1" si="137"/>
        <v>0</v>
      </c>
      <c r="S121">
        <f t="shared" ca="1" si="143"/>
        <v>0</v>
      </c>
      <c r="T121">
        <f>IF(P121,T120+S121*$D121,0)</f>
        <v>0</v>
      </c>
      <c r="U121">
        <f>IF($P121,T121*Analysis!$B$28+Analysis!$B$29,0)</f>
        <v>0</v>
      </c>
      <c r="V121">
        <f>U121-'Flight Input'!$U121</f>
        <v>0</v>
      </c>
      <c r="W121">
        <f ca="1">MEDIAN2(R121,Analysis!$B$5,2)</f>
        <v>0</v>
      </c>
      <c r="X121">
        <f t="shared" ref="X121:Y121" ca="1" si="250">X120+W121*$D121</f>
        <v>0</v>
      </c>
      <c r="Y121">
        <f t="shared" ca="1" si="250"/>
        <v>0</v>
      </c>
      <c r="AA121">
        <f ca="1">AVERAGE2(W121,Analysis!$B$6,2)</f>
        <v>0</v>
      </c>
      <c r="AB121">
        <f t="shared" ref="AB121:AC121" ca="1" si="251">AB120+AA121*$D121</f>
        <v>0</v>
      </c>
      <c r="AC121">
        <f t="shared" ca="1" si="251"/>
        <v>0</v>
      </c>
      <c r="AF121">
        <f ca="1">IF(B121&gt;0,C121-Analysis!$B$14,0)</f>
        <v>-3.7508114571505047E-3</v>
      </c>
      <c r="AG121">
        <f ca="1">IF(B121&gt;0,AG120+AF121*$D121,0)</f>
        <v>-7.718825064762241E-3</v>
      </c>
      <c r="AH121">
        <f ca="1">IF(B121&gt;0,AH120+AG121*$D121,0)</f>
        <v>-5.5355563485810768E-3</v>
      </c>
      <c r="AI121">
        <f ca="1">IF(AND(B121&gt;Analysis!$B$39,B121&lt;Analysis!$B$40),FilterInput(AF121,Analysis!$B$34,Analysis!$B$35),0)</f>
        <v>0</v>
      </c>
      <c r="AJ121">
        <f ca="1">MEDIAN2(AI121,Analysis!$B$5,2)</f>
        <v>0</v>
      </c>
      <c r="AK121">
        <f ca="1">AVERAGE2(AJ121,Analysis!$B$6,2)</f>
        <v>0</v>
      </c>
      <c r="AL121">
        <f ca="1">INTEGRAL2(R121,$B121,AL120,R120,$B120,Analysis!$B$22)</f>
        <v>0</v>
      </c>
      <c r="AM121">
        <f ca="1">IF(AND(B121&lt;Analysis!$B$40,B121&gt;0),INTEGRAL2(AL121,$B121,AM120,AL120,$B120,Analysis!$B$23),0)</f>
        <v>0</v>
      </c>
      <c r="AN121">
        <f>IF($P121,AM121*Analysis!$B$30+Analysis!$B$31,0)</f>
        <v>0</v>
      </c>
      <c r="AO121">
        <f>AN121-'Flight Input'!$U121</f>
        <v>0</v>
      </c>
      <c r="AQ121">
        <f>Analysis!$B$36*'Flight Input'!U121+IF('Flight Input'!U121 &gt; 0,Analysis!$B$37,0)</f>
        <v>0</v>
      </c>
      <c r="AR121">
        <f ca="1">_xlfn.COVARIANCE.P($AN$102:$AN$1102,'Flight Input'!U121:U1121)</f>
        <v>1.3464899412502758E-2</v>
      </c>
    </row>
    <row r="122" spans="1:44" x14ac:dyDescent="0.3">
      <c r="A122">
        <v>120</v>
      </c>
      <c r="B122">
        <f>'Flight Input'!M122</f>
        <v>2.4493689999944763</v>
      </c>
      <c r="C122">
        <f ca="1">INDIRECT(CONCATENATE("'Flight Input'!",Analysis!$B$2,A122+2))</f>
        <v>9.8570879999999992</v>
      </c>
      <c r="D122">
        <f t="shared" si="134"/>
        <v>1.9520999994711019E-2</v>
      </c>
      <c r="F122">
        <f t="shared" ca="1" si="140"/>
        <v>23.608123864780492</v>
      </c>
      <c r="G122">
        <f t="shared" ca="1" si="141"/>
        <v>28.540465020424161</v>
      </c>
      <c r="I122">
        <f>SUM(D$2:D122)/COUNT(D$2:D122)</f>
        <v>1.9973074999991999E-2</v>
      </c>
      <c r="J122">
        <f t="shared" si="135"/>
        <v>0.97736577841513328</v>
      </c>
      <c r="L122">
        <f ca="1">VARA(C$2:C122)</f>
        <v>4.6987068206881511E-4</v>
      </c>
      <c r="M122">
        <f t="shared" ca="1" si="136"/>
        <v>-1.8396919538683364E-4</v>
      </c>
      <c r="N122">
        <f t="shared" ca="1" si="142"/>
        <v>0.39298294155402552</v>
      </c>
      <c r="O122" t="b">
        <f ca="1">IF(OR(O121,M122*MIN((B122-B$2)*Analysis!$B$19,1)&gt;Analysis!$B$18),TRUE,FALSE)</f>
        <v>0</v>
      </c>
      <c r="P122" t="b">
        <f>IF(OR('Flight Input'!N122=3,'Flight Input'!N122=9),TRUE,FALSE)</f>
        <v>0</v>
      </c>
      <c r="Q122">
        <f ca="1">IF(O122,Q121,SUM(C$2:C122)/COUNT(C$2:C122))+(Analysis!$D$14-500)/1000000</f>
        <v>9.8507049961156987</v>
      </c>
      <c r="R122">
        <f t="shared" ca="1" si="137"/>
        <v>0</v>
      </c>
      <c r="S122">
        <f t="shared" ca="1" si="143"/>
        <v>0</v>
      </c>
      <c r="T122">
        <f>IF(P122,T121+S122*$D122,0)</f>
        <v>0</v>
      </c>
      <c r="U122">
        <f>IF($P122,T122*Analysis!$B$28+Analysis!$B$29,0)</f>
        <v>0</v>
      </c>
      <c r="V122">
        <f>U122-'Flight Input'!$U122</f>
        <v>0</v>
      </c>
      <c r="W122">
        <f ca="1">MEDIAN2(R122,Analysis!$B$5,2)</f>
        <v>0</v>
      </c>
      <c r="X122">
        <f t="shared" ref="X122:Y122" ca="1" si="252">X121+W122*$D122</f>
        <v>0</v>
      </c>
      <c r="Y122">
        <f t="shared" ca="1" si="252"/>
        <v>0</v>
      </c>
      <c r="AA122">
        <f ca="1">AVERAGE2(W122,Analysis!$B$6,2)</f>
        <v>0</v>
      </c>
      <c r="AB122">
        <f t="shared" ref="AB122:AC122" ca="1" si="253">AB121+AA122*$D122</f>
        <v>0</v>
      </c>
      <c r="AC122">
        <f t="shared" ca="1" si="253"/>
        <v>0</v>
      </c>
      <c r="AF122">
        <f ca="1">IF(B122&gt;0,C122-Analysis!$B$14,0)</f>
        <v>3.9206085428471482E-3</v>
      </c>
      <c r="AG122">
        <f ca="1">IF(B122&gt;0,AG121+AF122*$D122,0)</f>
        <v>-7.6422908654180579E-3</v>
      </c>
      <c r="AH122">
        <f ca="1">IF(B122&gt;0,AH121+AG122*$D122,0)</f>
        <v>-5.684741508524483E-3</v>
      </c>
      <c r="AI122">
        <f ca="1">IF(AND(B122&gt;Analysis!$B$39,B122&lt;Analysis!$B$40),FilterInput(AF122,Analysis!$B$34,Analysis!$B$35),0)</f>
        <v>0</v>
      </c>
      <c r="AJ122">
        <f ca="1">MEDIAN2(AI122,Analysis!$B$5,2)</f>
        <v>0</v>
      </c>
      <c r="AK122">
        <f ca="1">AVERAGE2(AJ122,Analysis!$B$6,2)</f>
        <v>0</v>
      </c>
      <c r="AL122">
        <f ca="1">INTEGRAL2(R122,$B122,AL121,R121,$B121,Analysis!$B$22)</f>
        <v>0</v>
      </c>
      <c r="AM122">
        <f ca="1">IF(AND(B122&lt;Analysis!$B$40,B122&gt;0),INTEGRAL2(AL122,$B122,AM121,AL121,$B121,Analysis!$B$23),0)</f>
        <v>0</v>
      </c>
      <c r="AN122">
        <f>IF($P122,AM122*Analysis!$B$30+Analysis!$B$31,0)</f>
        <v>0</v>
      </c>
      <c r="AO122">
        <f>AN122-'Flight Input'!$U122</f>
        <v>0</v>
      </c>
      <c r="AQ122">
        <f>Analysis!$B$36*'Flight Input'!U122+IF('Flight Input'!U122 &gt; 0,Analysis!$B$37,0)</f>
        <v>0</v>
      </c>
      <c r="AR122">
        <f ca="1">_xlfn.COVARIANCE.P($AN$102:$AN$1102,'Flight Input'!U122:U1122)</f>
        <v>1.3368094974383867E-2</v>
      </c>
    </row>
    <row r="123" spans="1:44" x14ac:dyDescent="0.3">
      <c r="A123">
        <v>121</v>
      </c>
      <c r="B123">
        <f>'Flight Input'!M123</f>
        <v>2.4721229999995558</v>
      </c>
      <c r="C123">
        <f ca="1">INDIRECT(CONCATENATE("'Flight Input'!",Analysis!$B$2,A123+2))</f>
        <v>9.8550180899999997</v>
      </c>
      <c r="D123">
        <f t="shared" si="134"/>
        <v>2.2754000005079433E-2</v>
      </c>
      <c r="F123">
        <f t="shared" ca="1" si="140"/>
        <v>23.832364946450408</v>
      </c>
      <c r="G123">
        <f t="shared" ca="1" si="141"/>
        <v>29.082746652536748</v>
      </c>
      <c r="I123">
        <f>SUM(D$2:D123)/COUNT(D$2:D123)</f>
        <v>1.9996057851273712E-2</v>
      </c>
      <c r="J123">
        <f t="shared" si="135"/>
        <v>1.1379242935942018</v>
      </c>
      <c r="L123">
        <f ca="1">VARA(C$2:C123)</f>
        <v>4.6614781197588912E-4</v>
      </c>
      <c r="M123">
        <f t="shared" ca="1" si="136"/>
        <v>-1.6361387413619242E-4</v>
      </c>
      <c r="N123">
        <f t="shared" ca="1" si="142"/>
        <v>-9.0969060364655963E-2</v>
      </c>
      <c r="O123" t="b">
        <f ca="1">IF(OR(O122,M123*MIN((B123-B$2)*Analysis!$B$19,1)&gt;Analysis!$B$18),TRUE,FALSE)</f>
        <v>0</v>
      </c>
      <c r="P123" t="b">
        <f>IF(OR('Flight Input'!N123=3,'Flight Input'!N123=9),TRUE,FALSE)</f>
        <v>0</v>
      </c>
      <c r="Q123">
        <f ca="1">IF(O123,Q122,SUM(C$2:C123)/COUNT(C$2:C123))+(Analysis!$D$14-500)/1000000</f>
        <v>9.850741250983603</v>
      </c>
      <c r="R123">
        <f t="shared" ca="1" si="137"/>
        <v>0</v>
      </c>
      <c r="S123">
        <f t="shared" ca="1" si="143"/>
        <v>0</v>
      </c>
      <c r="T123">
        <f>IF(P123,T122+S123*$D123,0)</f>
        <v>0</v>
      </c>
      <c r="U123">
        <f>IF($P123,T123*Analysis!$B$28+Analysis!$B$29,0)</f>
        <v>0</v>
      </c>
      <c r="V123">
        <f>U123-'Flight Input'!$U123</f>
        <v>0</v>
      </c>
      <c r="W123">
        <f ca="1">MEDIAN2(R123,Analysis!$B$5,2)</f>
        <v>0</v>
      </c>
      <c r="X123">
        <f t="shared" ref="X123:Y123" ca="1" si="254">X122+W123*$D123</f>
        <v>0</v>
      </c>
      <c r="Y123">
        <f t="shared" ca="1" si="254"/>
        <v>0</v>
      </c>
      <c r="AA123">
        <f ca="1">AVERAGE2(W123,Analysis!$B$6,2)</f>
        <v>0</v>
      </c>
      <c r="AB123">
        <f t="shared" ref="AB123:AC123" ca="1" si="255">AB122+AA123*$D123</f>
        <v>0</v>
      </c>
      <c r="AC123">
        <f t="shared" ca="1" si="255"/>
        <v>0</v>
      </c>
      <c r="AF123">
        <f ca="1">IF(B123&gt;0,C123-Analysis!$B$14,0)</f>
        <v>1.8506985428476952E-3</v>
      </c>
      <c r="AG123">
        <f ca="1">IF(B123&gt;0,AG122+AF123*$D123,0)</f>
        <v>-7.6001800707647012E-3</v>
      </c>
      <c r="AH123">
        <f ca="1">IF(B123&gt;0,AH122+AG123*$D123,0)</f>
        <v>-5.8576760058932677E-3</v>
      </c>
      <c r="AI123">
        <f ca="1">IF(AND(B123&gt;Analysis!$B$39,B123&lt;Analysis!$B$40),FilterInput(AF123,Analysis!$B$34,Analysis!$B$35),0)</f>
        <v>0</v>
      </c>
      <c r="AJ123">
        <f ca="1">MEDIAN2(AI123,Analysis!$B$5,2)</f>
        <v>0</v>
      </c>
      <c r="AK123">
        <f ca="1">AVERAGE2(AJ123,Analysis!$B$6,2)</f>
        <v>0</v>
      </c>
      <c r="AL123">
        <f ca="1">INTEGRAL2(R123,$B123,AL122,R122,$B122,Analysis!$B$22)</f>
        <v>0</v>
      </c>
      <c r="AM123">
        <f ca="1">IF(AND(B123&lt;Analysis!$B$40,B123&gt;0),INTEGRAL2(AL123,$B123,AM122,AL122,$B122,Analysis!$B$23),0)</f>
        <v>0</v>
      </c>
      <c r="AN123">
        <f>IF($P123,AM123*Analysis!$B$30+Analysis!$B$31,0)</f>
        <v>0</v>
      </c>
      <c r="AO123">
        <f>AN123-'Flight Input'!$U123</f>
        <v>0</v>
      </c>
      <c r="AQ123">
        <f>Analysis!$B$36*'Flight Input'!U123+IF('Flight Input'!U123 &gt; 0,Analysis!$B$37,0)</f>
        <v>0</v>
      </c>
      <c r="AR123">
        <f ca="1">_xlfn.COVARIANCE.P($AN$102:$AN$1102,'Flight Input'!U123:U1123)</f>
        <v>1.3273768416570823E-2</v>
      </c>
    </row>
    <row r="124" spans="1:44" x14ac:dyDescent="0.3">
      <c r="A124">
        <v>122</v>
      </c>
      <c r="B124">
        <f>'Flight Input'!M124</f>
        <v>2.4891680000000633</v>
      </c>
      <c r="C124">
        <f ca="1">INDIRECT(CONCATENATE("'Flight Input'!",Analysis!$B$2,A124+2))</f>
        <v>9.8569899000000021</v>
      </c>
      <c r="D124">
        <f t="shared" si="134"/>
        <v>1.7045000000507571E-2</v>
      </c>
      <c r="F124">
        <f t="shared" ca="1" si="140"/>
        <v>24.000377339300911</v>
      </c>
      <c r="G124">
        <f t="shared" ca="1" si="141"/>
        <v>29.491833084297316</v>
      </c>
      <c r="I124">
        <f>SUM(D$2:D124)/COUNT(D$2:D124)</f>
        <v>1.9971868852496941E-2</v>
      </c>
      <c r="J124">
        <f t="shared" si="135"/>
        <v>0.85345042701782792</v>
      </c>
      <c r="L124">
        <f ca="1">VARA(C$2:C124)</f>
        <v>4.6265564711111764E-4</v>
      </c>
      <c r="M124">
        <f t="shared" ca="1" si="136"/>
        <v>-2.0487913550410611E-4</v>
      </c>
      <c r="N124">
        <f t="shared" ca="1" si="142"/>
        <v>0.11568260486615621</v>
      </c>
      <c r="O124" t="b">
        <f ca="1">IF(OR(O123,M124*MIN((B124-B$2)*Analysis!$B$19,1)&gt;Analysis!$B$18),TRUE,FALSE)</f>
        <v>0</v>
      </c>
      <c r="P124" t="b">
        <f>IF(OR('Flight Input'!N124=3,'Flight Input'!N124=9),TRUE,FALSE)</f>
        <v>0</v>
      </c>
      <c r="Q124">
        <f ca="1">IF(O124,Q123,SUM(C$2:C124)/COUNT(C$2:C124))+(Analysis!$D$14-500)/1000000</f>
        <v>9.8507929473170694</v>
      </c>
      <c r="R124">
        <f t="shared" ca="1" si="137"/>
        <v>0</v>
      </c>
      <c r="S124">
        <f t="shared" ca="1" si="143"/>
        <v>0</v>
      </c>
      <c r="T124">
        <f>IF(P124,T123+S124*$D124,0)</f>
        <v>0</v>
      </c>
      <c r="U124">
        <f>IF($P124,T124*Analysis!$B$28+Analysis!$B$29,0)</f>
        <v>0</v>
      </c>
      <c r="V124">
        <f>U124-'Flight Input'!$U124</f>
        <v>0</v>
      </c>
      <c r="W124">
        <f ca="1">MEDIAN2(R124,Analysis!$B$5,2)</f>
        <v>0</v>
      </c>
      <c r="X124">
        <f t="shared" ref="X124:Y124" ca="1" si="256">X123+W124*$D124</f>
        <v>0</v>
      </c>
      <c r="Y124">
        <f t="shared" ca="1" si="256"/>
        <v>0</v>
      </c>
      <c r="AA124">
        <f ca="1">AVERAGE2(W124,Analysis!$B$6,2)</f>
        <v>0</v>
      </c>
      <c r="AB124">
        <f t="shared" ref="AB124:AC124" ca="1" si="257">AB123+AA124*$D124</f>
        <v>0</v>
      </c>
      <c r="AC124">
        <f t="shared" ca="1" si="257"/>
        <v>0</v>
      </c>
      <c r="AF124">
        <f ca="1">IF(B124&gt;0,C124-Analysis!$B$14,0)</f>
        <v>3.8225085428500449E-3</v>
      </c>
      <c r="AG124">
        <f ca="1">IF(B124&gt;0,AG123+AF124*$D124,0)</f>
        <v>-7.535025412649882E-3</v>
      </c>
      <c r="AH124">
        <f ca="1">IF(B124&gt;0,AH123+AG124*$D124,0)</f>
        <v>-5.9861105140557097E-3</v>
      </c>
      <c r="AI124">
        <f ca="1">IF(AND(B124&gt;Analysis!$B$39,B124&lt;Analysis!$B$40),FilterInput(AF124,Analysis!$B$34,Analysis!$B$35),0)</f>
        <v>0</v>
      </c>
      <c r="AJ124">
        <f ca="1">MEDIAN2(AI124,Analysis!$B$5,2)</f>
        <v>0</v>
      </c>
      <c r="AK124">
        <f ca="1">AVERAGE2(AJ124,Analysis!$B$6,2)</f>
        <v>0</v>
      </c>
      <c r="AL124">
        <f ca="1">INTEGRAL2(R124,$B124,AL123,R123,$B123,Analysis!$B$22)</f>
        <v>0</v>
      </c>
      <c r="AM124">
        <f ca="1">IF(AND(B124&lt;Analysis!$B$40,B124&gt;0),INTEGRAL2(AL124,$B124,AM123,AL123,$B123,Analysis!$B$23),0)</f>
        <v>0</v>
      </c>
      <c r="AN124">
        <f>IF($P124,AM124*Analysis!$B$30+Analysis!$B$31,0)</f>
        <v>0</v>
      </c>
      <c r="AO124">
        <f>AN124-'Flight Input'!$U124</f>
        <v>0</v>
      </c>
      <c r="AQ124">
        <f>Analysis!$B$36*'Flight Input'!U124+IF('Flight Input'!U124 &gt; 0,Analysis!$B$37,0)</f>
        <v>0</v>
      </c>
      <c r="AR124">
        <f ca="1">_xlfn.COVARIANCE.P($AN$102:$AN$1102,'Flight Input'!U124:U1124)</f>
        <v>1.3181179743326523E-2</v>
      </c>
    </row>
    <row r="125" spans="1:44" x14ac:dyDescent="0.3">
      <c r="A125">
        <v>123</v>
      </c>
      <c r="B125">
        <f>'Flight Input'!M125</f>
        <v>2.509661000003689</v>
      </c>
      <c r="C125">
        <f ca="1">INDIRECT(CONCATENATE("'Flight Input'!",Analysis!$B$2,A125+2))</f>
        <v>9.8567642699999993</v>
      </c>
      <c r="D125">
        <f t="shared" si="134"/>
        <v>2.0493000003625639E-2</v>
      </c>
      <c r="F125">
        <f t="shared" ca="1" si="140"/>
        <v>24.20237200952176</v>
      </c>
      <c r="G125">
        <f t="shared" ca="1" si="141"/>
        <v>29.987812293976194</v>
      </c>
      <c r="I125">
        <f>SUM(D$2:D125)/COUNT(D$2:D125)</f>
        <v>1.9976105691124003E-2</v>
      </c>
      <c r="J125">
        <f t="shared" si="135"/>
        <v>1.02587562963943</v>
      </c>
      <c r="L125">
        <f ca="1">VARA(C$2:C125)</f>
        <v>4.5919246493722607E-4</v>
      </c>
      <c r="M125">
        <f t="shared" ca="1" si="136"/>
        <v>-1.6899342084023165E-4</v>
      </c>
      <c r="N125">
        <f t="shared" ca="1" si="142"/>
        <v>-1.1010101008287395E-2</v>
      </c>
      <c r="O125" t="b">
        <f ca="1">IF(OR(O124,M125*MIN((B125-B$2)*Analysis!$B$19,1)&gt;Analysis!$B$18),TRUE,FALSE)</f>
        <v>0</v>
      </c>
      <c r="P125" t="b">
        <f>IF(OR('Flight Input'!N125=3,'Flight Input'!N125=9),TRUE,FALSE)</f>
        <v>0</v>
      </c>
      <c r="Q125">
        <f ca="1">IF(O125,Q124,SUM(C$2:C125)/COUNT(C$2:C125))+(Analysis!$D$14-500)/1000000</f>
        <v>9.8508419902419302</v>
      </c>
      <c r="R125">
        <f t="shared" ca="1" si="137"/>
        <v>0</v>
      </c>
      <c r="S125">
        <f t="shared" ca="1" si="143"/>
        <v>0</v>
      </c>
      <c r="T125">
        <f>IF(P125,T124+S125*$D125,0)</f>
        <v>0</v>
      </c>
      <c r="U125">
        <f>IF($P125,T125*Analysis!$B$28+Analysis!$B$29,0)</f>
        <v>0</v>
      </c>
      <c r="V125">
        <f>U125-'Flight Input'!$U125</f>
        <v>0</v>
      </c>
      <c r="W125">
        <f ca="1">MEDIAN2(R125,Analysis!$B$5,2)</f>
        <v>0</v>
      </c>
      <c r="X125">
        <f t="shared" ref="X125:Y125" ca="1" si="258">X124+W125*$D125</f>
        <v>0</v>
      </c>
      <c r="Y125">
        <f t="shared" ca="1" si="258"/>
        <v>0</v>
      </c>
      <c r="AA125">
        <f ca="1">AVERAGE2(W125,Analysis!$B$6,2)</f>
        <v>0</v>
      </c>
      <c r="AB125">
        <f t="shared" ref="AB125:AC125" ca="1" si="259">AB124+AA125*$D125</f>
        <v>0</v>
      </c>
      <c r="AC125">
        <f t="shared" ca="1" si="259"/>
        <v>0</v>
      </c>
      <c r="AF125">
        <f ca="1">IF(B125&gt;0,C125-Analysis!$B$14,0)</f>
        <v>3.5968785428472927E-3</v>
      </c>
      <c r="AG125">
        <f ca="1">IF(B125&gt;0,AG124+AF125*$D125,0)</f>
        <v>-7.4613145806582716E-3</v>
      </c>
      <c r="AH125">
        <f ca="1">IF(B125&gt;0,AH124+AG125*$D125,0)</f>
        <v>-6.1390152337841919E-3</v>
      </c>
      <c r="AI125">
        <f ca="1">IF(AND(B125&gt;Analysis!$B$39,B125&lt;Analysis!$B$40),FilterInput(AF125,Analysis!$B$34,Analysis!$B$35),0)</f>
        <v>0</v>
      </c>
      <c r="AJ125">
        <f ca="1">MEDIAN2(AI125,Analysis!$B$5,2)</f>
        <v>0</v>
      </c>
      <c r="AK125">
        <f ca="1">AVERAGE2(AJ125,Analysis!$B$6,2)</f>
        <v>0</v>
      </c>
      <c r="AL125">
        <f ca="1">INTEGRAL2(R125,$B125,AL124,R124,$B124,Analysis!$B$22)</f>
        <v>0</v>
      </c>
      <c r="AM125">
        <f ca="1">IF(AND(B125&lt;Analysis!$B$40,B125&gt;0),INTEGRAL2(AL125,$B125,AM124,AL124,$B124,Analysis!$B$23),0)</f>
        <v>0</v>
      </c>
      <c r="AN125">
        <f>IF($P125,AM125*Analysis!$B$30+Analysis!$B$31,0)</f>
        <v>0</v>
      </c>
      <c r="AO125">
        <f>AN125-'Flight Input'!$U125</f>
        <v>0</v>
      </c>
      <c r="AQ125">
        <f>Analysis!$B$36*'Flight Input'!U125+IF('Flight Input'!U125 &gt; 0,Analysis!$B$37,0)</f>
        <v>0</v>
      </c>
      <c r="AR125">
        <f ca="1">_xlfn.COVARIANCE.P($AN$102:$AN$1102,'Flight Input'!U125:U1125)</f>
        <v>1.3097227641507597E-2</v>
      </c>
    </row>
    <row r="126" spans="1:44" x14ac:dyDescent="0.3">
      <c r="A126">
        <v>124</v>
      </c>
      <c r="B126">
        <f>'Flight Input'!M126</f>
        <v>2.5303010000061477</v>
      </c>
      <c r="C126">
        <f ca="1">INDIRECT(CONCATENATE("'Flight Input'!",Analysis!$B$2,A126+2))</f>
        <v>9.8548905599999994</v>
      </c>
      <c r="D126">
        <f t="shared" si="134"/>
        <v>2.0640000002458692E-2</v>
      </c>
      <c r="F126">
        <f t="shared" ca="1" si="140"/>
        <v>24.405776950704389</v>
      </c>
      <c r="G126">
        <f t="shared" ca="1" si="141"/>
        <v>30.491547530298739</v>
      </c>
      <c r="I126">
        <f>SUM(D$2:D126)/COUNT(D$2:D126)</f>
        <v>1.9981459677505736E-2</v>
      </c>
      <c r="J126">
        <f t="shared" si="135"/>
        <v>1.0329575684450276</v>
      </c>
      <c r="L126">
        <f ca="1">VARA(C$2:C126)</f>
        <v>4.5562764951687123E-4</v>
      </c>
      <c r="M126">
        <f t="shared" ca="1" si="136"/>
        <v>-1.7271392538421444E-4</v>
      </c>
      <c r="N126">
        <f t="shared" ca="1" si="142"/>
        <v>-9.0780523244995928E-2</v>
      </c>
      <c r="O126" t="b">
        <f ca="1">IF(OR(O125,M126*MIN((B126-B$2)*Analysis!$B$19,1)&gt;Analysis!$B$18),TRUE,FALSE)</f>
        <v>0</v>
      </c>
      <c r="P126" t="b">
        <f>IF(OR('Flight Input'!N126=3,'Flight Input'!N126=9),TRUE,FALSE)</f>
        <v>0</v>
      </c>
      <c r="Q126">
        <f ca="1">IF(O126,Q125,SUM(C$2:C126)/COUNT(C$2:C126))+(Analysis!$D$14-500)/1000000</f>
        <v>9.850875258799995</v>
      </c>
      <c r="R126">
        <f t="shared" ca="1" si="137"/>
        <v>0</v>
      </c>
      <c r="S126">
        <f t="shared" ca="1" si="143"/>
        <v>0</v>
      </c>
      <c r="T126">
        <f>IF(P126,T125+S126*$D126,0)</f>
        <v>0</v>
      </c>
      <c r="U126">
        <f>IF($P126,T126*Analysis!$B$28+Analysis!$B$29,0)</f>
        <v>0</v>
      </c>
      <c r="V126">
        <f>U126-'Flight Input'!$U126</f>
        <v>0</v>
      </c>
      <c r="W126">
        <f ca="1">MEDIAN2(R126,Analysis!$B$5,2)</f>
        <v>0</v>
      </c>
      <c r="X126">
        <f t="shared" ref="X126:Y126" ca="1" si="260">X125+W126*$D126</f>
        <v>0</v>
      </c>
      <c r="Y126">
        <f t="shared" ca="1" si="260"/>
        <v>0</v>
      </c>
      <c r="AA126">
        <f ca="1">AVERAGE2(W126,Analysis!$B$6,2)</f>
        <v>0</v>
      </c>
      <c r="AB126">
        <f t="shared" ref="AB126:AC126" ca="1" si="261">AB125+AA126*$D126</f>
        <v>0</v>
      </c>
      <c r="AC126">
        <f t="shared" ca="1" si="261"/>
        <v>0</v>
      </c>
      <c r="AF126">
        <f ca="1">IF(B126&gt;0,C126-Analysis!$B$14,0)</f>
        <v>1.7231685428473753E-3</v>
      </c>
      <c r="AG126">
        <f ca="1">IF(B126&gt;0,AG125+AF126*$D126,0)</f>
        <v>-7.4257483819296652E-3</v>
      </c>
      <c r="AH126">
        <f ca="1">IF(B126&gt;0,AH125+AG126*$D126,0)</f>
        <v>-6.2922826804054782E-3</v>
      </c>
      <c r="AI126">
        <f ca="1">IF(AND(B126&gt;Analysis!$B$39,B126&lt;Analysis!$B$40),FilterInput(AF126,Analysis!$B$34,Analysis!$B$35),0)</f>
        <v>0</v>
      </c>
      <c r="AJ126">
        <f ca="1">MEDIAN2(AI126,Analysis!$B$5,2)</f>
        <v>0</v>
      </c>
      <c r="AK126">
        <f ca="1">AVERAGE2(AJ126,Analysis!$B$6,2)</f>
        <v>0</v>
      </c>
      <c r="AL126">
        <f ca="1">INTEGRAL2(R126,$B126,AL125,R125,$B125,Analysis!$B$22)</f>
        <v>0</v>
      </c>
      <c r="AM126">
        <f ca="1">IF(AND(B126&lt;Analysis!$B$40,B126&gt;0),INTEGRAL2(AL126,$B126,AM125,AL125,$B125,Analysis!$B$23),0)</f>
        <v>0</v>
      </c>
      <c r="AN126">
        <f>IF($P126,AM126*Analysis!$B$30+Analysis!$B$31,0)</f>
        <v>0</v>
      </c>
      <c r="AO126">
        <f>AN126-'Flight Input'!$U126</f>
        <v>0</v>
      </c>
      <c r="AQ126">
        <f>Analysis!$B$36*'Flight Input'!U126+IF('Flight Input'!U126 &gt; 0,Analysis!$B$37,0)</f>
        <v>0</v>
      </c>
      <c r="AR126">
        <f ca="1">_xlfn.COVARIANCE.P($AN$102:$AN$1102,'Flight Input'!U126:U1126)</f>
        <v>1.3014452858083964E-2</v>
      </c>
    </row>
    <row r="127" spans="1:44" x14ac:dyDescent="0.3">
      <c r="A127">
        <v>125</v>
      </c>
      <c r="B127">
        <f>'Flight Input'!M127</f>
        <v>2.5504150000051595</v>
      </c>
      <c r="C127">
        <f ca="1">INDIRECT(CONCATENATE("'Flight Input'!",Analysis!$B$2,A127+2))</f>
        <v>9.8534582999999998</v>
      </c>
      <c r="D127">
        <f t="shared" si="134"/>
        <v>2.0113999999011867E-2</v>
      </c>
      <c r="F127">
        <f t="shared" ca="1" si="140"/>
        <v>24.603969410940852</v>
      </c>
      <c r="G127">
        <f t="shared" ca="1" si="141"/>
        <v>30.986431771006092</v>
      </c>
      <c r="I127">
        <f>SUM(D$2:D127)/COUNT(D$2:D127)</f>
        <v>1.9982520000077785E-2</v>
      </c>
      <c r="J127">
        <f t="shared" si="135"/>
        <v>1.0065797506487455</v>
      </c>
      <c r="L127">
        <f ca="1">VARA(C$2:C127)</f>
        <v>4.5204018761363217E-4</v>
      </c>
      <c r="M127">
        <f t="shared" ca="1" si="136"/>
        <v>-1.7835646332978544E-4</v>
      </c>
      <c r="N127">
        <f t="shared" ca="1" si="142"/>
        <v>-7.1207119422789705E-2</v>
      </c>
      <c r="O127" t="b">
        <f ca="1">IF(OR(O126,M127*MIN((B127-B$2)*Analysis!$B$19,1)&gt;Analysis!$B$18),TRUE,FALSE)</f>
        <v>0</v>
      </c>
      <c r="P127" t="b">
        <f>IF(OR('Flight Input'!N127=3,'Flight Input'!N127=9),TRUE,FALSE)</f>
        <v>0</v>
      </c>
      <c r="Q127">
        <f ca="1">IF(O127,Q126,SUM(C$2:C127)/COUNT(C$2:C127))+(Analysis!$D$14-500)/1000000</f>
        <v>9.8508966321428542</v>
      </c>
      <c r="R127">
        <f t="shared" ca="1" si="137"/>
        <v>0</v>
      </c>
      <c r="S127">
        <f t="shared" ca="1" si="143"/>
        <v>0</v>
      </c>
      <c r="T127">
        <f>IF(P127,T126+S127*$D127,0)</f>
        <v>0</v>
      </c>
      <c r="U127">
        <f>IF($P127,T127*Analysis!$B$28+Analysis!$B$29,0)</f>
        <v>0</v>
      </c>
      <c r="V127">
        <f>U127-'Flight Input'!$U127</f>
        <v>0</v>
      </c>
      <c r="W127">
        <f ca="1">MEDIAN2(R127,Analysis!$B$5,2)</f>
        <v>0</v>
      </c>
      <c r="X127">
        <f t="shared" ref="X127:Y127" ca="1" si="262">X126+W127*$D127</f>
        <v>0</v>
      </c>
      <c r="Y127">
        <f t="shared" ca="1" si="262"/>
        <v>0</v>
      </c>
      <c r="AA127">
        <f ca="1">AVERAGE2(W127,Analysis!$B$6,2)</f>
        <v>0</v>
      </c>
      <c r="AB127">
        <f t="shared" ref="AB127:AC127" ca="1" si="263">AB126+AA127*$D127</f>
        <v>0</v>
      </c>
      <c r="AC127">
        <f t="shared" ca="1" si="263"/>
        <v>0</v>
      </c>
      <c r="AF127">
        <f ca="1">IF(B127&gt;0,C127-Analysis!$B$14,0)</f>
        <v>2.9090854284774537E-4</v>
      </c>
      <c r="AG127">
        <f ca="1">IF(B127&gt;0,AG126+AF127*$D127,0)</f>
        <v>-7.4198970474991131E-3</v>
      </c>
      <c r="AH127">
        <f ca="1">IF(B127&gt;0,AH126+AG127*$D127,0)</f>
        <v>-6.4415264896115435E-3</v>
      </c>
      <c r="AI127">
        <f ca="1">IF(AND(B127&gt;Analysis!$B$39,B127&lt;Analysis!$B$40),FilterInput(AF127,Analysis!$B$34,Analysis!$B$35),0)</f>
        <v>0</v>
      </c>
      <c r="AJ127">
        <f ca="1">MEDIAN2(AI127,Analysis!$B$5,2)</f>
        <v>0</v>
      </c>
      <c r="AK127">
        <f ca="1">AVERAGE2(AJ127,Analysis!$B$6,2)</f>
        <v>0</v>
      </c>
      <c r="AL127">
        <f ca="1">INTEGRAL2(R127,$B127,AL126,R126,$B126,Analysis!$B$22)</f>
        <v>0</v>
      </c>
      <c r="AM127">
        <f ca="1">IF(AND(B127&lt;Analysis!$B$40,B127&gt;0),INTEGRAL2(AL127,$B127,AM126,AL126,$B126,Analysis!$B$23),0)</f>
        <v>0</v>
      </c>
      <c r="AN127">
        <f>IF($P127,AM127*Analysis!$B$30+Analysis!$B$31,0)</f>
        <v>0</v>
      </c>
      <c r="AO127">
        <f>AN127-'Flight Input'!$U127</f>
        <v>0</v>
      </c>
      <c r="AQ127">
        <f>Analysis!$B$36*'Flight Input'!U127+IF('Flight Input'!U127 &gt; 0,Analysis!$B$37,0)</f>
        <v>0</v>
      </c>
      <c r="AR127">
        <f ca="1">_xlfn.COVARIANCE.P($AN$102:$AN$1102,'Flight Input'!U127:U1127)</f>
        <v>1.2933922100415753E-2</v>
      </c>
    </row>
    <row r="128" spans="1:44" x14ac:dyDescent="0.3">
      <c r="A128">
        <v>126</v>
      </c>
      <c r="B128">
        <f>'Flight Input'!M128</f>
        <v>2.5750589999952354</v>
      </c>
      <c r="C128">
        <f ca="1">INDIRECT(CONCATENATE("'Flight Input'!",Analysis!$B$2,A128+2))</f>
        <v>9.8541253799999993</v>
      </c>
      <c r="D128">
        <f t="shared" si="134"/>
        <v>2.4643999990075827E-2</v>
      </c>
      <c r="F128">
        <f t="shared" ca="1" si="140"/>
        <v>24.846814476707777</v>
      </c>
      <c r="G128">
        <f t="shared" ca="1" si="141"/>
        <v>31.598756666723496</v>
      </c>
      <c r="I128">
        <f>SUM(D$2:D128)/COUNT(D$2:D128)</f>
        <v>2.0019515873014277E-2</v>
      </c>
      <c r="J128">
        <f t="shared" si="135"/>
        <v>1.2309987986919912</v>
      </c>
      <c r="L128">
        <f ca="1">VARA(C$2:C128)</f>
        <v>4.4854034059869788E-4</v>
      </c>
      <c r="M128">
        <f t="shared" ca="1" si="136"/>
        <v>-1.4201619121667237E-4</v>
      </c>
      <c r="N128">
        <f t="shared" ca="1" si="142"/>
        <v>2.7068657696320445E-2</v>
      </c>
      <c r="O128" t="b">
        <f ca="1">IF(OR(O127,M128*MIN((B128-B$2)*Analysis!$B$19,1)&gt;Analysis!$B$18),TRUE,FALSE)</f>
        <v>0</v>
      </c>
      <c r="P128" t="b">
        <f>IF(OR('Flight Input'!N128=3,'Flight Input'!N128=9),TRUE,FALSE)</f>
        <v>0</v>
      </c>
      <c r="Q128">
        <f ca="1">IF(O128,Q127,SUM(C$2:C128)/COUNT(C$2:C128))+(Analysis!$D$14-500)/1000000</f>
        <v>9.8509229214960587</v>
      </c>
      <c r="R128">
        <f t="shared" ca="1" si="137"/>
        <v>0</v>
      </c>
      <c r="S128">
        <f t="shared" ca="1" si="143"/>
        <v>0</v>
      </c>
      <c r="T128">
        <f>IF(P128,T127+S128*$D128,0)</f>
        <v>0</v>
      </c>
      <c r="U128">
        <f>IF($P128,T128*Analysis!$B$28+Analysis!$B$29,0)</f>
        <v>0</v>
      </c>
      <c r="V128">
        <f>U128-'Flight Input'!$U128</f>
        <v>0</v>
      </c>
      <c r="W128">
        <f ca="1">MEDIAN2(R128,Analysis!$B$5,2)</f>
        <v>0</v>
      </c>
      <c r="X128">
        <f t="shared" ref="X128:Y128" ca="1" si="264">X127+W128*$D128</f>
        <v>0</v>
      </c>
      <c r="Y128">
        <f t="shared" ca="1" si="264"/>
        <v>0</v>
      </c>
      <c r="AA128">
        <f ca="1">AVERAGE2(W128,Analysis!$B$6,2)</f>
        <v>0</v>
      </c>
      <c r="AB128">
        <f t="shared" ref="AB128:AC128" ca="1" si="265">AB127+AA128*$D128</f>
        <v>0</v>
      </c>
      <c r="AC128">
        <f t="shared" ca="1" si="265"/>
        <v>0</v>
      </c>
      <c r="AF128">
        <f ca="1">IF(B128&gt;0,C128-Analysis!$B$14,0)</f>
        <v>9.5798854284723234E-4</v>
      </c>
      <c r="AG128">
        <f ca="1">IF(B128&gt;0,AG127+AF128*$D128,0)</f>
        <v>-7.3962883778586931E-3</v>
      </c>
      <c r="AH128">
        <f ca="1">IF(B128&gt;0,AH127+AG128*$D128,0)</f>
        <v>-6.6238006203220914E-3</v>
      </c>
      <c r="AI128">
        <f ca="1">IF(AND(B128&gt;Analysis!$B$39,B128&lt;Analysis!$B$40),FilterInput(AF128,Analysis!$B$34,Analysis!$B$35),0)</f>
        <v>0</v>
      </c>
      <c r="AJ128">
        <f ca="1">MEDIAN2(AI128,Analysis!$B$5,2)</f>
        <v>0</v>
      </c>
      <c r="AK128">
        <f ca="1">AVERAGE2(AJ128,Analysis!$B$6,2)</f>
        <v>0</v>
      </c>
      <c r="AL128">
        <f ca="1">INTEGRAL2(R128,$B128,AL127,R127,$B127,Analysis!$B$22)</f>
        <v>0</v>
      </c>
      <c r="AM128">
        <f ca="1">IF(AND(B128&lt;Analysis!$B$40,B128&gt;0),INTEGRAL2(AL128,$B128,AM127,AL127,$B127,Analysis!$B$23),0)</f>
        <v>0</v>
      </c>
      <c r="AN128">
        <f>IF($P128,AM128*Analysis!$B$30+Analysis!$B$31,0)</f>
        <v>0</v>
      </c>
      <c r="AO128">
        <f>AN128-'Flight Input'!$U128</f>
        <v>0</v>
      </c>
      <c r="AQ128">
        <f>Analysis!$B$36*'Flight Input'!U128+IF('Flight Input'!U128 &gt; 0,Analysis!$B$37,0)</f>
        <v>0</v>
      </c>
      <c r="AR128">
        <f ca="1">_xlfn.COVARIANCE.P($AN$102:$AN$1102,'Flight Input'!U128:U1128)</f>
        <v>1.2854653358445541E-2</v>
      </c>
    </row>
    <row r="129" spans="1:44" x14ac:dyDescent="0.3">
      <c r="A129">
        <v>127</v>
      </c>
      <c r="B129">
        <f>'Flight Input'!M129</f>
        <v>2.5918490000040038</v>
      </c>
      <c r="C129">
        <f ca="1">INDIRECT(CONCATENATE("'Flight Input'!",Analysis!$B$2,A129+2))</f>
        <v>9.8561364299999994</v>
      </c>
      <c r="D129">
        <f t="shared" si="134"/>
        <v>1.6790000008768402E-2</v>
      </c>
      <c r="F129">
        <f t="shared" ca="1" si="140"/>
        <v>25.012299007453901</v>
      </c>
      <c r="G129">
        <f t="shared" ca="1" si="141"/>
        <v>32.018713167277966</v>
      </c>
      <c r="I129">
        <f>SUM(D$2:D129)/COUNT(D$2:D129)</f>
        <v>1.9994086614240687E-2</v>
      </c>
      <c r="J129">
        <f t="shared" si="135"/>
        <v>0.83974828821686753</v>
      </c>
      <c r="L129">
        <f ca="1">VARA(C$2:C129)</f>
        <v>4.4522993113375474E-4</v>
      </c>
      <c r="M129">
        <f t="shared" ca="1" si="136"/>
        <v>-1.9716554277631447E-4</v>
      </c>
      <c r="N129">
        <f t="shared" ca="1" si="142"/>
        <v>0.11977665270696101</v>
      </c>
      <c r="O129" t="b">
        <f ca="1">IF(OR(O128,M129*MIN((B129-B$2)*Analysis!$B$19,1)&gt;Analysis!$B$18),TRUE,FALSE)</f>
        <v>0</v>
      </c>
      <c r="P129" t="b">
        <f>IF(OR('Flight Input'!N129=3,'Flight Input'!N129=9),TRUE,FALSE)</f>
        <v>0</v>
      </c>
      <c r="Q129">
        <f ca="1">IF(O129,Q128,SUM(C$2:C129)/COUNT(C$2:C129))+(Analysis!$D$14-500)/1000000</f>
        <v>9.8509645114062465</v>
      </c>
      <c r="R129">
        <f t="shared" ca="1" si="137"/>
        <v>0</v>
      </c>
      <c r="S129">
        <f t="shared" ca="1" si="143"/>
        <v>0</v>
      </c>
      <c r="T129">
        <f>IF(P129,T128+S129*$D129,0)</f>
        <v>0</v>
      </c>
      <c r="U129">
        <f>IF($P129,T129*Analysis!$B$28+Analysis!$B$29,0)</f>
        <v>0</v>
      </c>
      <c r="V129">
        <f>U129-'Flight Input'!$U129</f>
        <v>0</v>
      </c>
      <c r="W129">
        <f ca="1">MEDIAN2(R129,Analysis!$B$5,2)</f>
        <v>0</v>
      </c>
      <c r="X129">
        <f t="shared" ref="X129:Y129" ca="1" si="266">X128+W129*$D129</f>
        <v>0</v>
      </c>
      <c r="Y129">
        <f t="shared" ca="1" si="266"/>
        <v>0</v>
      </c>
      <c r="AA129">
        <f ca="1">AVERAGE2(W129,Analysis!$B$6,2)</f>
        <v>0</v>
      </c>
      <c r="AB129">
        <f t="shared" ref="AB129:AC129" ca="1" si="267">AB128+AA129*$D129</f>
        <v>0</v>
      </c>
      <c r="AC129">
        <f t="shared" ca="1" si="267"/>
        <v>0</v>
      </c>
      <c r="AF129">
        <f ca="1">IF(B129&gt;0,C129-Analysis!$B$14,0)</f>
        <v>2.9690385428473576E-3</v>
      </c>
      <c r="AG129">
        <f ca="1">IF(B129&gt;0,AG128+AF129*$D129,0)</f>
        <v>-7.3464382206982525E-3</v>
      </c>
      <c r="AH129">
        <f ca="1">IF(B129&gt;0,AH128+AG129*$D129,0)</f>
        <v>-6.7471473181120317E-3</v>
      </c>
      <c r="AI129">
        <f ca="1">IF(AND(B129&gt;Analysis!$B$39,B129&lt;Analysis!$B$40),FilterInput(AF129,Analysis!$B$34,Analysis!$B$35),0)</f>
        <v>0</v>
      </c>
      <c r="AJ129">
        <f ca="1">MEDIAN2(AI129,Analysis!$B$5,2)</f>
        <v>0</v>
      </c>
      <c r="AK129">
        <f ca="1">AVERAGE2(AJ129,Analysis!$B$6,2)</f>
        <v>0</v>
      </c>
      <c r="AL129">
        <f ca="1">INTEGRAL2(R129,$B129,AL128,R128,$B128,Analysis!$B$22)</f>
        <v>0</v>
      </c>
      <c r="AM129">
        <f ca="1">IF(AND(B129&lt;Analysis!$B$40,B129&gt;0),INTEGRAL2(AL129,$B129,AM128,AL128,$B128,Analysis!$B$23),0)</f>
        <v>0</v>
      </c>
      <c r="AN129">
        <f>IF($P129,AM129*Analysis!$B$30+Analysis!$B$31,0)</f>
        <v>0</v>
      </c>
      <c r="AO129">
        <f>AN129-'Flight Input'!$U129</f>
        <v>0</v>
      </c>
      <c r="AQ129">
        <f>Analysis!$B$36*'Flight Input'!U129+IF('Flight Input'!U129 &gt; 0,Analysis!$B$37,0)</f>
        <v>0</v>
      </c>
      <c r="AR129">
        <f ca="1">_xlfn.COVARIANCE.P($AN$102:$AN$1102,'Flight Input'!U129:U1129)</f>
        <v>1.2777771710778808E-2</v>
      </c>
    </row>
    <row r="130" spans="1:44" x14ac:dyDescent="0.3">
      <c r="A130">
        <v>128</v>
      </c>
      <c r="B130">
        <f>'Flight Input'!M130</f>
        <v>2.6100290000031237</v>
      </c>
      <c r="C130">
        <f ca="1">INDIRECT(CONCATENATE("'Flight Input'!",Analysis!$B$2,A130+2))</f>
        <v>9.8551456200000001</v>
      </c>
      <c r="D130">
        <f t="shared" si="134"/>
        <v>1.81799999991199E-2</v>
      </c>
      <c r="F130">
        <f t="shared" ca="1" si="140"/>
        <v>25.191465554816826</v>
      </c>
      <c r="G130">
        <f t="shared" ca="1" si="141"/>
        <v>32.476694011042362</v>
      </c>
      <c r="I130">
        <f>SUM(D$2:D130)/COUNT(D$2:D130)</f>
        <v>1.9979914062560056E-2</v>
      </c>
      <c r="J130">
        <f t="shared" si="135"/>
        <v>0.90991382356278616</v>
      </c>
      <c r="L130">
        <f ca="1">VARA(C$2:C130)</f>
        <v>4.4189431348253477E-4</v>
      </c>
      <c r="M130">
        <f t="shared" ca="1" si="136"/>
        <v>-1.8347731855783558E-4</v>
      </c>
      <c r="N130">
        <f t="shared" ca="1" si="142"/>
        <v>-5.4500000002602196E-2</v>
      </c>
      <c r="O130" t="b">
        <f ca="1">IF(OR(O129,M130*MIN((B130-B$2)*Analysis!$B$19,1)&gt;Analysis!$B$18),TRUE,FALSE)</f>
        <v>0</v>
      </c>
      <c r="P130" t="b">
        <f>IF(OR('Flight Input'!N130=3,'Flight Input'!N130=9),TRUE,FALSE)</f>
        <v>0</v>
      </c>
      <c r="Q130">
        <f ca="1">IF(O130,Q129,SUM(C$2:C130)/COUNT(C$2:C130))+(Analysis!$D$14-500)/1000000</f>
        <v>9.8509977758139495</v>
      </c>
      <c r="R130">
        <f t="shared" ca="1" si="137"/>
        <v>0</v>
      </c>
      <c r="S130">
        <f t="shared" ca="1" si="143"/>
        <v>0</v>
      </c>
      <c r="T130">
        <f>IF(P130,T129+S130*$D130,0)</f>
        <v>0</v>
      </c>
      <c r="U130">
        <f>IF($P130,T130*Analysis!$B$28+Analysis!$B$29,0)</f>
        <v>0</v>
      </c>
      <c r="V130">
        <f>U130-'Flight Input'!$U130</f>
        <v>0</v>
      </c>
      <c r="W130">
        <f ca="1">MEDIAN2(R130,Analysis!$B$5,2)</f>
        <v>0</v>
      </c>
      <c r="X130">
        <f t="shared" ref="X130:Y130" ca="1" si="268">X129+W130*$D130</f>
        <v>0</v>
      </c>
      <c r="Y130">
        <f t="shared" ca="1" si="268"/>
        <v>0</v>
      </c>
      <c r="AA130">
        <f ca="1">AVERAGE2(W130,Analysis!$B$6,2)</f>
        <v>0</v>
      </c>
      <c r="AB130">
        <f t="shared" ref="AB130:AC130" ca="1" si="269">AB129+AA130*$D130</f>
        <v>0</v>
      </c>
      <c r="AC130">
        <f t="shared" ca="1" si="269"/>
        <v>0</v>
      </c>
      <c r="AF130">
        <f ca="1">IF(B130&gt;0,C130-Analysis!$B$14,0)</f>
        <v>1.9782285428480151E-3</v>
      </c>
      <c r="AG130">
        <f ca="1">IF(B130&gt;0,AG129+AF130*$D130,0)</f>
        <v>-7.3104740257910169E-3</v>
      </c>
      <c r="AH130">
        <f ca="1">IF(B130&gt;0,AH129+AG130*$D130,0)</f>
        <v>-6.880051735894478E-3</v>
      </c>
      <c r="AI130">
        <f ca="1">IF(AND(B130&gt;Analysis!$B$39,B130&lt;Analysis!$B$40),FilterInput(AF130,Analysis!$B$34,Analysis!$B$35),0)</f>
        <v>0</v>
      </c>
      <c r="AJ130">
        <f ca="1">MEDIAN2(AI130,Analysis!$B$5,2)</f>
        <v>0</v>
      </c>
      <c r="AK130">
        <f ca="1">AVERAGE2(AJ130,Analysis!$B$6,2)</f>
        <v>0</v>
      </c>
      <c r="AL130">
        <f ca="1">INTEGRAL2(R130,$B130,AL129,R129,$B129,Analysis!$B$22)</f>
        <v>0</v>
      </c>
      <c r="AM130">
        <f ca="1">IF(AND(B130&lt;Analysis!$B$40,B130&gt;0),INTEGRAL2(AL130,$B130,AM129,AL129,$B129,Analysis!$B$23),0)</f>
        <v>0</v>
      </c>
      <c r="AN130">
        <f>IF($P130,AM130*Analysis!$B$30+Analysis!$B$31,0)</f>
        <v>0</v>
      </c>
      <c r="AO130">
        <f>AN130-'Flight Input'!$U130</f>
        <v>0</v>
      </c>
      <c r="AQ130">
        <f>Analysis!$B$36*'Flight Input'!U130+IF('Flight Input'!U130 &gt; 0,Analysis!$B$37,0)</f>
        <v>0</v>
      </c>
      <c r="AR130">
        <f ca="1">_xlfn.COVARIANCE.P($AN$102:$AN$1102,'Flight Input'!U130:U1130)</f>
        <v>1.2702738337186803E-2</v>
      </c>
    </row>
    <row r="131" spans="1:44" x14ac:dyDescent="0.3">
      <c r="A131">
        <v>129</v>
      </c>
      <c r="B131">
        <f>'Flight Input'!M131</f>
        <v>2.6315659999963827</v>
      </c>
      <c r="C131">
        <f ca="1">INDIRECT(CONCATENATE("'Flight Input'!",Analysis!$B$2,A131+2))</f>
        <v>9.8534386800000018</v>
      </c>
      <c r="D131">
        <f t="shared" ref="D131:D194" si="270">B131-B130</f>
        <v>2.1536999993259087E-2</v>
      </c>
      <c r="F131">
        <f t="shared" ca="1" si="140"/>
        <v>25.403679063601565</v>
      </c>
      <c r="G131">
        <f t="shared" ca="1" si="141"/>
        <v>33.023813046863907</v>
      </c>
      <c r="I131">
        <f>SUM(D$2:D131)/COUNT(D$2:D131)</f>
        <v>1.9991984496131366E-2</v>
      </c>
      <c r="J131">
        <f t="shared" ref="J131:J194" si="271">D131/I131</f>
        <v>1.0772817474636744</v>
      </c>
      <c r="L131">
        <f ca="1">VARA(C$2:C131)</f>
        <v>4.3851883087768847E-4</v>
      </c>
      <c r="M131">
        <f t="shared" ref="M131:M194" ca="1" si="272">(L131-L130)/D131</f>
        <v>-1.5672947048812698E-4</v>
      </c>
      <c r="N131">
        <f t="shared" ca="1" si="142"/>
        <v>-7.9256163835841956E-2</v>
      </c>
      <c r="O131" t="b">
        <f ca="1">IF(OR(O130,M131*MIN((B131-B$2)*Analysis!$B$19,1)&gt;Analysis!$B$18),TRUE,FALSE)</f>
        <v>0</v>
      </c>
      <c r="P131" t="b">
        <f>IF(OR('Flight Input'!N131=3,'Flight Input'!N131=9),TRUE,FALSE)</f>
        <v>0</v>
      </c>
      <c r="Q131">
        <f ca="1">IF(O131,Q130,SUM(C$2:C131)/COUNT(C$2:C131))+(Analysis!$D$14-500)/1000000</f>
        <v>9.8510173981538429</v>
      </c>
      <c r="R131">
        <f t="shared" ref="R131:R194" ca="1" si="273">IF(O131,C131-Q131,0)</f>
        <v>0</v>
      </c>
      <c r="S131">
        <f t="shared" ca="1" si="143"/>
        <v>0</v>
      </c>
      <c r="T131">
        <f>IF(P131,T130+S131*$D131,0)</f>
        <v>0</v>
      </c>
      <c r="U131">
        <f>IF($P131,T131*Analysis!$B$28+Analysis!$B$29,0)</f>
        <v>0</v>
      </c>
      <c r="V131">
        <f>U131-'Flight Input'!$U131</f>
        <v>0</v>
      </c>
      <c r="W131">
        <f ca="1">MEDIAN2(R131,Analysis!$B$5,2)</f>
        <v>0</v>
      </c>
      <c r="X131">
        <f t="shared" ref="X131:Y131" ca="1" si="274">X130+W131*$D131</f>
        <v>0</v>
      </c>
      <c r="Y131">
        <f t="shared" ca="1" si="274"/>
        <v>0</v>
      </c>
      <c r="AA131">
        <f ca="1">AVERAGE2(W131,Analysis!$B$6,2)</f>
        <v>0</v>
      </c>
      <c r="AB131">
        <f t="shared" ref="AB131:AC131" ca="1" si="275">AB130+AA131*$D131</f>
        <v>0</v>
      </c>
      <c r="AC131">
        <f t="shared" ca="1" si="275"/>
        <v>0</v>
      </c>
      <c r="AF131">
        <f ca="1">IF(B131&gt;0,C131-Analysis!$B$14,0)</f>
        <v>2.712885428497458E-4</v>
      </c>
      <c r="AG131">
        <f ca="1">IF(B131&gt;0,AG130+AF131*$D131,0)</f>
        <v>-7.3046312844454904E-3</v>
      </c>
      <c r="AH131">
        <f ca="1">IF(B131&gt;0,AH130+AG131*$D131,0)</f>
        <v>-7.0373715798183406E-3</v>
      </c>
      <c r="AI131">
        <f ca="1">IF(AND(B131&gt;Analysis!$B$39,B131&lt;Analysis!$B$40),FilterInput(AF131,Analysis!$B$34,Analysis!$B$35),0)</f>
        <v>0</v>
      </c>
      <c r="AJ131">
        <f ca="1">MEDIAN2(AI131,Analysis!$B$5,2)</f>
        <v>0</v>
      </c>
      <c r="AK131">
        <f ca="1">AVERAGE2(AJ131,Analysis!$B$6,2)</f>
        <v>0</v>
      </c>
      <c r="AL131">
        <f ca="1">INTEGRAL2(R131,$B131,AL130,R130,$B130,Analysis!$B$22)</f>
        <v>0</v>
      </c>
      <c r="AM131">
        <f ca="1">IF(AND(B131&lt;Analysis!$B$40,B131&gt;0),INTEGRAL2(AL131,$B131,AM130,AL130,$B130,Analysis!$B$23),0)</f>
        <v>0</v>
      </c>
      <c r="AN131">
        <f>IF($P131,AM131*Analysis!$B$30+Analysis!$B$31,0)</f>
        <v>0</v>
      </c>
      <c r="AO131">
        <f>AN131-'Flight Input'!$U131</f>
        <v>0</v>
      </c>
      <c r="AQ131">
        <f>Analysis!$B$36*'Flight Input'!U131+IF('Flight Input'!U131 &gt; 0,Analysis!$B$37,0)</f>
        <v>0</v>
      </c>
      <c r="AR131">
        <f ca="1">_xlfn.COVARIANCE.P($AN$102:$AN$1102,'Flight Input'!U131:U1131)</f>
        <v>1.2628944018197776E-2</v>
      </c>
    </row>
    <row r="132" spans="1:44" x14ac:dyDescent="0.3">
      <c r="A132">
        <v>130</v>
      </c>
      <c r="B132">
        <f>'Flight Input'!M132</f>
        <v>2.6451470000029076</v>
      </c>
      <c r="C132">
        <f ca="1">INDIRECT(CONCATENATE("'Flight Input'!",Analysis!$B$2,A132+2))</f>
        <v>9.8537035500000023</v>
      </c>
      <c r="D132">
        <f t="shared" si="270"/>
        <v>1.3581000006524846E-2</v>
      </c>
      <c r="F132">
        <f t="shared" ref="F132:F195" ca="1" si="276">F131+C132*$D132</f>
        <v>25.53750221157841</v>
      </c>
      <c r="G132">
        <f t="shared" ref="G132:G195" ca="1" si="277">G131+F132*$D132</f>
        <v>33.370637864565978</v>
      </c>
      <c r="I132">
        <f>SUM(D$2:D132)/COUNT(D$2:D132)</f>
        <v>1.9942669230826701E-2</v>
      </c>
      <c r="J132">
        <f t="shared" si="271"/>
        <v>0.68100211909104913</v>
      </c>
      <c r="L132">
        <f ca="1">VARA(C$2:C132)</f>
        <v>4.3520529204175821E-4</v>
      </c>
      <c r="M132">
        <f t="shared" ca="1" si="272"/>
        <v>-2.4398342053886366E-4</v>
      </c>
      <c r="N132">
        <f t="shared" ref="N132:N195" ca="1" si="278">(C132-C131)/D132</f>
        <v>1.9502982098024726E-2</v>
      </c>
      <c r="O132" t="b">
        <f ca="1">IF(OR(O131,M132*MIN((B132-B$2)*Analysis!$B$19,1)&gt;Analysis!$B$18),TRUE,FALSE)</f>
        <v>0</v>
      </c>
      <c r="P132" t="b">
        <f>IF(OR('Flight Input'!N132=3,'Flight Input'!N132=9),TRUE,FALSE)</f>
        <v>0</v>
      </c>
      <c r="Q132">
        <f ca="1">IF(O132,Q131,SUM(C$2:C132)/COUNT(C$2:C132))+(Analysis!$D$14-500)/1000000</f>
        <v>9.851038742824425</v>
      </c>
      <c r="R132">
        <f t="shared" ca="1" si="273"/>
        <v>0</v>
      </c>
      <c r="S132">
        <f t="shared" ref="S132:S195" ca="1" si="279">S131+R132*$D132</f>
        <v>0</v>
      </c>
      <c r="T132">
        <f>IF(P132,T131+S132*$D132,0)</f>
        <v>0</v>
      </c>
      <c r="U132">
        <f>IF($P132,T132*Analysis!$B$28+Analysis!$B$29,0)</f>
        <v>0</v>
      </c>
      <c r="V132">
        <f>U132-'Flight Input'!$U132</f>
        <v>0</v>
      </c>
      <c r="W132">
        <f ca="1">MEDIAN2(R132,Analysis!$B$5,2)</f>
        <v>0</v>
      </c>
      <c r="X132">
        <f t="shared" ref="X132:Y132" ca="1" si="280">X131+W132*$D132</f>
        <v>0</v>
      </c>
      <c r="Y132">
        <f t="shared" ca="1" si="280"/>
        <v>0</v>
      </c>
      <c r="AA132">
        <f ca="1">AVERAGE2(W132,Analysis!$B$6,2)</f>
        <v>0</v>
      </c>
      <c r="AB132">
        <f t="shared" ref="AB132:AC132" ca="1" si="281">AB131+AA132*$D132</f>
        <v>0</v>
      </c>
      <c r="AC132">
        <f t="shared" ca="1" si="281"/>
        <v>0</v>
      </c>
      <c r="AF132">
        <f ca="1">IF(B132&gt;0,C132-Analysis!$B$14,0)</f>
        <v>5.3615854285027353E-4</v>
      </c>
      <c r="AG132">
        <f ca="1">IF(B132&gt;0,AG131+AF132*$D132,0)</f>
        <v>-7.2973497152715424E-3</v>
      </c>
      <c r="AH132">
        <f ca="1">IF(B132&gt;0,AH131+AG132*$D132,0)</f>
        <v>-7.1364768863490576E-3</v>
      </c>
      <c r="AI132">
        <f ca="1">IF(AND(B132&gt;Analysis!$B$39,B132&lt;Analysis!$B$40),FilterInput(AF132,Analysis!$B$34,Analysis!$B$35),0)</f>
        <v>0</v>
      </c>
      <c r="AJ132">
        <f ca="1">MEDIAN2(AI132,Analysis!$B$5,2)</f>
        <v>0</v>
      </c>
      <c r="AK132">
        <f ca="1">AVERAGE2(AJ132,Analysis!$B$6,2)</f>
        <v>0</v>
      </c>
      <c r="AL132">
        <f ca="1">INTEGRAL2(R132,$B132,AL131,R131,$B131,Analysis!$B$22)</f>
        <v>0</v>
      </c>
      <c r="AM132">
        <f ca="1">IF(AND(B132&lt;Analysis!$B$40,B132&gt;0),INTEGRAL2(AL132,$B132,AM131,AL131,$B131,Analysis!$B$23),0)</f>
        <v>0</v>
      </c>
      <c r="AN132">
        <f>IF($P132,AM132*Analysis!$B$30+Analysis!$B$31,0)</f>
        <v>0</v>
      </c>
      <c r="AO132">
        <f>AN132-'Flight Input'!$U132</f>
        <v>0</v>
      </c>
      <c r="AQ132">
        <f>Analysis!$B$36*'Flight Input'!U132+IF('Flight Input'!U132 &gt; 0,Analysis!$B$37,0)</f>
        <v>0</v>
      </c>
      <c r="AR132">
        <f ca="1">_xlfn.COVARIANCE.P($AN$102:$AN$1102,'Flight Input'!U132:U1132)</f>
        <v>1.2556599134806274E-2</v>
      </c>
    </row>
    <row r="133" spans="1:44" x14ac:dyDescent="0.3">
      <c r="A133">
        <v>131</v>
      </c>
      <c r="B133">
        <f>'Flight Input'!M133</f>
        <v>2.6706280000071274</v>
      </c>
      <c r="C133">
        <f ca="1">INDIRECT(CONCATENATE("'Flight Input'!",Analysis!$B$2,A133+2))</f>
        <v>9.8536152599999998</v>
      </c>
      <c r="D133">
        <f t="shared" si="270"/>
        <v>2.5481000004219823E-2</v>
      </c>
      <c r="F133">
        <f t="shared" ca="1" si="276"/>
        <v>25.78858218206005</v>
      </c>
      <c r="G133">
        <f t="shared" ca="1" si="277"/>
        <v>34.027756727255877</v>
      </c>
      <c r="I133">
        <f>SUM(D$2:D133)/COUNT(D$2:D133)</f>
        <v>1.9984946564974741E-2</v>
      </c>
      <c r="J133">
        <f t="shared" si="271"/>
        <v>1.2750096639676469</v>
      </c>
      <c r="L133">
        <f ca="1">VARA(C$2:C133)</f>
        <v>4.3193779131972049E-4</v>
      </c>
      <c r="M133">
        <f t="shared" ca="1" si="272"/>
        <v>-1.2823282922556418E-4</v>
      </c>
      <c r="N133">
        <f t="shared" ca="1" si="278"/>
        <v>-3.4649346567215958E-3</v>
      </c>
      <c r="O133" t="b">
        <f ca="1">IF(OR(O132,M133*MIN((B133-B$2)*Analysis!$B$19,1)&gt;Analysis!$B$18),TRUE,FALSE)</f>
        <v>0</v>
      </c>
      <c r="P133" t="b">
        <f>IF(OR('Flight Input'!N133=3,'Flight Input'!N133=9),TRUE,FALSE)</f>
        <v>0</v>
      </c>
      <c r="Q133">
        <f ca="1">IF(O133,Q132,SUM(C$2:C133)/COUNT(C$2:C133))+(Analysis!$D$14-500)/1000000</f>
        <v>9.851059095227269</v>
      </c>
      <c r="R133">
        <f t="shared" ca="1" si="273"/>
        <v>0</v>
      </c>
      <c r="S133">
        <f t="shared" ca="1" si="279"/>
        <v>0</v>
      </c>
      <c r="T133">
        <f>IF(P133,T132+S133*$D133,0)</f>
        <v>0</v>
      </c>
      <c r="U133">
        <f>IF($P133,T133*Analysis!$B$28+Analysis!$B$29,0)</f>
        <v>0</v>
      </c>
      <c r="V133">
        <f>U133-'Flight Input'!$U133</f>
        <v>0</v>
      </c>
      <c r="W133">
        <f ca="1">MEDIAN2(R133,Analysis!$B$5,2)</f>
        <v>0</v>
      </c>
      <c r="X133">
        <f t="shared" ref="X133:Y133" ca="1" si="282">X132+W133*$D133</f>
        <v>0</v>
      </c>
      <c r="Y133">
        <f t="shared" ca="1" si="282"/>
        <v>0</v>
      </c>
      <c r="AA133">
        <f ca="1">AVERAGE2(W133,Analysis!$B$6,2)</f>
        <v>0</v>
      </c>
      <c r="AB133">
        <f t="shared" ref="AB133:AC133" ca="1" si="283">AB132+AA133*$D133</f>
        <v>0</v>
      </c>
      <c r="AC133">
        <f t="shared" ca="1" si="283"/>
        <v>0</v>
      </c>
      <c r="AF133">
        <f ca="1">IF(B133&gt;0,C133-Analysis!$B$14,0)</f>
        <v>4.4786854284772915E-4</v>
      </c>
      <c r="AG133">
        <f ca="1">IF(B133&gt;0,AG132+AF133*$D133,0)</f>
        <v>-7.2859375769293491E-3</v>
      </c>
      <c r="AH133">
        <f ca="1">IF(B133&gt;0,AH132+AG133*$D133,0)</f>
        <v>-7.3221298617775401E-3</v>
      </c>
      <c r="AI133">
        <f ca="1">IF(AND(B133&gt;Analysis!$B$39,B133&lt;Analysis!$B$40),FilterInput(AF133,Analysis!$B$34,Analysis!$B$35),0)</f>
        <v>0</v>
      </c>
      <c r="AJ133">
        <f ca="1">MEDIAN2(AI133,Analysis!$B$5,2)</f>
        <v>0</v>
      </c>
      <c r="AK133">
        <f ca="1">AVERAGE2(AJ133,Analysis!$B$6,2)</f>
        <v>0</v>
      </c>
      <c r="AL133">
        <f ca="1">INTEGRAL2(R133,$B133,AL132,R132,$B132,Analysis!$B$22)</f>
        <v>0</v>
      </c>
      <c r="AM133">
        <f ca="1">IF(AND(B133&lt;Analysis!$B$40,B133&gt;0),INTEGRAL2(AL133,$B133,AM132,AL132,$B132,Analysis!$B$23),0)</f>
        <v>0</v>
      </c>
      <c r="AN133">
        <f>IF($P133,AM133*Analysis!$B$30+Analysis!$B$31,0)</f>
        <v>0</v>
      </c>
      <c r="AO133">
        <f>AN133-'Flight Input'!$U133</f>
        <v>0</v>
      </c>
      <c r="AQ133">
        <f>Analysis!$B$36*'Flight Input'!U133+IF('Flight Input'!U133 &gt; 0,Analysis!$B$37,0)</f>
        <v>0</v>
      </c>
      <c r="AR133">
        <f ca="1">_xlfn.COVARIANCE.P($AN$102:$AN$1102,'Flight Input'!U133:U1133)</f>
        <v>1.2484683515973696E-2</v>
      </c>
    </row>
    <row r="134" spans="1:44" x14ac:dyDescent="0.3">
      <c r="A134">
        <v>132</v>
      </c>
      <c r="B134">
        <f>'Flight Input'!M134</f>
        <v>2.6857840000011493</v>
      </c>
      <c r="C134">
        <f ca="1">INDIRECT(CONCATENATE("'Flight Input'!",Analysis!$B$2,A134+2))</f>
        <v>9.8535662100000003</v>
      </c>
      <c r="D134">
        <f t="shared" si="270"/>
        <v>1.515599999402184E-2</v>
      </c>
      <c r="F134">
        <f t="shared" ca="1" si="276"/>
        <v>25.937922831479906</v>
      </c>
      <c r="G134">
        <f t="shared" ca="1" si="277"/>
        <v>34.420871885534723</v>
      </c>
      <c r="I134">
        <f>SUM(D$2:D134)/COUNT(D$2:D134)</f>
        <v>1.9948363636406913E-2</v>
      </c>
      <c r="J134">
        <f t="shared" si="271"/>
        <v>0.75976156592419775</v>
      </c>
      <c r="L134">
        <f ca="1">VARA(C$2:C134)</f>
        <v>4.28717033743924E-4</v>
      </c>
      <c r="M134">
        <f t="shared" ca="1" si="272"/>
        <v>-2.1250709798541098E-4</v>
      </c>
      <c r="N134">
        <f t="shared" ca="1" si="278"/>
        <v>-3.236342043994932E-3</v>
      </c>
      <c r="O134" t="b">
        <f ca="1">IF(OR(O133,M134*MIN((B134-B$2)*Analysis!$B$19,1)&gt;Analysis!$B$18),TRUE,FALSE)</f>
        <v>0</v>
      </c>
      <c r="P134" t="b">
        <f>IF(OR('Flight Input'!N134=3,'Flight Input'!N134=9),TRUE,FALSE)</f>
        <v>0</v>
      </c>
      <c r="Q134">
        <f ca="1">IF(O134,Q133,SUM(C$2:C134)/COUNT(C$2:C134))+(Analysis!$D$14-500)/1000000</f>
        <v>9.8510787727819515</v>
      </c>
      <c r="R134">
        <f t="shared" ca="1" si="273"/>
        <v>0</v>
      </c>
      <c r="S134">
        <f t="shared" ca="1" si="279"/>
        <v>0</v>
      </c>
      <c r="T134">
        <f>IF(P134,T133+S134*$D134,0)</f>
        <v>0</v>
      </c>
      <c r="U134">
        <f>IF($P134,T134*Analysis!$B$28+Analysis!$B$29,0)</f>
        <v>0</v>
      </c>
      <c r="V134">
        <f>U134-'Flight Input'!$U134</f>
        <v>0</v>
      </c>
      <c r="W134">
        <f ca="1">MEDIAN2(R134,Analysis!$B$5,2)</f>
        <v>0</v>
      </c>
      <c r="X134">
        <f t="shared" ref="X134:Y134" ca="1" si="284">X133+W134*$D134</f>
        <v>0</v>
      </c>
      <c r="Y134">
        <f t="shared" ca="1" si="284"/>
        <v>0</v>
      </c>
      <c r="AA134">
        <f ca="1">AVERAGE2(W134,Analysis!$B$6,2)</f>
        <v>0</v>
      </c>
      <c r="AB134">
        <f t="shared" ref="AB134:AC134" ca="1" si="285">AB133+AA134*$D134</f>
        <v>0</v>
      </c>
      <c r="AC134">
        <f t="shared" ca="1" si="285"/>
        <v>0</v>
      </c>
      <c r="AF134">
        <f ca="1">IF(B134&gt;0,C134-Analysis!$B$14,0)</f>
        <v>3.9881854284828933E-4</v>
      </c>
      <c r="AG134">
        <f ca="1">IF(B134&gt;0,AG133+AF134*$D134,0)</f>
        <v>-7.2798930830963249E-3</v>
      </c>
      <c r="AH134">
        <f ca="1">IF(B134&gt;0,AH133+AG134*$D134,0)</f>
        <v>-7.4324639213014278E-3</v>
      </c>
      <c r="AI134">
        <f ca="1">IF(AND(B134&gt;Analysis!$B$39,B134&lt;Analysis!$B$40),FilterInput(AF134,Analysis!$B$34,Analysis!$B$35),0)</f>
        <v>0</v>
      </c>
      <c r="AJ134">
        <f ca="1">MEDIAN2(AI134,Analysis!$B$5,2)</f>
        <v>0</v>
      </c>
      <c r="AK134">
        <f ca="1">AVERAGE2(AJ134,Analysis!$B$6,2)</f>
        <v>0</v>
      </c>
      <c r="AL134">
        <f ca="1">INTEGRAL2(R134,$B134,AL133,R133,$B133,Analysis!$B$22)</f>
        <v>0</v>
      </c>
      <c r="AM134">
        <f ca="1">IF(AND(B134&lt;Analysis!$B$40,B134&gt;0),INTEGRAL2(AL134,$B134,AM133,AL133,$B133,Analysis!$B$23),0)</f>
        <v>0</v>
      </c>
      <c r="AN134">
        <f>IF($P134,AM134*Analysis!$B$30+Analysis!$B$31,0)</f>
        <v>0</v>
      </c>
      <c r="AO134">
        <f>AN134-'Flight Input'!$U134</f>
        <v>0</v>
      </c>
      <c r="AQ134">
        <f>Analysis!$B$36*'Flight Input'!U134+IF('Flight Input'!U134 &gt; 0,Analysis!$B$37,0)</f>
        <v>0</v>
      </c>
      <c r="AR134">
        <f ca="1">_xlfn.COVARIANCE.P($AN$102:$AN$1102,'Flight Input'!U134:U1134)</f>
        <v>1.241470155855268E-2</v>
      </c>
    </row>
    <row r="135" spans="1:44" x14ac:dyDescent="0.3">
      <c r="A135">
        <v>133</v>
      </c>
      <c r="B135">
        <f>'Flight Input'!M135</f>
        <v>2.7118340000015451</v>
      </c>
      <c r="C135">
        <f ca="1">INDIRECT(CONCATENATE("'Flight Input'!",Analysis!$B$2,A135+2))</f>
        <v>9.8535465900000005</v>
      </c>
      <c r="D135">
        <f t="shared" si="270"/>
        <v>2.6050000000395812E-2</v>
      </c>
      <c r="F135">
        <f t="shared" ca="1" si="276"/>
        <v>26.194607720153307</v>
      </c>
      <c r="G135">
        <f t="shared" ca="1" si="277"/>
        <v>35.103241416655088</v>
      </c>
      <c r="I135">
        <f>SUM(D$2:D135)/COUNT(D$2:D135)</f>
        <v>1.9994240601549688E-2</v>
      </c>
      <c r="J135">
        <f t="shared" si="271"/>
        <v>1.3028751888869818</v>
      </c>
      <c r="L135">
        <f ca="1">VARA(C$2:C135)</f>
        <v>4.2554318800901202E-4</v>
      </c>
      <c r="M135">
        <f t="shared" ca="1" si="272"/>
        <v>-1.2183668847845531E-4</v>
      </c>
      <c r="N135">
        <f t="shared" ca="1" si="278"/>
        <v>-7.5316698654425394E-4</v>
      </c>
      <c r="O135" t="b">
        <f ca="1">IF(OR(O134,M135*MIN((B135-B$2)*Analysis!$B$19,1)&gt;Analysis!$B$18),TRUE,FALSE)</f>
        <v>0</v>
      </c>
      <c r="P135" t="b">
        <f>IF(OR('Flight Input'!N135=3,'Flight Input'!N135=9),TRUE,FALSE)</f>
        <v>0</v>
      </c>
      <c r="Q135">
        <f ca="1">IF(O135,Q134,SUM(C$2:C135)/COUNT(C$2:C135))+(Analysis!$D$14-500)/1000000</f>
        <v>9.8510980102238772</v>
      </c>
      <c r="R135">
        <f t="shared" ca="1" si="273"/>
        <v>0</v>
      </c>
      <c r="S135">
        <f t="shared" ca="1" si="279"/>
        <v>0</v>
      </c>
      <c r="T135">
        <f>IF(P135,T134+S135*$D135,0)</f>
        <v>0</v>
      </c>
      <c r="U135">
        <f>IF($P135,T135*Analysis!$B$28+Analysis!$B$29,0)</f>
        <v>0</v>
      </c>
      <c r="V135">
        <f>U135-'Flight Input'!$U135</f>
        <v>0</v>
      </c>
      <c r="W135">
        <f ca="1">MEDIAN2(R135,Analysis!$B$5,2)</f>
        <v>0</v>
      </c>
      <c r="X135">
        <f t="shared" ref="X135:Y135" ca="1" si="286">X134+W135*$D135</f>
        <v>0</v>
      </c>
      <c r="Y135">
        <f t="shared" ca="1" si="286"/>
        <v>0</v>
      </c>
      <c r="AA135">
        <f ca="1">AVERAGE2(W135,Analysis!$B$6,2)</f>
        <v>0</v>
      </c>
      <c r="AB135">
        <f t="shared" ref="AB135:AC135" ca="1" si="287">AB134+AA135*$D135</f>
        <v>0</v>
      </c>
      <c r="AC135">
        <f t="shared" ca="1" si="287"/>
        <v>0</v>
      </c>
      <c r="AF135">
        <f ca="1">IF(B135&gt;0,C135-Analysis!$B$14,0)</f>
        <v>3.791985428485134E-4</v>
      </c>
      <c r="AG135">
        <f ca="1">IF(B135&gt;0,AG134+AF135*$D135,0)</f>
        <v>-7.2700149610549708E-3</v>
      </c>
      <c r="AH135">
        <f ca="1">IF(B135&gt;0,AH134+AG135*$D135,0)</f>
        <v>-7.6218478110397876E-3</v>
      </c>
      <c r="AI135">
        <f ca="1">IF(AND(B135&gt;Analysis!$B$39,B135&lt;Analysis!$B$40),FilterInput(AF135,Analysis!$B$34,Analysis!$B$35),0)</f>
        <v>0</v>
      </c>
      <c r="AJ135">
        <f ca="1">MEDIAN2(AI135,Analysis!$B$5,2)</f>
        <v>0</v>
      </c>
      <c r="AK135">
        <f ca="1">AVERAGE2(AJ135,Analysis!$B$6,2)</f>
        <v>0</v>
      </c>
      <c r="AL135">
        <f ca="1">INTEGRAL2(R135,$B135,AL134,R134,$B134,Analysis!$B$22)</f>
        <v>0</v>
      </c>
      <c r="AM135">
        <f ca="1">IF(AND(B135&lt;Analysis!$B$40,B135&gt;0),INTEGRAL2(AL135,$B135,AM134,AL134,$B134,Analysis!$B$23),0)</f>
        <v>0</v>
      </c>
      <c r="AN135">
        <f>IF($P135,AM135*Analysis!$B$30+Analysis!$B$31,0)</f>
        <v>0</v>
      </c>
      <c r="AO135">
        <f>AN135-'Flight Input'!$U135</f>
        <v>0</v>
      </c>
      <c r="AQ135">
        <f>Analysis!$B$36*'Flight Input'!U135+IF('Flight Input'!U135 &gt; 0,Analysis!$B$37,0)</f>
        <v>0</v>
      </c>
      <c r="AR135">
        <f ca="1">_xlfn.COVARIANCE.P($AN$102:$AN$1102,'Flight Input'!U135:U1135)</f>
        <v>1.2345185725498184E-2</v>
      </c>
    </row>
    <row r="136" spans="1:44" x14ac:dyDescent="0.3">
      <c r="A136">
        <v>134</v>
      </c>
      <c r="B136">
        <f>'Flight Input'!M136</f>
        <v>2.7317559999937657</v>
      </c>
      <c r="C136">
        <f ca="1">INDIRECT(CONCATENATE("'Flight Input'!",Analysis!$B$2,A136+2))</f>
        <v>9.8535171600000009</v>
      </c>
      <c r="D136">
        <f t="shared" si="270"/>
        <v>1.9921999992220663E-2</v>
      </c>
      <c r="F136">
        <f t="shared" ca="1" si="276"/>
        <v>26.390909488938174</v>
      </c>
      <c r="G136">
        <f t="shared" ca="1" si="277"/>
        <v>35.629001115288411</v>
      </c>
      <c r="I136">
        <f>SUM(D$2:D136)/COUNT(D$2:D136)</f>
        <v>1.9993701492524846E-2</v>
      </c>
      <c r="J136">
        <f t="shared" si="271"/>
        <v>0.99641379559802912</v>
      </c>
      <c r="L136">
        <f ca="1">VARA(C$2:C136)</f>
        <v>4.224148747878869E-4</v>
      </c>
      <c r="M136">
        <f t="shared" ca="1" si="272"/>
        <v>-1.5702807059264591E-4</v>
      </c>
      <c r="N136">
        <f t="shared" ca="1" si="278"/>
        <v>-1.4772613197046485E-3</v>
      </c>
      <c r="O136" t="b">
        <f ca="1">IF(OR(O135,M136*MIN((B136-B$2)*Analysis!$B$19,1)&gt;Analysis!$B$18),TRUE,FALSE)</f>
        <v>0</v>
      </c>
      <c r="P136" t="b">
        <f>IF(OR('Flight Input'!N136=3,'Flight Input'!N136=9),TRUE,FALSE)</f>
        <v>0</v>
      </c>
      <c r="Q136">
        <f ca="1">IF(O136,Q135,SUM(C$2:C136)/COUNT(C$2:C136))+(Analysis!$D$14-500)/1000000</f>
        <v>9.8511167446666636</v>
      </c>
      <c r="R136">
        <f t="shared" ca="1" si="273"/>
        <v>0</v>
      </c>
      <c r="S136">
        <f t="shared" ca="1" si="279"/>
        <v>0</v>
      </c>
      <c r="T136">
        <f>IF(P136,T135+S136*$D136,0)</f>
        <v>0</v>
      </c>
      <c r="U136">
        <f>IF($P136,T136*Analysis!$B$28+Analysis!$B$29,0)</f>
        <v>0</v>
      </c>
      <c r="V136">
        <f>U136-'Flight Input'!$U136</f>
        <v>0</v>
      </c>
      <c r="W136">
        <f ca="1">MEDIAN2(R136,Analysis!$B$5,2)</f>
        <v>0</v>
      </c>
      <c r="X136">
        <f t="shared" ref="X136:Y136" ca="1" si="288">X135+W136*$D136</f>
        <v>0</v>
      </c>
      <c r="Y136">
        <f t="shared" ca="1" si="288"/>
        <v>0</v>
      </c>
      <c r="AA136">
        <f ca="1">AVERAGE2(W136,Analysis!$B$6,2)</f>
        <v>0</v>
      </c>
      <c r="AB136">
        <f t="shared" ref="AB136:AC136" ca="1" si="289">AB135+AA136*$D136</f>
        <v>0</v>
      </c>
      <c r="AC136">
        <f t="shared" ca="1" si="289"/>
        <v>0</v>
      </c>
      <c r="AF136">
        <f ca="1">IF(B136&gt;0,C136-Analysis!$B$14,0)</f>
        <v>3.4976854284884951E-4</v>
      </c>
      <c r="AG136">
        <f ca="1">IF(B136&gt;0,AG135+AF136*$D136,0)</f>
        <v>-7.2630468721470573E-3</v>
      </c>
      <c r="AH136">
        <f ca="1">IF(B136&gt;0,AH135+AG136*$D136,0)</f>
        <v>-7.7665422307701994E-3</v>
      </c>
      <c r="AI136">
        <f ca="1">IF(AND(B136&gt;Analysis!$B$39,B136&lt;Analysis!$B$40),FilterInput(AF136,Analysis!$B$34,Analysis!$B$35),0)</f>
        <v>0</v>
      </c>
      <c r="AJ136">
        <f ca="1">MEDIAN2(AI136,Analysis!$B$5,2)</f>
        <v>0</v>
      </c>
      <c r="AK136">
        <f ca="1">AVERAGE2(AJ136,Analysis!$B$6,2)</f>
        <v>0</v>
      </c>
      <c r="AL136">
        <f ca="1">INTEGRAL2(R136,$B136,AL135,R135,$B135,Analysis!$B$22)</f>
        <v>0</v>
      </c>
      <c r="AM136">
        <f ca="1">IF(AND(B136&lt;Analysis!$B$40,B136&gt;0),INTEGRAL2(AL136,$B136,AM135,AL135,$B135,Analysis!$B$23),0)</f>
        <v>0</v>
      </c>
      <c r="AN136">
        <f>IF($P136,AM136*Analysis!$B$30+Analysis!$B$31,0)</f>
        <v>0</v>
      </c>
      <c r="AO136">
        <f>AN136-'Flight Input'!$U136</f>
        <v>0</v>
      </c>
      <c r="AQ136">
        <f>Analysis!$B$36*'Flight Input'!U136+IF('Flight Input'!U136 &gt; 0,Analysis!$B$37,0)</f>
        <v>0</v>
      </c>
      <c r="AR136">
        <f ca="1">_xlfn.COVARIANCE.P($AN$102:$AN$1102,'Flight Input'!U136:U1136)</f>
        <v>1.2277639862565172E-2</v>
      </c>
    </row>
    <row r="137" spans="1:44" x14ac:dyDescent="0.3">
      <c r="A137">
        <v>135</v>
      </c>
      <c r="B137">
        <f>'Flight Input'!M137</f>
        <v>2.7467389999947045</v>
      </c>
      <c r="C137">
        <f ca="1">INDIRECT(CONCATENATE("'Flight Input'!",Analysis!$B$2,A137+2))</f>
        <v>9.8535465900000005</v>
      </c>
      <c r="D137">
        <f t="shared" si="270"/>
        <v>1.4983000000938773E-2</v>
      </c>
      <c r="F137">
        <f t="shared" ca="1" si="276"/>
        <v>26.538545177505394</v>
      </c>
      <c r="G137">
        <f t="shared" ca="1" si="277"/>
        <v>36.026628137707888</v>
      </c>
      <c r="I137">
        <f>SUM(D$2:D137)/COUNT(D$2:D137)</f>
        <v>1.9956585185179763E-2</v>
      </c>
      <c r="J137">
        <f t="shared" si="271"/>
        <v>0.75077974823395677</v>
      </c>
      <c r="L137">
        <f ca="1">VARA(C$2:C137)</f>
        <v>4.1933330817359925E-4</v>
      </c>
      <c r="M137">
        <f t="shared" ca="1" si="272"/>
        <v>-2.0567086792328481E-4</v>
      </c>
      <c r="N137">
        <f t="shared" ca="1" si="278"/>
        <v>1.9642261227938284E-3</v>
      </c>
      <c r="O137" t="b">
        <f ca="1">IF(OR(O136,M137*MIN((B137-B$2)*Analysis!$B$19,1)&gt;Analysis!$B$18),TRUE,FALSE)</f>
        <v>0</v>
      </c>
      <c r="P137" t="b">
        <f>IF(OR('Flight Input'!N137=3,'Flight Input'!N137=9),TRUE,FALSE)</f>
        <v>0</v>
      </c>
      <c r="Q137">
        <f ca="1">IF(O137,Q136,SUM(C$2:C137)/COUNT(C$2:C137))+(Analysis!$D$14-500)/1000000</f>
        <v>9.8511354199999968</v>
      </c>
      <c r="R137">
        <f t="shared" ca="1" si="273"/>
        <v>0</v>
      </c>
      <c r="S137">
        <f t="shared" ca="1" si="279"/>
        <v>0</v>
      </c>
      <c r="T137">
        <f>IF(P137,T136+S137*$D137,0)</f>
        <v>0</v>
      </c>
      <c r="U137">
        <f>IF($P137,T137*Analysis!$B$28+Analysis!$B$29,0)</f>
        <v>0</v>
      </c>
      <c r="V137">
        <f>U137-'Flight Input'!$U137</f>
        <v>0</v>
      </c>
      <c r="W137">
        <f ca="1">MEDIAN2(R137,Analysis!$B$5,2)</f>
        <v>0</v>
      </c>
      <c r="X137">
        <f t="shared" ref="X137:Y137" ca="1" si="290">X136+W137*$D137</f>
        <v>0</v>
      </c>
      <c r="Y137">
        <f t="shared" ca="1" si="290"/>
        <v>0</v>
      </c>
      <c r="AA137">
        <f ca="1">AVERAGE2(W137,Analysis!$B$6,2)</f>
        <v>0</v>
      </c>
      <c r="AB137">
        <f t="shared" ref="AB137:AC137" ca="1" si="291">AB136+AA137*$D137</f>
        <v>0</v>
      </c>
      <c r="AC137">
        <f t="shared" ca="1" si="291"/>
        <v>0</v>
      </c>
      <c r="AF137">
        <f ca="1">IF(B137&gt;0,C137-Analysis!$B$14,0)</f>
        <v>3.791985428485134E-4</v>
      </c>
      <c r="AG137">
        <f ca="1">IF(B137&gt;0,AG136+AF137*$D137,0)</f>
        <v>-7.2573653403792023E-3</v>
      </c>
      <c r="AH137">
        <f ca="1">IF(B137&gt;0,AH136+AG137*$D137,0)</f>
        <v>-7.8752793356719145E-3</v>
      </c>
      <c r="AI137">
        <f ca="1">IF(AND(B137&gt;Analysis!$B$39,B137&lt;Analysis!$B$40),FilterInput(AF137,Analysis!$B$34,Analysis!$B$35),0)</f>
        <v>0</v>
      </c>
      <c r="AJ137">
        <f ca="1">MEDIAN2(AI137,Analysis!$B$5,2)</f>
        <v>0</v>
      </c>
      <c r="AK137">
        <f ca="1">AVERAGE2(AJ137,Analysis!$B$6,2)</f>
        <v>0</v>
      </c>
      <c r="AL137">
        <f ca="1">INTEGRAL2(R137,$B137,AL136,R136,$B136,Analysis!$B$22)</f>
        <v>0</v>
      </c>
      <c r="AM137">
        <f ca="1">IF(AND(B137&lt;Analysis!$B$40,B137&gt;0),INTEGRAL2(AL137,$B137,AM136,AL136,$B136,Analysis!$B$23),0)</f>
        <v>0</v>
      </c>
      <c r="AN137">
        <f>IF($P137,AM137*Analysis!$B$30+Analysis!$B$31,0)</f>
        <v>0</v>
      </c>
      <c r="AO137">
        <f>AN137-'Flight Input'!$U137</f>
        <v>0</v>
      </c>
      <c r="AQ137">
        <f>Analysis!$B$36*'Flight Input'!U137+IF('Flight Input'!U137 &gt; 0,Analysis!$B$37,0)</f>
        <v>0</v>
      </c>
      <c r="AR137">
        <f ca="1">_xlfn.COVARIANCE.P($AN$102:$AN$1102,'Flight Input'!U137:U1137)</f>
        <v>1.2209790705862948E-2</v>
      </c>
    </row>
    <row r="138" spans="1:44" x14ac:dyDescent="0.3">
      <c r="A138">
        <v>136</v>
      </c>
      <c r="B138">
        <f>'Flight Input'!M138</f>
        <v>2.7717359999951441</v>
      </c>
      <c r="C138">
        <f ca="1">INDIRECT(CONCATENATE("'Flight Input'!",Analysis!$B$2,A138+2))</f>
        <v>9.8535367800000007</v>
      </c>
      <c r="D138">
        <f t="shared" si="270"/>
        <v>2.4997000000439584E-2</v>
      </c>
      <c r="F138">
        <f t="shared" ca="1" si="276"/>
        <v>26.784854036399388</v>
      </c>
      <c r="G138">
        <f t="shared" ca="1" si="277"/>
        <v>36.696169134067539</v>
      </c>
      <c r="I138">
        <f>SUM(D$2:D138)/COUNT(D$2:D138)</f>
        <v>1.9993647058821378E-2</v>
      </c>
      <c r="J138">
        <f t="shared" si="271"/>
        <v>1.2502471373480948</v>
      </c>
      <c r="L138">
        <f ca="1">VARA(C$2:C138)</f>
        <v>4.1629601100372812E-4</v>
      </c>
      <c r="M138">
        <f t="shared" ca="1" si="272"/>
        <v>-1.2150646756881683E-4</v>
      </c>
      <c r="N138">
        <f t="shared" ca="1" si="278"/>
        <v>-3.924470936398548E-4</v>
      </c>
      <c r="O138" t="b">
        <f ca="1">IF(OR(O137,M138*MIN((B138-B$2)*Analysis!$B$19,1)&gt;Analysis!$B$18),TRUE,FALSE)</f>
        <v>0</v>
      </c>
      <c r="P138" t="b">
        <f>IF(OR('Flight Input'!N138=3,'Flight Input'!N138=9),TRUE,FALSE)</f>
        <v>0</v>
      </c>
      <c r="Q138">
        <f ca="1">IF(O138,Q137,SUM(C$2:C138)/COUNT(C$2:C138))+(Analysis!$D$14-500)/1000000</f>
        <v>9.8511537510948859</v>
      </c>
      <c r="R138">
        <f t="shared" ca="1" si="273"/>
        <v>0</v>
      </c>
      <c r="S138">
        <f t="shared" ca="1" si="279"/>
        <v>0</v>
      </c>
      <c r="T138">
        <f>IF(P138,T137+S138*$D138,0)</f>
        <v>0</v>
      </c>
      <c r="U138">
        <f>IF($P138,T138*Analysis!$B$28+Analysis!$B$29,0)</f>
        <v>0</v>
      </c>
      <c r="V138">
        <f>U138-'Flight Input'!$U138</f>
        <v>0</v>
      </c>
      <c r="W138">
        <f ca="1">MEDIAN2(R138,Analysis!$B$5,2)</f>
        <v>0</v>
      </c>
      <c r="X138">
        <f t="shared" ref="X138:Y138" ca="1" si="292">X137+W138*$D138</f>
        <v>0</v>
      </c>
      <c r="Y138">
        <f t="shared" ca="1" si="292"/>
        <v>0</v>
      </c>
      <c r="AA138">
        <f ca="1">AVERAGE2(W138,Analysis!$B$6,2)</f>
        <v>0</v>
      </c>
      <c r="AB138">
        <f t="shared" ref="AB138:AC138" ca="1" si="293">AB137+AA138*$D138</f>
        <v>0</v>
      </c>
      <c r="AC138">
        <f t="shared" ca="1" si="293"/>
        <v>0</v>
      </c>
      <c r="AF138">
        <f ca="1">IF(B138&gt;0,C138-Analysis!$B$14,0)</f>
        <v>3.6938854284862543E-4</v>
      </c>
      <c r="AG138">
        <f ca="1">IF(B138&gt;0,AG137+AF138*$D138,0)</f>
        <v>-7.2481317349734524E-3</v>
      </c>
      <c r="AH138">
        <f ca="1">IF(B138&gt;0,AH137+AG138*$D138,0)</f>
        <v>-8.0564608846542315E-3</v>
      </c>
      <c r="AI138">
        <f ca="1">IF(AND(B138&gt;Analysis!$B$39,B138&lt;Analysis!$B$40),FilterInput(AF138,Analysis!$B$34,Analysis!$B$35),0)</f>
        <v>0</v>
      </c>
      <c r="AJ138">
        <f ca="1">MEDIAN2(AI138,Analysis!$B$5,2)</f>
        <v>0</v>
      </c>
      <c r="AK138">
        <f ca="1">AVERAGE2(AJ138,Analysis!$B$6,2)</f>
        <v>0</v>
      </c>
      <c r="AL138">
        <f ca="1">INTEGRAL2(R138,$B138,AL137,R137,$B137,Analysis!$B$22)</f>
        <v>0</v>
      </c>
      <c r="AM138">
        <f ca="1">IF(AND(B138&lt;Analysis!$B$40,B138&gt;0),INTEGRAL2(AL138,$B138,AM137,AL137,$B137,Analysis!$B$23),0)</f>
        <v>0</v>
      </c>
      <c r="AN138">
        <f>IF($P138,AM138*Analysis!$B$30+Analysis!$B$31,0)</f>
        <v>0</v>
      </c>
      <c r="AO138">
        <f>AN138-'Flight Input'!$U138</f>
        <v>0</v>
      </c>
      <c r="AQ138">
        <f>Analysis!$B$36*'Flight Input'!U138+IF('Flight Input'!U138 &gt; 0,Analysis!$B$37,0)</f>
        <v>0</v>
      </c>
      <c r="AR138">
        <f ca="1">_xlfn.COVARIANCE.P($AN$102:$AN$1102,'Flight Input'!U138:U1138)</f>
        <v>1.2143907687539842E-2</v>
      </c>
    </row>
    <row r="139" spans="1:44" x14ac:dyDescent="0.3">
      <c r="A139">
        <v>137</v>
      </c>
      <c r="B139">
        <f>'Flight Input'!M139</f>
        <v>2.7823230000067269</v>
      </c>
      <c r="C139">
        <f ca="1">INDIRECT(CONCATENATE("'Flight Input'!",Analysis!$B$2,A139+2))</f>
        <v>9.8535269700000008</v>
      </c>
      <c r="D139">
        <f t="shared" si="270"/>
        <v>1.0587000011582859E-2</v>
      </c>
      <c r="F139">
        <f t="shared" ca="1" si="276"/>
        <v>26.88917332654491</v>
      </c>
      <c r="G139">
        <f t="shared" ca="1" si="277"/>
        <v>36.980844812387126</v>
      </c>
      <c r="I139">
        <f>SUM(D$2:D139)/COUNT(D$2:D139)</f>
        <v>1.9924985401542267E-2</v>
      </c>
      <c r="J139">
        <f t="shared" si="271"/>
        <v>0.53134292438494768</v>
      </c>
      <c r="L139">
        <f ca="1">VARA(C$2:C139)</f>
        <v>4.1330203787410754E-4</v>
      </c>
      <c r="M139">
        <f t="shared" ca="1" si="272"/>
        <v>-2.8279712159676743E-4</v>
      </c>
      <c r="N139">
        <f t="shared" ca="1" si="278"/>
        <v>-9.2660810325448123E-4</v>
      </c>
      <c r="O139" t="b">
        <f ca="1">IF(OR(O138,M139*MIN((B139-B$2)*Analysis!$B$19,1)&gt;Analysis!$B$18),TRUE,FALSE)</f>
        <v>0</v>
      </c>
      <c r="P139" t="b">
        <f>IF(OR('Flight Input'!N139=3,'Flight Input'!N139=9),TRUE,FALSE)</f>
        <v>0</v>
      </c>
      <c r="Q139">
        <f ca="1">IF(O139,Q138,SUM(C$2:C139)/COUNT(C$2:C139))+(Analysis!$D$14-500)/1000000</f>
        <v>9.8511717454347796</v>
      </c>
      <c r="R139">
        <f t="shared" ca="1" si="273"/>
        <v>0</v>
      </c>
      <c r="S139">
        <f t="shared" ca="1" si="279"/>
        <v>0</v>
      </c>
      <c r="T139">
        <f>IF(P139,T138+S139*$D139,0)</f>
        <v>0</v>
      </c>
      <c r="U139">
        <f>IF($P139,T139*Analysis!$B$28+Analysis!$B$29,0)</f>
        <v>0</v>
      </c>
      <c r="V139">
        <f>U139-'Flight Input'!$U139</f>
        <v>0</v>
      </c>
      <c r="W139">
        <f ca="1">MEDIAN2(R139,Analysis!$B$5,2)</f>
        <v>0</v>
      </c>
      <c r="X139">
        <f t="shared" ref="X139:Y139" ca="1" si="294">X138+W139*$D139</f>
        <v>0</v>
      </c>
      <c r="Y139">
        <f t="shared" ca="1" si="294"/>
        <v>0</v>
      </c>
      <c r="AA139">
        <f ca="1">AVERAGE2(W139,Analysis!$B$6,2)</f>
        <v>0</v>
      </c>
      <c r="AB139">
        <f t="shared" ref="AB139:AC139" ca="1" si="295">AB138+AA139*$D139</f>
        <v>0</v>
      </c>
      <c r="AC139">
        <f t="shared" ca="1" si="295"/>
        <v>0</v>
      </c>
      <c r="AF139">
        <f ca="1">IF(B139&gt;0,C139-Analysis!$B$14,0)</f>
        <v>3.5957854284873747E-4</v>
      </c>
      <c r="AG139">
        <f ca="1">IF(B139&gt;0,AG138+AF139*$D139,0)</f>
        <v>-7.2443248769361477E-3</v>
      </c>
      <c r="AH139">
        <f ca="1">IF(B139&gt;0,AH138+AG139*$D139,0)</f>
        <v>-8.1331565522102644E-3</v>
      </c>
      <c r="AI139">
        <f ca="1">IF(AND(B139&gt;Analysis!$B$39,B139&lt;Analysis!$B$40),FilterInput(AF139,Analysis!$B$34,Analysis!$B$35),0)</f>
        <v>0</v>
      </c>
      <c r="AJ139">
        <f ca="1">MEDIAN2(AI139,Analysis!$B$5,2)</f>
        <v>0</v>
      </c>
      <c r="AK139">
        <f ca="1">AVERAGE2(AJ139,Analysis!$B$6,2)</f>
        <v>0</v>
      </c>
      <c r="AL139">
        <f ca="1">INTEGRAL2(R139,$B139,AL138,R138,$B138,Analysis!$B$22)</f>
        <v>0</v>
      </c>
      <c r="AM139">
        <f ca="1">IF(AND(B139&lt;Analysis!$B$40,B139&gt;0),INTEGRAL2(AL139,$B139,AM138,AL138,$B138,Analysis!$B$23),0)</f>
        <v>0</v>
      </c>
      <c r="AN139">
        <f>IF($P139,AM139*Analysis!$B$30+Analysis!$B$31,0)</f>
        <v>0</v>
      </c>
      <c r="AO139">
        <f>AN139-'Flight Input'!$U139</f>
        <v>0</v>
      </c>
      <c r="AQ139">
        <f>Analysis!$B$36*'Flight Input'!U139+IF('Flight Input'!U139 &gt; 0,Analysis!$B$37,0)</f>
        <v>0</v>
      </c>
      <c r="AR139">
        <f ca="1">_xlfn.COVARIANCE.P($AN$102:$AN$1102,'Flight Input'!U139:U1139)</f>
        <v>1.2077737320301487E-2</v>
      </c>
    </row>
    <row r="140" spans="1:44" x14ac:dyDescent="0.3">
      <c r="A140">
        <v>138</v>
      </c>
      <c r="B140">
        <f>'Flight Input'!M140</f>
        <v>2.8119140000053449</v>
      </c>
      <c r="C140">
        <f ca="1">INDIRECT(CONCATENATE("'Flight Input'!",Analysis!$B$2,A140+2))</f>
        <v>9.8535367800000007</v>
      </c>
      <c r="D140">
        <f t="shared" si="270"/>
        <v>2.9590999998617917E-2</v>
      </c>
      <c r="F140">
        <f t="shared" ca="1" si="276"/>
        <v>27.18074933338827</v>
      </c>
      <c r="G140">
        <f t="shared" ca="1" si="277"/>
        <v>37.785150365873854</v>
      </c>
      <c r="I140">
        <f>SUM(D$2:D140)/COUNT(D$2:D140)</f>
        <v>1.9995028985579047E-2</v>
      </c>
      <c r="J140">
        <f t="shared" si="271"/>
        <v>1.4799178345757709</v>
      </c>
      <c r="L140">
        <f ca="1">VARA(C$2:C140)</f>
        <v>4.1035116604620439E-4</v>
      </c>
      <c r="M140">
        <f t="shared" ca="1" si="272"/>
        <v>-9.9721936671318283E-5</v>
      </c>
      <c r="N140">
        <f t="shared" ca="1" si="278"/>
        <v>3.3151971884512693E-4</v>
      </c>
      <c r="O140" t="b">
        <f ca="1">IF(OR(O139,M140*MIN((B140-B$2)*Analysis!$B$19,1)&gt;Analysis!$B$18),TRUE,FALSE)</f>
        <v>0</v>
      </c>
      <c r="P140" t="b">
        <f>IF(OR('Flight Input'!N140=3,'Flight Input'!N140=9),TRUE,FALSE)</f>
        <v>0</v>
      </c>
      <c r="Q140">
        <f ca="1">IF(O140,Q139,SUM(C$2:C140)/COUNT(C$2:C140))+(Analysis!$D$14-500)/1000000</f>
        <v>9.8511895514388463</v>
      </c>
      <c r="R140">
        <f t="shared" ca="1" si="273"/>
        <v>0</v>
      </c>
      <c r="S140">
        <f t="shared" ca="1" si="279"/>
        <v>0</v>
      </c>
      <c r="T140">
        <f>IF(P140,T139+S140*$D140,0)</f>
        <v>0</v>
      </c>
      <c r="U140">
        <f>IF($P140,T140*Analysis!$B$28+Analysis!$B$29,0)</f>
        <v>0</v>
      </c>
      <c r="V140">
        <f>U140-'Flight Input'!$U140</f>
        <v>0</v>
      </c>
      <c r="W140">
        <f ca="1">MEDIAN2(R140,Analysis!$B$5,2)</f>
        <v>0</v>
      </c>
      <c r="X140">
        <f t="shared" ref="X140:Y140" ca="1" si="296">X139+W140*$D140</f>
        <v>0</v>
      </c>
      <c r="Y140">
        <f t="shared" ca="1" si="296"/>
        <v>0</v>
      </c>
      <c r="AA140">
        <f ca="1">AVERAGE2(W140,Analysis!$B$6,2)</f>
        <v>0</v>
      </c>
      <c r="AB140">
        <f t="shared" ref="AB140:AC140" ca="1" si="297">AB139+AA140*$D140</f>
        <v>0</v>
      </c>
      <c r="AC140">
        <f t="shared" ca="1" si="297"/>
        <v>0</v>
      </c>
      <c r="AF140">
        <f ca="1">IF(B140&gt;0,C140-Analysis!$B$14,0)</f>
        <v>3.6938854284862543E-4</v>
      </c>
      <c r="AG140">
        <f ca="1">IF(B140&gt;0,AG139+AF140*$D140,0)</f>
        <v>-7.2333943005652244E-3</v>
      </c>
      <c r="AH140">
        <f ca="1">IF(B140&gt;0,AH139+AG140*$D140,0)</f>
        <v>-8.347199922948292E-3</v>
      </c>
      <c r="AI140">
        <f ca="1">IF(AND(B140&gt;Analysis!$B$39,B140&lt;Analysis!$B$40),FilterInput(AF140,Analysis!$B$34,Analysis!$B$35),0)</f>
        <v>0</v>
      </c>
      <c r="AJ140">
        <f ca="1">MEDIAN2(AI140,Analysis!$B$5,2)</f>
        <v>0</v>
      </c>
      <c r="AK140">
        <f ca="1">AVERAGE2(AJ140,Analysis!$B$6,2)</f>
        <v>0</v>
      </c>
      <c r="AL140">
        <f ca="1">INTEGRAL2(R140,$B140,AL139,R139,$B139,Analysis!$B$22)</f>
        <v>0</v>
      </c>
      <c r="AM140">
        <f ca="1">IF(AND(B140&lt;Analysis!$B$40,B140&gt;0),INTEGRAL2(AL140,$B140,AM139,AL139,$B139,Analysis!$B$23),0)</f>
        <v>0</v>
      </c>
      <c r="AN140">
        <f>IF($P140,AM140*Analysis!$B$30+Analysis!$B$31,0)</f>
        <v>0</v>
      </c>
      <c r="AO140">
        <f>AN140-'Flight Input'!$U140</f>
        <v>0</v>
      </c>
      <c r="AQ140">
        <f>Analysis!$B$36*'Flight Input'!U140+IF('Flight Input'!U140 &gt; 0,Analysis!$B$37,0)</f>
        <v>0</v>
      </c>
      <c r="AR140">
        <f ca="1">_xlfn.COVARIANCE.P($AN$102:$AN$1102,'Flight Input'!U140:U1140)</f>
        <v>1.2012609248540293E-2</v>
      </c>
    </row>
    <row r="141" spans="1:44" x14ac:dyDescent="0.3">
      <c r="A141">
        <v>139</v>
      </c>
      <c r="B141">
        <f>'Flight Input'!M141</f>
        <v>2.8209769999957643</v>
      </c>
      <c r="C141">
        <f ca="1">INDIRECT(CONCATENATE("'Flight Input'!",Analysis!$B$2,A141+2))</f>
        <v>9.8548218900000002</v>
      </c>
      <c r="D141">
        <f t="shared" si="270"/>
        <v>9.0629999904194847E-3</v>
      </c>
      <c r="F141">
        <f t="shared" ca="1" si="276"/>
        <v>27.270063584082926</v>
      </c>
      <c r="G141">
        <f t="shared" ca="1" si="277"/>
        <v>38.032298951875134</v>
      </c>
      <c r="I141">
        <f>SUM(D$2:D141)/COUNT(D$2:D141)</f>
        <v>1.9916381294966388E-2</v>
      </c>
      <c r="J141">
        <f t="shared" si="271"/>
        <v>0.45505254474667256</v>
      </c>
      <c r="L141">
        <f ca="1">VARA(C$2:C141)</f>
        <v>4.0749903579761766E-4</v>
      </c>
      <c r="M141">
        <f t="shared" ca="1" si="272"/>
        <v>-3.1470045808250271E-4</v>
      </c>
      <c r="N141">
        <f t="shared" ca="1" si="278"/>
        <v>0.14179741822332853</v>
      </c>
      <c r="O141" t="b">
        <f ca="1">IF(OR(O140,M141*MIN((B141-B$2)*Analysis!$B$19,1)&gt;Analysis!$B$18),TRUE,FALSE)</f>
        <v>0</v>
      </c>
      <c r="P141" t="b">
        <f>IF(OR('Flight Input'!N141=3,'Flight Input'!N141=9),TRUE,FALSE)</f>
        <v>0</v>
      </c>
      <c r="Q141">
        <f ca="1">IF(O141,Q140,SUM(C$2:C141)/COUNT(C$2:C141))+(Analysis!$D$14-500)/1000000</f>
        <v>9.8512162824285685</v>
      </c>
      <c r="R141">
        <f t="shared" ca="1" si="273"/>
        <v>0</v>
      </c>
      <c r="S141">
        <f t="shared" ca="1" si="279"/>
        <v>0</v>
      </c>
      <c r="T141">
        <f>IF(P141,T140+S141*$D141,0)</f>
        <v>0</v>
      </c>
      <c r="U141">
        <f>IF($P141,T141*Analysis!$B$28+Analysis!$B$29,0)</f>
        <v>0</v>
      </c>
      <c r="V141">
        <f>U141-'Flight Input'!$U141</f>
        <v>0</v>
      </c>
      <c r="W141">
        <f ca="1">MEDIAN2(R141,Analysis!$B$5,2)</f>
        <v>0</v>
      </c>
      <c r="X141">
        <f t="shared" ref="X141:Y141" ca="1" si="298">X140+W141*$D141</f>
        <v>0</v>
      </c>
      <c r="Y141">
        <f t="shared" ca="1" si="298"/>
        <v>0</v>
      </c>
      <c r="AA141">
        <f ca="1">AVERAGE2(W141,Analysis!$B$6,2)</f>
        <v>0</v>
      </c>
      <c r="AB141">
        <f t="shared" ref="AB141:AC141" ca="1" si="299">AB140+AA141*$D141</f>
        <v>0</v>
      </c>
      <c r="AC141">
        <f t="shared" ca="1" si="299"/>
        <v>0</v>
      </c>
      <c r="AF141">
        <f ca="1">IF(B141&gt;0,C141-Analysis!$B$14,0)</f>
        <v>1.6544985428481596E-3</v>
      </c>
      <c r="AG141">
        <f ca="1">IF(B141&gt;0,AG140+AF141*$D141,0)</f>
        <v>-7.2183995802872422E-3</v>
      </c>
      <c r="AH141">
        <f ca="1">IF(B141&gt;0,AH140+AG141*$D141,0)</f>
        <v>-8.4126202782752787E-3</v>
      </c>
      <c r="AI141">
        <f ca="1">IF(AND(B141&gt;Analysis!$B$39,B141&lt;Analysis!$B$40),FilterInput(AF141,Analysis!$B$34,Analysis!$B$35),0)</f>
        <v>0</v>
      </c>
      <c r="AJ141">
        <f ca="1">MEDIAN2(AI141,Analysis!$B$5,2)</f>
        <v>0</v>
      </c>
      <c r="AK141">
        <f ca="1">AVERAGE2(AJ141,Analysis!$B$6,2)</f>
        <v>0</v>
      </c>
      <c r="AL141">
        <f ca="1">INTEGRAL2(R141,$B141,AL140,R140,$B140,Analysis!$B$22)</f>
        <v>0</v>
      </c>
      <c r="AM141">
        <f ca="1">IF(AND(B141&lt;Analysis!$B$40,B141&gt;0),INTEGRAL2(AL141,$B141,AM140,AL140,$B140,Analysis!$B$23),0)</f>
        <v>0</v>
      </c>
      <c r="AN141">
        <f>IF($P141,AM141*Analysis!$B$30+Analysis!$B$31,0)</f>
        <v>0</v>
      </c>
      <c r="AO141">
        <f>AN141-'Flight Input'!$U141</f>
        <v>0</v>
      </c>
      <c r="AQ141">
        <f>Analysis!$B$36*'Flight Input'!U141+IF('Flight Input'!U141 &gt; 0,Analysis!$B$37,0)</f>
        <v>0</v>
      </c>
      <c r="AR141">
        <f ca="1">_xlfn.COVARIANCE.P($AN$102:$AN$1102,'Flight Input'!U141:U1141)</f>
        <v>1.1947735621024996E-2</v>
      </c>
    </row>
    <row r="142" spans="1:44" x14ac:dyDescent="0.3">
      <c r="A142">
        <v>140</v>
      </c>
      <c r="B142">
        <f>'Flight Input'!M142</f>
        <v>2.8517180000053486</v>
      </c>
      <c r="C142">
        <f ca="1">INDIRECT(CONCATENATE("'Flight Input'!",Analysis!$B$2,A142+2))</f>
        <v>9.8532228599999989</v>
      </c>
      <c r="D142">
        <f t="shared" si="270"/>
        <v>3.0741000009584241E-2</v>
      </c>
      <c r="F142">
        <f t="shared" ca="1" si="276"/>
        <v>27.572961508116624</v>
      </c>
      <c r="G142">
        <f t="shared" ca="1" si="277"/>
        <v>38.879919361860416</v>
      </c>
      <c r="I142">
        <f>SUM(D$2:D142)/COUNT(D$2:D142)</f>
        <v>1.9993700000070801E-2</v>
      </c>
      <c r="J142">
        <f t="shared" si="271"/>
        <v>1.5375343237857617</v>
      </c>
      <c r="L142">
        <f ca="1">VARA(C$2:C142)</f>
        <v>4.0462010074385647E-4</v>
      </c>
      <c r="M142">
        <f t="shared" ca="1" si="272"/>
        <v>-9.365131429893684E-5</v>
      </c>
      <c r="N142">
        <f t="shared" ca="1" si="278"/>
        <v>-5.2016199847198928E-2</v>
      </c>
      <c r="O142" t="b">
        <f ca="1">IF(OR(O141,M142*MIN((B142-B$2)*Analysis!$B$19,1)&gt;Analysis!$B$18),TRUE,FALSE)</f>
        <v>0</v>
      </c>
      <c r="P142" t="b">
        <f>IF(OR('Flight Input'!N142=3,'Flight Input'!N142=9),TRUE,FALSE)</f>
        <v>0</v>
      </c>
      <c r="Q142">
        <f ca="1">IF(O142,Q141,SUM(C$2:C142)/COUNT(C$2:C142))+(Analysis!$D$14-500)/1000000</f>
        <v>9.851231293617019</v>
      </c>
      <c r="R142">
        <f t="shared" ca="1" si="273"/>
        <v>0</v>
      </c>
      <c r="S142">
        <f t="shared" ca="1" si="279"/>
        <v>0</v>
      </c>
      <c r="T142">
        <f>IF(P142,T141+S142*$D142,0)</f>
        <v>0</v>
      </c>
      <c r="U142">
        <f>IF($P142,T142*Analysis!$B$28+Analysis!$B$29,0)</f>
        <v>0</v>
      </c>
      <c r="V142">
        <f>U142-'Flight Input'!$U142</f>
        <v>0</v>
      </c>
      <c r="W142">
        <f ca="1">MEDIAN2(R142,Analysis!$B$5,2)</f>
        <v>0</v>
      </c>
      <c r="X142">
        <f t="shared" ref="X142:Y142" ca="1" si="300">X141+W142*$D142</f>
        <v>0</v>
      </c>
      <c r="Y142">
        <f t="shared" ca="1" si="300"/>
        <v>0</v>
      </c>
      <c r="AA142">
        <f ca="1">AVERAGE2(W142,Analysis!$B$6,2)</f>
        <v>0</v>
      </c>
      <c r="AB142">
        <f t="shared" ref="AB142:AC142" ca="1" si="301">AB141+AA142*$D142</f>
        <v>0</v>
      </c>
      <c r="AC142">
        <f t="shared" ca="1" si="301"/>
        <v>0</v>
      </c>
      <c r="AF142">
        <f ca="1">IF(B142&gt;0,C142-Analysis!$B$14,0)</f>
        <v>5.5468542846881519E-5</v>
      </c>
      <c r="AG142">
        <f ca="1">IF(B142&gt;0,AG141+AF142*$D142,0)</f>
        <v>-7.2166944218110549E-3</v>
      </c>
      <c r="AH142">
        <f ca="1">IF(B142&gt;0,AH141+AG142*$D142,0)</f>
        <v>-8.6344686815653382E-3</v>
      </c>
      <c r="AI142">
        <f ca="1">IF(AND(B142&gt;Analysis!$B$39,B142&lt;Analysis!$B$40),FilterInput(AF142,Analysis!$B$34,Analysis!$B$35),0)</f>
        <v>0</v>
      </c>
      <c r="AJ142">
        <f ca="1">MEDIAN2(AI142,Analysis!$B$5,2)</f>
        <v>0</v>
      </c>
      <c r="AK142">
        <f ca="1">AVERAGE2(AJ142,Analysis!$B$6,2)</f>
        <v>0</v>
      </c>
      <c r="AL142">
        <f ca="1">INTEGRAL2(R142,$B142,AL141,R141,$B141,Analysis!$B$22)</f>
        <v>0</v>
      </c>
      <c r="AM142">
        <f ca="1">IF(AND(B142&lt;Analysis!$B$40,B142&gt;0),INTEGRAL2(AL142,$B142,AM141,AL141,$B141,Analysis!$B$23),0)</f>
        <v>0</v>
      </c>
      <c r="AN142">
        <f>IF($P142,AM142*Analysis!$B$30+Analysis!$B$31,0)</f>
        <v>0</v>
      </c>
      <c r="AO142">
        <f>AN142-'Flight Input'!$U142</f>
        <v>0</v>
      </c>
      <c r="AQ142">
        <f>Analysis!$B$36*'Flight Input'!U142+IF('Flight Input'!U142 &gt; 0,Analysis!$B$37,0)</f>
        <v>0</v>
      </c>
      <c r="AR142">
        <f ca="1">_xlfn.COVARIANCE.P($AN$102:$AN$1102,'Flight Input'!U142:U1142)</f>
        <v>1.18832051865477E-2</v>
      </c>
    </row>
    <row r="143" spans="1:44" x14ac:dyDescent="0.3">
      <c r="A143">
        <v>141</v>
      </c>
      <c r="B143">
        <f>'Flight Input'!M143</f>
        <v>2.8717109999997774</v>
      </c>
      <c r="C143">
        <f ca="1">INDIRECT(CONCATENATE("'Flight Input'!",Analysis!$B$2,A143+2))</f>
        <v>9.8535367800000007</v>
      </c>
      <c r="D143">
        <f t="shared" si="270"/>
        <v>1.9992999994428828E-2</v>
      </c>
      <c r="F143">
        <f t="shared" ca="1" si="276"/>
        <v>27.769963268904267</v>
      </c>
      <c r="G143">
        <f t="shared" ca="1" si="277"/>
        <v>39.435124237340908</v>
      </c>
      <c r="I143">
        <f>SUM(D$2:D143)/COUNT(D$2:D143)</f>
        <v>1.9993695035491778E-2</v>
      </c>
      <c r="J143">
        <f t="shared" si="271"/>
        <v>0.99996523698787465</v>
      </c>
      <c r="L143">
        <f ca="1">VARA(C$2:C143)</f>
        <v>4.0179154319187042E-4</v>
      </c>
      <c r="M143">
        <f t="shared" ca="1" si="272"/>
        <v>-1.4147739472686647E-4</v>
      </c>
      <c r="N143">
        <f t="shared" ca="1" si="278"/>
        <v>1.5701495527895747E-2</v>
      </c>
      <c r="O143" t="b">
        <f ca="1">IF(OR(O142,M143*MIN((B143-B$2)*Analysis!$B$19,1)&gt;Analysis!$B$18),TRUE,FALSE)</f>
        <v>0</v>
      </c>
      <c r="P143" t="b">
        <f>IF(OR('Flight Input'!N143=3,'Flight Input'!N143=9),TRUE,FALSE)</f>
        <v>0</v>
      </c>
      <c r="Q143">
        <f ca="1">IF(O143,Q142,SUM(C$2:C143)/COUNT(C$2:C143))+(Analysis!$D$14-500)/1000000</f>
        <v>9.8512483040845034</v>
      </c>
      <c r="R143">
        <f t="shared" ca="1" si="273"/>
        <v>0</v>
      </c>
      <c r="S143">
        <f t="shared" ca="1" si="279"/>
        <v>0</v>
      </c>
      <c r="T143">
        <f>IF(P143,T142+S143*$D143,0)</f>
        <v>0</v>
      </c>
      <c r="U143">
        <f>IF($P143,T143*Analysis!$B$28+Analysis!$B$29,0)</f>
        <v>0</v>
      </c>
      <c r="V143">
        <f>U143-'Flight Input'!$U143</f>
        <v>0</v>
      </c>
      <c r="W143">
        <f ca="1">MEDIAN2(R143,Analysis!$B$5,2)</f>
        <v>0</v>
      </c>
      <c r="X143">
        <f t="shared" ref="X143:Y143" ca="1" si="302">X142+W143*$D143</f>
        <v>0</v>
      </c>
      <c r="Y143">
        <f t="shared" ca="1" si="302"/>
        <v>0</v>
      </c>
      <c r="AA143">
        <f ca="1">AVERAGE2(W143,Analysis!$B$6,2)</f>
        <v>0</v>
      </c>
      <c r="AB143">
        <f t="shared" ref="AB143:AC143" ca="1" si="303">AB142+AA143*$D143</f>
        <v>0</v>
      </c>
      <c r="AC143">
        <f t="shared" ca="1" si="303"/>
        <v>0</v>
      </c>
      <c r="AF143">
        <f ca="1">IF(B143&gt;0,C143-Analysis!$B$14,0)</f>
        <v>3.6938854284862543E-4</v>
      </c>
      <c r="AG143">
        <f ca="1">IF(B143&gt;0,AG142+AF143*$D143,0)</f>
        <v>-7.2093092366759407E-3</v>
      </c>
      <c r="AH143">
        <f ca="1">IF(B143&gt;0,AH142+AG143*$D143,0)</f>
        <v>-8.7786044010940353E-3</v>
      </c>
      <c r="AI143">
        <f ca="1">IF(AND(B143&gt;Analysis!$B$39,B143&lt;Analysis!$B$40),FilterInput(AF143,Analysis!$B$34,Analysis!$B$35),0)</f>
        <v>0</v>
      </c>
      <c r="AJ143">
        <f ca="1">MEDIAN2(AI143,Analysis!$B$5,2)</f>
        <v>0</v>
      </c>
      <c r="AK143">
        <f ca="1">AVERAGE2(AJ143,Analysis!$B$6,2)</f>
        <v>0</v>
      </c>
      <c r="AL143">
        <f ca="1">INTEGRAL2(R143,$B143,AL142,R142,$B142,Analysis!$B$22)</f>
        <v>0</v>
      </c>
      <c r="AM143">
        <f ca="1">IF(AND(B143&lt;Analysis!$B$40,B143&gt;0),INTEGRAL2(AL143,$B143,AM142,AL142,$B142,Analysis!$B$23),0)</f>
        <v>0</v>
      </c>
      <c r="AN143">
        <f>IF($P143,AM143*Analysis!$B$30+Analysis!$B$31,0)</f>
        <v>0</v>
      </c>
      <c r="AO143">
        <f>AN143-'Flight Input'!$U143</f>
        <v>0</v>
      </c>
      <c r="AQ143">
        <f>Analysis!$B$36*'Flight Input'!U143+IF('Flight Input'!U143 &gt; 0,Analysis!$B$37,0)</f>
        <v>0</v>
      </c>
      <c r="AR143">
        <f ca="1">_xlfn.COVARIANCE.P($AN$102:$AN$1102,'Flight Input'!U143:U1143)</f>
        <v>1.1818380095783676E-2</v>
      </c>
    </row>
    <row r="144" spans="1:44" x14ac:dyDescent="0.3">
      <c r="A144">
        <v>142</v>
      </c>
      <c r="B144">
        <f>'Flight Input'!M144</f>
        <v>2.8814480000000913</v>
      </c>
      <c r="C144">
        <f ca="1">INDIRECT(CONCATENATE("'Flight Input'!",Analysis!$B$2,A144+2))</f>
        <v>9.8532915299999999</v>
      </c>
      <c r="D144">
        <f t="shared" si="270"/>
        <v>9.7370000003138557E-3</v>
      </c>
      <c r="F144">
        <f t="shared" ca="1" si="276"/>
        <v>27.865904768534968</v>
      </c>
      <c r="G144">
        <f t="shared" ca="1" si="277"/>
        <v>39.706454552080878</v>
      </c>
      <c r="I144">
        <f>SUM(D$2:D144)/COUNT(D$2:D144)</f>
        <v>1.9921464788765175E-2</v>
      </c>
      <c r="J144">
        <f t="shared" si="271"/>
        <v>0.48876927994798319</v>
      </c>
      <c r="L144">
        <f ca="1">VARA(C$2:C144)</f>
        <v>3.9899444753271993E-4</v>
      </c>
      <c r="M144">
        <f t="shared" ca="1" si="272"/>
        <v>-2.8726462555821397E-4</v>
      </c>
      <c r="N144">
        <f t="shared" ca="1" si="278"/>
        <v>-2.5187429392302209E-2</v>
      </c>
      <c r="O144" t="b">
        <f ca="1">IF(OR(O143,M144*MIN((B144-B$2)*Analysis!$B$19,1)&gt;Analysis!$B$18),TRUE,FALSE)</f>
        <v>0</v>
      </c>
      <c r="P144" t="b">
        <f>IF(OR('Flight Input'!N144=3,'Flight Input'!N144=9),TRUE,FALSE)</f>
        <v>0</v>
      </c>
      <c r="Q144">
        <f ca="1">IF(O144,Q143,SUM(C$2:C144)/COUNT(C$2:C144))+(Analysis!$D$14-500)/1000000</f>
        <v>9.8512633616083889</v>
      </c>
      <c r="R144">
        <f t="shared" ca="1" si="273"/>
        <v>0</v>
      </c>
      <c r="S144">
        <f t="shared" ca="1" si="279"/>
        <v>0</v>
      </c>
      <c r="T144">
        <f>IF(P144,T143+S144*$D144,0)</f>
        <v>0</v>
      </c>
      <c r="U144">
        <f>IF($P144,T144*Analysis!$B$28+Analysis!$B$29,0)</f>
        <v>0</v>
      </c>
      <c r="V144">
        <f>U144-'Flight Input'!$U144</f>
        <v>0</v>
      </c>
      <c r="W144">
        <f ca="1">MEDIAN2(R144,Analysis!$B$5,2)</f>
        <v>0</v>
      </c>
      <c r="X144">
        <f t="shared" ref="X144:Y144" ca="1" si="304">X143+W144*$D144</f>
        <v>0</v>
      </c>
      <c r="Y144">
        <f t="shared" ca="1" si="304"/>
        <v>0</v>
      </c>
      <c r="AA144">
        <f ca="1">AVERAGE2(W144,Analysis!$B$6,2)</f>
        <v>0</v>
      </c>
      <c r="AB144">
        <f t="shared" ref="AB144:AC144" ca="1" si="305">AB143+AA144*$D144</f>
        <v>0</v>
      </c>
      <c r="AC144">
        <f t="shared" ca="1" si="305"/>
        <v>0</v>
      </c>
      <c r="AF144">
        <f ca="1">IF(B144&gt;0,C144-Analysis!$B$14,0)</f>
        <v>1.2413854284787362E-4</v>
      </c>
      <c r="AG144">
        <f ca="1">IF(B144&gt;0,AG143+AF144*$D144,0)</f>
        <v>-7.2081004996841919E-3</v>
      </c>
      <c r="AH144">
        <f ca="1">IF(B144&gt;0,AH143+AG144*$D144,0)</f>
        <v>-8.848789675661722E-3</v>
      </c>
      <c r="AI144">
        <f ca="1">IF(AND(B144&gt;Analysis!$B$39,B144&lt;Analysis!$B$40),FilterInput(AF144,Analysis!$B$34,Analysis!$B$35),0)</f>
        <v>0</v>
      </c>
      <c r="AJ144">
        <f ca="1">MEDIAN2(AI144,Analysis!$B$5,2)</f>
        <v>0</v>
      </c>
      <c r="AK144">
        <f ca="1">AVERAGE2(AJ144,Analysis!$B$6,2)</f>
        <v>0</v>
      </c>
      <c r="AL144">
        <f ca="1">INTEGRAL2(R144,$B144,AL143,R143,$B143,Analysis!$B$22)</f>
        <v>0</v>
      </c>
      <c r="AM144">
        <f ca="1">IF(AND(B144&lt;Analysis!$B$40,B144&gt;0),INTEGRAL2(AL144,$B144,AM143,AL143,$B143,Analysis!$B$23),0)</f>
        <v>0</v>
      </c>
      <c r="AN144">
        <f>IF($P144,AM144*Analysis!$B$30+Analysis!$B$31,0)</f>
        <v>0</v>
      </c>
      <c r="AO144">
        <f>AN144-'Flight Input'!$U144</f>
        <v>0</v>
      </c>
      <c r="AQ144">
        <f>Analysis!$B$36*'Flight Input'!U144+IF('Flight Input'!U144 &gt; 0,Analysis!$B$37,0)</f>
        <v>0</v>
      </c>
      <c r="AR144">
        <f ca="1">_xlfn.COVARIANCE.P($AN$102:$AN$1102,'Flight Input'!U144:U1144)</f>
        <v>1.1754658508861301E-2</v>
      </c>
    </row>
    <row r="145" spans="1:44" x14ac:dyDescent="0.3">
      <c r="A145">
        <v>143</v>
      </c>
      <c r="B145">
        <f>'Flight Input'!M145</f>
        <v>2.907361999998102</v>
      </c>
      <c r="C145">
        <f ca="1">INDIRECT(CONCATENATE("'Flight Input'!",Analysis!$B$2,A145+2))</f>
        <v>9.8534681100000014</v>
      </c>
      <c r="D145">
        <f t="shared" si="270"/>
        <v>2.5913999998010695E-2</v>
      </c>
      <c r="F145">
        <f t="shared" ca="1" si="276"/>
        <v>28.121247541117906</v>
      </c>
      <c r="G145">
        <f t="shared" ca="1" si="277"/>
        <v>40.435188560805464</v>
      </c>
      <c r="I145">
        <f>SUM(D$2:D145)/COUNT(D$2:D145)</f>
        <v>1.9963370629389268E-2</v>
      </c>
      <c r="J145">
        <f t="shared" si="271"/>
        <v>1.2980773877864669</v>
      </c>
      <c r="L145">
        <f ca="1">VARA(C$2:C145)</f>
        <v>3.9624148532176143E-4</v>
      </c>
      <c r="M145">
        <f t="shared" ca="1" si="272"/>
        <v>-1.0623455318244308E-4</v>
      </c>
      <c r="N145">
        <f t="shared" ca="1" si="278"/>
        <v>6.8140773332982692E-3</v>
      </c>
      <c r="O145" t="b">
        <f ca="1">IF(OR(O144,M145*MIN((B145-B$2)*Analysis!$B$19,1)&gt;Analysis!$B$18),TRUE,FALSE)</f>
        <v>0</v>
      </c>
      <c r="P145" t="b">
        <f>IF(OR('Flight Input'!N145=3,'Flight Input'!N145=9),TRUE,FALSE)</f>
        <v>0</v>
      </c>
      <c r="Q145">
        <f ca="1">IF(O145,Q144,SUM(C$2:C145)/COUNT(C$2:C145))+(Analysis!$D$14-500)/1000000</f>
        <v>9.851279436249996</v>
      </c>
      <c r="R145">
        <f t="shared" ca="1" si="273"/>
        <v>0</v>
      </c>
      <c r="S145">
        <f t="shared" ca="1" si="279"/>
        <v>0</v>
      </c>
      <c r="T145">
        <f>IF(P145,T144+S145*$D145,0)</f>
        <v>0</v>
      </c>
      <c r="U145">
        <f>IF($P145,T145*Analysis!$B$28+Analysis!$B$29,0)</f>
        <v>0</v>
      </c>
      <c r="V145">
        <f>U145-'Flight Input'!$U145</f>
        <v>0</v>
      </c>
      <c r="W145">
        <f ca="1">MEDIAN2(R145,Analysis!$B$5,2)</f>
        <v>0</v>
      </c>
      <c r="X145">
        <f t="shared" ref="X145:Y145" ca="1" si="306">X144+W145*$D145</f>
        <v>0</v>
      </c>
      <c r="Y145">
        <f t="shared" ca="1" si="306"/>
        <v>0</v>
      </c>
      <c r="AA145">
        <f ca="1">AVERAGE2(W145,Analysis!$B$6,2)</f>
        <v>0</v>
      </c>
      <c r="AB145">
        <f t="shared" ref="AB145:AC145" ca="1" si="307">AB144+AA145*$D145</f>
        <v>0</v>
      </c>
      <c r="AC145">
        <f t="shared" ca="1" si="307"/>
        <v>0</v>
      </c>
      <c r="AF145">
        <f ca="1">IF(B145&gt;0,C145-Analysis!$B$14,0)</f>
        <v>3.0071854284940969E-4</v>
      </c>
      <c r="AG145">
        <f ca="1">IF(B145&gt;0,AG144+AF145*$D145,0)</f>
        <v>-7.2003076793653907E-3</v>
      </c>
      <c r="AH145">
        <f ca="1">IF(B145&gt;0,AH144+AG145*$D145,0)</f>
        <v>-9.0353784488504726E-3</v>
      </c>
      <c r="AI145">
        <f ca="1">IF(AND(B145&gt;Analysis!$B$39,B145&lt;Analysis!$B$40),FilterInput(AF145,Analysis!$B$34,Analysis!$B$35),0)</f>
        <v>0</v>
      </c>
      <c r="AJ145">
        <f ca="1">MEDIAN2(AI145,Analysis!$B$5,2)</f>
        <v>0</v>
      </c>
      <c r="AK145">
        <f ca="1">AVERAGE2(AJ145,Analysis!$B$6,2)</f>
        <v>0</v>
      </c>
      <c r="AL145">
        <f ca="1">INTEGRAL2(R145,$B145,AL144,R144,$B144,Analysis!$B$22)</f>
        <v>0</v>
      </c>
      <c r="AM145">
        <f ca="1">IF(AND(B145&lt;Analysis!$B$40,B145&gt;0),INTEGRAL2(AL145,$B145,AM144,AL144,$B144,Analysis!$B$23),0)</f>
        <v>0</v>
      </c>
      <c r="AN145">
        <f>IF($P145,AM145*Analysis!$B$30+Analysis!$B$31,0)</f>
        <v>0</v>
      </c>
      <c r="AO145">
        <f>AN145-'Flight Input'!$U145</f>
        <v>0</v>
      </c>
      <c r="AQ145">
        <f>Analysis!$B$36*'Flight Input'!U145+IF('Flight Input'!U145 &gt; 0,Analysis!$B$37,0)</f>
        <v>0</v>
      </c>
      <c r="AR145">
        <f ca="1">_xlfn.COVARIANCE.P($AN$102:$AN$1102,'Flight Input'!U145:U1145)</f>
        <v>1.169157049366187E-2</v>
      </c>
    </row>
    <row r="146" spans="1:44" x14ac:dyDescent="0.3">
      <c r="A146">
        <v>144</v>
      </c>
      <c r="B146">
        <f>'Flight Input'!M146</f>
        <v>2.9234009999927366</v>
      </c>
      <c r="C146">
        <f ca="1">INDIRECT(CONCATENATE("'Flight Input'!",Analysis!$B$2,A146+2))</f>
        <v>9.8535171600000009</v>
      </c>
      <c r="D146">
        <f t="shared" si="270"/>
        <v>1.6038999994634651E-2</v>
      </c>
      <c r="F146">
        <f t="shared" ca="1" si="276"/>
        <v>28.279288102794279</v>
      </c>
      <c r="G146">
        <f t="shared" ca="1" si="277"/>
        <v>40.888760062534452</v>
      </c>
      <c r="I146">
        <f>SUM(D$2:D146)/COUNT(D$2:D146)</f>
        <v>1.9936118055536807E-2</v>
      </c>
      <c r="J146">
        <f t="shared" si="271"/>
        <v>0.80451971391592858</v>
      </c>
      <c r="L146">
        <f ca="1">VARA(C$2:C146)</f>
        <v>3.935278208010935E-4</v>
      </c>
      <c r="M146">
        <f t="shared" ca="1" si="272"/>
        <v>-1.6919162800521864E-4</v>
      </c>
      <c r="N146">
        <f t="shared" ca="1" si="278"/>
        <v>3.0581707098851535E-3</v>
      </c>
      <c r="O146" t="b">
        <f ca="1">IF(OR(O145,M146*MIN((B146-B$2)*Analysis!$B$19,1)&gt;Analysis!$B$18),TRUE,FALSE)</f>
        <v>0</v>
      </c>
      <c r="P146" t="b">
        <f>IF(OR('Flight Input'!N146=3,'Flight Input'!N146=9),TRUE,FALSE)</f>
        <v>0</v>
      </c>
      <c r="Q146">
        <f ca="1">IF(O146,Q145,SUM(C$2:C146)/COUNT(C$2:C146))+(Analysis!$D$14-500)/1000000</f>
        <v>9.8512956274482715</v>
      </c>
      <c r="R146">
        <f t="shared" ca="1" si="273"/>
        <v>0</v>
      </c>
      <c r="S146">
        <f t="shared" ca="1" si="279"/>
        <v>0</v>
      </c>
      <c r="T146">
        <f>IF(P146,T145+S146*$D146,0)</f>
        <v>0</v>
      </c>
      <c r="U146">
        <f>IF($P146,T146*Analysis!$B$28+Analysis!$B$29,0)</f>
        <v>0</v>
      </c>
      <c r="V146">
        <f>U146-'Flight Input'!$U146</f>
        <v>0</v>
      </c>
      <c r="W146">
        <f ca="1">MEDIAN2(R146,Analysis!$B$5,2)</f>
        <v>0</v>
      </c>
      <c r="X146">
        <f t="shared" ref="X146:Y146" ca="1" si="308">X145+W146*$D146</f>
        <v>0</v>
      </c>
      <c r="Y146">
        <f t="shared" ca="1" si="308"/>
        <v>0</v>
      </c>
      <c r="AA146">
        <f ca="1">AVERAGE2(W146,Analysis!$B$6,2)</f>
        <v>0</v>
      </c>
      <c r="AB146">
        <f t="shared" ref="AB146:AC146" ca="1" si="309">AB145+AA146*$D146</f>
        <v>0</v>
      </c>
      <c r="AC146">
        <f t="shared" ca="1" si="309"/>
        <v>0</v>
      </c>
      <c r="AF146">
        <f ca="1">IF(B146&gt;0,C146-Analysis!$B$14,0)</f>
        <v>3.4976854284884951E-4</v>
      </c>
      <c r="AG146">
        <f ca="1">IF(B146&gt;0,AG145+AF146*$D146,0)</f>
        <v>-7.1946977417085148E-3</v>
      </c>
      <c r="AH146">
        <f ca="1">IF(B146&gt;0,AH145+AG146*$D146,0)</f>
        <v>-9.1507742058911327E-3</v>
      </c>
      <c r="AI146">
        <f ca="1">IF(AND(B146&gt;Analysis!$B$39,B146&lt;Analysis!$B$40),FilterInput(AF146,Analysis!$B$34,Analysis!$B$35),0)</f>
        <v>0</v>
      </c>
      <c r="AJ146">
        <f ca="1">MEDIAN2(AI146,Analysis!$B$5,2)</f>
        <v>0</v>
      </c>
      <c r="AK146">
        <f ca="1">AVERAGE2(AJ146,Analysis!$B$6,2)</f>
        <v>0</v>
      </c>
      <c r="AL146">
        <f ca="1">INTEGRAL2(R146,$B146,AL145,R145,$B145,Analysis!$B$22)</f>
        <v>0</v>
      </c>
      <c r="AM146">
        <f ca="1">IF(AND(B146&lt;Analysis!$B$40,B146&gt;0),INTEGRAL2(AL146,$B146,AM145,AL145,$B145,Analysis!$B$23),0)</f>
        <v>0</v>
      </c>
      <c r="AN146">
        <f>IF($P146,AM146*Analysis!$B$30+Analysis!$B$31,0)</f>
        <v>0</v>
      </c>
      <c r="AO146">
        <f>AN146-'Flight Input'!$U146</f>
        <v>0</v>
      </c>
      <c r="AQ146">
        <f>Analysis!$B$36*'Flight Input'!U146+IF('Flight Input'!U146 &gt; 0,Analysis!$B$37,0)</f>
        <v>0</v>
      </c>
      <c r="AR146">
        <f ca="1">_xlfn.COVARIANCE.P($AN$102:$AN$1102,'Flight Input'!U146:U1146)</f>
        <v>1.1629158132700232E-2</v>
      </c>
    </row>
    <row r="147" spans="1:44" x14ac:dyDescent="0.3">
      <c r="A147">
        <v>145</v>
      </c>
      <c r="B147">
        <f>'Flight Input'!M147</f>
        <v>2.9484079999965616</v>
      </c>
      <c r="C147">
        <f ca="1">INDIRECT(CONCATENATE("'Flight Input'!",Analysis!$B$2,A147+2))</f>
        <v>9.8535171600000009</v>
      </c>
      <c r="D147">
        <f t="shared" si="270"/>
        <v>2.5007000003824942E-2</v>
      </c>
      <c r="F147">
        <f t="shared" ca="1" si="276"/>
        <v>28.525695006452089</v>
      </c>
      <c r="G147">
        <f t="shared" ca="1" si="277"/>
        <v>41.602102117669908</v>
      </c>
      <c r="I147">
        <f>SUM(D$2:D147)/COUNT(D$2:D147)</f>
        <v>1.9971089655180171E-2</v>
      </c>
      <c r="J147">
        <f t="shared" si="271"/>
        <v>1.2521600190873179</v>
      </c>
      <c r="L147">
        <f ca="1">VARA(C$2:C147)</f>
        <v>3.9085106900840587E-4</v>
      </c>
      <c r="M147">
        <f t="shared" ca="1" si="272"/>
        <v>-1.0704010046299876E-4</v>
      </c>
      <c r="N147">
        <f t="shared" ca="1" si="278"/>
        <v>0</v>
      </c>
      <c r="O147" t="b">
        <f ca="1">IF(OR(O146,M147*MIN((B147-B$2)*Analysis!$B$19,1)&gt;Analysis!$B$18),TRUE,FALSE)</f>
        <v>0</v>
      </c>
      <c r="P147" t="b">
        <f>IF(OR('Flight Input'!N147=3,'Flight Input'!N147=9),TRUE,FALSE)</f>
        <v>0</v>
      </c>
      <c r="Q147">
        <f ca="1">IF(O147,Q146,SUM(C$2:C147)/COUNT(C$2:C147))+(Analysis!$D$14-500)/1000000</f>
        <v>9.8513115968493103</v>
      </c>
      <c r="R147">
        <f t="shared" ca="1" si="273"/>
        <v>0</v>
      </c>
      <c r="S147">
        <f t="shared" ca="1" si="279"/>
        <v>0</v>
      </c>
      <c r="T147">
        <f>IF(P147,T146+S147*$D147,0)</f>
        <v>0</v>
      </c>
      <c r="U147">
        <f>IF($P147,T147*Analysis!$B$28+Analysis!$B$29,0)</f>
        <v>0</v>
      </c>
      <c r="V147">
        <f>U147-'Flight Input'!$U147</f>
        <v>0</v>
      </c>
      <c r="W147">
        <f ca="1">MEDIAN2(R147,Analysis!$B$5,2)</f>
        <v>0</v>
      </c>
      <c r="X147">
        <f t="shared" ref="X147:Y147" ca="1" si="310">X146+W147*$D147</f>
        <v>0</v>
      </c>
      <c r="Y147">
        <f t="shared" ca="1" si="310"/>
        <v>0</v>
      </c>
      <c r="AA147">
        <f ca="1">AVERAGE2(W147,Analysis!$B$6,2)</f>
        <v>0</v>
      </c>
      <c r="AB147">
        <f t="shared" ref="AB147:AC147" ca="1" si="311">AB146+AA147*$D147</f>
        <v>0</v>
      </c>
      <c r="AC147">
        <f t="shared" ca="1" si="311"/>
        <v>0</v>
      </c>
      <c r="AF147">
        <f ca="1">IF(B147&gt;0,C147-Analysis!$B$14,0)</f>
        <v>3.4976854284884951E-4</v>
      </c>
      <c r="AG147">
        <f ca="1">IF(B147&gt;0,AG146+AF147*$D147,0)</f>
        <v>-7.185951079756156E-3</v>
      </c>
      <c r="AH147">
        <f ca="1">IF(B147&gt;0,AH146+AG147*$D147,0)</f>
        <v>-9.3304732845700799E-3</v>
      </c>
      <c r="AI147">
        <f ca="1">IF(AND(B147&gt;Analysis!$B$39,B147&lt;Analysis!$B$40),FilterInput(AF147,Analysis!$B$34,Analysis!$B$35),0)</f>
        <v>0</v>
      </c>
      <c r="AJ147">
        <f ca="1">MEDIAN2(AI147,Analysis!$B$5,2)</f>
        <v>0</v>
      </c>
      <c r="AK147">
        <f ca="1">AVERAGE2(AJ147,Analysis!$B$6,2)</f>
        <v>0</v>
      </c>
      <c r="AL147">
        <f ca="1">INTEGRAL2(R147,$B147,AL146,R146,$B146,Analysis!$B$22)</f>
        <v>0</v>
      </c>
      <c r="AM147">
        <f ca="1">IF(AND(B147&lt;Analysis!$B$40,B147&gt;0),INTEGRAL2(AL147,$B147,AM146,AL146,$B146,Analysis!$B$23),0)</f>
        <v>0</v>
      </c>
      <c r="AN147">
        <f>IF($P147,AM147*Analysis!$B$30+Analysis!$B$31,0)</f>
        <v>0</v>
      </c>
      <c r="AO147">
        <f>AN147-'Flight Input'!$U147</f>
        <v>0</v>
      </c>
      <c r="AQ147">
        <f>Analysis!$B$36*'Flight Input'!U147+IF('Flight Input'!U147 &gt; 0,Analysis!$B$37,0)</f>
        <v>0</v>
      </c>
      <c r="AR147">
        <f ca="1">_xlfn.COVARIANCE.P($AN$102:$AN$1102,'Flight Input'!U147:U1147)</f>
        <v>1.1565674599099605E-2</v>
      </c>
    </row>
    <row r="148" spans="1:44" x14ac:dyDescent="0.3">
      <c r="A148">
        <v>146</v>
      </c>
      <c r="B148">
        <f>'Flight Input'!M148</f>
        <v>2.9674059999961173</v>
      </c>
      <c r="C148">
        <f ca="1">INDIRECT(CONCATENATE("'Flight Input'!",Analysis!$B$2,A148+2))</f>
        <v>9.9391192200000003</v>
      </c>
      <c r="D148">
        <f t="shared" si="270"/>
        <v>1.8997999999555759E-2</v>
      </c>
      <c r="F148">
        <f t="shared" ca="1" si="276"/>
        <v>28.714518393389234</v>
      </c>
      <c r="G148">
        <f t="shared" ca="1" si="277"/>
        <v>42.147620538094763</v>
      </c>
      <c r="I148">
        <f>SUM(D$2:D148)/COUNT(D$2:D148)</f>
        <v>1.996442465753891E-2</v>
      </c>
      <c r="J148">
        <f t="shared" si="271"/>
        <v>0.95159266171899359</v>
      </c>
      <c r="L148">
        <f ca="1">VARA(C$2:C148)</f>
        <v>4.4075569709916022E-4</v>
      </c>
      <c r="M148">
        <f t="shared" ca="1" si="272"/>
        <v>2.6268358822992576E-3</v>
      </c>
      <c r="N148">
        <f t="shared" ca="1" si="278"/>
        <v>4.5058458786188575</v>
      </c>
      <c r="O148" t="b">
        <f ca="1">IF(OR(O147,M148*MIN((B148-B$2)*Analysis!$B$19,1)&gt;Analysis!$B$18),TRUE,FALSE)</f>
        <v>0</v>
      </c>
      <c r="P148" t="b">
        <f>IF(OR('Flight Input'!N148=3,'Flight Input'!N148=9),TRUE,FALSE)</f>
        <v>0</v>
      </c>
      <c r="Q148">
        <f ca="1">IF(O148,Q147,SUM(C$2:C148)/COUNT(C$2:C148))+(Analysis!$D$14-500)/1000000</f>
        <v>9.851909675918364</v>
      </c>
      <c r="R148">
        <f t="shared" ca="1" si="273"/>
        <v>0</v>
      </c>
      <c r="S148">
        <f t="shared" ca="1" si="279"/>
        <v>0</v>
      </c>
      <c r="T148">
        <f>IF(P148,T147+S148*$D148,0)</f>
        <v>0</v>
      </c>
      <c r="U148">
        <f>IF($P148,T148*Analysis!$B$28+Analysis!$B$29,0)</f>
        <v>0</v>
      </c>
      <c r="V148">
        <f>U148-'Flight Input'!$U148</f>
        <v>0</v>
      </c>
      <c r="W148">
        <f ca="1">MEDIAN2(R148,Analysis!$B$5,2)</f>
        <v>0</v>
      </c>
      <c r="X148">
        <f t="shared" ref="X148:Y148" ca="1" si="312">X147+W148*$D148</f>
        <v>0</v>
      </c>
      <c r="Y148">
        <f t="shared" ca="1" si="312"/>
        <v>0</v>
      </c>
      <c r="AA148">
        <f ca="1">AVERAGE2(W148,Analysis!$B$6,2)</f>
        <v>0</v>
      </c>
      <c r="AB148">
        <f t="shared" ref="AB148:AC148" ca="1" si="313">AB147+AA148*$D148</f>
        <v>0</v>
      </c>
      <c r="AC148">
        <f t="shared" ca="1" si="313"/>
        <v>0</v>
      </c>
      <c r="AF148">
        <f ca="1">IF(B148&gt;0,C148-Analysis!$B$14,0)</f>
        <v>8.5951828542848219E-2</v>
      </c>
      <c r="AG148">
        <f ca="1">IF(B148&gt;0,AG147+AF148*$D148,0)</f>
        <v>-5.5530382411373086E-3</v>
      </c>
      <c r="AH148">
        <f ca="1">IF(B148&gt;0,AH147+AG148*$D148,0)</f>
        <v>-9.4359699050727396E-3</v>
      </c>
      <c r="AI148">
        <f ca="1">IF(AND(B148&gt;Analysis!$B$39,B148&lt;Analysis!$B$40),FilterInput(AF148,Analysis!$B$34,Analysis!$B$35),0)</f>
        <v>0</v>
      </c>
      <c r="AJ148">
        <f ca="1">MEDIAN2(AI148,Analysis!$B$5,2)</f>
        <v>0</v>
      </c>
      <c r="AK148">
        <f ca="1">AVERAGE2(AJ148,Analysis!$B$6,2)</f>
        <v>0</v>
      </c>
      <c r="AL148">
        <f ca="1">INTEGRAL2(R148,$B148,AL147,R147,$B147,Analysis!$B$22)</f>
        <v>0</v>
      </c>
      <c r="AM148">
        <f ca="1">IF(AND(B148&lt;Analysis!$B$40,B148&gt;0),INTEGRAL2(AL148,$B148,AM147,AL147,$B147,Analysis!$B$23),0)</f>
        <v>0</v>
      </c>
      <c r="AN148">
        <f>IF($P148,AM148*Analysis!$B$30+Analysis!$B$31,0)</f>
        <v>0</v>
      </c>
      <c r="AO148">
        <f>AN148-'Flight Input'!$U148</f>
        <v>0</v>
      </c>
      <c r="AQ148">
        <f>Analysis!$B$36*'Flight Input'!U148+IF('Flight Input'!U148 &gt; 0,Analysis!$B$37,0)</f>
        <v>0</v>
      </c>
      <c r="AR148">
        <f ca="1">_xlfn.COVARIANCE.P($AN$102:$AN$1102,'Flight Input'!U148:U1148)</f>
        <v>1.1502899997397228E-2</v>
      </c>
    </row>
    <row r="149" spans="1:44" x14ac:dyDescent="0.3">
      <c r="A149">
        <v>147</v>
      </c>
      <c r="B149">
        <f>'Flight Input'!M149</f>
        <v>2.9871710000006715</v>
      </c>
      <c r="C149">
        <f ca="1">INDIRECT(CONCATENATE("'Flight Input'!",Analysis!$B$2,A149+2))</f>
        <v>9.9310455900000019</v>
      </c>
      <c r="D149">
        <f t="shared" si="270"/>
        <v>1.9765000004554167E-2</v>
      </c>
      <c r="F149">
        <f t="shared" ca="1" si="276"/>
        <v>28.910805509520813</v>
      </c>
      <c r="G149">
        <f t="shared" ca="1" si="277"/>
        <v>42.719042609122106</v>
      </c>
      <c r="I149">
        <f>SUM(D$2:D149)/COUNT(D$2:D149)</f>
        <v>1.9963068027246497E-2</v>
      </c>
      <c r="J149">
        <f t="shared" si="271"/>
        <v>0.99007827742599497</v>
      </c>
      <c r="L149">
        <f ca="1">VARA(C$2:C149)</f>
        <v>4.8018921644685686E-4</v>
      </c>
      <c r="M149">
        <f t="shared" ca="1" si="272"/>
        <v>1.9951186106051374E-3</v>
      </c>
      <c r="N149">
        <f t="shared" ca="1" si="278"/>
        <v>-0.40848115346006053</v>
      </c>
      <c r="O149" t="b">
        <f ca="1">IF(OR(O148,M149*MIN((B149-B$2)*Analysis!$B$19,1)&gt;Analysis!$B$18),TRUE,FALSE)</f>
        <v>0</v>
      </c>
      <c r="P149" t="b">
        <f>IF(OR('Flight Input'!N149=3,'Flight Input'!N149=9),TRUE,FALSE)</f>
        <v>0</v>
      </c>
      <c r="Q149">
        <f ca="1">IF(O149,Q148,SUM(C$2:C149)/COUNT(C$2:C149))+(Analysis!$D$14-500)/1000000</f>
        <v>9.8524451212837789</v>
      </c>
      <c r="R149">
        <f t="shared" ca="1" si="273"/>
        <v>0</v>
      </c>
      <c r="S149">
        <f t="shared" ca="1" si="279"/>
        <v>0</v>
      </c>
      <c r="T149">
        <f>IF(P149,T148+S149*$D149,0)</f>
        <v>0</v>
      </c>
      <c r="U149">
        <f>IF($P149,T149*Analysis!$B$28+Analysis!$B$29,0)</f>
        <v>0</v>
      </c>
      <c r="V149">
        <f>U149-'Flight Input'!$U149</f>
        <v>0</v>
      </c>
      <c r="W149">
        <f ca="1">MEDIAN2(R149,Analysis!$B$5,2)</f>
        <v>0</v>
      </c>
      <c r="X149">
        <f t="shared" ref="X149:Y149" ca="1" si="314">X148+W149*$D149</f>
        <v>0</v>
      </c>
      <c r="Y149">
        <f t="shared" ca="1" si="314"/>
        <v>0</v>
      </c>
      <c r="AA149">
        <f ca="1">AVERAGE2(W149,Analysis!$B$6,2)</f>
        <v>0</v>
      </c>
      <c r="AB149">
        <f t="shared" ref="AB149:AC149" ca="1" si="315">AB148+AA149*$D149</f>
        <v>0</v>
      </c>
      <c r="AC149">
        <f t="shared" ca="1" si="315"/>
        <v>0</v>
      </c>
      <c r="AF149">
        <f ca="1">IF(B149&gt;0,C149-Analysis!$B$14,0)</f>
        <v>7.787819854284983E-2</v>
      </c>
      <c r="AG149">
        <f ca="1">IF(B149&gt;0,AG148+AF149*$D149,0)</f>
        <v>-4.0137756465832113E-3</v>
      </c>
      <c r="AH149">
        <f ca="1">IF(B149&gt;0,AH148+AG149*$D149,0)</f>
        <v>-9.5153021807457359E-3</v>
      </c>
      <c r="AI149">
        <f ca="1">IF(AND(B149&gt;Analysis!$B$39,B149&lt;Analysis!$B$40),FilterInput(AF149,Analysis!$B$34,Analysis!$B$35),0)</f>
        <v>0</v>
      </c>
      <c r="AJ149">
        <f ca="1">MEDIAN2(AI149,Analysis!$B$5,2)</f>
        <v>0</v>
      </c>
      <c r="AK149">
        <f ca="1">AVERAGE2(AJ149,Analysis!$B$6,2)</f>
        <v>0</v>
      </c>
      <c r="AL149">
        <f ca="1">INTEGRAL2(R149,$B149,AL148,R148,$B148,Analysis!$B$22)</f>
        <v>0</v>
      </c>
      <c r="AM149">
        <f ca="1">IF(AND(B149&lt;Analysis!$B$40,B149&gt;0),INTEGRAL2(AL149,$B149,AM148,AL148,$B148,Analysis!$B$23),0)</f>
        <v>0</v>
      </c>
      <c r="AN149">
        <f>IF($P149,AM149*Analysis!$B$30+Analysis!$B$31,0)</f>
        <v>0</v>
      </c>
      <c r="AO149">
        <f>AN149-'Flight Input'!$U149</f>
        <v>0</v>
      </c>
      <c r="AQ149">
        <f>Analysis!$B$36*'Flight Input'!U149+IF('Flight Input'!U149 &gt; 0,Analysis!$B$37,0)</f>
        <v>0</v>
      </c>
      <c r="AR149">
        <f ca="1">_xlfn.COVARIANCE.P($AN$102:$AN$1102,'Flight Input'!U149:U1149)</f>
        <v>1.1440461002981437E-2</v>
      </c>
    </row>
    <row r="150" spans="1:44" x14ac:dyDescent="0.3">
      <c r="A150">
        <v>148</v>
      </c>
      <c r="B150">
        <f>'Flight Input'!M150</f>
        <v>3.0097939999977825</v>
      </c>
      <c r="C150">
        <f ca="1">INDIRECT(CONCATENATE("'Flight Input'!",Analysis!$B$2,A150+2))</f>
        <v>9.8456004900000007</v>
      </c>
      <c r="D150">
        <f t="shared" si="270"/>
        <v>2.2622999997111037E-2</v>
      </c>
      <c r="F150">
        <f t="shared" ca="1" si="276"/>
        <v>29.133542529377639</v>
      </c>
      <c r="G150">
        <f t="shared" ca="1" si="277"/>
        <v>43.378130741680053</v>
      </c>
      <c r="I150">
        <f>SUM(D$2:D150)/COUNT(D$2:D150)</f>
        <v>1.9981040540556393E-2</v>
      </c>
      <c r="J150">
        <f t="shared" si="271"/>
        <v>1.132223316958501</v>
      </c>
      <c r="L150">
        <f ca="1">VARA(C$2:C150)</f>
        <v>4.7724909242235288E-4</v>
      </c>
      <c r="M150">
        <f t="shared" ca="1" si="272"/>
        <v>-1.299617214728127E-4</v>
      </c>
      <c r="N150">
        <f t="shared" ca="1" si="278"/>
        <v>-3.7769128767587201</v>
      </c>
      <c r="O150" t="b">
        <f ca="1">IF(OR(O149,M150*MIN((B150-B$2)*Analysis!$B$19,1)&gt;Analysis!$B$18),TRUE,FALSE)</f>
        <v>0</v>
      </c>
      <c r="P150" t="b">
        <f>IF(OR('Flight Input'!N150=3,'Flight Input'!N150=9),TRUE,FALSE)</f>
        <v>0</v>
      </c>
      <c r="Q150">
        <f ca="1">IF(O150,Q149,SUM(C$2:C150)/COUNT(C$2:C150))+(Analysis!$D$14-500)/1000000</f>
        <v>9.8523999224161027</v>
      </c>
      <c r="R150">
        <f t="shared" ca="1" si="273"/>
        <v>0</v>
      </c>
      <c r="S150">
        <f t="shared" ca="1" si="279"/>
        <v>0</v>
      </c>
      <c r="T150">
        <f>IF(P150,T149+S150*$D150,0)</f>
        <v>0</v>
      </c>
      <c r="U150">
        <f>IF($P150,T150*Analysis!$B$28+Analysis!$B$29,0)</f>
        <v>0</v>
      </c>
      <c r="V150">
        <f>U150-'Flight Input'!$U150</f>
        <v>0</v>
      </c>
      <c r="W150">
        <f ca="1">MEDIAN2(R150,Analysis!$B$5,2)</f>
        <v>0</v>
      </c>
      <c r="X150">
        <f t="shared" ref="X150:Y150" ca="1" si="316">X149+W150*$D150</f>
        <v>0</v>
      </c>
      <c r="Y150">
        <f t="shared" ca="1" si="316"/>
        <v>0</v>
      </c>
      <c r="AA150">
        <f ca="1">AVERAGE2(W150,Analysis!$B$6,2)</f>
        <v>0</v>
      </c>
      <c r="AB150">
        <f t="shared" ref="AB150:AC150" ca="1" si="317">AB149+AA150*$D150</f>
        <v>0</v>
      </c>
      <c r="AC150">
        <f t="shared" ca="1" si="317"/>
        <v>0</v>
      </c>
      <c r="AF150">
        <f ca="1">IF(B150&gt;0,C150-Analysis!$B$14,0)</f>
        <v>-7.5669014571513316E-3</v>
      </c>
      <c r="AG150">
        <f ca="1">IF(B150&gt;0,AG149+AF150*$D150,0)</f>
        <v>-4.1849616582264855E-3</v>
      </c>
      <c r="AH150">
        <f ca="1">IF(B150&gt;0,AH149+AG150*$D150,0)</f>
        <v>-9.6099785683277043E-3</v>
      </c>
      <c r="AI150">
        <f ca="1">IF(AND(B150&gt;Analysis!$B$39,B150&lt;Analysis!$B$40),FilterInput(AF150,Analysis!$B$34,Analysis!$B$35),0)</f>
        <v>0</v>
      </c>
      <c r="AJ150">
        <f ca="1">MEDIAN2(AI150,Analysis!$B$5,2)</f>
        <v>0</v>
      </c>
      <c r="AK150">
        <f ca="1">AVERAGE2(AJ150,Analysis!$B$6,2)</f>
        <v>0</v>
      </c>
      <c r="AL150">
        <f ca="1">INTEGRAL2(R150,$B150,AL149,R149,$B149,Analysis!$B$22)</f>
        <v>0</v>
      </c>
      <c r="AM150">
        <f ca="1">IF(AND(B150&lt;Analysis!$B$40,B150&gt;0),INTEGRAL2(AL150,$B150,AM149,AL149,$B149,Analysis!$B$23),0)</f>
        <v>0</v>
      </c>
      <c r="AN150">
        <f>IF($P150,AM150*Analysis!$B$30+Analysis!$B$31,0)</f>
        <v>0</v>
      </c>
      <c r="AO150">
        <f>AN150-'Flight Input'!$U150</f>
        <v>0</v>
      </c>
      <c r="AQ150">
        <f>Analysis!$B$36*'Flight Input'!U150+IF('Flight Input'!U150 &gt; 0,Analysis!$B$37,0)</f>
        <v>0</v>
      </c>
      <c r="AR150">
        <f ca="1">_xlfn.COVARIANCE.P($AN$102:$AN$1102,'Flight Input'!U150:U1150)</f>
        <v>1.137881704076517E-2</v>
      </c>
    </row>
    <row r="151" spans="1:44" x14ac:dyDescent="0.3">
      <c r="A151">
        <v>149</v>
      </c>
      <c r="B151">
        <f>'Flight Input'!M151</f>
        <v>3.0274820000049658</v>
      </c>
      <c r="C151">
        <f ca="1">INDIRECT(CONCATENATE("'Flight Input'!",Analysis!$B$2,A151+2))</f>
        <v>9.8552927700000019</v>
      </c>
      <c r="D151">
        <f t="shared" si="270"/>
        <v>1.7688000007183291E-2</v>
      </c>
      <c r="F151">
        <f t="shared" ca="1" si="276"/>
        <v>29.307862947964193</v>
      </c>
      <c r="G151">
        <f t="shared" ca="1" si="277"/>
        <v>43.896528221714171</v>
      </c>
      <c r="I151">
        <f>SUM(D$2:D151)/COUNT(D$2:D151)</f>
        <v>1.9965651006775366E-2</v>
      </c>
      <c r="J151">
        <f t="shared" si="271"/>
        <v>0.88592152598384333</v>
      </c>
      <c r="L151">
        <f ca="1">VARA(C$2:C151)</f>
        <v>4.7410619233666408E-4</v>
      </c>
      <c r="M151">
        <f t="shared" ca="1" si="272"/>
        <v>-1.7768544122639233E-4</v>
      </c>
      <c r="N151">
        <f t="shared" ca="1" si="278"/>
        <v>0.54795793736234044</v>
      </c>
      <c r="O151" t="b">
        <f ca="1">IF(OR(O150,M151*MIN((B151-B$2)*Analysis!$B$19,1)&gt;Analysis!$B$18),TRUE,FALSE)</f>
        <v>0</v>
      </c>
      <c r="P151" t="b">
        <f>IF(OR('Flight Input'!N151=3,'Flight Input'!N151=9),TRUE,FALSE)</f>
        <v>0</v>
      </c>
      <c r="Q151">
        <f ca="1">IF(O151,Q150,SUM(C$2:C151)/COUNT(C$2:C151))+(Analysis!$D$14-500)/1000000</f>
        <v>9.8524199413999956</v>
      </c>
      <c r="R151">
        <f t="shared" ca="1" si="273"/>
        <v>0</v>
      </c>
      <c r="S151">
        <f t="shared" ca="1" si="279"/>
        <v>0</v>
      </c>
      <c r="T151">
        <f>IF(P151,T150+S151*$D151,0)</f>
        <v>0</v>
      </c>
      <c r="U151">
        <f>IF($P151,T151*Analysis!$B$28+Analysis!$B$29,0)</f>
        <v>0</v>
      </c>
      <c r="V151">
        <f>U151-'Flight Input'!$U151</f>
        <v>0</v>
      </c>
      <c r="W151">
        <f ca="1">MEDIAN2(R151,Analysis!$B$5,2)</f>
        <v>0</v>
      </c>
      <c r="X151">
        <f t="shared" ref="X151:Y151" ca="1" si="318">X150+W151*$D151</f>
        <v>0</v>
      </c>
      <c r="Y151">
        <f t="shared" ca="1" si="318"/>
        <v>0</v>
      </c>
      <c r="AA151">
        <f ca="1">AVERAGE2(W151,Analysis!$B$6,2)</f>
        <v>0</v>
      </c>
      <c r="AB151">
        <f t="shared" ref="AB151:AC151" ca="1" si="319">AB150+AA151*$D151</f>
        <v>0</v>
      </c>
      <c r="AC151">
        <f t="shared" ca="1" si="319"/>
        <v>0</v>
      </c>
      <c r="AF151">
        <f ca="1">IF(B151&gt;0,C151-Analysis!$B$14,0)</f>
        <v>2.1253785428498873E-3</v>
      </c>
      <c r="AG151">
        <f ca="1">IF(B151&gt;0,AG150+AF151*$D151,0)</f>
        <v>-4.1473679625452899E-3</v>
      </c>
      <c r="AH151">
        <f ca="1">IF(B151&gt;0,AH150+AG151*$D151,0)</f>
        <v>-9.6833372128789976E-3</v>
      </c>
      <c r="AI151">
        <f ca="1">IF(AND(B151&gt;Analysis!$B$39,B151&lt;Analysis!$B$40),FilterInput(AF151,Analysis!$B$34,Analysis!$B$35),0)</f>
        <v>0</v>
      </c>
      <c r="AJ151">
        <f ca="1">MEDIAN2(AI151,Analysis!$B$5,2)</f>
        <v>0</v>
      </c>
      <c r="AK151">
        <f ca="1">AVERAGE2(AJ151,Analysis!$B$6,2)</f>
        <v>0</v>
      </c>
      <c r="AL151">
        <f ca="1">INTEGRAL2(R151,$B151,AL150,R150,$B150,Analysis!$B$22)</f>
        <v>0</v>
      </c>
      <c r="AM151">
        <f ca="1">IF(AND(B151&lt;Analysis!$B$40,B151&gt;0),INTEGRAL2(AL151,$B151,AM150,AL150,$B150,Analysis!$B$23),0)</f>
        <v>0</v>
      </c>
      <c r="AN151">
        <f>IF($P151,AM151*Analysis!$B$30+Analysis!$B$31,0)</f>
        <v>0</v>
      </c>
      <c r="AO151">
        <f>AN151-'Flight Input'!$U151</f>
        <v>0</v>
      </c>
      <c r="AQ151">
        <f>Analysis!$B$36*'Flight Input'!U151+IF('Flight Input'!U151 &gt; 0,Analysis!$B$37,0)</f>
        <v>0</v>
      </c>
      <c r="AR151">
        <f ca="1">_xlfn.COVARIANCE.P($AN$102:$AN$1102,'Flight Input'!U151:U1151)</f>
        <v>1.1317483584029417E-2</v>
      </c>
    </row>
    <row r="152" spans="1:44" x14ac:dyDescent="0.3">
      <c r="A152">
        <v>150</v>
      </c>
      <c r="B152">
        <f>'Flight Input'!M152</f>
        <v>3.0492830000002868</v>
      </c>
      <c r="C152">
        <f ca="1">INDIRECT(CONCATENATE("'Flight Input'!",Analysis!$B$2,A152+2))</f>
        <v>9.8209087200000003</v>
      </c>
      <c r="D152">
        <f t="shared" si="270"/>
        <v>2.1800999995321035E-2</v>
      </c>
      <c r="F152">
        <f t="shared" ca="1" si="276"/>
        <v>29.521968578922962</v>
      </c>
      <c r="G152">
        <f t="shared" ca="1" si="277"/>
        <v>44.540136658565139</v>
      </c>
      <c r="I152">
        <f>SUM(D$2:D152)/COUNT(D$2:D152)</f>
        <v>1.9977886666699002E-2</v>
      </c>
      <c r="J152">
        <f t="shared" si="271"/>
        <v>1.0912565657738447</v>
      </c>
      <c r="L152">
        <f ca="1">VARA(C$2:C152)</f>
        <v>4.7747552879445375E-4</v>
      </c>
      <c r="M152">
        <f t="shared" ca="1" si="272"/>
        <v>1.545496288478875E-4</v>
      </c>
      <c r="N152">
        <f t="shared" ca="1" si="278"/>
        <v>-1.5771776527398387</v>
      </c>
      <c r="O152" t="b">
        <f ca="1">IF(OR(O151,M152*MIN((B152-B$2)*Analysis!$B$19,1)&gt;Analysis!$B$18),TRUE,FALSE)</f>
        <v>0</v>
      </c>
      <c r="P152" t="b">
        <f>IF(OR('Flight Input'!N152=3,'Flight Input'!N152=9),TRUE,FALSE)</f>
        <v>0</v>
      </c>
      <c r="Q152">
        <f ca="1">IF(O152,Q151,SUM(C$2:C152)/COUNT(C$2:C152))+(Analysis!$D$14-500)/1000000</f>
        <v>9.8522119862913868</v>
      </c>
      <c r="R152">
        <f t="shared" ca="1" si="273"/>
        <v>0</v>
      </c>
      <c r="S152">
        <f t="shared" ca="1" si="279"/>
        <v>0</v>
      </c>
      <c r="T152">
        <f>IF(P152,T151+S152*$D152,0)</f>
        <v>0</v>
      </c>
      <c r="U152">
        <f>IF($P152,T152*Analysis!$B$28+Analysis!$B$29,0)</f>
        <v>0</v>
      </c>
      <c r="V152">
        <f>U152-'Flight Input'!$U152</f>
        <v>0</v>
      </c>
      <c r="W152">
        <f ca="1">MEDIAN2(R152,Analysis!$B$5,2)</f>
        <v>0</v>
      </c>
      <c r="X152">
        <f t="shared" ref="X152:Y152" ca="1" si="320">X151+W152*$D152</f>
        <v>0</v>
      </c>
      <c r="Y152">
        <f t="shared" ca="1" si="320"/>
        <v>0</v>
      </c>
      <c r="AA152">
        <f ca="1">AVERAGE2(W152,Analysis!$B$6,2)</f>
        <v>0</v>
      </c>
      <c r="AB152">
        <f t="shared" ref="AB152:AC152" ca="1" si="321">AB151+AA152*$D152</f>
        <v>0</v>
      </c>
      <c r="AC152">
        <f t="shared" ca="1" si="321"/>
        <v>0</v>
      </c>
      <c r="AF152">
        <f ca="1">IF(B152&gt;0,C152-Analysis!$B$14,0)</f>
        <v>-3.2258671457151777E-2</v>
      </c>
      <c r="AG152">
        <f ca="1">IF(B152&gt;0,AG151+AF152*$D152,0)</f>
        <v>-4.8506392588317186E-3</v>
      </c>
      <c r="AH152">
        <f ca="1">IF(B152&gt;0,AH151+AG152*$D152,0)</f>
        <v>-9.7890859993380926E-3</v>
      </c>
      <c r="AI152">
        <f ca="1">IF(AND(B152&gt;Analysis!$B$39,B152&lt;Analysis!$B$40),FilterInput(AF152,Analysis!$B$34,Analysis!$B$35),0)</f>
        <v>0</v>
      </c>
      <c r="AJ152">
        <f ca="1">MEDIAN2(AI152,Analysis!$B$5,2)</f>
        <v>0</v>
      </c>
      <c r="AK152">
        <f ca="1">AVERAGE2(AJ152,Analysis!$B$6,2)</f>
        <v>0</v>
      </c>
      <c r="AL152">
        <f ca="1">INTEGRAL2(R152,$B152,AL151,R151,$B151,Analysis!$B$22)</f>
        <v>0</v>
      </c>
      <c r="AM152">
        <f ca="1">IF(AND(B152&lt;Analysis!$B$40,B152&gt;0),INTEGRAL2(AL152,$B152,AM151,AL151,$B151,Analysis!$B$23),0)</f>
        <v>0</v>
      </c>
      <c r="AN152">
        <f>IF($P152,AM152*Analysis!$B$30+Analysis!$B$31,0)</f>
        <v>0</v>
      </c>
      <c r="AO152">
        <f>AN152-'Flight Input'!$U152</f>
        <v>0</v>
      </c>
      <c r="AQ152">
        <f>Analysis!$B$36*'Flight Input'!U152+IF('Flight Input'!U152 &gt; 0,Analysis!$B$37,0)</f>
        <v>0</v>
      </c>
      <c r="AR152">
        <f ca="1">_xlfn.COVARIANCE.P($AN$102:$AN$1102,'Flight Input'!U152:U1152)</f>
        <v>1.1256916977754975E-2</v>
      </c>
    </row>
    <row r="153" spans="1:44" x14ac:dyDescent="0.3">
      <c r="A153">
        <v>151</v>
      </c>
      <c r="B153">
        <f>'Flight Input'!M153</f>
        <v>3.0676649999950314</v>
      </c>
      <c r="C153">
        <f ca="1">INDIRECT(CONCATENATE("'Flight Input'!",Analysis!$B$2,A153+2))</f>
        <v>9.8028092700000009</v>
      </c>
      <c r="D153">
        <f t="shared" si="270"/>
        <v>1.8381999994744547E-2</v>
      </c>
      <c r="F153">
        <f t="shared" ca="1" si="276"/>
        <v>29.702163818872584</v>
      </c>
      <c r="G153">
        <f t="shared" ca="1" si="277"/>
        <v>45.086121833727553</v>
      </c>
      <c r="I153">
        <f>SUM(D$2:D153)/COUNT(D$2:D153)</f>
        <v>1.9967317880792017E-2</v>
      </c>
      <c r="J153">
        <f t="shared" si="271"/>
        <v>0.92060436481694419</v>
      </c>
      <c r="L153">
        <f ca="1">VARA(C$2:C153)</f>
        <v>4.9029878051152196E-4</v>
      </c>
      <c r="M153">
        <f t="shared" ca="1" si="272"/>
        <v>6.9759828749507203E-4</v>
      </c>
      <c r="N153">
        <f t="shared" ca="1" si="278"/>
        <v>-0.98462898515798181</v>
      </c>
      <c r="O153" t="b">
        <f ca="1">IF(OR(O152,M153*MIN((B153-B$2)*Analysis!$B$19,1)&gt;Analysis!$B$18),TRUE,FALSE)</f>
        <v>0</v>
      </c>
      <c r="P153" t="b">
        <f>IF(OR('Flight Input'!N153=3,'Flight Input'!N153=9),TRUE,FALSE)</f>
        <v>0</v>
      </c>
      <c r="Q153">
        <f ca="1">IF(O153,Q152,SUM(C$2:C153)/COUNT(C$2:C153))+(Analysis!$D$14-500)/1000000</f>
        <v>9.8518876921052581</v>
      </c>
      <c r="R153">
        <f t="shared" ca="1" si="273"/>
        <v>0</v>
      </c>
      <c r="S153">
        <f t="shared" ca="1" si="279"/>
        <v>0</v>
      </c>
      <c r="T153">
        <f>IF(P153,T152+S153*$D153,0)</f>
        <v>0</v>
      </c>
      <c r="U153">
        <f>IF($P153,T153*Analysis!$B$28+Analysis!$B$29,0)</f>
        <v>0</v>
      </c>
      <c r="V153">
        <f>U153-'Flight Input'!$U153</f>
        <v>0</v>
      </c>
      <c r="W153">
        <f ca="1">MEDIAN2(R153,Analysis!$B$5,2)</f>
        <v>0</v>
      </c>
      <c r="X153">
        <f t="shared" ref="X153:Y153" ca="1" si="322">X152+W153*$D153</f>
        <v>0</v>
      </c>
      <c r="Y153">
        <f t="shared" ca="1" si="322"/>
        <v>0</v>
      </c>
      <c r="AA153">
        <f ca="1">AVERAGE2(W153,Analysis!$B$6,2)</f>
        <v>0</v>
      </c>
      <c r="AB153">
        <f t="shared" ref="AB153:AC153" ca="1" si="323">AB152+AA153*$D153</f>
        <v>0</v>
      </c>
      <c r="AC153">
        <f t="shared" ca="1" si="323"/>
        <v>0</v>
      </c>
      <c r="AF153">
        <f ca="1">IF(B153&gt;0,C153-Analysis!$B$14,0)</f>
        <v>-5.0358121457151128E-2</v>
      </c>
      <c r="AG153">
        <f ca="1">IF(B153&gt;0,AG152+AF153*$D153,0)</f>
        <v>-5.7763222471924162E-3</v>
      </c>
      <c r="AH153">
        <f ca="1">IF(B153&gt;0,AH152+AG153*$D153,0)</f>
        <v>-9.8952663548556273E-3</v>
      </c>
      <c r="AI153">
        <f ca="1">IF(AND(B153&gt;Analysis!$B$39,B153&lt;Analysis!$B$40),FilterInput(AF153,Analysis!$B$34,Analysis!$B$35),0)</f>
        <v>0</v>
      </c>
      <c r="AJ153">
        <f ca="1">MEDIAN2(AI153,Analysis!$B$5,2)</f>
        <v>0</v>
      </c>
      <c r="AK153">
        <f ca="1">AVERAGE2(AJ153,Analysis!$B$6,2)</f>
        <v>0</v>
      </c>
      <c r="AL153">
        <f ca="1">INTEGRAL2(R153,$B153,AL152,R152,$B152,Analysis!$B$22)</f>
        <v>0</v>
      </c>
      <c r="AM153">
        <f ca="1">IF(AND(B153&lt;Analysis!$B$40,B153&gt;0),INTEGRAL2(AL153,$B153,AM152,AL152,$B152,Analysis!$B$23),0)</f>
        <v>0</v>
      </c>
      <c r="AN153">
        <f>IF($P153,AM153*Analysis!$B$30+Analysis!$B$31,0)</f>
        <v>0</v>
      </c>
      <c r="AO153">
        <f>AN153-'Flight Input'!$U153</f>
        <v>0</v>
      </c>
      <c r="AQ153">
        <f>Analysis!$B$36*'Flight Input'!U153+IF('Flight Input'!U153 &gt; 0,Analysis!$B$37,0)</f>
        <v>0</v>
      </c>
      <c r="AR153">
        <f ca="1">_xlfn.COVARIANCE.P($AN$102:$AN$1102,'Flight Input'!U153:U1153)</f>
        <v>1.1193724346653319E-2</v>
      </c>
    </row>
    <row r="154" spans="1:44" x14ac:dyDescent="0.3">
      <c r="A154">
        <v>152</v>
      </c>
      <c r="B154">
        <f>'Flight Input'!M154</f>
        <v>3.0877840000030119</v>
      </c>
      <c r="C154">
        <f ca="1">INDIRECT(CONCATENATE("'Flight Input'!",Analysis!$B$2,A154+2))</f>
        <v>9.8349762599999995</v>
      </c>
      <c r="D154">
        <f t="shared" si="270"/>
        <v>2.0119000007980503E-2</v>
      </c>
      <c r="F154">
        <f t="shared" ca="1" si="276"/>
        <v>29.900033706326013</v>
      </c>
      <c r="G154">
        <f t="shared" ca="1" si="277"/>
        <v>45.68768061210374</v>
      </c>
      <c r="I154">
        <f>SUM(D$2:D154)/COUNT(D$2:D154)</f>
        <v>1.9968315789523523E-2</v>
      </c>
      <c r="J154">
        <f t="shared" si="271"/>
        <v>1.007546165637867</v>
      </c>
      <c r="L154">
        <f ca="1">VARA(C$2:C154)</f>
        <v>4.8891815103704157E-4</v>
      </c>
      <c r="M154">
        <f t="shared" ca="1" si="272"/>
        <v>-6.862316585977185E-5</v>
      </c>
      <c r="N154">
        <f t="shared" ca="1" si="278"/>
        <v>1.5988364226472014</v>
      </c>
      <c r="O154" t="b">
        <f ca="1">IF(OR(O153,M154*MIN((B154-B$2)*Analysis!$B$19,1)&gt;Analysis!$B$18),TRUE,FALSE)</f>
        <v>0</v>
      </c>
      <c r="P154" t="b">
        <f>IF(OR('Flight Input'!N154=3,'Flight Input'!N154=9),TRUE,FALSE)</f>
        <v>0</v>
      </c>
      <c r="Q154">
        <f ca="1">IF(O154,Q153,SUM(C$2:C154)/COUNT(C$2:C154))+(Analysis!$D$14-500)/1000000</f>
        <v>9.8517778788235244</v>
      </c>
      <c r="R154">
        <f t="shared" ca="1" si="273"/>
        <v>0</v>
      </c>
      <c r="S154">
        <f t="shared" ca="1" si="279"/>
        <v>0</v>
      </c>
      <c r="T154">
        <f>IF(P154,T153+S154*$D154,0)</f>
        <v>0</v>
      </c>
      <c r="U154">
        <f>IF($P154,T154*Analysis!$B$28+Analysis!$B$29,0)</f>
        <v>0</v>
      </c>
      <c r="V154">
        <f>U154-'Flight Input'!$U154</f>
        <v>0</v>
      </c>
      <c r="W154">
        <f ca="1">MEDIAN2(R154,Analysis!$B$5,2)</f>
        <v>0</v>
      </c>
      <c r="X154">
        <f t="shared" ref="X154:Y154" ca="1" si="324">X153+W154*$D154</f>
        <v>0</v>
      </c>
      <c r="Y154">
        <f t="shared" ca="1" si="324"/>
        <v>0</v>
      </c>
      <c r="AA154">
        <f ca="1">AVERAGE2(W154,Analysis!$B$6,2)</f>
        <v>0</v>
      </c>
      <c r="AB154">
        <f t="shared" ref="AB154:AC154" ca="1" si="325">AB153+AA154*$D154</f>
        <v>0</v>
      </c>
      <c r="AC154">
        <f t="shared" ca="1" si="325"/>
        <v>0</v>
      </c>
      <c r="AF154">
        <f ca="1">IF(B154&gt;0,C154-Analysis!$B$14,0)</f>
        <v>-1.8191131457152565E-2</v>
      </c>
      <c r="AG154">
        <f ca="1">IF(B154&gt;0,AG153+AF154*$D154,0)</f>
        <v>-6.1423096211240431E-3</v>
      </c>
      <c r="AH154">
        <f ca="1">IF(B154&gt;0,AH153+AG154*$D154,0)</f>
        <v>-1.0018843482172041E-2</v>
      </c>
      <c r="AI154">
        <f ca="1">IF(AND(B154&gt;Analysis!$B$39,B154&lt;Analysis!$B$40),FilterInput(AF154,Analysis!$B$34,Analysis!$B$35),0)</f>
        <v>0</v>
      </c>
      <c r="AJ154">
        <f ca="1">MEDIAN2(AI154,Analysis!$B$5,2)</f>
        <v>0</v>
      </c>
      <c r="AK154">
        <f ca="1">AVERAGE2(AJ154,Analysis!$B$6,2)</f>
        <v>0</v>
      </c>
      <c r="AL154">
        <f ca="1">INTEGRAL2(R154,$B154,AL153,R153,$B153,Analysis!$B$22)</f>
        <v>0</v>
      </c>
      <c r="AM154">
        <f ca="1">IF(AND(B154&lt;Analysis!$B$40,B154&gt;0),INTEGRAL2(AL154,$B154,AM153,AL153,$B153,Analysis!$B$23),0)</f>
        <v>0</v>
      </c>
      <c r="AN154">
        <f>IF($P154,AM154*Analysis!$B$30+Analysis!$B$31,0)</f>
        <v>0</v>
      </c>
      <c r="AO154">
        <f>AN154-'Flight Input'!$U154</f>
        <v>0</v>
      </c>
      <c r="AQ154">
        <f>Analysis!$B$36*'Flight Input'!U154+IF('Flight Input'!U154 &gt; 0,Analysis!$B$37,0)</f>
        <v>0</v>
      </c>
      <c r="AR154">
        <f ca="1">_xlfn.COVARIANCE.P($AN$102:$AN$1102,'Flight Input'!U154:U1154)</f>
        <v>1.1130789219950449E-2</v>
      </c>
    </row>
    <row r="155" spans="1:44" x14ac:dyDescent="0.3">
      <c r="A155">
        <v>153</v>
      </c>
      <c r="B155">
        <f>'Flight Input'!M155</f>
        <v>3.1087350000016158</v>
      </c>
      <c r="C155">
        <f ca="1">INDIRECT(CONCATENATE("'Flight Input'!",Analysis!$B$2,A155+2))</f>
        <v>9.8538114600000011</v>
      </c>
      <c r="D155">
        <f t="shared" si="270"/>
        <v>2.0950999998603947E-2</v>
      </c>
      <c r="F155">
        <f t="shared" ca="1" si="276"/>
        <v>30.106480910210717</v>
      </c>
      <c r="G155">
        <f t="shared" ca="1" si="277"/>
        <v>46.318441493611537</v>
      </c>
      <c r="I155">
        <f>SUM(D$2:D155)/COUNT(D$2:D155)</f>
        <v>1.9974738562131892E-2</v>
      </c>
      <c r="J155">
        <f t="shared" si="271"/>
        <v>1.0488748042151026</v>
      </c>
      <c r="L155">
        <f ca="1">VARA(C$2:C155)</f>
        <v>4.8575244484062765E-4</v>
      </c>
      <c r="M155">
        <f t="shared" ca="1" si="272"/>
        <v>-1.5110048191613096E-4</v>
      </c>
      <c r="N155">
        <f t="shared" ca="1" si="278"/>
        <v>0.89901198039504915</v>
      </c>
      <c r="O155" t="b">
        <f ca="1">IF(OR(O154,M155*MIN((B155-B$2)*Analysis!$B$19,1)&gt;Analysis!$B$18),TRUE,FALSE)</f>
        <v>0</v>
      </c>
      <c r="P155" t="b">
        <f>IF(OR('Flight Input'!N155=3,'Flight Input'!N155=9),TRUE,FALSE)</f>
        <v>0</v>
      </c>
      <c r="Q155">
        <f ca="1">IF(O155,Q154,SUM(C$2:C155)/COUNT(C$2:C155))+(Analysis!$D$14-500)/1000000</f>
        <v>9.8517917981818144</v>
      </c>
      <c r="R155">
        <f t="shared" ca="1" si="273"/>
        <v>0</v>
      </c>
      <c r="S155">
        <f t="shared" ca="1" si="279"/>
        <v>0</v>
      </c>
      <c r="T155">
        <f>IF(P155,T154+S155*$D155,0)</f>
        <v>0</v>
      </c>
      <c r="U155">
        <f>IF($P155,T155*Analysis!$B$28+Analysis!$B$29,0)</f>
        <v>0</v>
      </c>
      <c r="V155">
        <f>U155-'Flight Input'!$U155</f>
        <v>0</v>
      </c>
      <c r="W155">
        <f ca="1">MEDIAN2(R155,Analysis!$B$5,2)</f>
        <v>0</v>
      </c>
      <c r="X155">
        <f t="shared" ref="X155:Y155" ca="1" si="326">X154+W155*$D155</f>
        <v>0</v>
      </c>
      <c r="Y155">
        <f t="shared" ca="1" si="326"/>
        <v>0</v>
      </c>
      <c r="AA155">
        <f ca="1">AVERAGE2(W155,Analysis!$B$6,2)</f>
        <v>0</v>
      </c>
      <c r="AB155">
        <f t="shared" ref="AB155:AC155" ca="1" si="327">AB154+AA155*$D155</f>
        <v>0</v>
      </c>
      <c r="AC155">
        <f t="shared" ca="1" si="327"/>
        <v>0</v>
      </c>
      <c r="AF155">
        <f ca="1">IF(B155&gt;0,C155-Analysis!$B$14,0)</f>
        <v>6.4406854284904114E-4</v>
      </c>
      <c r="AG155">
        <f ca="1">IF(B155&gt;0,AG154+AF155*$D155,0)</f>
        <v>-6.1288157410837119E-3</v>
      </c>
      <c r="AH155">
        <f ca="1">IF(B155&gt;0,AH154+AG155*$D155,0)</f>
        <v>-1.0147248300754931E-2</v>
      </c>
      <c r="AI155">
        <f ca="1">IF(AND(B155&gt;Analysis!$B$39,B155&lt;Analysis!$B$40),FilterInput(AF155,Analysis!$B$34,Analysis!$B$35),0)</f>
        <v>0</v>
      </c>
      <c r="AJ155">
        <f ca="1">MEDIAN2(AI155,Analysis!$B$5,2)</f>
        <v>0</v>
      </c>
      <c r="AK155">
        <f ca="1">AVERAGE2(AJ155,Analysis!$B$6,2)</f>
        <v>0</v>
      </c>
      <c r="AL155">
        <f ca="1">INTEGRAL2(R155,$B155,AL154,R154,$B154,Analysis!$B$22)</f>
        <v>0</v>
      </c>
      <c r="AM155">
        <f ca="1">IF(AND(B155&lt;Analysis!$B$40,B155&gt;0),INTEGRAL2(AL155,$B155,AM154,AL154,$B154,Analysis!$B$23),0)</f>
        <v>0</v>
      </c>
      <c r="AN155">
        <f>IF($P155,AM155*Analysis!$B$30+Analysis!$B$31,0)</f>
        <v>0</v>
      </c>
      <c r="AO155">
        <f>AN155-'Flight Input'!$U155</f>
        <v>0</v>
      </c>
      <c r="AQ155">
        <f>Analysis!$B$36*'Flight Input'!U155+IF('Flight Input'!U155 &gt; 0,Analysis!$B$37,0)</f>
        <v>0</v>
      </c>
      <c r="AR155">
        <f ca="1">_xlfn.COVARIANCE.P($AN$102:$AN$1102,'Flight Input'!U155:U1155)</f>
        <v>1.1068258461903039E-2</v>
      </c>
    </row>
    <row r="156" spans="1:44" x14ac:dyDescent="0.3">
      <c r="A156">
        <v>154</v>
      </c>
      <c r="B156">
        <f>'Flight Input'!M156</f>
        <v>3.1290100000042003</v>
      </c>
      <c r="C156">
        <f ca="1">INDIRECT(CONCATENATE("'Flight Input'!",Analysis!$B$2,A156+2))</f>
        <v>9.8540076600000006</v>
      </c>
      <c r="D156">
        <f t="shared" si="270"/>
        <v>2.027500000258442E-2</v>
      </c>
      <c r="F156">
        <f t="shared" ca="1" si="276"/>
        <v>30.306270915542683</v>
      </c>
      <c r="G156">
        <f t="shared" ca="1" si="277"/>
        <v>46.932901136502487</v>
      </c>
      <c r="I156">
        <f>SUM(D$2:D156)/COUNT(D$2:D156)</f>
        <v>1.9976688311745219E-2</v>
      </c>
      <c r="J156">
        <f t="shared" si="271"/>
        <v>1.0149329902025757</v>
      </c>
      <c r="L156">
        <f ca="1">VARA(C$2:C156)</f>
        <v>4.8263310904515545E-4</v>
      </c>
      <c r="M156">
        <f t="shared" ca="1" si="272"/>
        <v>-1.5385133391243355E-4</v>
      </c>
      <c r="N156">
        <f t="shared" ca="1" si="278"/>
        <v>9.6769420455993273E-3</v>
      </c>
      <c r="O156" t="b">
        <f ca="1">IF(OR(O155,M156*MIN((B156-B$2)*Analysis!$B$19,1)&gt;Analysis!$B$18),TRUE,FALSE)</f>
        <v>0</v>
      </c>
      <c r="P156" t="b">
        <f>IF(OR('Flight Input'!N156=3,'Flight Input'!N156=9),TRUE,FALSE)</f>
        <v>0</v>
      </c>
      <c r="Q156">
        <f ca="1">IF(O156,Q155,SUM(C$2:C156)/COUNT(C$2:C156))+(Analysis!$D$14-500)/1000000</f>
        <v>9.8518068037419315</v>
      </c>
      <c r="R156">
        <f t="shared" ca="1" si="273"/>
        <v>0</v>
      </c>
      <c r="S156">
        <f t="shared" ca="1" si="279"/>
        <v>0</v>
      </c>
      <c r="T156">
        <f>IF(P156,T155+S156*$D156,0)</f>
        <v>0</v>
      </c>
      <c r="U156">
        <f>IF($P156,T156*Analysis!$B$28+Analysis!$B$29,0)</f>
        <v>0</v>
      </c>
      <c r="V156">
        <f>U156-'Flight Input'!$U156</f>
        <v>0</v>
      </c>
      <c r="W156">
        <f ca="1">MEDIAN2(R156,Analysis!$B$5,2)</f>
        <v>0</v>
      </c>
      <c r="X156">
        <f t="shared" ref="X156:Y156" ca="1" si="328">X155+W156*$D156</f>
        <v>0</v>
      </c>
      <c r="Y156">
        <f t="shared" ca="1" si="328"/>
        <v>0</v>
      </c>
      <c r="AA156">
        <f ca="1">AVERAGE2(W156,Analysis!$B$6,2)</f>
        <v>0</v>
      </c>
      <c r="AB156">
        <f t="shared" ref="AB156:AC156" ca="1" si="329">AB155+AA156*$D156</f>
        <v>0</v>
      </c>
      <c r="AC156">
        <f t="shared" ca="1" si="329"/>
        <v>0</v>
      </c>
      <c r="AF156">
        <f ca="1">IF(B156&gt;0,C156-Analysis!$B$14,0)</f>
        <v>8.4026854284857677E-4</v>
      </c>
      <c r="AG156">
        <f ca="1">IF(B156&gt;0,AG155+AF156*$D156,0)</f>
        <v>-6.1117792963752858E-3</v>
      </c>
      <c r="AH156">
        <f ca="1">IF(B156&gt;0,AH155+AG156*$D156,0)</f>
        <v>-1.0271164626004735E-2</v>
      </c>
      <c r="AI156">
        <f ca="1">IF(AND(B156&gt;Analysis!$B$39,B156&lt;Analysis!$B$40),FilterInput(AF156,Analysis!$B$34,Analysis!$B$35),0)</f>
        <v>0</v>
      </c>
      <c r="AJ156">
        <f ca="1">MEDIAN2(AI156,Analysis!$B$5,2)</f>
        <v>0</v>
      </c>
      <c r="AK156">
        <f ca="1">AVERAGE2(AJ156,Analysis!$B$6,2)</f>
        <v>0</v>
      </c>
      <c r="AL156">
        <f ca="1">INTEGRAL2(R156,$B156,AL155,R155,$B155,Analysis!$B$22)</f>
        <v>0</v>
      </c>
      <c r="AM156">
        <f ca="1">IF(AND(B156&lt;Analysis!$B$40,B156&gt;0),INTEGRAL2(AL156,$B156,AM155,AL155,$B155,Analysis!$B$23),0)</f>
        <v>0</v>
      </c>
      <c r="AN156">
        <f>IF($P156,AM156*Analysis!$B$30+Analysis!$B$31,0)</f>
        <v>0</v>
      </c>
      <c r="AO156">
        <f>AN156-'Flight Input'!$U156</f>
        <v>0</v>
      </c>
      <c r="AQ156">
        <f>Analysis!$B$36*'Flight Input'!U156+IF('Flight Input'!U156 &gt; 0,Analysis!$B$37,0)</f>
        <v>0</v>
      </c>
      <c r="AR156">
        <f ca="1">_xlfn.COVARIANCE.P($AN$102:$AN$1102,'Flight Input'!U156:U1156)</f>
        <v>1.1006040833228082E-2</v>
      </c>
    </row>
    <row r="157" spans="1:44" x14ac:dyDescent="0.3">
      <c r="A157">
        <v>155</v>
      </c>
      <c r="B157">
        <f>'Flight Input'!M157</f>
        <v>3.1441970000014408</v>
      </c>
      <c r="C157">
        <f ca="1">INDIRECT(CONCATENATE("'Flight Input'!",Analysis!$B$2,A157+2))</f>
        <v>9.8504270100000006</v>
      </c>
      <c r="D157">
        <f t="shared" si="270"/>
        <v>1.5186999997240491E-2</v>
      </c>
      <c r="F157">
        <f t="shared" ca="1" si="276"/>
        <v>30.45586935051637</v>
      </c>
      <c r="G157">
        <f t="shared" ca="1" si="277"/>
        <v>47.395434424244733</v>
      </c>
      <c r="I157">
        <f>SUM(D$2:D157)/COUNT(D$2:D157)</f>
        <v>1.9945787096812932E-2</v>
      </c>
      <c r="J157">
        <f t="shared" si="271"/>
        <v>0.76141392282619769</v>
      </c>
      <c r="L157">
        <f ca="1">VARA(C$2:C157)</f>
        <v>4.7952968279584815E-4</v>
      </c>
      <c r="M157">
        <f t="shared" ca="1" si="272"/>
        <v>-2.0434755052816181E-4</v>
      </c>
      <c r="N157">
        <f t="shared" ca="1" si="278"/>
        <v>-0.23577072500497626</v>
      </c>
      <c r="O157" t="b">
        <f ca="1">IF(OR(O156,M157*MIN((B157-B$2)*Analysis!$B$19,1)&gt;Analysis!$B$18),TRUE,FALSE)</f>
        <v>0</v>
      </c>
      <c r="P157" t="b">
        <f>IF(OR('Flight Input'!N157=3,'Flight Input'!N157=9),TRUE,FALSE)</f>
        <v>0</v>
      </c>
      <c r="Q157">
        <f ca="1">IF(O157,Q156,SUM(C$2:C157)/COUNT(C$2:C157))+(Analysis!$D$14-500)/1000000</f>
        <v>9.8517986640384567</v>
      </c>
      <c r="R157">
        <f t="shared" ca="1" si="273"/>
        <v>0</v>
      </c>
      <c r="S157">
        <f t="shared" ca="1" si="279"/>
        <v>0</v>
      </c>
      <c r="T157">
        <f>IF(P157,T156+S157*$D157,0)</f>
        <v>0</v>
      </c>
      <c r="U157">
        <f>IF($P157,T157*Analysis!$B$28+Analysis!$B$29,0)</f>
        <v>0</v>
      </c>
      <c r="V157">
        <f>U157-'Flight Input'!$U157</f>
        <v>0</v>
      </c>
      <c r="W157">
        <f ca="1">MEDIAN2(R157,Analysis!$B$5,2)</f>
        <v>0</v>
      </c>
      <c r="X157">
        <f t="shared" ref="X157:Y157" ca="1" si="330">X156+W157*$D157</f>
        <v>0</v>
      </c>
      <c r="Y157">
        <f t="shared" ca="1" si="330"/>
        <v>0</v>
      </c>
      <c r="AA157">
        <f ca="1">AVERAGE2(W157,Analysis!$B$6,2)</f>
        <v>0</v>
      </c>
      <c r="AB157">
        <f t="shared" ref="AB157:AC157" ca="1" si="331">AB156+AA157*$D157</f>
        <v>0</v>
      </c>
      <c r="AC157">
        <f t="shared" ca="1" si="331"/>
        <v>0</v>
      </c>
      <c r="AF157">
        <f ca="1">IF(B157&gt;0,C157-Analysis!$B$14,0)</f>
        <v>-2.7403814571513863E-3</v>
      </c>
      <c r="AG157">
        <f ca="1">IF(B157&gt;0,AG156+AF157*$D157,0)</f>
        <v>-6.153397469557482E-3</v>
      </c>
      <c r="AH157">
        <f ca="1">IF(B157&gt;0,AH156+AG157*$D157,0)</f>
        <v>-1.0364616273357925E-2</v>
      </c>
      <c r="AI157">
        <f ca="1">IF(AND(B157&gt;Analysis!$B$39,B157&lt;Analysis!$B$40),FilterInput(AF157,Analysis!$B$34,Analysis!$B$35),0)</f>
        <v>0</v>
      </c>
      <c r="AJ157">
        <f ca="1">MEDIAN2(AI157,Analysis!$B$5,2)</f>
        <v>0</v>
      </c>
      <c r="AK157">
        <f ca="1">AVERAGE2(AJ157,Analysis!$B$6,2)</f>
        <v>0</v>
      </c>
      <c r="AL157">
        <f ca="1">INTEGRAL2(R157,$B157,AL156,R156,$B156,Analysis!$B$22)</f>
        <v>0</v>
      </c>
      <c r="AM157">
        <f ca="1">IF(AND(B157&lt;Analysis!$B$40,B157&gt;0),INTEGRAL2(AL157,$B157,AM156,AL156,$B156,Analysis!$B$23),0)</f>
        <v>0</v>
      </c>
      <c r="AN157">
        <f>IF($P157,AM157*Analysis!$B$30+Analysis!$B$31,0)</f>
        <v>0</v>
      </c>
      <c r="AO157">
        <f>AN157-'Flight Input'!$U157</f>
        <v>0</v>
      </c>
      <c r="AQ157">
        <f>Analysis!$B$36*'Flight Input'!U157+IF('Flight Input'!U157 &gt; 0,Analysis!$B$37,0)</f>
        <v>0</v>
      </c>
      <c r="AR157">
        <f ca="1">_xlfn.COVARIANCE.P($AN$102:$AN$1102,'Flight Input'!U157:U1157)</f>
        <v>1.0943677699727421E-2</v>
      </c>
    </row>
    <row r="158" spans="1:44" x14ac:dyDescent="0.3">
      <c r="A158">
        <v>156</v>
      </c>
      <c r="B158">
        <f>'Flight Input'!M158</f>
        <v>3.168403000003309</v>
      </c>
      <c r="C158">
        <f ca="1">INDIRECT(CONCATENATE("'Flight Input'!",Analysis!$B$2,A158+2))</f>
        <v>9.8922764700000005</v>
      </c>
      <c r="D158">
        <f t="shared" si="270"/>
        <v>2.4206000001868233E-2</v>
      </c>
      <c r="F158">
        <f t="shared" ca="1" si="276"/>
        <v>30.695321794767672</v>
      </c>
      <c r="G158">
        <f t="shared" ca="1" si="277"/>
        <v>48.138445383666223</v>
      </c>
      <c r="I158">
        <f>SUM(D$2:D158)/COUNT(D$2:D158)</f>
        <v>1.9973096153896617E-2</v>
      </c>
      <c r="J158">
        <f t="shared" si="271"/>
        <v>1.2119302793796347</v>
      </c>
      <c r="L158">
        <f ca="1">VARA(C$2:C158)</f>
        <v>4.8694857707452712E-4</v>
      </c>
      <c r="M158">
        <f t="shared" ca="1" si="272"/>
        <v>3.0648989003166058E-4</v>
      </c>
      <c r="N158">
        <f t="shared" ca="1" si="278"/>
        <v>1.7288878789048141</v>
      </c>
      <c r="O158" t="b">
        <f ca="1">IF(OR(O157,M158*MIN((B158-B$2)*Analysis!$B$19,1)&gt;Analysis!$B$18),TRUE,FALSE)</f>
        <v>0</v>
      </c>
      <c r="P158" t="b">
        <f>IF(OR('Flight Input'!N158=3,'Flight Input'!N158=9),TRUE,FALSE)</f>
        <v>0</v>
      </c>
      <c r="Q158">
        <f ca="1">IF(O158,Q157,SUM(C$2:C158)/COUNT(C$2:C158))+(Analysis!$D$14-500)/1000000</f>
        <v>9.8520571850955374</v>
      </c>
      <c r="R158">
        <f t="shared" ca="1" si="273"/>
        <v>0</v>
      </c>
      <c r="S158">
        <f t="shared" ca="1" si="279"/>
        <v>0</v>
      </c>
      <c r="T158">
        <f>IF(P158,T157+S158*$D158,0)</f>
        <v>0</v>
      </c>
      <c r="U158">
        <f>IF($P158,T158*Analysis!$B$28+Analysis!$B$29,0)</f>
        <v>0</v>
      </c>
      <c r="V158">
        <f>U158-'Flight Input'!$U158</f>
        <v>0</v>
      </c>
      <c r="W158">
        <f ca="1">MEDIAN2(R158,Analysis!$B$5,2)</f>
        <v>0</v>
      </c>
      <c r="X158">
        <f t="shared" ref="X158:Y158" ca="1" si="332">X157+W158*$D158</f>
        <v>0</v>
      </c>
      <c r="Y158">
        <f t="shared" ca="1" si="332"/>
        <v>0</v>
      </c>
      <c r="AA158">
        <f ca="1">AVERAGE2(W158,Analysis!$B$6,2)</f>
        <v>0</v>
      </c>
      <c r="AB158">
        <f t="shared" ref="AB158:AC158" ca="1" si="333">AB157+AA158*$D158</f>
        <v>0</v>
      </c>
      <c r="AC158">
        <f t="shared" ca="1" si="333"/>
        <v>0</v>
      </c>
      <c r="AF158">
        <f ca="1">IF(B158&gt;0,C158-Analysis!$B$14,0)</f>
        <v>3.9109078542848508E-2</v>
      </c>
      <c r="AG158">
        <f ca="1">IF(B158&gt;0,AG157+AF158*$D158,0)</f>
        <v>-5.2067231142762264E-3</v>
      </c>
      <c r="AH158">
        <f ca="1">IF(B158&gt;0,AH157+AG158*$D158,0)</f>
        <v>-1.0490650213071823E-2</v>
      </c>
      <c r="AI158">
        <f ca="1">IF(AND(B158&gt;Analysis!$B$39,B158&lt;Analysis!$B$40),FilterInput(AF158,Analysis!$B$34,Analysis!$B$35),0)</f>
        <v>0</v>
      </c>
      <c r="AJ158">
        <f ca="1">MEDIAN2(AI158,Analysis!$B$5,2)</f>
        <v>0</v>
      </c>
      <c r="AK158">
        <f ca="1">AVERAGE2(AJ158,Analysis!$B$6,2)</f>
        <v>0</v>
      </c>
      <c r="AL158">
        <f ca="1">INTEGRAL2(R158,$B158,AL157,R157,$B157,Analysis!$B$22)</f>
        <v>0</v>
      </c>
      <c r="AM158">
        <f ca="1">IF(AND(B158&lt;Analysis!$B$40,B158&gt;0),INTEGRAL2(AL158,$B158,AM157,AL157,$B157,Analysis!$B$23),0)</f>
        <v>0</v>
      </c>
      <c r="AN158">
        <f>IF($P158,AM158*Analysis!$B$30+Analysis!$B$31,0)</f>
        <v>0</v>
      </c>
      <c r="AO158">
        <f>AN158-'Flight Input'!$U158</f>
        <v>0</v>
      </c>
      <c r="AQ158">
        <f>Analysis!$B$36*'Flight Input'!U158+IF('Flight Input'!U158 &gt; 0,Analysis!$B$37,0)</f>
        <v>0</v>
      </c>
      <c r="AR158">
        <f ca="1">_xlfn.COVARIANCE.P($AN$102:$AN$1102,'Flight Input'!U158:U1158)</f>
        <v>1.0879744432897574E-2</v>
      </c>
    </row>
    <row r="159" spans="1:44" x14ac:dyDescent="0.3">
      <c r="A159">
        <v>157</v>
      </c>
      <c r="B159">
        <f>'Flight Input'!M159</f>
        <v>3.1924449999933131</v>
      </c>
      <c r="C159">
        <f ca="1">INDIRECT(CONCATENATE("'Flight Input'!",Analysis!$B$2,A159+2))</f>
        <v>9.867035340000001</v>
      </c>
      <c r="D159">
        <f t="shared" si="270"/>
        <v>2.4041999990004115E-2</v>
      </c>
      <c r="F159">
        <f t="shared" ca="1" si="276"/>
        <v>30.932545058313323</v>
      </c>
      <c r="G159">
        <f t="shared" ca="1" si="277"/>
        <v>48.882125631648996</v>
      </c>
      <c r="I159">
        <f>SUM(D$2:D159)/COUNT(D$2:D159)</f>
        <v>1.9999012738839979E-2</v>
      </c>
      <c r="J159">
        <f t="shared" si="271"/>
        <v>1.2021593417615197</v>
      </c>
      <c r="L159">
        <f ca="1">VARA(C$2:C159)</f>
        <v>4.852878318723305E-4</v>
      </c>
      <c r="M159">
        <f t="shared" ca="1" si="272"/>
        <v>-6.9076832330384344E-5</v>
      </c>
      <c r="N159">
        <f t="shared" ca="1" si="278"/>
        <v>-1.0498764666206615</v>
      </c>
      <c r="O159" t="b">
        <f ca="1">IF(OR(O158,M159*MIN((B159-B$2)*Analysis!$B$19,1)&gt;Analysis!$B$18),TRUE,FALSE)</f>
        <v>0</v>
      </c>
      <c r="P159" t="b">
        <f>IF(OR('Flight Input'!N159=3,'Flight Input'!N159=9),TRUE,FALSE)</f>
        <v>0</v>
      </c>
      <c r="Q159">
        <f ca="1">IF(O159,Q158,SUM(C$2:C159)/COUNT(C$2:C159))+(Analysis!$D$14-500)/1000000</f>
        <v>9.8521526797468315</v>
      </c>
      <c r="R159">
        <f t="shared" ca="1" si="273"/>
        <v>0</v>
      </c>
      <c r="S159">
        <f t="shared" ca="1" si="279"/>
        <v>0</v>
      </c>
      <c r="T159">
        <f>IF(P159,T158+S159*$D159,0)</f>
        <v>0</v>
      </c>
      <c r="U159">
        <f>IF($P159,T159*Analysis!$B$28+Analysis!$B$29,0)</f>
        <v>0</v>
      </c>
      <c r="V159">
        <f>U159-'Flight Input'!$U159</f>
        <v>0</v>
      </c>
      <c r="W159">
        <f ca="1">MEDIAN2(R159,Analysis!$B$5,2)</f>
        <v>0</v>
      </c>
      <c r="X159">
        <f t="shared" ref="X159:Y159" ca="1" si="334">X158+W159*$D159</f>
        <v>0</v>
      </c>
      <c r="Y159">
        <f t="shared" ca="1" si="334"/>
        <v>0</v>
      </c>
      <c r="AA159">
        <f ca="1">AVERAGE2(W159,Analysis!$B$6,2)</f>
        <v>0</v>
      </c>
      <c r="AB159">
        <f t="shared" ref="AB159:AC159" ca="1" si="335">AB158+AA159*$D159</f>
        <v>0</v>
      </c>
      <c r="AC159">
        <f t="shared" ca="1" si="335"/>
        <v>0</v>
      </c>
      <c r="AF159">
        <f ca="1">IF(B159&gt;0,C159-Analysis!$B$14,0)</f>
        <v>1.3867948542849007E-2</v>
      </c>
      <c r="AG159">
        <f ca="1">IF(B159&gt;0,AG158+AF159*$D159,0)</f>
        <v>-4.8733098955476726E-3</v>
      </c>
      <c r="AH159">
        <f ca="1">IF(B159&gt;0,AH158+AG159*$D159,0)</f>
        <v>-1.0607814329531867E-2</v>
      </c>
      <c r="AI159">
        <f ca="1">IF(AND(B159&gt;Analysis!$B$39,B159&lt;Analysis!$B$40),FilterInput(AF159,Analysis!$B$34,Analysis!$B$35),0)</f>
        <v>0</v>
      </c>
      <c r="AJ159">
        <f ca="1">MEDIAN2(AI159,Analysis!$B$5,2)</f>
        <v>0</v>
      </c>
      <c r="AK159">
        <f ca="1">AVERAGE2(AJ159,Analysis!$B$6,2)</f>
        <v>0</v>
      </c>
      <c r="AL159">
        <f ca="1">INTEGRAL2(R159,$B159,AL158,R158,$B158,Analysis!$B$22)</f>
        <v>0</v>
      </c>
      <c r="AM159">
        <f ca="1">IF(AND(B159&lt;Analysis!$B$40,B159&gt;0),INTEGRAL2(AL159,$B159,AM158,AL158,$B158,Analysis!$B$23),0)</f>
        <v>0</v>
      </c>
      <c r="AN159">
        <f>IF($P159,AM159*Analysis!$B$30+Analysis!$B$31,0)</f>
        <v>0</v>
      </c>
      <c r="AO159">
        <f>AN159-'Flight Input'!$U159</f>
        <v>0</v>
      </c>
      <c r="AQ159">
        <f>Analysis!$B$36*'Flight Input'!U159+IF('Flight Input'!U159 &gt; 0,Analysis!$B$37,0)</f>
        <v>0</v>
      </c>
      <c r="AR159">
        <f ca="1">_xlfn.COVARIANCE.P($AN$102:$AN$1102,'Flight Input'!U159:U1159)</f>
        <v>1.0815499018853335E-2</v>
      </c>
    </row>
    <row r="160" spans="1:44" x14ac:dyDescent="0.3">
      <c r="A160">
        <v>158</v>
      </c>
      <c r="B160">
        <f>'Flight Input'!M160</f>
        <v>3.2133500000054482</v>
      </c>
      <c r="C160">
        <f ca="1">INDIRECT(CONCATENATE("'Flight Input'!",Analysis!$B$2,A160+2))</f>
        <v>9.8545864500000011</v>
      </c>
      <c r="D160">
        <f t="shared" si="270"/>
        <v>2.0905000012135133E-2</v>
      </c>
      <c r="F160">
        <f t="shared" ca="1" si="276"/>
        <v>31.138555188170159</v>
      </c>
      <c r="G160">
        <f t="shared" ca="1" si="277"/>
        <v>49.533077128235561</v>
      </c>
      <c r="I160">
        <f>SUM(D$2:D160)/COUNT(D$2:D160)</f>
        <v>2.0004746835506404E-2</v>
      </c>
      <c r="J160">
        <f t="shared" si="271"/>
        <v>1.0450019779820892</v>
      </c>
      <c r="L160">
        <f ca="1">VARA(C$2:C160)</f>
        <v>4.8225708654688851E-4</v>
      </c>
      <c r="M160">
        <f t="shared" ca="1" si="272"/>
        <v>-1.4497705446939375E-4</v>
      </c>
      <c r="N160">
        <f t="shared" ca="1" si="278"/>
        <v>-0.59549820582508894</v>
      </c>
      <c r="O160" t="b">
        <f ca="1">IF(OR(O159,M160*MIN((B160-B$2)*Analysis!$B$19,1)&gt;Analysis!$B$18),TRUE,FALSE)</f>
        <v>0</v>
      </c>
      <c r="P160" t="b">
        <f>IF(OR('Flight Input'!N160=3,'Flight Input'!N160=9),TRUE,FALSE)</f>
        <v>0</v>
      </c>
      <c r="Q160">
        <f ca="1">IF(O160,Q159,SUM(C$2:C160)/COUNT(C$2:C160))+(Analysis!$D$14-500)/1000000</f>
        <v>9.8521686783018829</v>
      </c>
      <c r="R160">
        <f t="shared" ca="1" si="273"/>
        <v>0</v>
      </c>
      <c r="S160">
        <f t="shared" ca="1" si="279"/>
        <v>0</v>
      </c>
      <c r="T160">
        <f>IF(P160,T159+S160*$D160,0)</f>
        <v>0</v>
      </c>
      <c r="U160">
        <f>IF($P160,T160*Analysis!$B$28+Analysis!$B$29,0)</f>
        <v>0</v>
      </c>
      <c r="V160">
        <f>U160-'Flight Input'!$U160</f>
        <v>0</v>
      </c>
      <c r="W160">
        <f ca="1">MEDIAN2(R160,Analysis!$B$5,2)</f>
        <v>0</v>
      </c>
      <c r="X160">
        <f t="shared" ref="X160:Y160" ca="1" si="336">X159+W160*$D160</f>
        <v>0</v>
      </c>
      <c r="Y160">
        <f t="shared" ca="1" si="336"/>
        <v>0</v>
      </c>
      <c r="AA160">
        <f ca="1">AVERAGE2(W160,Analysis!$B$6,2)</f>
        <v>0</v>
      </c>
      <c r="AB160">
        <f t="shared" ref="AB160:AC160" ca="1" si="337">AB159+AA160*$D160</f>
        <v>0</v>
      </c>
      <c r="AC160">
        <f t="shared" ca="1" si="337"/>
        <v>0</v>
      </c>
      <c r="AF160">
        <f ca="1">IF(B160&gt;0,C160-Analysis!$B$14,0)</f>
        <v>1.4190585428490721E-3</v>
      </c>
      <c r="AG160">
        <f ca="1">IF(B160&gt;0,AG159+AF160*$D160,0)</f>
        <v>-4.843644476692192E-3</v>
      </c>
      <c r="AH160">
        <f ca="1">IF(B160&gt;0,AH159+AG160*$D160,0)</f>
        <v>-1.0709070717375896E-2</v>
      </c>
      <c r="AI160">
        <f ca="1">IF(AND(B160&gt;Analysis!$B$39,B160&lt;Analysis!$B$40),FilterInput(AF160,Analysis!$B$34,Analysis!$B$35),0)</f>
        <v>0</v>
      </c>
      <c r="AJ160">
        <f ca="1">MEDIAN2(AI160,Analysis!$B$5,2)</f>
        <v>0</v>
      </c>
      <c r="AK160">
        <f ca="1">AVERAGE2(AJ160,Analysis!$B$6,2)</f>
        <v>0</v>
      </c>
      <c r="AL160">
        <f ca="1">INTEGRAL2(R160,$B160,AL159,R159,$B159,Analysis!$B$22)</f>
        <v>0</v>
      </c>
      <c r="AM160">
        <f ca="1">IF(AND(B160&lt;Analysis!$B$40,B160&gt;0),INTEGRAL2(AL160,$B160,AM159,AL159,$B159,Analysis!$B$23),0)</f>
        <v>0</v>
      </c>
      <c r="AN160">
        <f>IF($P160,AM160*Analysis!$B$30+Analysis!$B$31,0)</f>
        <v>0</v>
      </c>
      <c r="AO160">
        <f>AN160-'Flight Input'!$U160</f>
        <v>0</v>
      </c>
      <c r="AQ160">
        <f>Analysis!$B$36*'Flight Input'!U160+IF('Flight Input'!U160 &gt; 0,Analysis!$B$37,0)</f>
        <v>0</v>
      </c>
      <c r="AR160">
        <f ca="1">_xlfn.COVARIANCE.P($AN$102:$AN$1102,'Flight Input'!U160:U1160)</f>
        <v>1.0751630894783235E-2</v>
      </c>
    </row>
    <row r="161" spans="1:44" x14ac:dyDescent="0.3">
      <c r="A161">
        <v>159</v>
      </c>
      <c r="B161">
        <f>'Flight Input'!M161</f>
        <v>3.2285600000031991</v>
      </c>
      <c r="C161">
        <f ca="1">INDIRECT(CONCATENATE("'Flight Input'!",Analysis!$B$2,A161+2))</f>
        <v>9.8502111900000013</v>
      </c>
      <c r="D161">
        <f t="shared" si="270"/>
        <v>1.5209999997750856E-2</v>
      </c>
      <c r="F161">
        <f t="shared" ca="1" si="276"/>
        <v>31.288376900347906</v>
      </c>
      <c r="G161">
        <f t="shared" ca="1" si="277"/>
        <v>50.00897334081948</v>
      </c>
      <c r="I161">
        <f>SUM(D$2:D161)/COUNT(D$2:D161)</f>
        <v>1.9974591195017374E-2</v>
      </c>
      <c r="J161">
        <f t="shared" si="271"/>
        <v>0.76146739871927704</v>
      </c>
      <c r="L161">
        <f ca="1">VARA(C$2:C161)</f>
        <v>4.7924535569089671E-4</v>
      </c>
      <c r="M161">
        <f t="shared" ca="1" si="272"/>
        <v>-1.9800991824044421E-4</v>
      </c>
      <c r="N161">
        <f t="shared" ca="1" si="278"/>
        <v>-0.28765680477624928</v>
      </c>
      <c r="O161" t="b">
        <f ca="1">IF(OR(O160,M161*MIN((B161-B$2)*Analysis!$B$19,1)&gt;Analysis!$B$18),TRUE,FALSE)</f>
        <v>0</v>
      </c>
      <c r="P161" t="b">
        <f>IF(OR('Flight Input'!N161=3,'Flight Input'!N161=9),TRUE,FALSE)</f>
        <v>0</v>
      </c>
      <c r="Q161">
        <f ca="1">IF(O161,Q160,SUM(C$2:C161)/COUNT(C$2:C161))+(Analysis!$D$14-500)/1000000</f>
        <v>9.8521571314999967</v>
      </c>
      <c r="R161">
        <f t="shared" ca="1" si="273"/>
        <v>0</v>
      </c>
      <c r="S161">
        <f t="shared" ca="1" si="279"/>
        <v>0</v>
      </c>
      <c r="T161">
        <f>IF(P161,T160+S161*$D161,0)</f>
        <v>0</v>
      </c>
      <c r="U161">
        <f>IF($P161,T161*Analysis!$B$28+Analysis!$B$29,0)</f>
        <v>0</v>
      </c>
      <c r="V161">
        <f>U161-'Flight Input'!$U161</f>
        <v>0</v>
      </c>
      <c r="W161">
        <f ca="1">MEDIAN2(R161,Analysis!$B$5,2)</f>
        <v>0</v>
      </c>
      <c r="X161">
        <f t="shared" ref="X161:Y161" ca="1" si="338">X160+W161*$D161</f>
        <v>0</v>
      </c>
      <c r="Y161">
        <f t="shared" ca="1" si="338"/>
        <v>0</v>
      </c>
      <c r="AA161">
        <f ca="1">AVERAGE2(W161,Analysis!$B$6,2)</f>
        <v>0</v>
      </c>
      <c r="AB161">
        <f t="shared" ref="AB161:AC161" ca="1" si="339">AB160+AA161*$D161</f>
        <v>0</v>
      </c>
      <c r="AC161">
        <f t="shared" ca="1" si="339"/>
        <v>0</v>
      </c>
      <c r="AF161">
        <f ca="1">IF(B161&gt;0,C161-Analysis!$B$14,0)</f>
        <v>-2.9562014571506978E-3</v>
      </c>
      <c r="AG161">
        <f ca="1">IF(B161&gt;0,AG160+AF161*$D161,0)</f>
        <v>-4.8886083008488051E-3</v>
      </c>
      <c r="AH161">
        <f ca="1">IF(B161&gt;0,AH160+AG161*$D161,0)</f>
        <v>-1.0783426449620812E-2</v>
      </c>
      <c r="AI161">
        <f ca="1">IF(AND(B161&gt;Analysis!$B$39,B161&lt;Analysis!$B$40),FilterInput(AF161,Analysis!$B$34,Analysis!$B$35),0)</f>
        <v>0</v>
      </c>
      <c r="AJ161">
        <f ca="1">MEDIAN2(AI161,Analysis!$B$5,2)</f>
        <v>0</v>
      </c>
      <c r="AK161">
        <f ca="1">AVERAGE2(AJ161,Analysis!$B$6,2)</f>
        <v>0</v>
      </c>
      <c r="AL161">
        <f ca="1">INTEGRAL2(R161,$B161,AL160,R160,$B160,Analysis!$B$22)</f>
        <v>0</v>
      </c>
      <c r="AM161">
        <f ca="1">IF(AND(B161&lt;Analysis!$B$40,B161&gt;0),INTEGRAL2(AL161,$B161,AM160,AL160,$B160,Analysis!$B$23),0)</f>
        <v>0</v>
      </c>
      <c r="AN161">
        <f>IF($P161,AM161*Analysis!$B$30+Analysis!$B$31,0)</f>
        <v>0</v>
      </c>
      <c r="AO161">
        <f>AN161-'Flight Input'!$U161</f>
        <v>0</v>
      </c>
      <c r="AQ161">
        <f>Analysis!$B$36*'Flight Input'!U161+IF('Flight Input'!U161 &gt; 0,Analysis!$B$37,0)</f>
        <v>0</v>
      </c>
      <c r="AR161">
        <f ca="1">_xlfn.COVARIANCE.P($AN$102:$AN$1102,'Flight Input'!U161:U1161)</f>
        <v>1.0688090234580779E-2</v>
      </c>
    </row>
    <row r="162" spans="1:44" x14ac:dyDescent="0.3">
      <c r="A162">
        <v>160</v>
      </c>
      <c r="B162">
        <f>'Flight Input'!M162</f>
        <v>3.2441200000030221</v>
      </c>
      <c r="C162">
        <f ca="1">INDIRECT(CONCATENATE("'Flight Input'!",Analysis!$B$2,A162+2))</f>
        <v>9.8019361800000002</v>
      </c>
      <c r="D162">
        <f t="shared" si="270"/>
        <v>1.5559999999823049E-2</v>
      </c>
      <c r="F162">
        <f t="shared" ca="1" si="276"/>
        <v>31.440895027306972</v>
      </c>
      <c r="G162">
        <f t="shared" ca="1" si="277"/>
        <v>50.498193667438812</v>
      </c>
      <c r="I162">
        <f>SUM(D$2:D162)/COUNT(D$2:D162)</f>
        <v>1.9947000000047409E-2</v>
      </c>
      <c r="J162">
        <f t="shared" si="271"/>
        <v>0.78006717801103254</v>
      </c>
      <c r="L162">
        <f ca="1">VARA(C$2:C162)</f>
        <v>4.9184701296463241E-4</v>
      </c>
      <c r="M162">
        <f t="shared" ca="1" si="272"/>
        <v>8.098751461361835E-4</v>
      </c>
      <c r="N162">
        <f t="shared" ca="1" si="278"/>
        <v>-3.1025070694440946</v>
      </c>
      <c r="O162" t="b">
        <f ca="1">IF(OR(O161,M162*MIN((B162-B$2)*Analysis!$B$19,1)&gt;Analysis!$B$18),TRUE,FALSE)</f>
        <v>0</v>
      </c>
      <c r="P162" t="b">
        <f>IF(OR('Flight Input'!N162=3,'Flight Input'!N162=9),TRUE,FALSE)</f>
        <v>0</v>
      </c>
      <c r="Q162">
        <f ca="1">IF(O162,Q161,SUM(C$2:C162)/COUNT(C$2:C162))+(Analysis!$D$14-500)/1000000</f>
        <v>9.8518458833540326</v>
      </c>
      <c r="R162">
        <f t="shared" ca="1" si="273"/>
        <v>0</v>
      </c>
      <c r="S162">
        <f t="shared" ca="1" si="279"/>
        <v>0</v>
      </c>
      <c r="T162">
        <f>IF(P162,T161+S162*$D162,0)</f>
        <v>0</v>
      </c>
      <c r="U162">
        <f>IF($P162,T162*Analysis!$B$28+Analysis!$B$29,0)</f>
        <v>0</v>
      </c>
      <c r="V162">
        <f>U162-'Flight Input'!$U162</f>
        <v>0</v>
      </c>
      <c r="W162">
        <f ca="1">MEDIAN2(R162,Analysis!$B$5,2)</f>
        <v>0</v>
      </c>
      <c r="X162">
        <f t="shared" ref="X162:Y162" ca="1" si="340">X161+W162*$D162</f>
        <v>0</v>
      </c>
      <c r="Y162">
        <f t="shared" ca="1" si="340"/>
        <v>0</v>
      </c>
      <c r="AA162">
        <f ca="1">AVERAGE2(W162,Analysis!$B$6,2)</f>
        <v>0</v>
      </c>
      <c r="AB162">
        <f t="shared" ref="AB162:AC162" ca="1" si="341">AB161+AA162*$D162</f>
        <v>0</v>
      </c>
      <c r="AC162">
        <f t="shared" ca="1" si="341"/>
        <v>0</v>
      </c>
      <c r="AF162">
        <f ca="1">IF(B162&gt;0,C162-Analysis!$B$14,0)</f>
        <v>-5.1231211457151815E-2</v>
      </c>
      <c r="AG162">
        <f ca="1">IF(B162&gt;0,AG161+AF162*$D162,0)</f>
        <v>-5.6857659511130223E-3</v>
      </c>
      <c r="AH162">
        <f ca="1">IF(B162&gt;0,AH161+AG162*$D162,0)</f>
        <v>-1.0871896967819124E-2</v>
      </c>
      <c r="AI162">
        <f ca="1">IF(AND(B162&gt;Analysis!$B$39,B162&lt;Analysis!$B$40),FilterInput(AF162,Analysis!$B$34,Analysis!$B$35),0)</f>
        <v>0</v>
      </c>
      <c r="AJ162">
        <f ca="1">MEDIAN2(AI162,Analysis!$B$5,2)</f>
        <v>0</v>
      </c>
      <c r="AK162">
        <f ca="1">AVERAGE2(AJ162,Analysis!$B$6,2)</f>
        <v>0</v>
      </c>
      <c r="AL162">
        <f ca="1">INTEGRAL2(R162,$B162,AL161,R161,$B161,Analysis!$B$22)</f>
        <v>0</v>
      </c>
      <c r="AM162">
        <f ca="1">IF(AND(B162&lt;Analysis!$B$40,B162&gt;0),INTEGRAL2(AL162,$B162,AM161,AL161,$B161,Analysis!$B$23),0)</f>
        <v>0</v>
      </c>
      <c r="AN162">
        <f>IF($P162,AM162*Analysis!$B$30+Analysis!$B$31,0)</f>
        <v>0</v>
      </c>
      <c r="AO162">
        <f>AN162-'Flight Input'!$U162</f>
        <v>0</v>
      </c>
      <c r="AQ162">
        <f>Analysis!$B$36*'Flight Input'!U162+IF('Flight Input'!U162 &gt; 0,Analysis!$B$37,0)</f>
        <v>0</v>
      </c>
      <c r="AR162">
        <f ca="1">_xlfn.COVARIANCE.P($AN$102:$AN$1102,'Flight Input'!U162:U1162)</f>
        <v>1.0624942233832433E-2</v>
      </c>
    </row>
    <row r="163" spans="1:44" x14ac:dyDescent="0.3">
      <c r="A163">
        <v>161</v>
      </c>
      <c r="B163">
        <f>'Flight Input'!M163</f>
        <v>3.2694909999991069</v>
      </c>
      <c r="C163">
        <f ca="1">INDIRECT(CONCATENATE("'Flight Input'!",Analysis!$B$2,A163+2))</f>
        <v>9.861129720000001</v>
      </c>
      <c r="D163">
        <f t="shared" si="270"/>
        <v>2.537099999608472E-2</v>
      </c>
      <c r="F163">
        <f t="shared" ca="1" si="276"/>
        <v>31.691081749394485</v>
      </c>
      <c r="G163">
        <f t="shared" ca="1" si="277"/>
        <v>51.302228102378621</v>
      </c>
      <c r="I163">
        <f>SUM(D$2:D163)/COUNT(D$2:D163)</f>
        <v>1.9980689441016587E-2</v>
      </c>
      <c r="J163">
        <f t="shared" si="271"/>
        <v>1.2697760040253085</v>
      </c>
      <c r="L163">
        <f ca="1">VARA(C$2:C163)</f>
        <v>4.8933677965336893E-4</v>
      </c>
      <c r="M163">
        <f t="shared" ca="1" si="272"/>
        <v>-9.8941047323750225E-5</v>
      </c>
      <c r="N163">
        <f t="shared" ca="1" si="278"/>
        <v>2.3331181273554678</v>
      </c>
      <c r="O163" t="b">
        <f ca="1">IF(OR(O162,M163*MIN((B163-B$2)*Analysis!$B$19,1)&gt;Analysis!$B$18),TRUE,FALSE)</f>
        <v>0</v>
      </c>
      <c r="P163" t="b">
        <f>IF(OR('Flight Input'!N163=3,'Flight Input'!N163=9),TRUE,FALSE)</f>
        <v>0</v>
      </c>
      <c r="Q163">
        <f ca="1">IF(O163,Q162,SUM(C$2:C163)/COUNT(C$2:C163))+(Analysis!$D$14-500)/1000000</f>
        <v>9.8519038699999957</v>
      </c>
      <c r="R163">
        <f t="shared" ca="1" si="273"/>
        <v>0</v>
      </c>
      <c r="S163">
        <f t="shared" ca="1" si="279"/>
        <v>0</v>
      </c>
      <c r="T163">
        <f>IF(P163,T162+S163*$D163,0)</f>
        <v>0</v>
      </c>
      <c r="U163">
        <f>IF($P163,T163*Analysis!$B$28+Analysis!$B$29,0)</f>
        <v>0</v>
      </c>
      <c r="V163">
        <f>U163-'Flight Input'!$U163</f>
        <v>0</v>
      </c>
      <c r="W163">
        <f ca="1">MEDIAN2(R163,Analysis!$B$5,2)</f>
        <v>0</v>
      </c>
      <c r="X163">
        <f t="shared" ref="X163:Y163" ca="1" si="342">X162+W163*$D163</f>
        <v>0</v>
      </c>
      <c r="Y163">
        <f t="shared" ca="1" si="342"/>
        <v>0</v>
      </c>
      <c r="AA163">
        <f ca="1">AVERAGE2(W163,Analysis!$B$6,2)</f>
        <v>0</v>
      </c>
      <c r="AB163">
        <f t="shared" ref="AB163:AC163" ca="1" si="343">AB162+AA163*$D163</f>
        <v>0</v>
      </c>
      <c r="AC163">
        <f t="shared" ca="1" si="343"/>
        <v>0</v>
      </c>
      <c r="AF163">
        <f ca="1">IF(B163&gt;0,C163-Analysis!$B$14,0)</f>
        <v>7.962328542848951E-3</v>
      </c>
      <c r="AG163">
        <f ca="1">IF(B163&gt;0,AG162+AF163*$D163,0)</f>
        <v>-5.4837537136835767E-3</v>
      </c>
      <c r="AH163">
        <f ca="1">IF(B163&gt;0,AH162+AG163*$D163,0)</f>
        <v>-1.1011025283267519E-2</v>
      </c>
      <c r="AI163">
        <f ca="1">IF(AND(B163&gt;Analysis!$B$39,B163&lt;Analysis!$B$40),FilterInput(AF163,Analysis!$B$34,Analysis!$B$35),0)</f>
        <v>0</v>
      </c>
      <c r="AJ163">
        <f ca="1">MEDIAN2(AI163,Analysis!$B$5,2)</f>
        <v>0</v>
      </c>
      <c r="AK163">
        <f ca="1">AVERAGE2(AJ163,Analysis!$B$6,2)</f>
        <v>0</v>
      </c>
      <c r="AL163">
        <f ca="1">INTEGRAL2(R163,$B163,AL162,R162,$B162,Analysis!$B$22)</f>
        <v>0</v>
      </c>
      <c r="AM163">
        <f ca="1">IF(AND(B163&lt;Analysis!$B$40,B163&gt;0),INTEGRAL2(AL163,$B163,AM162,AL162,$B162,Analysis!$B$23),0)</f>
        <v>0</v>
      </c>
      <c r="AN163">
        <f>IF($P163,AM163*Analysis!$B$30+Analysis!$B$31,0)</f>
        <v>0</v>
      </c>
      <c r="AO163">
        <f>AN163-'Flight Input'!$U163</f>
        <v>0</v>
      </c>
      <c r="AQ163">
        <f>Analysis!$B$36*'Flight Input'!U163+IF('Flight Input'!U163 &gt; 0,Analysis!$B$37,0)</f>
        <v>0</v>
      </c>
      <c r="AR163">
        <f ca="1">_xlfn.COVARIANCE.P($AN$102:$AN$1102,'Flight Input'!U163:U1163)</f>
        <v>1.0562189127456358E-2</v>
      </c>
    </row>
    <row r="164" spans="1:44" x14ac:dyDescent="0.3">
      <c r="A164">
        <v>162</v>
      </c>
      <c r="B164">
        <f>'Flight Input'!M164</f>
        <v>3.2937539999984438</v>
      </c>
      <c r="C164">
        <f ca="1">INDIRECT(CONCATENATE("'Flight Input'!",Analysis!$B$2,A164+2))</f>
        <v>9.8548415100000017</v>
      </c>
      <c r="D164">
        <f t="shared" si="270"/>
        <v>2.4262999999336898E-2</v>
      </c>
      <c r="F164">
        <f t="shared" ca="1" si="276"/>
        <v>31.93018976894508</v>
      </c>
      <c r="G164">
        <f t="shared" ca="1" si="277"/>
        <v>52.076950296721364</v>
      </c>
      <c r="I164">
        <f>SUM(D$2:D164)/COUNT(D$2:D164)</f>
        <v>2.0007123456808686E-2</v>
      </c>
      <c r="J164">
        <f t="shared" si="271"/>
        <v>1.2127180627297964</v>
      </c>
      <c r="L164">
        <f ca="1">VARA(C$2:C164)</f>
        <v>4.8637316451539888E-4</v>
      </c>
      <c r="M164">
        <f t="shared" ca="1" si="272"/>
        <v>-1.2214545349095531E-4</v>
      </c>
      <c r="N164">
        <f t="shared" ca="1" si="278"/>
        <v>-0.25916869307880702</v>
      </c>
      <c r="O164" t="b">
        <f ca="1">IF(OR(O163,M164*MIN((B164-B$2)*Analysis!$B$19,1)&gt;Analysis!$B$18),TRUE,FALSE)</f>
        <v>0</v>
      </c>
      <c r="P164" t="b">
        <f>IF(OR('Flight Input'!N164=3,'Flight Input'!N164=9),TRUE,FALSE)</f>
        <v>0</v>
      </c>
      <c r="Q164">
        <f ca="1">IF(O164,Q163,SUM(C$2:C164)/COUNT(C$2:C164))+(Analysis!$D$14-500)/1000000</f>
        <v>9.85192256717791</v>
      </c>
      <c r="R164">
        <f t="shared" ca="1" si="273"/>
        <v>0</v>
      </c>
      <c r="S164">
        <f t="shared" ca="1" si="279"/>
        <v>0</v>
      </c>
      <c r="T164">
        <f>IF(P164,T163+S164*$D164,0)</f>
        <v>0</v>
      </c>
      <c r="U164">
        <f>IF($P164,T164*Analysis!$B$28+Analysis!$B$29,0)</f>
        <v>0</v>
      </c>
      <c r="V164">
        <f>U164-'Flight Input'!$U164</f>
        <v>0</v>
      </c>
      <c r="W164">
        <f ca="1">MEDIAN2(R164,Analysis!$B$5,2)</f>
        <v>0</v>
      </c>
      <c r="X164">
        <f t="shared" ref="X164:Y164" ca="1" si="344">X163+W164*$D164</f>
        <v>0</v>
      </c>
      <c r="Y164">
        <f t="shared" ca="1" si="344"/>
        <v>0</v>
      </c>
      <c r="AA164">
        <f ca="1">AVERAGE2(W164,Analysis!$B$6,2)</f>
        <v>0</v>
      </c>
      <c r="AB164">
        <f t="shared" ref="AB164:AC164" ca="1" si="345">AB163+AA164*$D164</f>
        <v>0</v>
      </c>
      <c r="AC164">
        <f t="shared" ca="1" si="345"/>
        <v>0</v>
      </c>
      <c r="AF164">
        <f ca="1">IF(B164&gt;0,C164-Analysis!$B$14,0)</f>
        <v>1.6741185428497118E-3</v>
      </c>
      <c r="AG164">
        <f ca="1">IF(B164&gt;0,AG163+AF164*$D164,0)</f>
        <v>-5.4431345754795239E-3</v>
      </c>
      <c r="AH164">
        <f ca="1">IF(B164&gt;0,AH163+AG164*$D164,0)</f>
        <v>-1.114309205746877E-2</v>
      </c>
      <c r="AI164">
        <f ca="1">IF(AND(B164&gt;Analysis!$B$39,B164&lt;Analysis!$B$40),FilterInput(AF164,Analysis!$B$34,Analysis!$B$35),0)</f>
        <v>0</v>
      </c>
      <c r="AJ164">
        <f ca="1">MEDIAN2(AI164,Analysis!$B$5,2)</f>
        <v>0</v>
      </c>
      <c r="AK164">
        <f ca="1">AVERAGE2(AJ164,Analysis!$B$6,2)</f>
        <v>0</v>
      </c>
      <c r="AL164">
        <f ca="1">INTEGRAL2(R164,$B164,AL163,R163,$B163,Analysis!$B$22)</f>
        <v>0</v>
      </c>
      <c r="AM164">
        <f ca="1">IF(AND(B164&lt;Analysis!$B$40,B164&gt;0),INTEGRAL2(AL164,$B164,AM163,AL163,$B163,Analysis!$B$23),0)</f>
        <v>0</v>
      </c>
      <c r="AN164">
        <f>IF($P164,AM164*Analysis!$B$30+Analysis!$B$31,0)</f>
        <v>0</v>
      </c>
      <c r="AO164">
        <f>AN164-'Flight Input'!$U164</f>
        <v>0</v>
      </c>
      <c r="AQ164">
        <f>Analysis!$B$36*'Flight Input'!U164+IF('Flight Input'!U164 &gt; 0,Analysis!$B$37,0)</f>
        <v>0</v>
      </c>
      <c r="AR164">
        <f ca="1">_xlfn.COVARIANCE.P($AN$102:$AN$1102,'Flight Input'!U164:U1164)</f>
        <v>1.049929421821141E-2</v>
      </c>
    </row>
    <row r="165" spans="1:44" x14ac:dyDescent="0.3">
      <c r="A165">
        <v>163</v>
      </c>
      <c r="B165">
        <f>'Flight Input'!M165</f>
        <v>3.3104580000072019</v>
      </c>
      <c r="C165">
        <f ca="1">INDIRECT(CONCATENATE("'Flight Input'!",Analysis!$B$2,A165+2))</f>
        <v>9.85173174</v>
      </c>
      <c r="D165">
        <f t="shared" si="270"/>
        <v>1.6704000008758157E-2</v>
      </c>
      <c r="F165">
        <f t="shared" ca="1" si="276"/>
        <v>32.094753096016326</v>
      </c>
      <c r="G165">
        <f t="shared" ca="1" si="277"/>
        <v>52.613061052718308</v>
      </c>
      <c r="I165">
        <f>SUM(D$2:D165)/COUNT(D$2:D165)</f>
        <v>1.9986858895777702E-2</v>
      </c>
      <c r="J165">
        <f t="shared" si="271"/>
        <v>0.83574913376143056</v>
      </c>
      <c r="L165">
        <f ca="1">VARA(C$2:C165)</f>
        <v>4.8338931990608478E-4</v>
      </c>
      <c r="M165">
        <f t="shared" ca="1" si="272"/>
        <v>-1.7863054404631358E-4</v>
      </c>
      <c r="N165">
        <f t="shared" ca="1" si="278"/>
        <v>-0.18616918093697851</v>
      </c>
      <c r="O165" t="b">
        <f ca="1">IF(OR(O164,M165*MIN((B165-B$2)*Analysis!$B$19,1)&gt;Analysis!$B$18),TRUE,FALSE)</f>
        <v>0</v>
      </c>
      <c r="P165" t="b">
        <f>IF(OR('Flight Input'!N165=3,'Flight Input'!N165=9),TRUE,FALSE)</f>
        <v>0</v>
      </c>
      <c r="Q165">
        <f ca="1">IF(O165,Q164,SUM(C$2:C165)/COUNT(C$2:C165))+(Analysis!$D$14-500)/1000000</f>
        <v>9.8519220743292646</v>
      </c>
      <c r="R165">
        <f t="shared" ca="1" si="273"/>
        <v>0</v>
      </c>
      <c r="S165">
        <f t="shared" ca="1" si="279"/>
        <v>0</v>
      </c>
      <c r="T165">
        <f>IF(P165,T164+S165*$D165,0)</f>
        <v>0</v>
      </c>
      <c r="U165">
        <f>IF($P165,T165*Analysis!$B$28+Analysis!$B$29,0)</f>
        <v>0</v>
      </c>
      <c r="V165">
        <f>U165-'Flight Input'!$U165</f>
        <v>0</v>
      </c>
      <c r="W165">
        <f ca="1">MEDIAN2(R165,Analysis!$B$5,2)</f>
        <v>0</v>
      </c>
      <c r="X165">
        <f t="shared" ref="X165:Y165" ca="1" si="346">X164+W165*$D165</f>
        <v>0</v>
      </c>
      <c r="Y165">
        <f t="shared" ca="1" si="346"/>
        <v>0</v>
      </c>
      <c r="AA165">
        <f ca="1">AVERAGE2(W165,Analysis!$B$6,2)</f>
        <v>0</v>
      </c>
      <c r="AB165">
        <f t="shared" ref="AB165:AC165" ca="1" si="347">AB164+AA165*$D165</f>
        <v>0</v>
      </c>
      <c r="AC165">
        <f t="shared" ca="1" si="347"/>
        <v>0</v>
      </c>
      <c r="AF165">
        <f ca="1">IF(B165&gt;0,C165-Analysis!$B$14,0)</f>
        <v>-1.4356514571520762E-3</v>
      </c>
      <c r="AG165">
        <f ca="1">IF(B165&gt;0,AG164+AF165*$D165,0)</f>
        <v>-5.467115697432366E-3</v>
      </c>
      <c r="AH165">
        <f ca="1">IF(B165&gt;0,AH164+AG165*$D165,0)</f>
        <v>-1.1234414758126561E-2</v>
      </c>
      <c r="AI165">
        <f ca="1">IF(AND(B165&gt;Analysis!$B$39,B165&lt;Analysis!$B$40),FilterInput(AF165,Analysis!$B$34,Analysis!$B$35),0)</f>
        <v>0</v>
      </c>
      <c r="AJ165">
        <f ca="1">MEDIAN2(AI165,Analysis!$B$5,2)</f>
        <v>0</v>
      </c>
      <c r="AK165">
        <f ca="1">AVERAGE2(AJ165,Analysis!$B$6,2)</f>
        <v>0</v>
      </c>
      <c r="AL165">
        <f ca="1">INTEGRAL2(R165,$B165,AL164,R164,$B164,Analysis!$B$22)</f>
        <v>0</v>
      </c>
      <c r="AM165">
        <f ca="1">IF(AND(B165&lt;Analysis!$B$40,B165&gt;0),INTEGRAL2(AL165,$B165,AM164,AL164,$B164,Analysis!$B$23),0)</f>
        <v>0</v>
      </c>
      <c r="AN165">
        <f>IF($P165,AM165*Analysis!$B$30+Analysis!$B$31,0)</f>
        <v>0</v>
      </c>
      <c r="AO165">
        <f>AN165-'Flight Input'!$U165</f>
        <v>0</v>
      </c>
      <c r="AQ165">
        <f>Analysis!$B$36*'Flight Input'!U165+IF('Flight Input'!U165 &gt; 0,Analysis!$B$37,0)</f>
        <v>0</v>
      </c>
      <c r="AR165">
        <f ca="1">_xlfn.COVARIANCE.P($AN$102:$AN$1102,'Flight Input'!U165:U1165)</f>
        <v>1.043333433941902E-2</v>
      </c>
    </row>
    <row r="166" spans="1:44" x14ac:dyDescent="0.3">
      <c r="A166">
        <v>164</v>
      </c>
      <c r="B166">
        <f>'Flight Input'!M166</f>
        <v>3.3294350000069244</v>
      </c>
      <c r="C166">
        <f ca="1">INDIRECT(CONCATENATE("'Flight Input'!",Analysis!$B$2,A166+2))</f>
        <v>9.8560481400000004</v>
      </c>
      <c r="D166">
        <f t="shared" si="270"/>
        <v>1.8976999999722466E-2</v>
      </c>
      <c r="F166">
        <f t="shared" ca="1" si="276"/>
        <v>32.281791321566374</v>
      </c>
      <c r="G166">
        <f t="shared" ca="1" si="277"/>
        <v>53.225672606618716</v>
      </c>
      <c r="I166">
        <f>SUM(D$2:D166)/COUNT(D$2:D166)</f>
        <v>1.9980701219582245E-2</v>
      </c>
      <c r="J166">
        <f t="shared" si="271"/>
        <v>0.94976646671058307</v>
      </c>
      <c r="L166">
        <f ca="1">VARA(C$2:C166)</f>
        <v>4.8055057709764571E-4</v>
      </c>
      <c r="M166">
        <f t="shared" ca="1" si="272"/>
        <v>-1.4958859716923564E-4</v>
      </c>
      <c r="N166">
        <f t="shared" ca="1" si="278"/>
        <v>0.22745428677154284</v>
      </c>
      <c r="O166" t="b">
        <f ca="1">IF(OR(O165,M166*MIN((B166-B$2)*Analysis!$B$19,1)&gt;Analysis!$B$18),TRUE,FALSE)</f>
        <v>0</v>
      </c>
      <c r="P166" t="b">
        <f>IF(OR('Flight Input'!N166=3,'Flight Input'!N166=9),TRUE,FALSE)</f>
        <v>0</v>
      </c>
      <c r="Q166">
        <f ca="1">IF(O166,Q165,SUM(C$2:C166)/COUNT(C$2:C166))+(Analysis!$D$14-500)/1000000</f>
        <v>9.8519477474545418</v>
      </c>
      <c r="R166">
        <f t="shared" ca="1" si="273"/>
        <v>0</v>
      </c>
      <c r="S166">
        <f t="shared" ca="1" si="279"/>
        <v>0</v>
      </c>
      <c r="T166">
        <f>IF(P166,T165+S166*$D166,0)</f>
        <v>0</v>
      </c>
      <c r="U166">
        <f>IF($P166,T166*Analysis!$B$28+Analysis!$B$29,0)</f>
        <v>0</v>
      </c>
      <c r="V166">
        <f>U166-'Flight Input'!$U166</f>
        <v>0</v>
      </c>
      <c r="W166">
        <f ca="1">MEDIAN2(R166,Analysis!$B$5,2)</f>
        <v>0</v>
      </c>
      <c r="X166">
        <f t="shared" ref="X166:Y166" ca="1" si="348">X165+W166*$D166</f>
        <v>0</v>
      </c>
      <c r="Y166">
        <f t="shared" ca="1" si="348"/>
        <v>0</v>
      </c>
      <c r="AA166">
        <f ca="1">AVERAGE2(W166,Analysis!$B$6,2)</f>
        <v>0</v>
      </c>
      <c r="AB166">
        <f t="shared" ref="AB166:AC166" ca="1" si="349">AB165+AA166*$D166</f>
        <v>0</v>
      </c>
      <c r="AC166">
        <f t="shared" ca="1" si="349"/>
        <v>0</v>
      </c>
      <c r="AF166">
        <f ca="1">IF(B166&gt;0,C166-Analysis!$B$14,0)</f>
        <v>2.8807485428483659E-3</v>
      </c>
      <c r="AG166">
        <f ca="1">IF(B166&gt;0,AG165+AF166*$D166,0)</f>
        <v>-5.4124477323355324E-3</v>
      </c>
      <c r="AH166">
        <f ca="1">IF(B166&gt;0,AH165+AG166*$D166,0)</f>
        <v>-1.1337126778741591E-2</v>
      </c>
      <c r="AI166">
        <f ca="1">IF(AND(B166&gt;Analysis!$B$39,B166&lt;Analysis!$B$40),FilterInput(AF166,Analysis!$B$34,Analysis!$B$35),0)</f>
        <v>0</v>
      </c>
      <c r="AJ166">
        <f ca="1">MEDIAN2(AI166,Analysis!$B$5,2)</f>
        <v>0</v>
      </c>
      <c r="AK166">
        <f ca="1">AVERAGE2(AJ166,Analysis!$B$6,2)</f>
        <v>0</v>
      </c>
      <c r="AL166">
        <f ca="1">INTEGRAL2(R166,$B166,AL165,R165,$B165,Analysis!$B$22)</f>
        <v>0</v>
      </c>
      <c r="AM166">
        <f ca="1">IF(AND(B166&lt;Analysis!$B$40,B166&gt;0),INTEGRAL2(AL166,$B166,AM165,AL165,$B165,Analysis!$B$23),0)</f>
        <v>0</v>
      </c>
      <c r="AN166">
        <f>IF($P166,AM166*Analysis!$B$30+Analysis!$B$31,0)</f>
        <v>0</v>
      </c>
      <c r="AO166">
        <f>AN166-'Flight Input'!$U166</f>
        <v>0</v>
      </c>
      <c r="AQ166">
        <f>Analysis!$B$36*'Flight Input'!U166+IF('Flight Input'!U166 &gt; 0,Analysis!$B$37,0)</f>
        <v>0</v>
      </c>
      <c r="AR166">
        <f ca="1">_xlfn.COVARIANCE.P($AN$102:$AN$1102,'Flight Input'!U166:U1166)</f>
        <v>1.0367799666377301E-2</v>
      </c>
    </row>
    <row r="167" spans="1:44" x14ac:dyDescent="0.3">
      <c r="A167">
        <v>165</v>
      </c>
      <c r="B167">
        <f>'Flight Input'!M167</f>
        <v>3.349277000001166</v>
      </c>
      <c r="C167">
        <f ca="1">INDIRECT(CONCATENATE("'Flight Input'!",Analysis!$B$2,A167+2))</f>
        <v>9.8530855200000005</v>
      </c>
      <c r="D167">
        <f t="shared" si="270"/>
        <v>1.9841999994241633E-2</v>
      </c>
      <c r="F167">
        <f t="shared" ca="1" si="276"/>
        <v>32.477296244397479</v>
      </c>
      <c r="G167">
        <f t="shared" ca="1" si="277"/>
        <v>53.870087118513034</v>
      </c>
      <c r="I167">
        <f>SUM(D$2:D167)/COUNT(D$2:D167)</f>
        <v>1.9979860606095329E-2</v>
      </c>
      <c r="J167">
        <f t="shared" si="271"/>
        <v>0.99310002133790465</v>
      </c>
      <c r="L167">
        <f ca="1">VARA(C$2:C167)</f>
        <v>4.7764752849214928E-4</v>
      </c>
      <c r="M167">
        <f t="shared" ca="1" si="272"/>
        <v>-1.4630826561530714E-4</v>
      </c>
      <c r="N167">
        <f t="shared" ca="1" si="278"/>
        <v>-0.14931055341496324</v>
      </c>
      <c r="O167" t="b">
        <f ca="1">IF(OR(O166,M167*MIN((B167-B$2)*Analysis!$B$19,1)&gt;Analysis!$B$18),TRUE,FALSE)</f>
        <v>0</v>
      </c>
      <c r="P167" t="b">
        <f>IF(OR('Flight Input'!N167=3,'Flight Input'!N167=9),TRUE,FALSE)</f>
        <v>0</v>
      </c>
      <c r="Q167">
        <f ca="1">IF(O167,Q166,SUM(C$2:C167)/COUNT(C$2:C167))+(Analysis!$D$14-500)/1000000</f>
        <v>9.8519552641566221</v>
      </c>
      <c r="R167">
        <f t="shared" ca="1" si="273"/>
        <v>0</v>
      </c>
      <c r="S167">
        <f t="shared" ca="1" si="279"/>
        <v>0</v>
      </c>
      <c r="T167">
        <f>IF(P167,T166+S167*$D167,0)</f>
        <v>0</v>
      </c>
      <c r="U167">
        <f>IF($P167,T167*Analysis!$B$28+Analysis!$B$29,0)</f>
        <v>0</v>
      </c>
      <c r="V167">
        <f>U167-'Flight Input'!$U167</f>
        <v>0</v>
      </c>
      <c r="W167">
        <f ca="1">MEDIAN2(R167,Analysis!$B$5,2)</f>
        <v>0</v>
      </c>
      <c r="X167">
        <f t="shared" ref="X167:Y167" ca="1" si="350">X166+W167*$D167</f>
        <v>0</v>
      </c>
      <c r="Y167">
        <f t="shared" ca="1" si="350"/>
        <v>0</v>
      </c>
      <c r="AA167">
        <f ca="1">AVERAGE2(W167,Analysis!$B$6,2)</f>
        <v>0</v>
      </c>
      <c r="AB167">
        <f t="shared" ref="AB167:AC167" ca="1" si="351">AB166+AA167*$D167</f>
        <v>0</v>
      </c>
      <c r="AC167">
        <f t="shared" ca="1" si="351"/>
        <v>0</v>
      </c>
      <c r="AF167">
        <f ca="1">IF(B167&gt;0,C167-Analysis!$B$14,0)</f>
        <v>-8.1871457151549976E-5</v>
      </c>
      <c r="AG167">
        <f ca="1">IF(B167&gt;0,AG166+AF167*$D167,0)</f>
        <v>-5.4140722257878622E-3</v>
      </c>
      <c r="AH167">
        <f ca="1">IF(B167&gt;0,AH166+AG167*$D167,0)</f>
        <v>-1.1444552799814498E-2</v>
      </c>
      <c r="AI167">
        <f ca="1">IF(AND(B167&gt;Analysis!$B$39,B167&lt;Analysis!$B$40),FilterInput(AF167,Analysis!$B$34,Analysis!$B$35),0)</f>
        <v>0</v>
      </c>
      <c r="AJ167">
        <f ca="1">MEDIAN2(AI167,Analysis!$B$5,2)</f>
        <v>0</v>
      </c>
      <c r="AK167">
        <f ca="1">AVERAGE2(AJ167,Analysis!$B$6,2)</f>
        <v>0</v>
      </c>
      <c r="AL167">
        <f ca="1">INTEGRAL2(R167,$B167,AL166,R166,$B166,Analysis!$B$22)</f>
        <v>0</v>
      </c>
      <c r="AM167">
        <f ca="1">IF(AND(B167&lt;Analysis!$B$40,B167&gt;0),INTEGRAL2(AL167,$B167,AM166,AL166,$B166,Analysis!$B$23),0)</f>
        <v>0</v>
      </c>
      <c r="AN167">
        <f>IF($P167,AM167*Analysis!$B$30+Analysis!$B$31,0)</f>
        <v>0</v>
      </c>
      <c r="AO167">
        <f>AN167-'Flight Input'!$U167</f>
        <v>0</v>
      </c>
      <c r="AQ167">
        <f>Analysis!$B$36*'Flight Input'!U167+IF('Flight Input'!U167 &gt; 0,Analysis!$B$37,0)</f>
        <v>0</v>
      </c>
      <c r="AR167">
        <f ca="1">_xlfn.COVARIANCE.P($AN$102:$AN$1102,'Flight Input'!U167:U1167)</f>
        <v>1.0302166532937024E-2</v>
      </c>
    </row>
    <row r="168" spans="1:44" x14ac:dyDescent="0.3">
      <c r="A168">
        <v>166</v>
      </c>
      <c r="B168">
        <f>'Flight Input'!M168</f>
        <v>3.3719500000006519</v>
      </c>
      <c r="C168">
        <f ca="1">INDIRECT(CONCATENATE("'Flight Input'!",Analysis!$B$2,A168+2))</f>
        <v>9.8535858300000001</v>
      </c>
      <c r="D168">
        <f t="shared" si="270"/>
        <v>2.267299999948591E-2</v>
      </c>
      <c r="F168">
        <f t="shared" ca="1" si="276"/>
        <v>32.700706595916003</v>
      </c>
      <c r="G168">
        <f t="shared" ca="1" si="277"/>
        <v>54.611510239145424</v>
      </c>
      <c r="I168">
        <f>SUM(D$2:D168)/COUNT(D$2:D168)</f>
        <v>1.9996084337380815E-2</v>
      </c>
      <c r="J168">
        <f t="shared" si="271"/>
        <v>1.1338719929831889</v>
      </c>
      <c r="L168">
        <f ca="1">VARA(C$2:C168)</f>
        <v>4.7478827487665824E-4</v>
      </c>
      <c r="M168">
        <f t="shared" ca="1" si="272"/>
        <v>-1.2610830571851424E-4</v>
      </c>
      <c r="N168">
        <f t="shared" ca="1" si="278"/>
        <v>2.2066334407046237E-2</v>
      </c>
      <c r="O168" t="b">
        <f ca="1">IF(OR(O167,M168*MIN((B168-B$2)*Analysis!$B$19,1)&gt;Analysis!$B$18),TRUE,FALSE)</f>
        <v>0</v>
      </c>
      <c r="P168" t="b">
        <f>IF(OR('Flight Input'!N168=3,'Flight Input'!N168=9),TRUE,FALSE)</f>
        <v>0</v>
      </c>
      <c r="Q168">
        <f ca="1">IF(O168,Q167,SUM(C$2:C168)/COUNT(C$2:C168))+(Analysis!$D$14-500)/1000000</f>
        <v>9.8519656867065812</v>
      </c>
      <c r="R168">
        <f t="shared" ca="1" si="273"/>
        <v>0</v>
      </c>
      <c r="S168">
        <f t="shared" ca="1" si="279"/>
        <v>0</v>
      </c>
      <c r="T168">
        <f>IF(P168,T167+S168*$D168,0)</f>
        <v>0</v>
      </c>
      <c r="U168">
        <f>IF($P168,T168*Analysis!$B$28+Analysis!$B$29,0)</f>
        <v>0</v>
      </c>
      <c r="V168">
        <f>U168-'Flight Input'!$U168</f>
        <v>0</v>
      </c>
      <c r="W168">
        <f ca="1">MEDIAN2(R168,Analysis!$B$5,2)</f>
        <v>0</v>
      </c>
      <c r="X168">
        <f t="shared" ref="X168:Y168" ca="1" si="352">X167+W168*$D168</f>
        <v>0</v>
      </c>
      <c r="Y168">
        <f t="shared" ca="1" si="352"/>
        <v>0</v>
      </c>
      <c r="AA168">
        <f ca="1">AVERAGE2(W168,Analysis!$B$6,2)</f>
        <v>0</v>
      </c>
      <c r="AB168">
        <f t="shared" ref="AB168:AC168" ca="1" si="353">AB167+AA168*$D168</f>
        <v>0</v>
      </c>
      <c r="AC168">
        <f t="shared" ca="1" si="353"/>
        <v>0</v>
      </c>
      <c r="AF168">
        <f ca="1">IF(B168&gt;0,C168-Analysis!$B$14,0)</f>
        <v>4.1843854284806525E-4</v>
      </c>
      <c r="AG168">
        <f ca="1">IF(B168&gt;0,AG167+AF168*$D168,0)</f>
        <v>-5.4045849687060828E-3</v>
      </c>
      <c r="AH168">
        <f ca="1">IF(B168&gt;0,AH167+AG168*$D168,0)</f>
        <v>-1.1567090954807192E-2</v>
      </c>
      <c r="AI168">
        <f ca="1">IF(AND(B168&gt;Analysis!$B$39,B168&lt;Analysis!$B$40),FilterInput(AF168,Analysis!$B$34,Analysis!$B$35),0)</f>
        <v>0</v>
      </c>
      <c r="AJ168">
        <f ca="1">MEDIAN2(AI168,Analysis!$B$5,2)</f>
        <v>0</v>
      </c>
      <c r="AK168">
        <f ca="1">AVERAGE2(AJ168,Analysis!$B$6,2)</f>
        <v>0</v>
      </c>
      <c r="AL168">
        <f ca="1">INTEGRAL2(R168,$B168,AL167,R167,$B167,Analysis!$B$22)</f>
        <v>0</v>
      </c>
      <c r="AM168">
        <f ca="1">IF(AND(B168&lt;Analysis!$B$40,B168&gt;0),INTEGRAL2(AL168,$B168,AM167,AL167,$B167,Analysis!$B$23),0)</f>
        <v>0</v>
      </c>
      <c r="AN168">
        <f>IF($P168,AM168*Analysis!$B$30+Analysis!$B$31,0)</f>
        <v>0</v>
      </c>
      <c r="AO168">
        <f>AN168-'Flight Input'!$U168</f>
        <v>0</v>
      </c>
      <c r="AQ168">
        <f>Analysis!$B$36*'Flight Input'!U168+IF('Flight Input'!U168 &gt; 0,Analysis!$B$37,0)</f>
        <v>0</v>
      </c>
      <c r="AR168">
        <f ca="1">_xlfn.COVARIANCE.P($AN$102:$AN$1102,'Flight Input'!U168:U1168)</f>
        <v>1.0237072802682204E-2</v>
      </c>
    </row>
    <row r="169" spans="1:44" x14ac:dyDescent="0.3">
      <c r="A169">
        <v>167</v>
      </c>
      <c r="B169">
        <f>'Flight Input'!M169</f>
        <v>3.3908150000061141</v>
      </c>
      <c r="C169">
        <f ca="1">INDIRECT(CONCATENATE("'Flight Input'!",Analysis!$B$2,A169+2))</f>
        <v>9.8536839300000008</v>
      </c>
      <c r="D169">
        <f t="shared" si="270"/>
        <v>1.8865000005462207E-2</v>
      </c>
      <c r="F169">
        <f t="shared" ca="1" si="276"/>
        <v>32.886596343309279</v>
      </c>
      <c r="G169">
        <f t="shared" ca="1" si="277"/>
        <v>55.231915879341585</v>
      </c>
      <c r="I169">
        <f>SUM(D$2:D169)/COUNT(D$2:D169)</f>
        <v>1.9989311377309447E-2</v>
      </c>
      <c r="J169">
        <f t="shared" si="271"/>
        <v>0.94375437199284995</v>
      </c>
      <c r="L169">
        <f ca="1">VARA(C$2:C169)</f>
        <v>4.7196512699035521E-4</v>
      </c>
      <c r="M169">
        <f t="shared" ca="1" si="272"/>
        <v>-1.4965003368595849E-4</v>
      </c>
      <c r="N169">
        <f t="shared" ca="1" si="278"/>
        <v>5.200106014961672E-3</v>
      </c>
      <c r="O169" t="b">
        <f ca="1">IF(OR(O168,M169*MIN((B169-B$2)*Analysis!$B$19,1)&gt;Analysis!$B$18),TRUE,FALSE)</f>
        <v>0</v>
      </c>
      <c r="P169" t="b">
        <f>IF(OR('Flight Input'!N169=3,'Flight Input'!N169=9),TRUE,FALSE)</f>
        <v>0</v>
      </c>
      <c r="Q169">
        <f ca="1">IF(O169,Q168,SUM(C$2:C169)/COUNT(C$2:C169))+(Analysis!$D$14-500)/1000000</f>
        <v>9.8519765691071388</v>
      </c>
      <c r="R169">
        <f t="shared" ca="1" si="273"/>
        <v>0</v>
      </c>
      <c r="S169">
        <f t="shared" ca="1" si="279"/>
        <v>0</v>
      </c>
      <c r="T169">
        <f>IF(P169,T168+S169*$D169,0)</f>
        <v>0</v>
      </c>
      <c r="U169">
        <f>IF($P169,T169*Analysis!$B$28+Analysis!$B$29,0)</f>
        <v>0</v>
      </c>
      <c r="V169">
        <f>U169-'Flight Input'!$U169</f>
        <v>0</v>
      </c>
      <c r="W169">
        <f ca="1">MEDIAN2(R169,Analysis!$B$5,2)</f>
        <v>0</v>
      </c>
      <c r="X169">
        <f t="shared" ref="X169:Y169" ca="1" si="354">X168+W169*$D169</f>
        <v>0</v>
      </c>
      <c r="Y169">
        <f t="shared" ca="1" si="354"/>
        <v>0</v>
      </c>
      <c r="AA169">
        <f ca="1">AVERAGE2(W169,Analysis!$B$6,2)</f>
        <v>0</v>
      </c>
      <c r="AB169">
        <f t="shared" ref="AB169:AC169" ca="1" si="355">AB168+AA169*$D169</f>
        <v>0</v>
      </c>
      <c r="AC169">
        <f t="shared" ca="1" si="355"/>
        <v>0</v>
      </c>
      <c r="AF169">
        <f ca="1">IF(B169&gt;0,C169-Analysis!$B$14,0)</f>
        <v>5.1653854284872125E-4</v>
      </c>
      <c r="AG169">
        <f ca="1">IF(B169&gt;0,AG168+AF169*$D169,0)</f>
        <v>-5.39484046909242E-3</v>
      </c>
      <c r="AH169">
        <f ca="1">IF(B169&gt;0,AH168+AG169*$D169,0)</f>
        <v>-1.1668864620286087E-2</v>
      </c>
      <c r="AI169">
        <f ca="1">IF(AND(B169&gt;Analysis!$B$39,B169&lt;Analysis!$B$40),FilterInput(AF169,Analysis!$B$34,Analysis!$B$35),0)</f>
        <v>0</v>
      </c>
      <c r="AJ169">
        <f ca="1">MEDIAN2(AI169,Analysis!$B$5,2)</f>
        <v>0</v>
      </c>
      <c r="AK169">
        <f ca="1">AVERAGE2(AJ169,Analysis!$B$6,2)</f>
        <v>0</v>
      </c>
      <c r="AL169">
        <f ca="1">INTEGRAL2(R169,$B169,AL168,R168,$B168,Analysis!$B$22)</f>
        <v>0</v>
      </c>
      <c r="AM169">
        <f ca="1">IF(AND(B169&lt;Analysis!$B$40,B169&gt;0),INTEGRAL2(AL169,$B169,AM168,AL168,$B168,Analysis!$B$23),0)</f>
        <v>0</v>
      </c>
      <c r="AN169">
        <f>IF($P169,AM169*Analysis!$B$30+Analysis!$B$31,0)</f>
        <v>0</v>
      </c>
      <c r="AO169">
        <f>AN169-'Flight Input'!$U169</f>
        <v>0</v>
      </c>
      <c r="AQ169">
        <f>Analysis!$B$36*'Flight Input'!U169+IF('Flight Input'!U169 &gt; 0,Analysis!$B$37,0)</f>
        <v>0</v>
      </c>
      <c r="AR169">
        <f ca="1">_xlfn.COVARIANCE.P($AN$102:$AN$1102,'Flight Input'!U169:U1169)</f>
        <v>1.0169988388836305E-2</v>
      </c>
    </row>
    <row r="170" spans="1:44" x14ac:dyDescent="0.3">
      <c r="A170">
        <v>168</v>
      </c>
      <c r="B170">
        <f>'Flight Input'!M170</f>
        <v>3.4054869999963557</v>
      </c>
      <c r="C170">
        <f ca="1">INDIRECT(CONCATENATE("'Flight Input'!",Analysis!$B$2,A170+2))</f>
        <v>9.8535564000000004</v>
      </c>
      <c r="D170">
        <f t="shared" si="270"/>
        <v>1.4671999990241602E-2</v>
      </c>
      <c r="F170">
        <f t="shared" ca="1" si="276"/>
        <v>33.031167722713924</v>
      </c>
      <c r="G170">
        <f t="shared" ca="1" si="277"/>
        <v>55.716549171846914</v>
      </c>
      <c r="I170">
        <f>SUM(D$2:D170)/COUNT(D$2:D170)</f>
        <v>1.9957660714291187E-2</v>
      </c>
      <c r="J170">
        <f t="shared" si="271"/>
        <v>0.73515629914157954</v>
      </c>
      <c r="L170">
        <f ca="1">VARA(C$2:C170)</f>
        <v>4.6917270737629644E-4</v>
      </c>
      <c r="M170">
        <f t="shared" ca="1" si="272"/>
        <v>-1.9032303816221522E-4</v>
      </c>
      <c r="N170">
        <f t="shared" ca="1" si="278"/>
        <v>-8.6920665270679206E-3</v>
      </c>
      <c r="O170" t="b">
        <f ca="1">IF(OR(O169,M170*MIN((B170-B$2)*Analysis!$B$19,1)&gt;Analysis!$B$18),TRUE,FALSE)</f>
        <v>0</v>
      </c>
      <c r="P170" t="b">
        <f>IF(OR('Flight Input'!N170=3,'Flight Input'!N170=9),TRUE,FALSE)</f>
        <v>0</v>
      </c>
      <c r="Q170">
        <f ca="1">IF(O170,Q169,SUM(C$2:C170)/COUNT(C$2:C170))+(Analysis!$D$14-500)/1000000</f>
        <v>9.8519865681065042</v>
      </c>
      <c r="R170">
        <f t="shared" ca="1" si="273"/>
        <v>0</v>
      </c>
      <c r="S170">
        <f t="shared" ca="1" si="279"/>
        <v>0</v>
      </c>
      <c r="T170">
        <f>IF(P170,T169+S170*$D170,0)</f>
        <v>0</v>
      </c>
      <c r="U170">
        <f>IF($P170,T170*Analysis!$B$28+Analysis!$B$29,0)</f>
        <v>0</v>
      </c>
      <c r="V170">
        <f>U170-'Flight Input'!$U170</f>
        <v>0</v>
      </c>
      <c r="W170">
        <f ca="1">MEDIAN2(R170,Analysis!$B$5,2)</f>
        <v>0</v>
      </c>
      <c r="X170">
        <f t="shared" ref="X170:Y170" ca="1" si="356">X169+W170*$D170</f>
        <v>0</v>
      </c>
      <c r="Y170">
        <f t="shared" ca="1" si="356"/>
        <v>0</v>
      </c>
      <c r="AA170">
        <f ca="1">AVERAGE2(W170,Analysis!$B$6,2)</f>
        <v>0</v>
      </c>
      <c r="AB170">
        <f t="shared" ref="AB170:AC170" ca="1" si="357">AB169+AA170*$D170</f>
        <v>0</v>
      </c>
      <c r="AC170">
        <f t="shared" ca="1" si="357"/>
        <v>0</v>
      </c>
      <c r="AF170">
        <f ca="1">IF(B170&gt;0,C170-Analysis!$B$14,0)</f>
        <v>3.8900854284840136E-4</v>
      </c>
      <c r="AG170">
        <f ca="1">IF(B170&gt;0,AG169+AF170*$D170,0)</f>
        <v>-5.3891329357555447E-3</v>
      </c>
      <c r="AH170">
        <f ca="1">IF(B170&gt;0,AH169+AG170*$D170,0)</f>
        <v>-1.1747933978666903E-2</v>
      </c>
      <c r="AI170">
        <f ca="1">IF(AND(B170&gt;Analysis!$B$39,B170&lt;Analysis!$B$40),FilterInput(AF170,Analysis!$B$34,Analysis!$B$35),0)</f>
        <v>0</v>
      </c>
      <c r="AJ170">
        <f ca="1">MEDIAN2(AI170,Analysis!$B$5,2)</f>
        <v>0</v>
      </c>
      <c r="AK170">
        <f ca="1">AVERAGE2(AJ170,Analysis!$B$6,2)</f>
        <v>0</v>
      </c>
      <c r="AL170">
        <f ca="1">INTEGRAL2(R170,$B170,AL169,R169,$B169,Analysis!$B$22)</f>
        <v>0</v>
      </c>
      <c r="AM170">
        <f ca="1">IF(AND(B170&lt;Analysis!$B$40,B170&gt;0),INTEGRAL2(AL170,$B170,AM169,AL169,$B169,Analysis!$B$23),0)</f>
        <v>0</v>
      </c>
      <c r="AN170">
        <f>IF($P170,AM170*Analysis!$B$30+Analysis!$B$31,0)</f>
        <v>0</v>
      </c>
      <c r="AO170">
        <f>AN170-'Flight Input'!$U170</f>
        <v>0</v>
      </c>
      <c r="AQ170">
        <f>Analysis!$B$36*'Flight Input'!U170+IF('Flight Input'!U170 &gt; 0,Analysis!$B$37,0)</f>
        <v>0</v>
      </c>
      <c r="AR170">
        <f ca="1">_xlfn.COVARIANCE.P($AN$102:$AN$1102,'Flight Input'!U170:U1170)</f>
        <v>1.0102807547250523E-2</v>
      </c>
    </row>
    <row r="171" spans="1:44" x14ac:dyDescent="0.3">
      <c r="A171">
        <v>169</v>
      </c>
      <c r="B171">
        <f>'Flight Input'!M171</f>
        <v>3.4302049999969313</v>
      </c>
      <c r="C171">
        <f ca="1">INDIRECT(CONCATENATE("'Flight Input'!",Analysis!$B$2,A171+2))</f>
        <v>9.8535171600000009</v>
      </c>
      <c r="D171">
        <f t="shared" si="270"/>
        <v>2.4718000000575557E-2</v>
      </c>
      <c r="F171">
        <f t="shared" ca="1" si="276"/>
        <v>33.274726959880475</v>
      </c>
      <c r="G171">
        <f t="shared" ca="1" si="277"/>
        <v>56.539033872860394</v>
      </c>
      <c r="I171">
        <f>SUM(D$2:D171)/COUNT(D$2:D171)</f>
        <v>1.998582840237571E-2</v>
      </c>
      <c r="J171">
        <f t="shared" si="271"/>
        <v>1.2367763548714015</v>
      </c>
      <c r="L171">
        <f ca="1">VARA(C$2:C171)</f>
        <v>4.6641237010875851E-4</v>
      </c>
      <c r="M171">
        <f t="shared" ca="1" si="272"/>
        <v>-1.1167316398873936E-4</v>
      </c>
      <c r="N171">
        <f t="shared" ca="1" si="278"/>
        <v>-1.5875070798057349E-3</v>
      </c>
      <c r="O171" t="b">
        <f ca="1">IF(OR(O170,M171*MIN((B171-B$2)*Analysis!$B$19,1)&gt;Analysis!$B$18),TRUE,FALSE)</f>
        <v>0</v>
      </c>
      <c r="P171" t="b">
        <f>IF(OR('Flight Input'!N171=3,'Flight Input'!N171=9),TRUE,FALSE)</f>
        <v>0</v>
      </c>
      <c r="Q171">
        <f ca="1">IF(O171,Q170,SUM(C$2:C171)/COUNT(C$2:C171))+(Analysis!$D$14-500)/1000000</f>
        <v>9.8519962186470522</v>
      </c>
      <c r="R171">
        <f t="shared" ca="1" si="273"/>
        <v>0</v>
      </c>
      <c r="S171">
        <f t="shared" ca="1" si="279"/>
        <v>0</v>
      </c>
      <c r="T171">
        <f>IF(P171,T170+S171*$D171,0)</f>
        <v>0</v>
      </c>
      <c r="U171">
        <f>IF($P171,T171*Analysis!$B$28+Analysis!$B$29,0)</f>
        <v>0</v>
      </c>
      <c r="V171">
        <f>U171-'Flight Input'!$U171</f>
        <v>0</v>
      </c>
      <c r="W171">
        <f ca="1">MEDIAN2(R171,Analysis!$B$5,2)</f>
        <v>0</v>
      </c>
      <c r="X171">
        <f t="shared" ref="X171:Y171" ca="1" si="358">X170+W171*$D171</f>
        <v>0</v>
      </c>
      <c r="Y171">
        <f t="shared" ca="1" si="358"/>
        <v>0</v>
      </c>
      <c r="AA171">
        <f ca="1">AVERAGE2(W171,Analysis!$B$6,2)</f>
        <v>0</v>
      </c>
      <c r="AB171">
        <f t="shared" ref="AB171:AC171" ca="1" si="359">AB170+AA171*$D171</f>
        <v>0</v>
      </c>
      <c r="AC171">
        <f t="shared" ca="1" si="359"/>
        <v>0</v>
      </c>
      <c r="AF171">
        <f ca="1">IF(B171&gt;0,C171-Analysis!$B$14,0)</f>
        <v>3.4976854284884951E-4</v>
      </c>
      <c r="AG171">
        <f ca="1">IF(B171&gt;0,AG170+AF171*$D171,0)</f>
        <v>-5.3804873569132054E-3</v>
      </c>
      <c r="AH171">
        <f ca="1">IF(B171&gt;0,AH170+AG171*$D171,0)</f>
        <v>-1.188092886515818E-2</v>
      </c>
      <c r="AI171">
        <f ca="1">IF(AND(B171&gt;Analysis!$B$39,B171&lt;Analysis!$B$40),FilterInput(AF171,Analysis!$B$34,Analysis!$B$35),0)</f>
        <v>0</v>
      </c>
      <c r="AJ171">
        <f ca="1">MEDIAN2(AI171,Analysis!$B$5,2)</f>
        <v>0</v>
      </c>
      <c r="AK171">
        <f ca="1">AVERAGE2(AJ171,Analysis!$B$6,2)</f>
        <v>0</v>
      </c>
      <c r="AL171">
        <f ca="1">INTEGRAL2(R171,$B171,AL170,R170,$B170,Analysis!$B$22)</f>
        <v>0</v>
      </c>
      <c r="AM171">
        <f ca="1">IF(AND(B171&lt;Analysis!$B$40,B171&gt;0),INTEGRAL2(AL171,$B171,AM170,AL170,$B170,Analysis!$B$23),0)</f>
        <v>0</v>
      </c>
      <c r="AN171">
        <f>IF($P171,AM171*Analysis!$B$30+Analysis!$B$31,0)</f>
        <v>0</v>
      </c>
      <c r="AO171">
        <f>AN171-'Flight Input'!$U171</f>
        <v>0</v>
      </c>
      <c r="AQ171">
        <f>Analysis!$B$36*'Flight Input'!U171+IF('Flight Input'!U171 &gt; 0,Analysis!$B$37,0)</f>
        <v>0</v>
      </c>
      <c r="AR171">
        <f ca="1">_xlfn.COVARIANCE.P($AN$102:$AN$1102,'Flight Input'!U171:U1171)</f>
        <v>1.0034627128546492E-2</v>
      </c>
    </row>
    <row r="172" spans="1:44" x14ac:dyDescent="0.3">
      <c r="A172">
        <v>170</v>
      </c>
      <c r="B172">
        <f>'Flight Input'!M172</f>
        <v>3.4520959999936167</v>
      </c>
      <c r="C172">
        <f ca="1">INDIRECT(CONCATENATE("'Flight Input'!",Analysis!$B$2,A172+2))</f>
        <v>9.8535269700000008</v>
      </c>
      <c r="D172">
        <f t="shared" si="270"/>
        <v>2.1890999996685423E-2</v>
      </c>
      <c r="F172">
        <f t="shared" ca="1" si="276"/>
        <v>33.490430518748084</v>
      </c>
      <c r="G172">
        <f t="shared" ca="1" si="277"/>
        <v>57.2721728872353</v>
      </c>
      <c r="I172">
        <f>SUM(D$2:D172)/COUNT(D$2:D172)</f>
        <v>1.9997035294106943E-2</v>
      </c>
      <c r="J172">
        <f t="shared" si="271"/>
        <v>1.0947122748308908</v>
      </c>
      <c r="L172">
        <f ca="1">VARA(C$2:C172)</f>
        <v>4.6368451100183624E-4</v>
      </c>
      <c r="M172">
        <f t="shared" ca="1" si="272"/>
        <v>-1.246109865851401E-4</v>
      </c>
      <c r="N172">
        <f t="shared" ca="1" si="278"/>
        <v>4.4812936829625522E-4</v>
      </c>
      <c r="O172" t="b">
        <f ca="1">IF(OR(O171,M172*MIN((B172-B$2)*Analysis!$B$19,1)&gt;Analysis!$B$18),TRUE,FALSE)</f>
        <v>0</v>
      </c>
      <c r="P172" t="b">
        <f>IF(OR('Flight Input'!N172=3,'Flight Input'!N172=9),TRUE,FALSE)</f>
        <v>0</v>
      </c>
      <c r="Q172">
        <f ca="1">IF(O172,Q171,SUM(C$2:C172)/COUNT(C$2:C172))+(Analysis!$D$14-500)/1000000</f>
        <v>9.8520058136842046</v>
      </c>
      <c r="R172">
        <f t="shared" ca="1" si="273"/>
        <v>0</v>
      </c>
      <c r="S172">
        <f t="shared" ca="1" si="279"/>
        <v>0</v>
      </c>
      <c r="T172">
        <f>IF(P172,T171+S172*$D172,0)</f>
        <v>0</v>
      </c>
      <c r="U172">
        <f>IF($P172,T172*Analysis!$B$28+Analysis!$B$29,0)</f>
        <v>0</v>
      </c>
      <c r="V172">
        <f>U172-'Flight Input'!$U172</f>
        <v>0</v>
      </c>
      <c r="W172">
        <f ca="1">MEDIAN2(R172,Analysis!$B$5,2)</f>
        <v>0</v>
      </c>
      <c r="X172">
        <f t="shared" ref="X172:Y172" ca="1" si="360">X171+W172*$D172</f>
        <v>0</v>
      </c>
      <c r="Y172">
        <f t="shared" ca="1" si="360"/>
        <v>0</v>
      </c>
      <c r="AA172">
        <f ca="1">AVERAGE2(W172,Analysis!$B$6,2)</f>
        <v>0</v>
      </c>
      <c r="AB172">
        <f t="shared" ref="AB172:AC172" ca="1" si="361">AB171+AA172*$D172</f>
        <v>0</v>
      </c>
      <c r="AC172">
        <f t="shared" ca="1" si="361"/>
        <v>0</v>
      </c>
      <c r="AF172">
        <f ca="1">IF(B172&gt;0,C172-Analysis!$B$14,0)</f>
        <v>3.5957854284873747E-4</v>
      </c>
      <c r="AG172">
        <f ca="1">IF(B172&gt;0,AG171+AF172*$D172,0)</f>
        <v>-5.3726158230328952E-3</v>
      </c>
      <c r="AH172">
        <f ca="1">IF(B172&gt;0,AH171+AG172*$D172,0)</f>
        <v>-1.1998540798122386E-2</v>
      </c>
      <c r="AI172">
        <f ca="1">IF(AND(B172&gt;Analysis!$B$39,B172&lt;Analysis!$B$40),FilterInput(AF172,Analysis!$B$34,Analysis!$B$35),0)</f>
        <v>0</v>
      </c>
      <c r="AJ172">
        <f ca="1">MEDIAN2(AI172,Analysis!$B$5,2)</f>
        <v>0</v>
      </c>
      <c r="AK172">
        <f ca="1">AVERAGE2(AJ172,Analysis!$B$6,2)</f>
        <v>0</v>
      </c>
      <c r="AL172">
        <f ca="1">INTEGRAL2(R172,$B172,AL171,R171,$B171,Analysis!$B$22)</f>
        <v>0</v>
      </c>
      <c r="AM172">
        <f ca="1">IF(AND(B172&lt;Analysis!$B$40,B172&gt;0),INTEGRAL2(AL172,$B172,AM171,AL171,$B171,Analysis!$B$23),0)</f>
        <v>0</v>
      </c>
      <c r="AN172">
        <f>IF($P172,AM172*Analysis!$B$30+Analysis!$B$31,0)</f>
        <v>0</v>
      </c>
      <c r="AO172">
        <f>AN172-'Flight Input'!$U172</f>
        <v>0</v>
      </c>
      <c r="AQ172">
        <f>Analysis!$B$36*'Flight Input'!U172+IF('Flight Input'!U172 &gt; 0,Analysis!$B$37,0)</f>
        <v>0</v>
      </c>
      <c r="AR172">
        <f ca="1">_xlfn.COVARIANCE.P($AN$102:$AN$1102,'Flight Input'!U172:U1172)</f>
        <v>9.9663577069876268E-3</v>
      </c>
    </row>
    <row r="173" spans="1:44" x14ac:dyDescent="0.3">
      <c r="A173">
        <v>171</v>
      </c>
      <c r="B173">
        <f>'Flight Input'!M173</f>
        <v>3.4648049999959767</v>
      </c>
      <c r="C173">
        <f ca="1">INDIRECT(CONCATENATE("'Flight Input'!",Analysis!$B$2,A173+2))</f>
        <v>9.8535367800000007</v>
      </c>
      <c r="D173">
        <f t="shared" si="270"/>
        <v>1.2709000002359971E-2</v>
      </c>
      <c r="F173">
        <f t="shared" ca="1" si="276"/>
        <v>33.615659117708361</v>
      </c>
      <c r="G173">
        <f t="shared" ca="1" si="277"/>
        <v>57.699394299041586</v>
      </c>
      <c r="I173">
        <f>SUM(D$2:D173)/COUNT(D$2:D173)</f>
        <v>1.9954415204681521E-2</v>
      </c>
      <c r="J173">
        <f t="shared" si="271"/>
        <v>0.63690165168951196</v>
      </c>
      <c r="L173">
        <f ca="1">VARA(C$2:C173)</f>
        <v>4.609885613164888E-4</v>
      </c>
      <c r="M173">
        <f t="shared" ca="1" si="272"/>
        <v>-2.1212917498204581E-4</v>
      </c>
      <c r="N173">
        <f t="shared" ca="1" si="278"/>
        <v>7.7189393328084947E-4</v>
      </c>
      <c r="O173" t="b">
        <f ca="1">IF(OR(O172,M173*MIN((B173-B$2)*Analysis!$B$19,1)&gt;Analysis!$B$18),TRUE,FALSE)</f>
        <v>0</v>
      </c>
      <c r="P173" t="b">
        <f>IF(OR('Flight Input'!N173=3,'Flight Input'!N173=9),TRUE,FALSE)</f>
        <v>0</v>
      </c>
      <c r="Q173">
        <f ca="1">IF(O173,Q172,SUM(C$2:C173)/COUNT(C$2:C173))+(Analysis!$D$14-500)/1000000</f>
        <v>9.852015354186042</v>
      </c>
      <c r="R173">
        <f t="shared" ca="1" si="273"/>
        <v>0</v>
      </c>
      <c r="S173">
        <f t="shared" ca="1" si="279"/>
        <v>0</v>
      </c>
      <c r="T173">
        <f>IF(P173,T172+S173*$D173,0)</f>
        <v>0</v>
      </c>
      <c r="U173">
        <f>IF($P173,T173*Analysis!$B$28+Analysis!$B$29,0)</f>
        <v>0</v>
      </c>
      <c r="V173">
        <f>U173-'Flight Input'!$U173</f>
        <v>0</v>
      </c>
      <c r="W173">
        <f ca="1">MEDIAN2(R173,Analysis!$B$5,2)</f>
        <v>0</v>
      </c>
      <c r="X173">
        <f t="shared" ref="X173:Y173" ca="1" si="362">X172+W173*$D173</f>
        <v>0</v>
      </c>
      <c r="Y173">
        <f t="shared" ca="1" si="362"/>
        <v>0</v>
      </c>
      <c r="AA173">
        <f ca="1">AVERAGE2(W173,Analysis!$B$6,2)</f>
        <v>0</v>
      </c>
      <c r="AB173">
        <f t="shared" ref="AB173:AC173" ca="1" si="363">AB172+AA173*$D173</f>
        <v>0</v>
      </c>
      <c r="AC173">
        <f t="shared" ca="1" si="363"/>
        <v>0</v>
      </c>
      <c r="AF173">
        <f ca="1">IF(B173&gt;0,C173-Analysis!$B$14,0)</f>
        <v>3.6938854284862543E-4</v>
      </c>
      <c r="AG173">
        <f ca="1">IF(B173&gt;0,AG172+AF173*$D173,0)</f>
        <v>-5.3679212640409604E-3</v>
      </c>
      <c r="AH173">
        <f ca="1">IF(B173&gt;0,AH172+AG173*$D173,0)</f>
        <v>-1.2066761709479751E-2</v>
      </c>
      <c r="AI173">
        <f ca="1">IF(AND(B173&gt;Analysis!$B$39,B173&lt;Analysis!$B$40),FilterInput(AF173,Analysis!$B$34,Analysis!$B$35),0)</f>
        <v>0</v>
      </c>
      <c r="AJ173">
        <f ca="1">MEDIAN2(AI173,Analysis!$B$5,2)</f>
        <v>0</v>
      </c>
      <c r="AK173">
        <f ca="1">AVERAGE2(AJ173,Analysis!$B$6,2)</f>
        <v>0</v>
      </c>
      <c r="AL173">
        <f ca="1">INTEGRAL2(R173,$B173,AL172,R172,$B172,Analysis!$B$22)</f>
        <v>0</v>
      </c>
      <c r="AM173">
        <f ca="1">IF(AND(B173&lt;Analysis!$B$40,B173&gt;0),INTEGRAL2(AL173,$B173,AM172,AL172,$B172,Analysis!$B$23),0)</f>
        <v>0</v>
      </c>
      <c r="AN173">
        <f>IF($P173,AM173*Analysis!$B$30+Analysis!$B$31,0)</f>
        <v>0</v>
      </c>
      <c r="AO173">
        <f>AN173-'Flight Input'!$U173</f>
        <v>0</v>
      </c>
      <c r="AQ173">
        <f>Analysis!$B$36*'Flight Input'!U173+IF('Flight Input'!U173 &gt; 0,Analysis!$B$37,0)</f>
        <v>0</v>
      </c>
      <c r="AR173">
        <f ca="1">_xlfn.COVARIANCE.P($AN$102:$AN$1102,'Flight Input'!U173:U1173)</f>
        <v>9.897564844562997E-3</v>
      </c>
    </row>
    <row r="174" spans="1:44" x14ac:dyDescent="0.3">
      <c r="A174">
        <v>172</v>
      </c>
      <c r="B174">
        <f>'Flight Input'!M174</f>
        <v>3.49079100000381</v>
      </c>
      <c r="C174">
        <f ca="1">INDIRECT(CONCATENATE("'Flight Input'!",Analysis!$B$2,A174+2))</f>
        <v>9.8535367800000007</v>
      </c>
      <c r="D174">
        <f t="shared" si="270"/>
        <v>2.5986000007833354E-2</v>
      </c>
      <c r="F174">
        <f t="shared" ca="1" si="276"/>
        <v>33.871713124550631</v>
      </c>
      <c r="G174">
        <f t="shared" ca="1" si="277"/>
        <v>58.579584636561485</v>
      </c>
      <c r="I174">
        <f>SUM(D$2:D174)/COUNT(D$2:D174)</f>
        <v>1.9989482558188217E-2</v>
      </c>
      <c r="J174">
        <f t="shared" si="271"/>
        <v>1.2999836254985402</v>
      </c>
      <c r="L174">
        <f ca="1">VARA(C$2:C174)</f>
        <v>4.5832377994548164E-4</v>
      </c>
      <c r="M174">
        <f t="shared" ca="1" si="272"/>
        <v>-1.0254680867405055E-4</v>
      </c>
      <c r="N174">
        <f t="shared" ca="1" si="278"/>
        <v>0</v>
      </c>
      <c r="O174" t="b">
        <f ca="1">IF(OR(O173,M174*MIN((B174-B$2)*Analysis!$B$19,1)&gt;Analysis!$B$18),TRUE,FALSE)</f>
        <v>0</v>
      </c>
      <c r="P174" t="b">
        <f>IF(OR('Flight Input'!N174=3,'Flight Input'!N174=9),TRUE,FALSE)</f>
        <v>0</v>
      </c>
      <c r="Q174">
        <f ca="1">IF(O174,Q173,SUM(C$2:C174)/COUNT(C$2:C174))+(Analysis!$D$14-500)/1000000</f>
        <v>9.8520247843930591</v>
      </c>
      <c r="R174">
        <f t="shared" ca="1" si="273"/>
        <v>0</v>
      </c>
      <c r="S174">
        <f t="shared" ca="1" si="279"/>
        <v>0</v>
      </c>
      <c r="T174">
        <f>IF(P174,T173+S174*$D174,0)</f>
        <v>0</v>
      </c>
      <c r="U174">
        <f>IF($P174,T174*Analysis!$B$28+Analysis!$B$29,0)</f>
        <v>0</v>
      </c>
      <c r="V174">
        <f>U174-'Flight Input'!$U174</f>
        <v>0</v>
      </c>
      <c r="W174">
        <f ca="1">MEDIAN2(R174,Analysis!$B$5,2)</f>
        <v>0</v>
      </c>
      <c r="X174">
        <f t="shared" ref="X174:Y174" ca="1" si="364">X173+W174*$D174</f>
        <v>0</v>
      </c>
      <c r="Y174">
        <f t="shared" ca="1" si="364"/>
        <v>0</v>
      </c>
      <c r="AA174">
        <f ca="1">AVERAGE2(W174,Analysis!$B$6,2)</f>
        <v>0</v>
      </c>
      <c r="AB174">
        <f t="shared" ref="AB174:AC174" ca="1" si="365">AB173+AA174*$D174</f>
        <v>0</v>
      </c>
      <c r="AC174">
        <f t="shared" ca="1" si="365"/>
        <v>0</v>
      </c>
      <c r="AF174">
        <f ca="1">IF(B174&gt;0,C174-Analysis!$B$14,0)</f>
        <v>3.6938854284862543E-4</v>
      </c>
      <c r="AG174">
        <f ca="1">IF(B174&gt;0,AG173+AF174*$D174,0)</f>
        <v>-5.3583223333636028E-3</v>
      </c>
      <c r="AH174">
        <f ca="1">IF(B174&gt;0,AH173+AG174*$D174,0)</f>
        <v>-1.2206003073676511E-2</v>
      </c>
      <c r="AI174">
        <f ca="1">IF(AND(B174&gt;Analysis!$B$39,B174&lt;Analysis!$B$40),FilterInput(AF174,Analysis!$B$34,Analysis!$B$35),0)</f>
        <v>0</v>
      </c>
      <c r="AJ174">
        <f ca="1">MEDIAN2(AI174,Analysis!$B$5,2)</f>
        <v>0</v>
      </c>
      <c r="AK174">
        <f ca="1">AVERAGE2(AJ174,Analysis!$B$6,2)</f>
        <v>0</v>
      </c>
      <c r="AL174">
        <f ca="1">INTEGRAL2(R174,$B174,AL173,R173,$B173,Analysis!$B$22)</f>
        <v>0</v>
      </c>
      <c r="AM174">
        <f ca="1">IF(AND(B174&lt;Analysis!$B$40,B174&gt;0),INTEGRAL2(AL174,$B174,AM173,AL173,$B173,Analysis!$B$23),0)</f>
        <v>0</v>
      </c>
      <c r="AN174">
        <f>IF($P174,AM174*Analysis!$B$30+Analysis!$B$31,0)</f>
        <v>0</v>
      </c>
      <c r="AO174">
        <f>AN174-'Flight Input'!$U174</f>
        <v>0</v>
      </c>
      <c r="AQ174">
        <f>Analysis!$B$36*'Flight Input'!U174+IF('Flight Input'!U174 &gt; 0,Analysis!$B$37,0)</f>
        <v>0</v>
      </c>
      <c r="AR174">
        <f ca="1">_xlfn.COVARIANCE.P($AN$102:$AN$1102,'Flight Input'!U174:U1174)</f>
        <v>9.8287585240772607E-3</v>
      </c>
    </row>
    <row r="175" spans="1:44" x14ac:dyDescent="0.3">
      <c r="A175">
        <v>173</v>
      </c>
      <c r="B175">
        <f>'Flight Input'!M175</f>
        <v>3.5001929999998538</v>
      </c>
      <c r="C175">
        <f ca="1">INDIRECT(CONCATENATE("'Flight Input'!",Analysis!$B$2,A175+2))</f>
        <v>9.8535171600000009</v>
      </c>
      <c r="D175">
        <f t="shared" si="270"/>
        <v>9.4019999960437417E-3</v>
      </c>
      <c r="F175">
        <f t="shared" ca="1" si="276"/>
        <v>33.964355892849966</v>
      </c>
      <c r="G175">
        <f t="shared" ca="1" si="277"/>
        <v>58.898917510531689</v>
      </c>
      <c r="I175">
        <f>SUM(D$2:D175)/COUNT(D$2:D175)</f>
        <v>1.9928283237019753E-2</v>
      </c>
      <c r="J175">
        <f t="shared" si="271"/>
        <v>0.47179176872487077</v>
      </c>
      <c r="L175">
        <f ca="1">VARA(C$2:C175)</f>
        <v>4.556892659066074E-4</v>
      </c>
      <c r="M175">
        <f t="shared" ca="1" si="272"/>
        <v>-2.8020783237426233E-4</v>
      </c>
      <c r="N175">
        <f t="shared" ca="1" si="278"/>
        <v>-2.0867900455256126E-3</v>
      </c>
      <c r="O175" t="b">
        <f ca="1">IF(OR(O174,M175*MIN((B175-B$2)*Analysis!$B$19,1)&gt;Analysis!$B$18),TRUE,FALSE)</f>
        <v>0</v>
      </c>
      <c r="P175" t="b">
        <f>IF(OR('Flight Input'!N175=3,'Flight Input'!N175=9),TRUE,FALSE)</f>
        <v>0</v>
      </c>
      <c r="Q175">
        <f ca="1">IF(O175,Q174,SUM(C$2:C175)/COUNT(C$2:C175))+(Analysis!$D$14-500)/1000000</f>
        <v>9.8520339934482699</v>
      </c>
      <c r="R175">
        <f t="shared" ca="1" si="273"/>
        <v>0</v>
      </c>
      <c r="S175">
        <f t="shared" ca="1" si="279"/>
        <v>0</v>
      </c>
      <c r="T175">
        <f>IF(P175,T174+S175*$D175,0)</f>
        <v>0</v>
      </c>
      <c r="U175">
        <f>IF($P175,T175*Analysis!$B$28+Analysis!$B$29,0)</f>
        <v>0</v>
      </c>
      <c r="V175">
        <f>U175-'Flight Input'!$U175</f>
        <v>0</v>
      </c>
      <c r="W175">
        <f ca="1">MEDIAN2(R175,Analysis!$B$5,2)</f>
        <v>0</v>
      </c>
      <c r="X175">
        <f t="shared" ref="X175:Y175" ca="1" si="366">X174+W175*$D175</f>
        <v>0</v>
      </c>
      <c r="Y175">
        <f t="shared" ca="1" si="366"/>
        <v>0</v>
      </c>
      <c r="AA175">
        <f ca="1">AVERAGE2(W175,Analysis!$B$6,2)</f>
        <v>0</v>
      </c>
      <c r="AB175">
        <f t="shared" ref="AB175:AC175" ca="1" si="367">AB174+AA175*$D175</f>
        <v>0</v>
      </c>
      <c r="AC175">
        <f t="shared" ca="1" si="367"/>
        <v>0</v>
      </c>
      <c r="AF175">
        <f ca="1">IF(B175&gt;0,C175-Analysis!$B$14,0)</f>
        <v>3.4976854284884951E-4</v>
      </c>
      <c r="AG175">
        <f ca="1">IF(B175&gt;0,AG174+AF175*$D175,0)</f>
        <v>-5.3550338095251218E-3</v>
      </c>
      <c r="AH175">
        <f ca="1">IF(B175&gt;0,AH174+AG175*$D175,0)</f>
        <v>-1.2256351101532481E-2</v>
      </c>
      <c r="AI175">
        <f ca="1">IF(AND(B175&gt;Analysis!$B$39,B175&lt;Analysis!$B$40),FilterInput(AF175,Analysis!$B$34,Analysis!$B$35),0)</f>
        <v>0</v>
      </c>
      <c r="AJ175">
        <f ca="1">MEDIAN2(AI175,Analysis!$B$5,2)</f>
        <v>0</v>
      </c>
      <c r="AK175">
        <f ca="1">AVERAGE2(AJ175,Analysis!$B$6,2)</f>
        <v>0</v>
      </c>
      <c r="AL175">
        <f ca="1">INTEGRAL2(R175,$B175,AL174,R174,$B174,Analysis!$B$22)</f>
        <v>0</v>
      </c>
      <c r="AM175">
        <f ca="1">IF(AND(B175&lt;Analysis!$B$40,B175&gt;0),INTEGRAL2(AL175,$B175,AM174,AL174,$B174,Analysis!$B$23),0)</f>
        <v>0</v>
      </c>
      <c r="AN175">
        <f>IF($P175,AM175*Analysis!$B$30+Analysis!$B$31,0)</f>
        <v>0</v>
      </c>
      <c r="AO175">
        <f>AN175-'Flight Input'!$U175</f>
        <v>0</v>
      </c>
      <c r="AQ175">
        <f>Analysis!$B$36*'Flight Input'!U175+IF('Flight Input'!U175 &gt; 0,Analysis!$B$37,0)</f>
        <v>0</v>
      </c>
      <c r="AR175">
        <f ca="1">_xlfn.COVARIANCE.P($AN$102:$AN$1102,'Flight Input'!U175:U1175)</f>
        <v>9.7605020468636075E-3</v>
      </c>
    </row>
    <row r="176" spans="1:44" x14ac:dyDescent="0.3">
      <c r="A176">
        <v>174</v>
      </c>
      <c r="B176">
        <f>'Flight Input'!M176</f>
        <v>3.530681000003824</v>
      </c>
      <c r="C176">
        <f ca="1">INDIRECT(CONCATENATE("'Flight Input'!",Analysis!$B$2,A176+2))</f>
        <v>9.8535367800000007</v>
      </c>
      <c r="D176">
        <f t="shared" si="270"/>
        <v>3.0488000003970228E-2</v>
      </c>
      <c r="F176">
        <f t="shared" ca="1" si="276"/>
        <v>34.264770522237725</v>
      </c>
      <c r="G176">
        <f t="shared" ca="1" si="277"/>
        <v>59.943581834349715</v>
      </c>
      <c r="I176">
        <f>SUM(D$2:D176)/COUNT(D$2:D176)</f>
        <v>1.9988971264416022E-2</v>
      </c>
      <c r="J176">
        <f t="shared" si="271"/>
        <v>1.5252410742239835</v>
      </c>
      <c r="L176">
        <f ca="1">VARA(C$2:C176)</f>
        <v>4.5308522539648087E-4</v>
      </c>
      <c r="M176">
        <f t="shared" ca="1" si="272"/>
        <v>-8.5411982084341909E-5</v>
      </c>
      <c r="N176">
        <f t="shared" ca="1" si="278"/>
        <v>6.4353188130480716E-4</v>
      </c>
      <c r="O176" t="b">
        <f ca="1">IF(OR(O175,M176*MIN((B176-B$2)*Analysis!$B$19,1)&gt;Analysis!$B$18),TRUE,FALSE)</f>
        <v>0</v>
      </c>
      <c r="P176" t="b">
        <f>IF(OR('Flight Input'!N176=3,'Flight Input'!N176=9),TRUE,FALSE)</f>
        <v>0</v>
      </c>
      <c r="Q176">
        <f ca="1">IF(O176,Q175,SUM(C$2:C176)/COUNT(C$2:C176))+(Analysis!$D$14-500)/1000000</f>
        <v>9.8520432093714234</v>
      </c>
      <c r="R176">
        <f t="shared" ca="1" si="273"/>
        <v>0</v>
      </c>
      <c r="S176">
        <f t="shared" ca="1" si="279"/>
        <v>0</v>
      </c>
      <c r="T176">
        <f>IF(P176,T175+S176*$D176,0)</f>
        <v>0</v>
      </c>
      <c r="U176">
        <f>IF($P176,T176*Analysis!$B$28+Analysis!$B$29,0)</f>
        <v>0</v>
      </c>
      <c r="V176">
        <f>U176-'Flight Input'!$U176</f>
        <v>0</v>
      </c>
      <c r="W176">
        <f ca="1">MEDIAN2(R176,Analysis!$B$5,2)</f>
        <v>0</v>
      </c>
      <c r="X176">
        <f t="shared" ref="X176:Y176" ca="1" si="368">X175+W176*$D176</f>
        <v>0</v>
      </c>
      <c r="Y176">
        <f t="shared" ca="1" si="368"/>
        <v>0</v>
      </c>
      <c r="AA176">
        <f ca="1">AVERAGE2(W176,Analysis!$B$6,2)</f>
        <v>0</v>
      </c>
      <c r="AB176">
        <f t="shared" ref="AB176:AC176" ca="1" si="369">AB175+AA176*$D176</f>
        <v>0</v>
      </c>
      <c r="AC176">
        <f t="shared" ca="1" si="369"/>
        <v>0</v>
      </c>
      <c r="AF176">
        <f ca="1">IF(B176&gt;0,C176-Analysis!$B$14,0)</f>
        <v>3.6938854284862543E-4</v>
      </c>
      <c r="AG176">
        <f ca="1">IF(B176&gt;0,AG175+AF176*$D176,0)</f>
        <v>-5.3437718916292867E-3</v>
      </c>
      <c r="AH176">
        <f ca="1">IF(B176&gt;0,AH175+AG176*$D176,0)</f>
        <v>-1.241927201898569E-2</v>
      </c>
      <c r="AI176">
        <f ca="1">IF(AND(B176&gt;Analysis!$B$39,B176&lt;Analysis!$B$40),FilterInput(AF176,Analysis!$B$34,Analysis!$B$35),0)</f>
        <v>0</v>
      </c>
      <c r="AJ176">
        <f ca="1">MEDIAN2(AI176,Analysis!$B$5,2)</f>
        <v>0</v>
      </c>
      <c r="AK176">
        <f ca="1">AVERAGE2(AJ176,Analysis!$B$6,2)</f>
        <v>0</v>
      </c>
      <c r="AL176">
        <f ca="1">INTEGRAL2(R176,$B176,AL175,R175,$B175,Analysis!$B$22)</f>
        <v>0</v>
      </c>
      <c r="AM176">
        <f ca="1">IF(AND(B176&lt;Analysis!$B$40,B176&gt;0),INTEGRAL2(AL176,$B176,AM175,AL175,$B175,Analysis!$B$23),0)</f>
        <v>0</v>
      </c>
      <c r="AN176">
        <f>IF($P176,AM176*Analysis!$B$30+Analysis!$B$31,0)</f>
        <v>0</v>
      </c>
      <c r="AO176">
        <f>AN176-'Flight Input'!$U176</f>
        <v>0</v>
      </c>
      <c r="AQ176">
        <f>Analysis!$B$36*'Flight Input'!U176+IF('Flight Input'!U176 &gt; 0,Analysis!$B$37,0)</f>
        <v>0</v>
      </c>
      <c r="AR176">
        <f ca="1">_xlfn.COVARIANCE.P($AN$102:$AN$1102,'Flight Input'!U176:U1176)</f>
        <v>9.6922307332843877E-3</v>
      </c>
    </row>
    <row r="177" spans="1:44" x14ac:dyDescent="0.3">
      <c r="A177">
        <v>175</v>
      </c>
      <c r="B177">
        <f>'Flight Input'!M177</f>
        <v>3.5506500000046799</v>
      </c>
      <c r="C177">
        <f ca="1">INDIRECT(CONCATENATE("'Flight Input'!",Analysis!$B$2,A177+2))</f>
        <v>9.8535171600000009</v>
      </c>
      <c r="D177">
        <f t="shared" si="270"/>
        <v>1.9969000000855885E-2</v>
      </c>
      <c r="F177">
        <f t="shared" ca="1" si="276"/>
        <v>34.4615354064142</v>
      </c>
      <c r="G177">
        <f t="shared" ca="1" si="277"/>
        <v>60.631744234909895</v>
      </c>
      <c r="I177">
        <f>SUM(D$2:D177)/COUNT(D$2:D177)</f>
        <v>1.9988857142909964E-2</v>
      </c>
      <c r="J177">
        <f t="shared" si="271"/>
        <v>0.99900658942569298</v>
      </c>
      <c r="L177">
        <f ca="1">VARA(C$2:C177)</f>
        <v>4.5051042207697173E-4</v>
      </c>
      <c r="M177">
        <f t="shared" ca="1" si="272"/>
        <v>-1.2894002300559802E-4</v>
      </c>
      <c r="N177">
        <f t="shared" ca="1" si="278"/>
        <v>-9.8252291045795989E-4</v>
      </c>
      <c r="O177" t="b">
        <f ca="1">IF(OR(O176,M177*MIN((B177-B$2)*Analysis!$B$19,1)&gt;Analysis!$B$18),TRUE,FALSE)</f>
        <v>0</v>
      </c>
      <c r="P177" t="b">
        <f>IF(OR('Flight Input'!N177=3,'Flight Input'!N177=9),TRUE,FALSE)</f>
        <v>0</v>
      </c>
      <c r="Q177">
        <f ca="1">IF(O177,Q176,SUM(C$2:C177)/COUNT(C$2:C177))+(Analysis!$D$14-500)/1000000</f>
        <v>9.8520522090909033</v>
      </c>
      <c r="R177">
        <f t="shared" ca="1" si="273"/>
        <v>0</v>
      </c>
      <c r="S177">
        <f t="shared" ca="1" si="279"/>
        <v>0</v>
      </c>
      <c r="T177">
        <f>IF(P177,T176+S177*$D177,0)</f>
        <v>0</v>
      </c>
      <c r="U177">
        <f>IF($P177,T177*Analysis!$B$28+Analysis!$B$29,0)</f>
        <v>0</v>
      </c>
      <c r="V177">
        <f>U177-'Flight Input'!$U177</f>
        <v>0</v>
      </c>
      <c r="W177">
        <f ca="1">MEDIAN2(R177,Analysis!$B$5,2)</f>
        <v>0</v>
      </c>
      <c r="X177">
        <f t="shared" ref="X177:Y177" ca="1" si="370">X176+W177*$D177</f>
        <v>0</v>
      </c>
      <c r="Y177">
        <f t="shared" ca="1" si="370"/>
        <v>0</v>
      </c>
      <c r="AA177">
        <f ca="1">AVERAGE2(W177,Analysis!$B$6,2)</f>
        <v>0</v>
      </c>
      <c r="AB177">
        <f t="shared" ref="AB177:AC177" ca="1" si="371">AB176+AA177*$D177</f>
        <v>0</v>
      </c>
      <c r="AC177">
        <f t="shared" ca="1" si="371"/>
        <v>0</v>
      </c>
      <c r="AF177">
        <f ca="1">IF(B177&gt;0,C177-Analysis!$B$14,0)</f>
        <v>3.4976854284884951E-4</v>
      </c>
      <c r="AG177">
        <f ca="1">IF(B177&gt;0,AG176+AF177*$D177,0)</f>
        <v>-5.3367873635968384E-3</v>
      </c>
      <c r="AH177">
        <f ca="1">IF(B177&gt;0,AH176+AG177*$D177,0)</f>
        <v>-1.2525842325853923E-2</v>
      </c>
      <c r="AI177">
        <f ca="1">IF(AND(B177&gt;Analysis!$B$39,B177&lt;Analysis!$B$40),FilterInput(AF177,Analysis!$B$34,Analysis!$B$35),0)</f>
        <v>0</v>
      </c>
      <c r="AJ177">
        <f ca="1">MEDIAN2(AI177,Analysis!$B$5,2)</f>
        <v>0</v>
      </c>
      <c r="AK177">
        <f ca="1">AVERAGE2(AJ177,Analysis!$B$6,2)</f>
        <v>0</v>
      </c>
      <c r="AL177">
        <f ca="1">INTEGRAL2(R177,$B177,AL176,R176,$B176,Analysis!$B$22)</f>
        <v>0</v>
      </c>
      <c r="AM177">
        <f ca="1">IF(AND(B177&lt;Analysis!$B$40,B177&gt;0),INTEGRAL2(AL177,$B177,AM176,AL176,$B176,Analysis!$B$23),0)</f>
        <v>0</v>
      </c>
      <c r="AN177">
        <f>IF($P177,AM177*Analysis!$B$30+Analysis!$B$31,0)</f>
        <v>0</v>
      </c>
      <c r="AO177">
        <f>AN177-'Flight Input'!$U177</f>
        <v>0</v>
      </c>
      <c r="AQ177">
        <f>Analysis!$B$36*'Flight Input'!U177+IF('Flight Input'!U177 &gt; 0,Analysis!$B$37,0)</f>
        <v>0</v>
      </c>
      <c r="AR177">
        <f ca="1">_xlfn.COVARIANCE.P($AN$102:$AN$1102,'Flight Input'!U177:U1177)</f>
        <v>9.6230723650911672E-3</v>
      </c>
    </row>
    <row r="178" spans="1:44" x14ac:dyDescent="0.3">
      <c r="A178">
        <v>176</v>
      </c>
      <c r="B178">
        <f>'Flight Input'!M178</f>
        <v>3.5687520000064978</v>
      </c>
      <c r="C178">
        <f ca="1">INDIRECT(CONCATENATE("'Flight Input'!",Analysis!$B$2,A178+2))</f>
        <v>9.8535465900000005</v>
      </c>
      <c r="D178">
        <f t="shared" si="270"/>
        <v>1.8102000001817942E-2</v>
      </c>
      <c r="F178">
        <f t="shared" ca="1" si="276"/>
        <v>34.63990430680429</v>
      </c>
      <c r="G178">
        <f t="shared" ca="1" si="277"/>
        <v>61.258795782734637</v>
      </c>
      <c r="I178">
        <f>SUM(D$2:D178)/COUNT(D$2:D178)</f>
        <v>1.9978136363699214E-2</v>
      </c>
      <c r="J178">
        <f t="shared" si="271"/>
        <v>0.90609052177207783</v>
      </c>
      <c r="L178">
        <f ca="1">VARA(C$2:C178)</f>
        <v>4.4796524635786009E-4</v>
      </c>
      <c r="M178">
        <f t="shared" ca="1" si="272"/>
        <v>-1.406019069084095E-4</v>
      </c>
      <c r="N178">
        <f t="shared" ca="1" si="278"/>
        <v>1.625787205651768E-3</v>
      </c>
      <c r="O178" t="b">
        <f ca="1">IF(OR(O177,M178*MIN((B178-B$2)*Analysis!$B$19,1)&gt;Analysis!$B$18),TRUE,FALSE)</f>
        <v>0</v>
      </c>
      <c r="P178" t="b">
        <f>IF(OR('Flight Input'!N178=3,'Flight Input'!N178=9),TRUE,FALSE)</f>
        <v>0</v>
      </c>
      <c r="Q178">
        <f ca="1">IF(O178,Q177,SUM(C$2:C178)/COUNT(C$2:C178))+(Analysis!$D$14-500)/1000000</f>
        <v>9.8520612733898236</v>
      </c>
      <c r="R178">
        <f t="shared" ca="1" si="273"/>
        <v>0</v>
      </c>
      <c r="S178">
        <f t="shared" ca="1" si="279"/>
        <v>0</v>
      </c>
      <c r="T178">
        <f>IF(P178,T177+S178*$D178,0)</f>
        <v>0</v>
      </c>
      <c r="U178">
        <f>IF($P178,T178*Analysis!$B$28+Analysis!$B$29,0)</f>
        <v>0</v>
      </c>
      <c r="V178">
        <f>U178-'Flight Input'!$U178</f>
        <v>0</v>
      </c>
      <c r="W178">
        <f ca="1">MEDIAN2(R178,Analysis!$B$5,2)</f>
        <v>0</v>
      </c>
      <c r="X178">
        <f t="shared" ref="X178:Y178" ca="1" si="372">X177+W178*$D178</f>
        <v>0</v>
      </c>
      <c r="Y178">
        <f t="shared" ca="1" si="372"/>
        <v>0</v>
      </c>
      <c r="AA178">
        <f ca="1">AVERAGE2(W178,Analysis!$B$6,2)</f>
        <v>0</v>
      </c>
      <c r="AB178">
        <f t="shared" ref="AB178:AC178" ca="1" si="373">AB177+AA178*$D178</f>
        <v>0</v>
      </c>
      <c r="AC178">
        <f t="shared" ca="1" si="373"/>
        <v>0</v>
      </c>
      <c r="AF178">
        <f ca="1">IF(B178&gt;0,C178-Analysis!$B$14,0)</f>
        <v>3.791985428485134E-4</v>
      </c>
      <c r="AG178">
        <f ca="1">IF(B178&gt;0,AG177+AF178*$D178,0)</f>
        <v>-5.3299231115735051E-3</v>
      </c>
      <c r="AH178">
        <f ca="1">IF(B178&gt;0,AH177+AG178*$D178,0)</f>
        <v>-1.2622324594029316E-2</v>
      </c>
      <c r="AI178">
        <f ca="1">IF(AND(B178&gt;Analysis!$B$39,B178&lt;Analysis!$B$40),FilterInput(AF178,Analysis!$B$34,Analysis!$B$35),0)</f>
        <v>0</v>
      </c>
      <c r="AJ178">
        <f ca="1">MEDIAN2(AI178,Analysis!$B$5,2)</f>
        <v>0</v>
      </c>
      <c r="AK178">
        <f ca="1">AVERAGE2(AJ178,Analysis!$B$6,2)</f>
        <v>0</v>
      </c>
      <c r="AL178">
        <f ca="1">INTEGRAL2(R178,$B178,AL177,R177,$B177,Analysis!$B$22)</f>
        <v>0</v>
      </c>
      <c r="AM178">
        <f ca="1">IF(AND(B178&lt;Analysis!$B$40,B178&gt;0),INTEGRAL2(AL178,$B178,AM177,AL177,$B177,Analysis!$B$23),0)</f>
        <v>0</v>
      </c>
      <c r="AN178">
        <f>IF($P178,AM178*Analysis!$B$30+Analysis!$B$31,0)</f>
        <v>0</v>
      </c>
      <c r="AO178">
        <f>AN178-'Flight Input'!$U178</f>
        <v>0</v>
      </c>
      <c r="AQ178">
        <f>Analysis!$B$36*'Flight Input'!U178+IF('Flight Input'!U178 &gt; 0,Analysis!$B$37,0)</f>
        <v>0</v>
      </c>
      <c r="AR178">
        <f ca="1">_xlfn.COVARIANCE.P($AN$102:$AN$1102,'Flight Input'!U178:U1178)</f>
        <v>9.5538797795499623E-3</v>
      </c>
    </row>
    <row r="179" spans="1:44" x14ac:dyDescent="0.3">
      <c r="A179">
        <v>177</v>
      </c>
      <c r="B179">
        <f>'Flight Input'!M179</f>
        <v>3.5910089999961201</v>
      </c>
      <c r="C179">
        <f ca="1">INDIRECT(CONCATENATE("'Flight Input'!",Analysis!$B$2,A179+2))</f>
        <v>9.8535367800000007</v>
      </c>
      <c r="D179">
        <f t="shared" si="270"/>
        <v>2.2256999989622273E-2</v>
      </c>
      <c r="F179">
        <f t="shared" ca="1" si="276"/>
        <v>34.859214474814493</v>
      </c>
      <c r="G179">
        <f t="shared" ca="1" si="277"/>
        <v>62.034657318938827</v>
      </c>
      <c r="I179">
        <f>SUM(D$2:D179)/COUNT(D$2:D179)</f>
        <v>1.999101129943889E-2</v>
      </c>
      <c r="J179">
        <f t="shared" si="271"/>
        <v>1.1133503781395484</v>
      </c>
      <c r="L179">
        <f ca="1">VARA(C$2:C179)</f>
        <v>4.4544849190704519E-4</v>
      </c>
      <c r="M179">
        <f t="shared" ca="1" si="272"/>
        <v>-1.1307698485817441E-4</v>
      </c>
      <c r="N179">
        <f t="shared" ca="1" si="278"/>
        <v>-4.4076021047140463E-4</v>
      </c>
      <c r="O179" t="b">
        <f ca="1">IF(OR(O178,M179*MIN((B179-B$2)*Analysis!$B$19,1)&gt;Analysis!$B$18),TRUE,FALSE)</f>
        <v>0</v>
      </c>
      <c r="P179" t="b">
        <f>IF(OR('Flight Input'!N179=3,'Flight Input'!N179=9),TRUE,FALSE)</f>
        <v>0</v>
      </c>
      <c r="Q179">
        <f ca="1">IF(O179,Q178,SUM(C$2:C179)/COUNT(C$2:C179))+(Analysis!$D$14-500)/1000000</f>
        <v>9.8520701807303315</v>
      </c>
      <c r="R179">
        <f t="shared" ca="1" si="273"/>
        <v>0</v>
      </c>
      <c r="S179">
        <f t="shared" ca="1" si="279"/>
        <v>0</v>
      </c>
      <c r="T179">
        <f>IF(P179,T178+S179*$D179,0)</f>
        <v>0</v>
      </c>
      <c r="U179">
        <f>IF($P179,T179*Analysis!$B$28+Analysis!$B$29,0)</f>
        <v>0</v>
      </c>
      <c r="V179">
        <f>U179-'Flight Input'!$U179</f>
        <v>0</v>
      </c>
      <c r="W179">
        <f ca="1">MEDIAN2(R179,Analysis!$B$5,2)</f>
        <v>0</v>
      </c>
      <c r="X179">
        <f t="shared" ref="X179:Y179" ca="1" si="374">X178+W179*$D179</f>
        <v>0</v>
      </c>
      <c r="Y179">
        <f t="shared" ca="1" si="374"/>
        <v>0</v>
      </c>
      <c r="AA179">
        <f ca="1">AVERAGE2(W179,Analysis!$B$6,2)</f>
        <v>0</v>
      </c>
      <c r="AB179">
        <f t="shared" ref="AB179:AC179" ca="1" si="375">AB178+AA179*$D179</f>
        <v>0</v>
      </c>
      <c r="AC179">
        <f t="shared" ca="1" si="375"/>
        <v>0</v>
      </c>
      <c r="AF179">
        <f ca="1">IF(B179&gt;0,C179-Analysis!$B$14,0)</f>
        <v>3.6938854284862543E-4</v>
      </c>
      <c r="AG179">
        <f ca="1">IF(B179&gt;0,AG178+AF179*$D179,0)</f>
        <v>-5.3217016307791562E-3</v>
      </c>
      <c r="AH179">
        <f ca="1">IF(B179&gt;0,AH178+AG179*$D179,0)</f>
        <v>-1.274076970717034E-2</v>
      </c>
      <c r="AI179">
        <f ca="1">IF(AND(B179&gt;Analysis!$B$39,B179&lt;Analysis!$B$40),FilterInput(AF179,Analysis!$B$34,Analysis!$B$35),0)</f>
        <v>0</v>
      </c>
      <c r="AJ179">
        <f ca="1">MEDIAN2(AI179,Analysis!$B$5,2)</f>
        <v>0</v>
      </c>
      <c r="AK179">
        <f ca="1">AVERAGE2(AJ179,Analysis!$B$6,2)</f>
        <v>0</v>
      </c>
      <c r="AL179">
        <f ca="1">INTEGRAL2(R179,$B179,AL178,R178,$B178,Analysis!$B$22)</f>
        <v>0</v>
      </c>
      <c r="AM179">
        <f ca="1">IF(AND(B179&lt;Analysis!$B$40,B179&gt;0),INTEGRAL2(AL179,$B179,AM178,AL178,$B178,Analysis!$B$23),0)</f>
        <v>0</v>
      </c>
      <c r="AN179">
        <f>IF($P179,AM179*Analysis!$B$30+Analysis!$B$31,0)</f>
        <v>0</v>
      </c>
      <c r="AO179">
        <f>AN179-'Flight Input'!$U179</f>
        <v>0</v>
      </c>
      <c r="AQ179">
        <f>Analysis!$B$36*'Flight Input'!U179+IF('Flight Input'!U179 &gt; 0,Analysis!$B$37,0)</f>
        <v>0</v>
      </c>
      <c r="AR179">
        <f ca="1">_xlfn.COVARIANCE.P($AN$102:$AN$1102,'Flight Input'!U179:U1179)</f>
        <v>9.4842322862828694E-3</v>
      </c>
    </row>
    <row r="180" spans="1:44" x14ac:dyDescent="0.3">
      <c r="A180">
        <v>178</v>
      </c>
      <c r="B180">
        <f>'Flight Input'!M180</f>
        <v>3.6056269999971846</v>
      </c>
      <c r="C180">
        <f ca="1">INDIRECT(CONCATENATE("'Flight Input'!",Analysis!$B$2,A180+2))</f>
        <v>9.8535367800000007</v>
      </c>
      <c r="D180">
        <f t="shared" si="270"/>
        <v>1.4618000001064502E-2</v>
      </c>
      <c r="F180">
        <f t="shared" ca="1" si="276"/>
        <v>35.00325347547502</v>
      </c>
      <c r="G180">
        <f t="shared" ca="1" si="277"/>
        <v>62.546334878280582</v>
      </c>
      <c r="I180">
        <f>SUM(D$2:D180)/COUNT(D$2:D180)</f>
        <v>1.9960825842706451E-2</v>
      </c>
      <c r="J180">
        <f t="shared" si="271"/>
        <v>0.73233442925938952</v>
      </c>
      <c r="L180">
        <f ca="1">VARA(C$2:C180)</f>
        <v>4.4295985868767412E-4</v>
      </c>
      <c r="M180">
        <f t="shared" ca="1" si="272"/>
        <v>-1.7024443967641567E-4</v>
      </c>
      <c r="N180">
        <f t="shared" ca="1" si="278"/>
        <v>0</v>
      </c>
      <c r="O180" t="b">
        <f ca="1">IF(OR(O179,M180*MIN((B180-B$2)*Analysis!$B$19,1)&gt;Analysis!$B$18),TRUE,FALSE)</f>
        <v>0</v>
      </c>
      <c r="P180" t="b">
        <f>IF(OR('Flight Input'!N180=3,'Flight Input'!N180=9),TRUE,FALSE)</f>
        <v>0</v>
      </c>
      <c r="Q180">
        <f ca="1">IF(O180,Q179,SUM(C$2:C180)/COUNT(C$2:C180))+(Analysis!$D$14-500)/1000000</f>
        <v>9.8520789885474791</v>
      </c>
      <c r="R180">
        <f t="shared" ca="1" si="273"/>
        <v>0</v>
      </c>
      <c r="S180">
        <f t="shared" ca="1" si="279"/>
        <v>0</v>
      </c>
      <c r="T180">
        <f>IF(P180,T179+S180*$D180,0)</f>
        <v>0</v>
      </c>
      <c r="U180">
        <f>IF($P180,T180*Analysis!$B$28+Analysis!$B$29,0)</f>
        <v>0</v>
      </c>
      <c r="V180">
        <f>U180-'Flight Input'!$U180</f>
        <v>0</v>
      </c>
      <c r="W180">
        <f ca="1">MEDIAN2(R180,Analysis!$B$5,2)</f>
        <v>0</v>
      </c>
      <c r="X180">
        <f t="shared" ref="X180:Y180" ca="1" si="376">X179+W180*$D180</f>
        <v>0</v>
      </c>
      <c r="Y180">
        <f t="shared" ca="1" si="376"/>
        <v>0</v>
      </c>
      <c r="AA180">
        <f ca="1">AVERAGE2(W180,Analysis!$B$6,2)</f>
        <v>0</v>
      </c>
      <c r="AB180">
        <f t="shared" ref="AB180:AC180" ca="1" si="377">AB179+AA180*$D180</f>
        <v>0</v>
      </c>
      <c r="AC180">
        <f t="shared" ca="1" si="377"/>
        <v>0</v>
      </c>
      <c r="AF180">
        <f ca="1">IF(B180&gt;0,C180-Analysis!$B$14,0)</f>
        <v>3.6938854284862543E-4</v>
      </c>
      <c r="AG180">
        <f ca="1">IF(B180&gt;0,AG179+AF180*$D180,0)</f>
        <v>-5.3163019090594014E-3</v>
      </c>
      <c r="AH180">
        <f ca="1">IF(B180&gt;0,AH179+AG180*$D180,0)</f>
        <v>-1.281848340848263E-2</v>
      </c>
      <c r="AI180">
        <f ca="1">IF(AND(B180&gt;Analysis!$B$39,B180&lt;Analysis!$B$40),FilterInput(AF180,Analysis!$B$34,Analysis!$B$35),0)</f>
        <v>0</v>
      </c>
      <c r="AJ180">
        <f ca="1">MEDIAN2(AI180,Analysis!$B$5,2)</f>
        <v>0</v>
      </c>
      <c r="AK180">
        <f ca="1">AVERAGE2(AJ180,Analysis!$B$6,2)</f>
        <v>0</v>
      </c>
      <c r="AL180">
        <f ca="1">INTEGRAL2(R180,$B180,AL179,R179,$B179,Analysis!$B$22)</f>
        <v>0</v>
      </c>
      <c r="AM180">
        <f ca="1">IF(AND(B180&lt;Analysis!$B$40,B180&gt;0),INTEGRAL2(AL180,$B180,AM179,AL179,$B179,Analysis!$B$23),0)</f>
        <v>0</v>
      </c>
      <c r="AN180">
        <f>IF($P180,AM180*Analysis!$B$30+Analysis!$B$31,0)</f>
        <v>0</v>
      </c>
      <c r="AO180">
        <f>AN180-'Flight Input'!$U180</f>
        <v>0</v>
      </c>
      <c r="AQ180">
        <f>Analysis!$B$36*'Flight Input'!U180+IF('Flight Input'!U180 &gt; 0,Analysis!$B$37,0)</f>
        <v>0</v>
      </c>
      <c r="AR180">
        <f ca="1">_xlfn.COVARIANCE.P($AN$102:$AN$1102,'Flight Input'!U180:U1180)</f>
        <v>9.4151109906319228E-3</v>
      </c>
    </row>
    <row r="181" spans="1:44" x14ac:dyDescent="0.3">
      <c r="A181">
        <v>179</v>
      </c>
      <c r="B181">
        <f>'Flight Input'!M181</f>
        <v>3.6308080000017071</v>
      </c>
      <c r="C181">
        <f ca="1">INDIRECT(CONCATENATE("'Flight Input'!",Analysis!$B$2,A181+2))</f>
        <v>9.8535367800000007</v>
      </c>
      <c r="D181">
        <f t="shared" si="270"/>
        <v>2.5181000004522502E-2</v>
      </c>
      <c r="F181">
        <f t="shared" ca="1" si="276"/>
        <v>35.251375385176765</v>
      </c>
      <c r="G181">
        <f t="shared" ca="1" si="277"/>
        <v>63.433999762014146</v>
      </c>
      <c r="I181">
        <f>SUM(D$2:D181)/COUNT(D$2:D181)</f>
        <v>1.9989988826850675E-2</v>
      </c>
      <c r="J181">
        <f t="shared" si="271"/>
        <v>1.2596805442281804</v>
      </c>
      <c r="L181">
        <f ca="1">VARA(C$2:C181)</f>
        <v>4.4049887799472325E-4</v>
      </c>
      <c r="M181">
        <f t="shared" ca="1" si="272"/>
        <v>-9.7731650550370264E-5</v>
      </c>
      <c r="N181">
        <f t="shared" ca="1" si="278"/>
        <v>0</v>
      </c>
      <c r="O181" t="b">
        <f ca="1">IF(OR(O180,M181*MIN((B181-B$2)*Analysis!$B$19,1)&gt;Analysis!$B$18),TRUE,FALSE)</f>
        <v>0</v>
      </c>
      <c r="P181" t="b">
        <f>IF(OR('Flight Input'!N181=3,'Flight Input'!N181=9),TRUE,FALSE)</f>
        <v>0</v>
      </c>
      <c r="Q181">
        <f ca="1">IF(O181,Q180,SUM(C$2:C181)/COUNT(C$2:C181))+(Analysis!$D$14-500)/1000000</f>
        <v>9.8520876984999948</v>
      </c>
      <c r="R181">
        <f t="shared" ca="1" si="273"/>
        <v>0</v>
      </c>
      <c r="S181">
        <f t="shared" ca="1" si="279"/>
        <v>0</v>
      </c>
      <c r="T181">
        <f>IF(P181,T180+S181*$D181,0)</f>
        <v>0</v>
      </c>
      <c r="U181">
        <f>IF($P181,T181*Analysis!$B$28+Analysis!$B$29,0)</f>
        <v>0</v>
      </c>
      <c r="V181">
        <f>U181-'Flight Input'!$U181</f>
        <v>0</v>
      </c>
      <c r="W181">
        <f ca="1">MEDIAN2(R181,Analysis!$B$5,2)</f>
        <v>0</v>
      </c>
      <c r="X181">
        <f t="shared" ref="X181:Y181" ca="1" si="378">X180+W181*$D181</f>
        <v>0</v>
      </c>
      <c r="Y181">
        <f t="shared" ca="1" si="378"/>
        <v>0</v>
      </c>
      <c r="AA181">
        <f ca="1">AVERAGE2(W181,Analysis!$B$6,2)</f>
        <v>0</v>
      </c>
      <c r="AB181">
        <f t="shared" ref="AB181:AC181" ca="1" si="379">AB180+AA181*$D181</f>
        <v>0</v>
      </c>
      <c r="AC181">
        <f t="shared" ca="1" si="379"/>
        <v>0</v>
      </c>
      <c r="AF181">
        <f ca="1">IF(B181&gt;0,C181-Analysis!$B$14,0)</f>
        <v>3.6938854284862543E-4</v>
      </c>
      <c r="AG181">
        <f ca="1">IF(B181&gt;0,AG180+AF181*$D181,0)</f>
        <v>-5.3070003361602594E-3</v>
      </c>
      <c r="AH181">
        <f ca="1">IF(B181&gt;0,AH180+AG181*$D181,0)</f>
        <v>-1.2952118983971483E-2</v>
      </c>
      <c r="AI181">
        <f ca="1">IF(AND(B181&gt;Analysis!$B$39,B181&lt;Analysis!$B$40),FilterInput(AF181,Analysis!$B$34,Analysis!$B$35),0)</f>
        <v>0</v>
      </c>
      <c r="AJ181">
        <f ca="1">MEDIAN2(AI181,Analysis!$B$5,2)</f>
        <v>0</v>
      </c>
      <c r="AK181">
        <f ca="1">AVERAGE2(AJ181,Analysis!$B$6,2)</f>
        <v>0</v>
      </c>
      <c r="AL181">
        <f ca="1">INTEGRAL2(R181,$B181,AL180,R180,$B180,Analysis!$B$22)</f>
        <v>0</v>
      </c>
      <c r="AM181">
        <f ca="1">IF(AND(B181&lt;Analysis!$B$40,B181&gt;0),INTEGRAL2(AL181,$B181,AM180,AL180,$B180,Analysis!$B$23),0)</f>
        <v>0</v>
      </c>
      <c r="AN181">
        <f>IF($P181,AM181*Analysis!$B$30+Analysis!$B$31,0)</f>
        <v>0</v>
      </c>
      <c r="AO181">
        <f>AN181-'Flight Input'!$U181</f>
        <v>0</v>
      </c>
      <c r="AQ181">
        <f>Analysis!$B$36*'Flight Input'!U181+IF('Flight Input'!U181 &gt; 0,Analysis!$B$37,0)</f>
        <v>0</v>
      </c>
      <c r="AR181">
        <f ca="1">_xlfn.COVARIANCE.P($AN$102:$AN$1102,'Flight Input'!U181:U1181)</f>
        <v>9.3454651524115563E-3</v>
      </c>
    </row>
    <row r="182" spans="1:44" x14ac:dyDescent="0.3">
      <c r="A182">
        <v>180</v>
      </c>
      <c r="B182">
        <f>'Flight Input'!M182</f>
        <v>3.6516960000008112</v>
      </c>
      <c r="C182">
        <f ca="1">INDIRECT(CONCATENATE("'Flight Input'!",Analysis!$B$2,A182+2))</f>
        <v>9.8535564000000004</v>
      </c>
      <c r="D182">
        <f t="shared" si="270"/>
        <v>2.0887999999104068E-2</v>
      </c>
      <c r="F182">
        <f t="shared" ca="1" si="276"/>
        <v>35.457196471251137</v>
      </c>
      <c r="G182">
        <f t="shared" ca="1" si="277"/>
        <v>64.174629681873867</v>
      </c>
      <c r="I182">
        <f>SUM(D$2:D182)/COUNT(D$2:D182)</f>
        <v>1.9994977777807638E-2</v>
      </c>
      <c r="J182">
        <f t="shared" si="271"/>
        <v>1.0446623262711294</v>
      </c>
      <c r="L182">
        <f ca="1">VARA(C$2:C182)</f>
        <v>4.3806543161042808E-4</v>
      </c>
      <c r="M182">
        <f t="shared" ca="1" si="272"/>
        <v>-1.1649973115662358E-4</v>
      </c>
      <c r="N182">
        <f t="shared" ca="1" si="278"/>
        <v>9.3929528919080199E-4</v>
      </c>
      <c r="O182" t="b">
        <f ca="1">IF(OR(O181,M182*MIN((B182-B$2)*Analysis!$B$19,1)&gt;Analysis!$B$18),TRUE,FALSE)</f>
        <v>0</v>
      </c>
      <c r="P182" t="b">
        <f>IF(OR('Flight Input'!N182=3,'Flight Input'!N182=9),TRUE,FALSE)</f>
        <v>0</v>
      </c>
      <c r="Q182">
        <f ca="1">IF(O182,Q181,SUM(C$2:C182)/COUNT(C$2:C182))+(Analysis!$D$14-500)/1000000</f>
        <v>9.8520964206077277</v>
      </c>
      <c r="R182">
        <f t="shared" ca="1" si="273"/>
        <v>0</v>
      </c>
      <c r="S182">
        <f t="shared" ca="1" si="279"/>
        <v>0</v>
      </c>
      <c r="T182">
        <f>IF(P182,T181+S182*$D182,0)</f>
        <v>0</v>
      </c>
      <c r="U182">
        <f>IF($P182,T182*Analysis!$B$28+Analysis!$B$29,0)</f>
        <v>0</v>
      </c>
      <c r="V182">
        <f>U182-'Flight Input'!$U182</f>
        <v>0</v>
      </c>
      <c r="W182">
        <f ca="1">MEDIAN2(R182,Analysis!$B$5,2)</f>
        <v>0</v>
      </c>
      <c r="X182">
        <f t="shared" ref="X182:Y182" ca="1" si="380">X181+W182*$D182</f>
        <v>0</v>
      </c>
      <c r="Y182">
        <f t="shared" ca="1" si="380"/>
        <v>0</v>
      </c>
      <c r="AA182">
        <f ca="1">AVERAGE2(W182,Analysis!$B$6,2)</f>
        <v>0</v>
      </c>
      <c r="AB182">
        <f t="shared" ref="AB182:AC182" ca="1" si="381">AB181+AA182*$D182</f>
        <v>0</v>
      </c>
      <c r="AC182">
        <f t="shared" ca="1" si="381"/>
        <v>0</v>
      </c>
      <c r="AF182">
        <f ca="1">IF(B182&gt;0,C182-Analysis!$B$14,0)</f>
        <v>3.8900854284840136E-4</v>
      </c>
      <c r="AG182">
        <f ca="1">IF(B182&gt;0,AG181+AF182*$D182,0)</f>
        <v>-5.2988747257175905E-3</v>
      </c>
      <c r="AH182">
        <f ca="1">IF(B182&gt;0,AH181+AG182*$D182,0)</f>
        <v>-1.3062801879237524E-2</v>
      </c>
      <c r="AI182">
        <f ca="1">IF(AND(B182&gt;Analysis!$B$39,B182&lt;Analysis!$B$40),FilterInput(AF182,Analysis!$B$34,Analysis!$B$35),0)</f>
        <v>0</v>
      </c>
      <c r="AJ182">
        <f ca="1">MEDIAN2(AI182,Analysis!$B$5,2)</f>
        <v>0</v>
      </c>
      <c r="AK182">
        <f ca="1">AVERAGE2(AJ182,Analysis!$B$6,2)</f>
        <v>0</v>
      </c>
      <c r="AL182">
        <f ca="1">INTEGRAL2(R182,$B182,AL181,R181,$B181,Analysis!$B$22)</f>
        <v>0</v>
      </c>
      <c r="AM182">
        <f ca="1">IF(AND(B182&lt;Analysis!$B$40,B182&gt;0),INTEGRAL2(AL182,$B182,AM181,AL181,$B181,Analysis!$B$23),0)</f>
        <v>0</v>
      </c>
      <c r="AN182">
        <f>IF($P182,AM182*Analysis!$B$30+Analysis!$B$31,0)</f>
        <v>0</v>
      </c>
      <c r="AO182">
        <f>AN182-'Flight Input'!$U182</f>
        <v>0</v>
      </c>
      <c r="AQ182">
        <f>Analysis!$B$36*'Flight Input'!U182+IF('Flight Input'!U182 &gt; 0,Analysis!$B$37,0)</f>
        <v>0</v>
      </c>
      <c r="AR182">
        <f ca="1">_xlfn.COVARIANCE.P($AN$102:$AN$1102,'Flight Input'!U182:U1182)</f>
        <v>9.2758303416557077E-3</v>
      </c>
    </row>
    <row r="183" spans="1:44" x14ac:dyDescent="0.3">
      <c r="A183">
        <v>181</v>
      </c>
      <c r="B183">
        <f>'Flight Input'!M183</f>
        <v>3.667555000007269</v>
      </c>
      <c r="C183">
        <f ca="1">INDIRECT(CONCATENATE("'Flight Input'!",Analysis!$B$2,A183+2))</f>
        <v>9.8535171600000009</v>
      </c>
      <c r="D183">
        <f t="shared" si="270"/>
        <v>1.5859000006457791E-2</v>
      </c>
      <c r="F183">
        <f t="shared" ca="1" si="276"/>
        <v>35.613463399955208</v>
      </c>
      <c r="G183">
        <f t="shared" ca="1" si="277"/>
        <v>64.739423598163739</v>
      </c>
      <c r="I183">
        <f>SUM(D$2:D183)/COUNT(D$2:D183)</f>
        <v>1.9972127071888578E-2</v>
      </c>
      <c r="J183">
        <f t="shared" si="271"/>
        <v>0.79405663449737673</v>
      </c>
      <c r="L183">
        <f ca="1">VARA(C$2:C183)</f>
        <v>4.3565805512951121E-4</v>
      </c>
      <c r="M183">
        <f t="shared" ca="1" si="272"/>
        <v>-1.5179875653802786E-4</v>
      </c>
      <c r="N183">
        <f t="shared" ca="1" si="278"/>
        <v>-2.4743048101124481E-3</v>
      </c>
      <c r="O183" t="b">
        <f ca="1">IF(OR(O182,M183*MIN((B183-B$2)*Analysis!$B$19,1)&gt;Analysis!$B$18),TRUE,FALSE)</f>
        <v>0</v>
      </c>
      <c r="P183" t="b">
        <f>IF(OR('Flight Input'!N183=3,'Flight Input'!N183=9),TRUE,FALSE)</f>
        <v>0</v>
      </c>
      <c r="Q183">
        <f ca="1">IF(O183,Q182,SUM(C$2:C183)/COUNT(C$2:C183))+(Analysis!$D$14-500)/1000000</f>
        <v>9.8521048312637287</v>
      </c>
      <c r="R183">
        <f t="shared" ca="1" si="273"/>
        <v>0</v>
      </c>
      <c r="S183">
        <f t="shared" ca="1" si="279"/>
        <v>0</v>
      </c>
      <c r="T183">
        <f>IF(P183,T182+S183*$D183,0)</f>
        <v>0</v>
      </c>
      <c r="U183">
        <f>IF($P183,T183*Analysis!$B$28+Analysis!$B$29,0)</f>
        <v>0</v>
      </c>
      <c r="V183">
        <f>U183-'Flight Input'!$U183</f>
        <v>0</v>
      </c>
      <c r="W183">
        <f ca="1">MEDIAN2(R183,Analysis!$B$5,2)</f>
        <v>0</v>
      </c>
      <c r="X183">
        <f t="shared" ref="X183:Y183" ca="1" si="382">X182+W183*$D183</f>
        <v>0</v>
      </c>
      <c r="Y183">
        <f t="shared" ca="1" si="382"/>
        <v>0</v>
      </c>
      <c r="AA183">
        <f ca="1">AVERAGE2(W183,Analysis!$B$6,2)</f>
        <v>0</v>
      </c>
      <c r="AB183">
        <f t="shared" ref="AB183:AC183" ca="1" si="383">AB182+AA183*$D183</f>
        <v>0</v>
      </c>
      <c r="AC183">
        <f t="shared" ca="1" si="383"/>
        <v>0</v>
      </c>
      <c r="AF183">
        <f ca="1">IF(B183&gt;0,C183-Analysis!$B$14,0)</f>
        <v>3.4976854284884951E-4</v>
      </c>
      <c r="AG183">
        <f ca="1">IF(B183&gt;0,AG182+AF183*$D183,0)</f>
        <v>-5.2933277463942914E-3</v>
      </c>
      <c r="AH183">
        <f ca="1">IF(B183&gt;0,AH182+AG183*$D183,0)</f>
        <v>-1.3146748764001775E-2</v>
      </c>
      <c r="AI183">
        <f ca="1">IF(AND(B183&gt;Analysis!$B$39,B183&lt;Analysis!$B$40),FilterInput(AF183,Analysis!$B$34,Analysis!$B$35),0)</f>
        <v>0</v>
      </c>
      <c r="AJ183">
        <f ca="1">MEDIAN2(AI183,Analysis!$B$5,2)</f>
        <v>0</v>
      </c>
      <c r="AK183">
        <f ca="1">AVERAGE2(AJ183,Analysis!$B$6,2)</f>
        <v>0</v>
      </c>
      <c r="AL183">
        <f ca="1">INTEGRAL2(R183,$B183,AL182,R182,$B182,Analysis!$B$22)</f>
        <v>0</v>
      </c>
      <c r="AM183">
        <f ca="1">IF(AND(B183&lt;Analysis!$B$40,B183&gt;0),INTEGRAL2(AL183,$B183,AM182,AL182,$B182,Analysis!$B$23),0)</f>
        <v>0</v>
      </c>
      <c r="AN183">
        <f>IF($P183,AM183*Analysis!$B$30+Analysis!$B$31,0)</f>
        <v>0</v>
      </c>
      <c r="AO183">
        <f>AN183-'Flight Input'!$U183</f>
        <v>0</v>
      </c>
      <c r="AQ183">
        <f>Analysis!$B$36*'Flight Input'!U183+IF('Flight Input'!U183 &gt; 0,Analysis!$B$37,0)</f>
        <v>0</v>
      </c>
      <c r="AR183">
        <f ca="1">_xlfn.COVARIANCE.P($AN$102:$AN$1102,'Flight Input'!U183:U1183)</f>
        <v>9.2057263008066739E-3</v>
      </c>
    </row>
    <row r="184" spans="1:44" x14ac:dyDescent="0.3">
      <c r="A184">
        <v>182</v>
      </c>
      <c r="B184">
        <f>'Flight Input'!M184</f>
        <v>3.6924319999961881</v>
      </c>
      <c r="C184">
        <f ca="1">INDIRECT(CONCATENATE("'Flight Input'!",Analysis!$B$2,A184+2))</f>
        <v>9.8507507400000005</v>
      </c>
      <c r="D184">
        <f t="shared" si="270"/>
        <v>2.4876999988919124E-2</v>
      </c>
      <c r="F184">
        <f t="shared" ca="1" si="276"/>
        <v>35.85852052600503</v>
      </c>
      <c r="G184">
        <f t="shared" ca="1" si="277"/>
        <v>65.631476012891824</v>
      </c>
      <c r="I184">
        <f>SUM(D$2:D184)/COUNT(D$2:D184)</f>
        <v>1.9999076923081054E-2</v>
      </c>
      <c r="J184">
        <f t="shared" si="271"/>
        <v>1.2439074105569559</v>
      </c>
      <c r="L184">
        <f ca="1">VARA(C$2:C184)</f>
        <v>4.3327278727358422E-4</v>
      </c>
      <c r="M184">
        <f t="shared" ca="1" si="272"/>
        <v>-9.5882455962915415E-5</v>
      </c>
      <c r="N184">
        <f t="shared" ca="1" si="278"/>
        <v>-0.1112039233521975</v>
      </c>
      <c r="O184" t="b">
        <f ca="1">IF(OR(O183,M184*MIN((B184-B$2)*Analysis!$B$19,1)&gt;Analysis!$B$18),TRUE,FALSE)</f>
        <v>0</v>
      </c>
      <c r="P184" t="b">
        <f>IF(OR('Flight Input'!N184=3,'Flight Input'!N184=9),TRUE,FALSE)</f>
        <v>0</v>
      </c>
      <c r="Q184">
        <f ca="1">IF(O184,Q183,SUM(C$2:C184)/COUNT(C$2:C184))+(Analysis!$D$14-500)/1000000</f>
        <v>9.8520980329508117</v>
      </c>
      <c r="R184">
        <f t="shared" ca="1" si="273"/>
        <v>0</v>
      </c>
      <c r="S184">
        <f t="shared" ca="1" si="279"/>
        <v>0</v>
      </c>
      <c r="T184">
        <f>IF(P184,T183+S184*$D184,0)</f>
        <v>0</v>
      </c>
      <c r="U184">
        <f>IF($P184,T184*Analysis!$B$28+Analysis!$B$29,0)</f>
        <v>0</v>
      </c>
      <c r="V184">
        <f>U184-'Flight Input'!$U184</f>
        <v>0</v>
      </c>
      <c r="W184">
        <f ca="1">MEDIAN2(R184,Analysis!$B$5,2)</f>
        <v>0</v>
      </c>
      <c r="X184">
        <f t="shared" ref="X184:Y184" ca="1" si="384">X183+W184*$D184</f>
        <v>0</v>
      </c>
      <c r="Y184">
        <f t="shared" ca="1" si="384"/>
        <v>0</v>
      </c>
      <c r="AA184">
        <f ca="1">AVERAGE2(W184,Analysis!$B$6,2)</f>
        <v>0</v>
      </c>
      <c r="AB184">
        <f t="shared" ref="AB184:AC184" ca="1" si="385">AB183+AA184*$D184</f>
        <v>0</v>
      </c>
      <c r="AC184">
        <f t="shared" ca="1" si="385"/>
        <v>0</v>
      </c>
      <c r="AF184">
        <f ca="1">IF(B184&gt;0,C184-Analysis!$B$14,0)</f>
        <v>-2.4166514571515307E-3</v>
      </c>
      <c r="AG184">
        <f ca="1">IF(B184&gt;0,AG183+AF184*$D184,0)</f>
        <v>-5.3534467846670713E-3</v>
      </c>
      <c r="AH184">
        <f ca="1">IF(B184&gt;0,AH183+AG184*$D184,0)</f>
        <v>-1.3279926459604617E-2</v>
      </c>
      <c r="AI184">
        <f ca="1">IF(AND(B184&gt;Analysis!$B$39,B184&lt;Analysis!$B$40),FilterInput(AF184,Analysis!$B$34,Analysis!$B$35),0)</f>
        <v>0</v>
      </c>
      <c r="AJ184">
        <f ca="1">MEDIAN2(AI184,Analysis!$B$5,2)</f>
        <v>0</v>
      </c>
      <c r="AK184">
        <f ca="1">AVERAGE2(AJ184,Analysis!$B$6,2)</f>
        <v>0</v>
      </c>
      <c r="AL184">
        <f ca="1">INTEGRAL2(R184,$B184,AL183,R183,$B183,Analysis!$B$22)</f>
        <v>0</v>
      </c>
      <c r="AM184">
        <f ca="1">IF(AND(B184&lt;Analysis!$B$40,B184&gt;0),INTEGRAL2(AL184,$B184,AM183,AL183,$B183,Analysis!$B$23),0)</f>
        <v>0</v>
      </c>
      <c r="AN184">
        <f>IF($P184,AM184*Analysis!$B$30+Analysis!$B$31,0)</f>
        <v>0</v>
      </c>
      <c r="AO184">
        <f>AN184-'Flight Input'!$U184</f>
        <v>0</v>
      </c>
      <c r="AQ184">
        <f>Analysis!$B$36*'Flight Input'!U184+IF('Flight Input'!U184 &gt; 0,Analysis!$B$37,0)</f>
        <v>0</v>
      </c>
      <c r="AR184">
        <f ca="1">_xlfn.COVARIANCE.P($AN$102:$AN$1102,'Flight Input'!U184:U1184)</f>
        <v>9.1355919401119503E-3</v>
      </c>
    </row>
    <row r="185" spans="1:44" x14ac:dyDescent="0.3">
      <c r="A185">
        <v>183</v>
      </c>
      <c r="B185">
        <f>'Flight Input'!M185</f>
        <v>3.7116790000000037</v>
      </c>
      <c r="C185">
        <f ca="1">INDIRECT(CONCATENATE("'Flight Input'!",Analysis!$B$2,A185+2))</f>
        <v>9.8501523300000002</v>
      </c>
      <c r="D185">
        <f t="shared" si="270"/>
        <v>1.9247000003815629E-2</v>
      </c>
      <c r="F185">
        <f t="shared" ca="1" si="276"/>
        <v>36.048106407938121</v>
      </c>
      <c r="G185">
        <f t="shared" ca="1" si="277"/>
        <v>66.32529391706295</v>
      </c>
      <c r="I185">
        <f>SUM(D$2:D185)/COUNT(D$2:D185)</f>
        <v>1.9994967213139713E-2</v>
      </c>
      <c r="J185">
        <f t="shared" si="271"/>
        <v>0.96259222626618979</v>
      </c>
      <c r="L185">
        <f ca="1">VARA(C$2:C185)</f>
        <v>4.3092349057353432E-4</v>
      </c>
      <c r="M185">
        <f t="shared" ca="1" si="272"/>
        <v>-1.2206040939284919E-4</v>
      </c>
      <c r="N185">
        <f t="shared" ca="1" si="278"/>
        <v>-3.1091079123065371E-2</v>
      </c>
      <c r="O185" t="b">
        <f ca="1">IF(OR(O184,M185*MIN((B185-B$2)*Analysis!$B$19,1)&gt;Analysis!$B$18),TRUE,FALSE)</f>
        <v>0</v>
      </c>
      <c r="P185" t="b">
        <f>IF(OR('Flight Input'!N185=3,'Flight Input'!N185=9),TRUE,FALSE)</f>
        <v>0</v>
      </c>
      <c r="Q185">
        <f ca="1">IF(O185,Q184,SUM(C$2:C185)/COUNT(C$2:C185))+(Analysis!$D$14-500)/1000000</f>
        <v>9.8520880563043409</v>
      </c>
      <c r="R185">
        <f t="shared" ca="1" si="273"/>
        <v>0</v>
      </c>
      <c r="S185">
        <f t="shared" ca="1" si="279"/>
        <v>0</v>
      </c>
      <c r="T185">
        <f>IF(P185,T184+S185*$D185,0)</f>
        <v>0</v>
      </c>
      <c r="U185">
        <f>IF($P185,T185*Analysis!$B$28+Analysis!$B$29,0)</f>
        <v>0</v>
      </c>
      <c r="V185">
        <f>U185-'Flight Input'!$U185</f>
        <v>0</v>
      </c>
      <c r="W185">
        <f ca="1">MEDIAN2(R185,Analysis!$B$5,2)</f>
        <v>0</v>
      </c>
      <c r="X185">
        <f t="shared" ref="X185:Y185" ca="1" si="386">X184+W185*$D185</f>
        <v>0</v>
      </c>
      <c r="Y185">
        <f t="shared" ca="1" si="386"/>
        <v>0</v>
      </c>
      <c r="AA185">
        <f ca="1">AVERAGE2(W185,Analysis!$B$6,2)</f>
        <v>0</v>
      </c>
      <c r="AB185">
        <f t="shared" ref="AB185:AC185" ca="1" si="387">AB184+AA185*$D185</f>
        <v>0</v>
      </c>
      <c r="AC185">
        <f t="shared" ca="1" si="387"/>
        <v>0</v>
      </c>
      <c r="AF185">
        <f ca="1">IF(B185&gt;0,C185-Analysis!$B$14,0)</f>
        <v>-3.015061457151802E-3</v>
      </c>
      <c r="AG185">
        <f ca="1">IF(B185&gt;0,AG184+AF185*$D185,0)</f>
        <v>-5.4114776725443766E-3</v>
      </c>
      <c r="AH185">
        <f ca="1">IF(B185&gt;0,AH184+AG185*$D185,0)</f>
        <v>-1.3384081170388726E-2</v>
      </c>
      <c r="AI185">
        <f ca="1">IF(AND(B185&gt;Analysis!$B$39,B185&lt;Analysis!$B$40),FilterInput(AF185,Analysis!$B$34,Analysis!$B$35),0)</f>
        <v>0</v>
      </c>
      <c r="AJ185">
        <f ca="1">MEDIAN2(AI185,Analysis!$B$5,2)</f>
        <v>0</v>
      </c>
      <c r="AK185">
        <f ca="1">AVERAGE2(AJ185,Analysis!$B$6,2)</f>
        <v>0</v>
      </c>
      <c r="AL185">
        <f ca="1">INTEGRAL2(R185,$B185,AL184,R184,$B184,Analysis!$B$22)</f>
        <v>0</v>
      </c>
      <c r="AM185">
        <f ca="1">IF(AND(B185&lt;Analysis!$B$40,B185&gt;0),INTEGRAL2(AL185,$B185,AM184,AL184,$B184,Analysis!$B$23),0)</f>
        <v>0</v>
      </c>
      <c r="AN185">
        <f>IF($P185,AM185*Analysis!$B$30+Analysis!$B$31,0)</f>
        <v>0</v>
      </c>
      <c r="AO185">
        <f>AN185-'Flight Input'!$U185</f>
        <v>0</v>
      </c>
      <c r="AQ185">
        <f>Analysis!$B$36*'Flight Input'!U185+IF('Flight Input'!U185 &gt; 0,Analysis!$B$37,0)</f>
        <v>0</v>
      </c>
      <c r="AR185">
        <f ca="1">_xlfn.COVARIANCE.P($AN$102:$AN$1102,'Flight Input'!U185:U1185)</f>
        <v>9.0653716718649656E-3</v>
      </c>
    </row>
    <row r="186" spans="1:44" x14ac:dyDescent="0.3">
      <c r="A186">
        <v>184</v>
      </c>
      <c r="B186">
        <f>'Flight Input'!M186</f>
        <v>3.7264719999948284</v>
      </c>
      <c r="C186">
        <f ca="1">INDIRECT(CONCATENATE("'Flight Input'!",Analysis!$B$2,A186+2))</f>
        <v>9.8523792000000014</v>
      </c>
      <c r="D186">
        <f t="shared" si="270"/>
        <v>1.479299999482464E-2</v>
      </c>
      <c r="F186">
        <f t="shared" ca="1" si="276"/>
        <v>36.193852653392732</v>
      </c>
      <c r="G186">
        <f t="shared" ca="1" si="277"/>
        <v>66.860709579177268</v>
      </c>
      <c r="I186">
        <f>SUM(D$2:D186)/COUNT(D$2:D186)</f>
        <v>1.9966695652170609E-2</v>
      </c>
      <c r="J186">
        <f t="shared" si="271"/>
        <v>0.74088373221717696</v>
      </c>
      <c r="L186">
        <f ca="1">VARA(C$2:C186)</f>
        <v>4.2858238489893228E-4</v>
      </c>
      <c r="M186">
        <f t="shared" ca="1" si="272"/>
        <v>-1.5825766750632604E-4</v>
      </c>
      <c r="N186">
        <f t="shared" ca="1" si="278"/>
        <v>0.15053538841210626</v>
      </c>
      <c r="O186" t="b">
        <f ca="1">IF(OR(O185,M186*MIN((B186-B$2)*Analysis!$B$19,1)&gt;Analysis!$B$18),TRUE,FALSE)</f>
        <v>0</v>
      </c>
      <c r="P186" t="b">
        <f>IF(OR('Flight Input'!N186=3,'Flight Input'!N186=9),TRUE,FALSE)</f>
        <v>0</v>
      </c>
      <c r="Q186">
        <f ca="1">IF(O186,Q185,SUM(C$2:C186)/COUNT(C$2:C186))+(Analysis!$D$14-500)/1000000</f>
        <v>9.8520902246486415</v>
      </c>
      <c r="R186">
        <f t="shared" ca="1" si="273"/>
        <v>0</v>
      </c>
      <c r="S186">
        <f t="shared" ca="1" si="279"/>
        <v>0</v>
      </c>
      <c r="T186">
        <f>IF(P186,T185+S186*$D186,0)</f>
        <v>0</v>
      </c>
      <c r="U186">
        <f>IF($P186,T186*Analysis!$B$28+Analysis!$B$29,0)</f>
        <v>0</v>
      </c>
      <c r="V186">
        <f>U186-'Flight Input'!$U186</f>
        <v>0</v>
      </c>
      <c r="W186">
        <f ca="1">MEDIAN2(R186,Analysis!$B$5,2)</f>
        <v>0</v>
      </c>
      <c r="X186">
        <f t="shared" ref="X186:Y186" ca="1" si="388">X185+W186*$D186</f>
        <v>0</v>
      </c>
      <c r="Y186">
        <f t="shared" ca="1" si="388"/>
        <v>0</v>
      </c>
      <c r="AA186">
        <f ca="1">AVERAGE2(W186,Analysis!$B$6,2)</f>
        <v>0</v>
      </c>
      <c r="AB186">
        <f t="shared" ref="AB186:AC186" ca="1" si="389">AB185+AA186*$D186</f>
        <v>0</v>
      </c>
      <c r="AC186">
        <f t="shared" ca="1" si="389"/>
        <v>0</v>
      </c>
      <c r="AF186">
        <f ca="1">IF(B186&gt;0,C186-Analysis!$B$14,0)</f>
        <v>-7.881914571505888E-4</v>
      </c>
      <c r="AG186">
        <f ca="1">IF(B186&gt;0,AG185+AF186*$D186,0)</f>
        <v>-5.4231373887659263E-3</v>
      </c>
      <c r="AH186">
        <f ca="1">IF(B186&gt;0,AH185+AG186*$D186,0)</f>
        <v>-1.3464305641752675E-2</v>
      </c>
      <c r="AI186">
        <f ca="1">IF(AND(B186&gt;Analysis!$B$39,B186&lt;Analysis!$B$40),FilterInput(AF186,Analysis!$B$34,Analysis!$B$35),0)</f>
        <v>0</v>
      </c>
      <c r="AJ186">
        <f ca="1">MEDIAN2(AI186,Analysis!$B$5,2)</f>
        <v>0</v>
      </c>
      <c r="AK186">
        <f ca="1">AVERAGE2(AJ186,Analysis!$B$6,2)</f>
        <v>0</v>
      </c>
      <c r="AL186">
        <f ca="1">INTEGRAL2(R186,$B186,AL185,R185,$B185,Analysis!$B$22)</f>
        <v>0</v>
      </c>
      <c r="AM186">
        <f ca="1">IF(AND(B186&lt;Analysis!$B$40,B186&gt;0),INTEGRAL2(AL186,$B186,AM185,AL185,$B185,Analysis!$B$23),0)</f>
        <v>0</v>
      </c>
      <c r="AN186">
        <f>IF($P186,AM186*Analysis!$B$30+Analysis!$B$31,0)</f>
        <v>0</v>
      </c>
      <c r="AO186">
        <f>AN186-'Flight Input'!$U186</f>
        <v>0</v>
      </c>
      <c r="AQ186">
        <f>Analysis!$B$36*'Flight Input'!U186+IF('Flight Input'!U186 &gt; 0,Analysis!$B$37,0)</f>
        <v>0</v>
      </c>
      <c r="AR186">
        <f ca="1">_xlfn.COVARIANCE.P($AN$102:$AN$1102,'Flight Input'!U186:U1186)</f>
        <v>8.9954896805298883E-3</v>
      </c>
    </row>
    <row r="187" spans="1:44" x14ac:dyDescent="0.3">
      <c r="A187">
        <v>185</v>
      </c>
      <c r="B187">
        <f>'Flight Input'!M187</f>
        <v>3.7474039999942761</v>
      </c>
      <c r="C187">
        <f ca="1">INDIRECT(CONCATENATE("'Flight Input'!",Analysis!$B$2,A187+2))</f>
        <v>9.8540567100000001</v>
      </c>
      <c r="D187">
        <f t="shared" si="270"/>
        <v>2.0931999999447726E-2</v>
      </c>
      <c r="F187">
        <f t="shared" ca="1" si="276"/>
        <v>36.400117768441007</v>
      </c>
      <c r="G187">
        <f t="shared" ca="1" si="277"/>
        <v>67.622636844286177</v>
      </c>
      <c r="I187">
        <f>SUM(D$2:D187)/COUNT(D$2:D187)</f>
        <v>1.9971913513507241E-2</v>
      </c>
      <c r="J187">
        <f t="shared" si="271"/>
        <v>1.0480718327410725</v>
      </c>
      <c r="L187">
        <f ca="1">VARA(C$2:C187)</f>
        <v>4.2628890503320938E-4</v>
      </c>
      <c r="M187">
        <f t="shared" ca="1" si="272"/>
        <v>-1.0956811894627399E-4</v>
      </c>
      <c r="N187">
        <f t="shared" ca="1" si="278"/>
        <v>8.0140932545521931E-2</v>
      </c>
      <c r="O187" t="b">
        <f ca="1">IF(OR(O186,M187*MIN((B187-B$2)*Analysis!$B$19,1)&gt;Analysis!$B$18),TRUE,FALSE)</f>
        <v>0</v>
      </c>
      <c r="P187" t="b">
        <f>IF(OR('Flight Input'!N187=3,'Flight Input'!N187=9),TRUE,FALSE)</f>
        <v>0</v>
      </c>
      <c r="Q187">
        <f ca="1">IF(O187,Q186,SUM(C$2:C187)/COUNT(C$2:C187))+(Analysis!$D$14-500)/1000000</f>
        <v>9.8521013885483786</v>
      </c>
      <c r="R187">
        <f t="shared" ca="1" si="273"/>
        <v>0</v>
      </c>
      <c r="S187">
        <f t="shared" ca="1" si="279"/>
        <v>0</v>
      </c>
      <c r="T187">
        <f>IF(P187,T186+S187*$D187,0)</f>
        <v>0</v>
      </c>
      <c r="U187">
        <f>IF($P187,T187*Analysis!$B$28+Analysis!$B$29,0)</f>
        <v>0</v>
      </c>
      <c r="V187">
        <f>U187-'Flight Input'!$U187</f>
        <v>0</v>
      </c>
      <c r="W187">
        <f ca="1">MEDIAN2(R187,Analysis!$B$5,2)</f>
        <v>0</v>
      </c>
      <c r="X187">
        <f t="shared" ref="X187:Y187" ca="1" si="390">X186+W187*$D187</f>
        <v>0</v>
      </c>
      <c r="Y187">
        <f t="shared" ca="1" si="390"/>
        <v>0</v>
      </c>
      <c r="AA187">
        <f ca="1">AVERAGE2(W187,Analysis!$B$6,2)</f>
        <v>0</v>
      </c>
      <c r="AB187">
        <f t="shared" ref="AB187:AC187" ca="1" si="391">AB186+AA187*$D187</f>
        <v>0</v>
      </c>
      <c r="AC187">
        <f t="shared" ca="1" si="391"/>
        <v>0</v>
      </c>
      <c r="AF187">
        <f ca="1">IF(B187&gt;0,C187-Analysis!$B$14,0)</f>
        <v>8.8931854284801659E-4</v>
      </c>
      <c r="AG187">
        <f ca="1">IF(B187&gt;0,AG186+AF187*$D187,0)</f>
        <v>-5.404522173027523E-3</v>
      </c>
      <c r="AH187">
        <f ca="1">IF(B187&gt;0,AH186+AG187*$D187,0)</f>
        <v>-1.3577433099875502E-2</v>
      </c>
      <c r="AI187">
        <f ca="1">IF(AND(B187&gt;Analysis!$B$39,B187&lt;Analysis!$B$40),FilterInput(AF187,Analysis!$B$34,Analysis!$B$35),0)</f>
        <v>0</v>
      </c>
      <c r="AJ187">
        <f ca="1">MEDIAN2(AI187,Analysis!$B$5,2)</f>
        <v>0</v>
      </c>
      <c r="AK187">
        <f ca="1">AVERAGE2(AJ187,Analysis!$B$6,2)</f>
        <v>0</v>
      </c>
      <c r="AL187">
        <f ca="1">INTEGRAL2(R187,$B187,AL186,R186,$B186,Analysis!$B$22)</f>
        <v>0</v>
      </c>
      <c r="AM187">
        <f ca="1">IF(AND(B187&lt;Analysis!$B$40,B187&gt;0),INTEGRAL2(AL187,$B187,AM186,AL186,$B186,Analysis!$B$23),0)</f>
        <v>0</v>
      </c>
      <c r="AN187">
        <f>IF($P187,AM187*Analysis!$B$30+Analysis!$B$31,0)</f>
        <v>0</v>
      </c>
      <c r="AO187">
        <f>AN187-'Flight Input'!$U187</f>
        <v>0</v>
      </c>
      <c r="AQ187">
        <f>Analysis!$B$36*'Flight Input'!U187+IF('Flight Input'!U187 &gt; 0,Analysis!$B$37,0)</f>
        <v>0</v>
      </c>
      <c r="AR187">
        <f ca="1">_xlfn.COVARIANCE.P($AN$102:$AN$1102,'Flight Input'!U187:U1187)</f>
        <v>8.9255631626173407E-3</v>
      </c>
    </row>
    <row r="188" spans="1:44" x14ac:dyDescent="0.3">
      <c r="A188">
        <v>186</v>
      </c>
      <c r="B188">
        <f>'Flight Input'!M188</f>
        <v>3.7724869999947259</v>
      </c>
      <c r="C188">
        <f ca="1">INDIRECT(CONCATENATE("'Flight Input'!",Analysis!$B$2,A188+2))</f>
        <v>9.8536839300000008</v>
      </c>
      <c r="D188">
        <f t="shared" si="270"/>
        <v>2.5083000000449829E-2</v>
      </c>
      <c r="F188">
        <f t="shared" ca="1" si="276"/>
        <v>36.647277722461631</v>
      </c>
      <c r="G188">
        <f t="shared" ca="1" si="277"/>
        <v>68.541860511415166</v>
      </c>
      <c r="I188">
        <f>SUM(D$2:D188)/COUNT(D$2:D188)</f>
        <v>1.9999392473114459E-2</v>
      </c>
      <c r="J188">
        <f t="shared" si="271"/>
        <v>1.2541880976719346</v>
      </c>
      <c r="L188">
        <f ca="1">VARA(C$2:C188)</f>
        <v>4.2401234843266757E-4</v>
      </c>
      <c r="M188">
        <f t="shared" ca="1" si="272"/>
        <v>-9.0760937706852588E-5</v>
      </c>
      <c r="N188">
        <f t="shared" ca="1" si="278"/>
        <v>-1.4861858629055936E-2</v>
      </c>
      <c r="O188" t="b">
        <f ca="1">IF(OR(O187,M188*MIN((B188-B$2)*Analysis!$B$19,1)&gt;Analysis!$B$18),TRUE,FALSE)</f>
        <v>0</v>
      </c>
      <c r="P188" t="b">
        <f>IF(OR('Flight Input'!N188=3,'Flight Input'!N188=9),TRUE,FALSE)</f>
        <v>0</v>
      </c>
      <c r="Q188">
        <f ca="1">IF(O188,Q187,SUM(C$2:C188)/COUNT(C$2:C188))+(Analysis!$D$14-500)/1000000</f>
        <v>9.8521104395721846</v>
      </c>
      <c r="R188">
        <f t="shared" ca="1" si="273"/>
        <v>0</v>
      </c>
      <c r="S188">
        <f t="shared" ca="1" si="279"/>
        <v>0</v>
      </c>
      <c r="T188">
        <f>IF(P188,T187+S188*$D188,0)</f>
        <v>0</v>
      </c>
      <c r="U188">
        <f>IF($P188,T188*Analysis!$B$28+Analysis!$B$29,0)</f>
        <v>0</v>
      </c>
      <c r="V188">
        <f>U188-'Flight Input'!$U188</f>
        <v>0</v>
      </c>
      <c r="W188">
        <f ca="1">MEDIAN2(R188,Analysis!$B$5,2)</f>
        <v>0</v>
      </c>
      <c r="X188">
        <f t="shared" ref="X188:Y188" ca="1" si="392">X187+W188*$D188</f>
        <v>0</v>
      </c>
      <c r="Y188">
        <f t="shared" ca="1" si="392"/>
        <v>0</v>
      </c>
      <c r="AA188">
        <f ca="1">AVERAGE2(W188,Analysis!$B$6,2)</f>
        <v>0</v>
      </c>
      <c r="AB188">
        <f t="shared" ref="AB188:AC188" ca="1" si="393">AB187+AA188*$D188</f>
        <v>0</v>
      </c>
      <c r="AC188">
        <f t="shared" ca="1" si="393"/>
        <v>0</v>
      </c>
      <c r="AF188">
        <f ca="1">IF(B188&gt;0,C188-Analysis!$B$14,0)</f>
        <v>5.1653854284872125E-4</v>
      </c>
      <c r="AG188">
        <f ca="1">IF(B188&gt;0,AG187+AF188*$D188,0)</f>
        <v>-5.3915658367570162E-3</v>
      </c>
      <c r="AH188">
        <f ca="1">IF(B188&gt;0,AH187+AG188*$D188,0)</f>
        <v>-1.3712669745761304E-2</v>
      </c>
      <c r="AI188">
        <f ca="1">IF(AND(B188&gt;Analysis!$B$39,B188&lt;Analysis!$B$40),FilterInput(AF188,Analysis!$B$34,Analysis!$B$35),0)</f>
        <v>0</v>
      </c>
      <c r="AJ188">
        <f ca="1">MEDIAN2(AI188,Analysis!$B$5,2)</f>
        <v>0</v>
      </c>
      <c r="AK188">
        <f ca="1">AVERAGE2(AJ188,Analysis!$B$6,2)</f>
        <v>0</v>
      </c>
      <c r="AL188">
        <f ca="1">INTEGRAL2(R188,$B188,AL187,R187,$B187,Analysis!$B$22)</f>
        <v>0</v>
      </c>
      <c r="AM188">
        <f ca="1">IF(AND(B188&lt;Analysis!$B$40,B188&gt;0),INTEGRAL2(AL188,$B188,AM187,AL187,$B187,Analysis!$B$23),0)</f>
        <v>0</v>
      </c>
      <c r="AN188">
        <f>IF($P188,AM188*Analysis!$B$30+Analysis!$B$31,0)</f>
        <v>0</v>
      </c>
      <c r="AO188">
        <f>AN188-'Flight Input'!$U188</f>
        <v>0</v>
      </c>
      <c r="AQ188">
        <f>Analysis!$B$36*'Flight Input'!U188+IF('Flight Input'!U188 &gt; 0,Analysis!$B$37,0)</f>
        <v>0</v>
      </c>
      <c r="AR188">
        <f ca="1">_xlfn.COVARIANCE.P($AN$102:$AN$1102,'Flight Input'!U188:U1188)</f>
        <v>8.8556427021464403E-3</v>
      </c>
    </row>
    <row r="189" spans="1:44" x14ac:dyDescent="0.3">
      <c r="A189">
        <v>187</v>
      </c>
      <c r="B189">
        <f>'Flight Input'!M189</f>
        <v>3.7934470000036526</v>
      </c>
      <c r="C189">
        <f ca="1">INDIRECT(CONCATENATE("'Flight Input'!",Analysis!$B$2,A189+2))</f>
        <v>9.8536152599999998</v>
      </c>
      <c r="D189">
        <f t="shared" si="270"/>
        <v>2.0960000008926727E-2</v>
      </c>
      <c r="F189">
        <f t="shared" ca="1" si="276"/>
        <v>36.853809498399194</v>
      </c>
      <c r="G189">
        <f t="shared" ca="1" si="277"/>
        <v>69.314316358830595</v>
      </c>
      <c r="I189">
        <f>SUM(D$2:D189)/COUNT(D$2:D189)</f>
        <v>2.0004529411808643E-2</v>
      </c>
      <c r="J189">
        <f t="shared" si="271"/>
        <v>1.0477627130060891</v>
      </c>
      <c r="L189">
        <f ca="1">VARA(C$2:C189)</f>
        <v>4.2175877317132644E-4</v>
      </c>
      <c r="M189">
        <f t="shared" ca="1" si="272"/>
        <v>-1.0751790364414838E-4</v>
      </c>
      <c r="N189">
        <f t="shared" ca="1" si="278"/>
        <v>-3.276240456667271E-3</v>
      </c>
      <c r="O189" t="b">
        <f ca="1">IF(OR(O188,M189*MIN((B189-B$2)*Analysis!$B$19,1)&gt;Analysis!$B$18),TRUE,FALSE)</f>
        <v>0</v>
      </c>
      <c r="P189" t="b">
        <f>IF(OR('Flight Input'!N189=3,'Flight Input'!N189=9),TRUE,FALSE)</f>
        <v>0</v>
      </c>
      <c r="Q189">
        <f ca="1">IF(O189,Q188,SUM(C$2:C189)/COUNT(C$2:C189))+(Analysis!$D$14-500)/1000000</f>
        <v>9.8521190290425444</v>
      </c>
      <c r="R189">
        <f t="shared" ca="1" si="273"/>
        <v>0</v>
      </c>
      <c r="S189">
        <f t="shared" ca="1" si="279"/>
        <v>0</v>
      </c>
      <c r="T189">
        <f>IF(P189,T188+S189*$D189,0)</f>
        <v>0</v>
      </c>
      <c r="U189">
        <f>IF($P189,T189*Analysis!$B$28+Analysis!$B$29,0)</f>
        <v>0</v>
      </c>
      <c r="V189">
        <f>U189-'Flight Input'!$U189</f>
        <v>0</v>
      </c>
      <c r="W189">
        <f ca="1">MEDIAN2(R189,Analysis!$B$5,2)</f>
        <v>0</v>
      </c>
      <c r="X189">
        <f t="shared" ref="X189:Y189" ca="1" si="394">X188+W189*$D189</f>
        <v>0</v>
      </c>
      <c r="Y189">
        <f t="shared" ca="1" si="394"/>
        <v>0</v>
      </c>
      <c r="AA189">
        <f ca="1">AVERAGE2(W189,Analysis!$B$6,2)</f>
        <v>0</v>
      </c>
      <c r="AB189">
        <f t="shared" ref="AB189:AC189" ca="1" si="395">AB188+AA189*$D189</f>
        <v>0</v>
      </c>
      <c r="AC189">
        <f t="shared" ca="1" si="395"/>
        <v>0</v>
      </c>
      <c r="AF189">
        <f ca="1">IF(B189&gt;0,C189-Analysis!$B$14,0)</f>
        <v>4.4786854284772915E-4</v>
      </c>
      <c r="AG189">
        <f ca="1">IF(B189&gt;0,AG188+AF189*$D189,0)</f>
        <v>-5.3821785120949294E-3</v>
      </c>
      <c r="AH189">
        <f ca="1">IF(B189&gt;0,AH188+AG189*$D189,0)</f>
        <v>-1.3825480207422858E-2</v>
      </c>
      <c r="AI189">
        <f ca="1">IF(AND(B189&gt;Analysis!$B$39,B189&lt;Analysis!$B$40),FilterInput(AF189,Analysis!$B$34,Analysis!$B$35),0)</f>
        <v>0</v>
      </c>
      <c r="AJ189">
        <f ca="1">MEDIAN2(AI189,Analysis!$B$5,2)</f>
        <v>0</v>
      </c>
      <c r="AK189">
        <f ca="1">AVERAGE2(AJ189,Analysis!$B$6,2)</f>
        <v>0</v>
      </c>
      <c r="AL189">
        <f ca="1">INTEGRAL2(R189,$B189,AL188,R188,$B188,Analysis!$B$22)</f>
        <v>0</v>
      </c>
      <c r="AM189">
        <f ca="1">IF(AND(B189&lt;Analysis!$B$40,B189&gt;0),INTEGRAL2(AL189,$B189,AM188,AL188,$B188,Analysis!$B$23),0)</f>
        <v>0</v>
      </c>
      <c r="AN189">
        <f>IF($P189,AM189*Analysis!$B$30+Analysis!$B$31,0)</f>
        <v>0</v>
      </c>
      <c r="AO189">
        <f>AN189-'Flight Input'!$U189</f>
        <v>0</v>
      </c>
      <c r="AQ189">
        <f>Analysis!$B$36*'Flight Input'!U189+IF('Flight Input'!U189 &gt; 0,Analysis!$B$37,0)</f>
        <v>0</v>
      </c>
      <c r="AR189">
        <f ca="1">_xlfn.COVARIANCE.P($AN$102:$AN$1102,'Flight Input'!U189:U1189)</f>
        <v>8.7855697444280852E-3</v>
      </c>
    </row>
    <row r="190" spans="1:44" x14ac:dyDescent="0.3">
      <c r="A190">
        <v>188</v>
      </c>
      <c r="B190">
        <f>'Flight Input'!M190</f>
        <v>3.8076810000056867</v>
      </c>
      <c r="C190">
        <f ca="1">INDIRECT(CONCATENATE("'Flight Input'!",Analysis!$B$2,A190+2))</f>
        <v>9.8376936300000004</v>
      </c>
      <c r="D190">
        <f t="shared" si="270"/>
        <v>1.4234000002034009E-2</v>
      </c>
      <c r="F190">
        <f t="shared" ca="1" si="276"/>
        <v>36.993839229548627</v>
      </c>
      <c r="G190">
        <f t="shared" ca="1" si="277"/>
        <v>69.84088666649923</v>
      </c>
      <c r="I190">
        <f>SUM(D$2:D190)/COUNT(D$2:D190)</f>
        <v>1.99738351064375E-2</v>
      </c>
      <c r="J190">
        <f t="shared" si="271"/>
        <v>0.712632297512381</v>
      </c>
      <c r="L190">
        <f ca="1">VARA(C$2:C190)</f>
        <v>4.2059966459379484E-4</v>
      </c>
      <c r="M190">
        <f t="shared" ca="1" si="272"/>
        <v>-8.1432385651676869E-5</v>
      </c>
      <c r="N190">
        <f t="shared" ca="1" si="278"/>
        <v>-1.1185632989830117</v>
      </c>
      <c r="O190" t="b">
        <f ca="1">IF(OR(O189,M190*MIN((B190-B$2)*Analysis!$B$19,1)&gt;Analysis!$B$18),TRUE,FALSE)</f>
        <v>0</v>
      </c>
      <c r="P190" t="b">
        <f>IF(OR('Flight Input'!N190=3,'Flight Input'!N190=9),TRUE,FALSE)</f>
        <v>0</v>
      </c>
      <c r="Q190">
        <f ca="1">IF(O190,Q189,SUM(C$2:C190)/COUNT(C$2:C190))+(Analysis!$D$14-500)/1000000</f>
        <v>9.8520432861904688</v>
      </c>
      <c r="R190">
        <f t="shared" ca="1" si="273"/>
        <v>0</v>
      </c>
      <c r="S190">
        <f t="shared" ca="1" si="279"/>
        <v>0</v>
      </c>
      <c r="T190">
        <f>IF(P190,T189+S190*$D190,0)</f>
        <v>0</v>
      </c>
      <c r="U190">
        <f>IF($P190,T190*Analysis!$B$28+Analysis!$B$29,0)</f>
        <v>0</v>
      </c>
      <c r="V190">
        <f>U190-'Flight Input'!$U190</f>
        <v>0</v>
      </c>
      <c r="W190">
        <f ca="1">MEDIAN2(R190,Analysis!$B$5,2)</f>
        <v>0</v>
      </c>
      <c r="X190">
        <f t="shared" ref="X190:Y190" ca="1" si="396">X189+W190*$D190</f>
        <v>0</v>
      </c>
      <c r="Y190">
        <f t="shared" ca="1" si="396"/>
        <v>0</v>
      </c>
      <c r="AA190">
        <f ca="1">AVERAGE2(W190,Analysis!$B$6,2)</f>
        <v>0</v>
      </c>
      <c r="AB190">
        <f t="shared" ref="AB190:AC190" ca="1" si="397">AB189+AA190*$D190</f>
        <v>0</v>
      </c>
      <c r="AC190">
        <f t="shared" ca="1" si="397"/>
        <v>0</v>
      </c>
      <c r="AF190">
        <f ca="1">IF(B190&gt;0,C190-Analysis!$B$14,0)</f>
        <v>-1.5473761457151625E-2</v>
      </c>
      <c r="AG190">
        <f ca="1">IF(B190&gt;0,AG189+AF190*$D190,0)</f>
        <v>-5.6024320327074991E-3</v>
      </c>
      <c r="AH190">
        <f ca="1">IF(B190&gt;0,AH189+AG190*$D190,0)</f>
        <v>-1.3905225224987812E-2</v>
      </c>
      <c r="AI190">
        <f ca="1">IF(AND(B190&gt;Analysis!$B$39,B190&lt;Analysis!$B$40),FilterInput(AF190,Analysis!$B$34,Analysis!$B$35),0)</f>
        <v>0</v>
      </c>
      <c r="AJ190">
        <f ca="1">MEDIAN2(AI190,Analysis!$B$5,2)</f>
        <v>0</v>
      </c>
      <c r="AK190">
        <f ca="1">AVERAGE2(AJ190,Analysis!$B$6,2)</f>
        <v>0</v>
      </c>
      <c r="AL190">
        <f ca="1">INTEGRAL2(R190,$B190,AL189,R189,$B189,Analysis!$B$22)</f>
        <v>0</v>
      </c>
      <c r="AM190">
        <f ca="1">IF(AND(B190&lt;Analysis!$B$40,B190&gt;0),INTEGRAL2(AL190,$B190,AM189,AL189,$B189,Analysis!$B$23),0)</f>
        <v>0</v>
      </c>
      <c r="AN190">
        <f>IF($P190,AM190*Analysis!$B$30+Analysis!$B$31,0)</f>
        <v>0</v>
      </c>
      <c r="AO190">
        <f>AN190-'Flight Input'!$U190</f>
        <v>0</v>
      </c>
      <c r="AQ190">
        <f>Analysis!$B$36*'Flight Input'!U190+IF('Flight Input'!U190 &gt; 0,Analysis!$B$37,0)</f>
        <v>0</v>
      </c>
      <c r="AR190">
        <f ca="1">_xlfn.COVARIANCE.P($AN$102:$AN$1102,'Flight Input'!U190:U1190)</f>
        <v>8.7153891369316418E-3</v>
      </c>
    </row>
    <row r="191" spans="1:44" x14ac:dyDescent="0.3">
      <c r="A191">
        <v>189</v>
      </c>
      <c r="B191">
        <f>'Flight Input'!M191</f>
        <v>3.832116000005044</v>
      </c>
      <c r="C191">
        <f ca="1">INDIRECT(CONCATENATE("'Flight Input'!",Analysis!$B$2,A191+2))</f>
        <v>9.7660806300000012</v>
      </c>
      <c r="D191">
        <f t="shared" si="270"/>
        <v>2.4434999999357387E-2</v>
      </c>
      <c r="F191">
        <f t="shared" ca="1" si="276"/>
        <v>37.2324734097364</v>
      </c>
      <c r="G191">
        <f t="shared" ca="1" si="277"/>
        <v>70.750662154242207</v>
      </c>
      <c r="I191">
        <f>SUM(D$2:D191)/COUNT(D$2:D191)</f>
        <v>1.9997439153489987E-2</v>
      </c>
      <c r="J191">
        <f t="shared" si="271"/>
        <v>1.221906455712003</v>
      </c>
      <c r="L191">
        <f ca="1">VARA(C$2:C191)</f>
        <v>4.5716731467440239E-4</v>
      </c>
      <c r="M191">
        <f t="shared" ca="1" si="272"/>
        <v>1.4965275253353485E-3</v>
      </c>
      <c r="N191">
        <f t="shared" ca="1" si="278"/>
        <v>-2.9307550645337672</v>
      </c>
      <c r="O191" t="b">
        <f ca="1">IF(OR(O190,M191*MIN((B191-B$2)*Analysis!$B$19,1)&gt;Analysis!$B$18),TRUE,FALSE)</f>
        <v>0</v>
      </c>
      <c r="P191" t="b">
        <f>IF(OR('Flight Input'!N191=3,'Flight Input'!N191=9),TRUE,FALSE)</f>
        <v>0</v>
      </c>
      <c r="Q191">
        <f ca="1">IF(O191,Q190,SUM(C$2:C191)/COUNT(C$2:C191))+(Analysis!$D$14-500)/1000000</f>
        <v>9.8515914301052554</v>
      </c>
      <c r="R191">
        <f t="shared" ca="1" si="273"/>
        <v>0</v>
      </c>
      <c r="S191">
        <f t="shared" ca="1" si="279"/>
        <v>0</v>
      </c>
      <c r="T191">
        <f>IF(P191,T190+S191*$D191,0)</f>
        <v>0</v>
      </c>
      <c r="U191">
        <f>IF($P191,T191*Analysis!$B$28+Analysis!$B$29,0)</f>
        <v>0</v>
      </c>
      <c r="V191">
        <f>U191-'Flight Input'!$U191</f>
        <v>0</v>
      </c>
      <c r="W191">
        <f ca="1">MEDIAN2(R191,Analysis!$B$5,2)</f>
        <v>0</v>
      </c>
      <c r="X191">
        <f t="shared" ref="X191:Y191" ca="1" si="398">X190+W191*$D191</f>
        <v>0</v>
      </c>
      <c r="Y191">
        <f t="shared" ca="1" si="398"/>
        <v>0</v>
      </c>
      <c r="AA191">
        <f ca="1">AVERAGE2(W191,Analysis!$B$6,2)</f>
        <v>0</v>
      </c>
      <c r="AB191">
        <f t="shared" ref="AB191:AC191" ca="1" si="399">AB190+AA191*$D191</f>
        <v>0</v>
      </c>
      <c r="AC191">
        <f t="shared" ca="1" si="399"/>
        <v>0</v>
      </c>
      <c r="AF191">
        <f ca="1">IF(B191&gt;0,C191-Analysis!$B$14,0)</f>
        <v>-8.7086761457150885E-2</v>
      </c>
      <c r="AG191">
        <f ca="1">IF(B191&gt;0,AG190+AF191*$D191,0)</f>
        <v>-7.7303970488570174E-3</v>
      </c>
      <c r="AH191">
        <f ca="1">IF(B191&gt;0,AH190+AG191*$D191,0)</f>
        <v>-1.4094117476871665E-2</v>
      </c>
      <c r="AI191">
        <f ca="1">IF(AND(B191&gt;Analysis!$B$39,B191&lt;Analysis!$B$40),FilterInput(AF191,Analysis!$B$34,Analysis!$B$35),0)</f>
        <v>0</v>
      </c>
      <c r="AJ191">
        <f ca="1">MEDIAN2(AI191,Analysis!$B$5,2)</f>
        <v>0</v>
      </c>
      <c r="AK191">
        <f ca="1">AVERAGE2(AJ191,Analysis!$B$6,2)</f>
        <v>0</v>
      </c>
      <c r="AL191">
        <f ca="1">INTEGRAL2(R191,$B191,AL190,R190,$B190,Analysis!$B$22)</f>
        <v>0</v>
      </c>
      <c r="AM191">
        <f ca="1">IF(AND(B191&lt;Analysis!$B$40,B191&gt;0),INTEGRAL2(AL191,$B191,AM190,AL190,$B190,Analysis!$B$23),0)</f>
        <v>0</v>
      </c>
      <c r="AN191">
        <f>IF($P191,AM191*Analysis!$B$30+Analysis!$B$31,0)</f>
        <v>0</v>
      </c>
      <c r="AO191">
        <f>AN191-'Flight Input'!$U191</f>
        <v>0</v>
      </c>
      <c r="AQ191">
        <f>Analysis!$B$36*'Flight Input'!U191+IF('Flight Input'!U191 &gt; 0,Analysis!$B$37,0)</f>
        <v>0</v>
      </c>
      <c r="AR191">
        <f ca="1">_xlfn.COVARIANCE.P($AN$102:$AN$1102,'Flight Input'!U191:U1191)</f>
        <v>8.6450792134219762E-3</v>
      </c>
    </row>
    <row r="192" spans="1:44" x14ac:dyDescent="0.3">
      <c r="A192">
        <v>190</v>
      </c>
      <c r="B192">
        <f>'Flight Input'!M192</f>
        <v>3.842545000006794</v>
      </c>
      <c r="C192">
        <f ca="1">INDIRECT(CONCATENATE("'Flight Input'!",Analysis!$B$2,A192+2))</f>
        <v>9.8072924399999994</v>
      </c>
      <c r="D192">
        <f t="shared" si="270"/>
        <v>1.0429000001749955E-2</v>
      </c>
      <c r="F192">
        <f t="shared" ca="1" si="276"/>
        <v>37.334753662610325</v>
      </c>
      <c r="G192">
        <f t="shared" ca="1" si="277"/>
        <v>71.140026300254902</v>
      </c>
      <c r="I192">
        <f>SUM(D$2:D192)/COUNT(D$2:D192)</f>
        <v>1.9947078947428198E-2</v>
      </c>
      <c r="J192">
        <f t="shared" si="271"/>
        <v>0.52283344489868677</v>
      </c>
      <c r="L192">
        <f ca="1">VARA(C$2:C192)</f>
        <v>4.649845575439691E-4</v>
      </c>
      <c r="M192">
        <f t="shared" ca="1" si="272"/>
        <v>7.4956782704525859E-4</v>
      </c>
      <c r="N192">
        <f t="shared" ca="1" si="278"/>
        <v>3.9516549998161929</v>
      </c>
      <c r="O192" t="b">
        <f ca="1">IF(OR(O191,M192*MIN((B192-B$2)*Analysis!$B$19,1)&gt;Analysis!$B$18),TRUE,FALSE)</f>
        <v>0</v>
      </c>
      <c r="P192" t="b">
        <f>IF(OR('Flight Input'!N192=3,'Flight Input'!N192=9),TRUE,FALSE)</f>
        <v>0</v>
      </c>
      <c r="Q192">
        <f ca="1">IF(O192,Q191,SUM(C$2:C192)/COUNT(C$2:C192))+(Analysis!$D$14-500)/1000000</f>
        <v>9.8513600741361191</v>
      </c>
      <c r="R192">
        <f t="shared" ca="1" si="273"/>
        <v>0</v>
      </c>
      <c r="S192">
        <f t="shared" ca="1" si="279"/>
        <v>0</v>
      </c>
      <c r="T192">
        <f>IF(P192,T191+S192*$D192,0)</f>
        <v>0</v>
      </c>
      <c r="U192">
        <f>IF($P192,T192*Analysis!$B$28+Analysis!$B$29,0)</f>
        <v>0</v>
      </c>
      <c r="V192">
        <f>U192-'Flight Input'!$U192</f>
        <v>0</v>
      </c>
      <c r="W192">
        <f ca="1">MEDIAN2(R192,Analysis!$B$5,2)</f>
        <v>0</v>
      </c>
      <c r="X192">
        <f t="shared" ref="X192:Y192" ca="1" si="400">X191+W192*$D192</f>
        <v>0</v>
      </c>
      <c r="Y192">
        <f t="shared" ca="1" si="400"/>
        <v>0</v>
      </c>
      <c r="AA192">
        <f ca="1">AVERAGE2(W192,Analysis!$B$6,2)</f>
        <v>0</v>
      </c>
      <c r="AB192">
        <f t="shared" ref="AB192:AC192" ca="1" si="401">AB191+AA192*$D192</f>
        <v>0</v>
      </c>
      <c r="AC192">
        <f t="shared" ca="1" si="401"/>
        <v>0</v>
      </c>
      <c r="AF192">
        <f ca="1">IF(B192&gt;0,C192-Analysis!$B$14,0)</f>
        <v>-4.5874951457152591E-2</v>
      </c>
      <c r="AG192">
        <f ca="1">IF(B192&gt;0,AG191+AF192*$D192,0)</f>
        <v>-8.2088269176839417E-3</v>
      </c>
      <c r="AH192">
        <f ca="1">IF(B192&gt;0,AH191+AG192*$D192,0)</f>
        <v>-1.4179727332810557E-2</v>
      </c>
      <c r="AI192">
        <f ca="1">IF(AND(B192&gt;Analysis!$B$39,B192&lt;Analysis!$B$40),FilterInput(AF192,Analysis!$B$34,Analysis!$B$35),0)</f>
        <v>0</v>
      </c>
      <c r="AJ192">
        <f ca="1">MEDIAN2(AI192,Analysis!$B$5,2)</f>
        <v>0</v>
      </c>
      <c r="AK192">
        <f ca="1">AVERAGE2(AJ192,Analysis!$B$6,2)</f>
        <v>0</v>
      </c>
      <c r="AL192">
        <f ca="1">INTEGRAL2(R192,$B192,AL191,R191,$B191,Analysis!$B$22)</f>
        <v>0</v>
      </c>
      <c r="AM192">
        <f ca="1">IF(AND(B192&lt;Analysis!$B$40,B192&gt;0),INTEGRAL2(AL192,$B192,AM191,AL191,$B191,Analysis!$B$23),0)</f>
        <v>0</v>
      </c>
      <c r="AN192">
        <f>IF($P192,AM192*Analysis!$B$30+Analysis!$B$31,0)</f>
        <v>0</v>
      </c>
      <c r="AO192">
        <f>AN192-'Flight Input'!$U192</f>
        <v>0</v>
      </c>
      <c r="AQ192">
        <f>Analysis!$B$36*'Flight Input'!U192+IF('Flight Input'!U192 &gt; 0,Analysis!$B$37,0)</f>
        <v>0</v>
      </c>
      <c r="AR192">
        <f ca="1">_xlfn.COVARIANCE.P($AN$102:$AN$1102,'Flight Input'!U192:U1192)</f>
        <v>8.5745702263447538E-3</v>
      </c>
    </row>
    <row r="193" spans="1:44" x14ac:dyDescent="0.3">
      <c r="A193">
        <v>191</v>
      </c>
      <c r="B193">
        <f>'Flight Input'!M193</f>
        <v>3.871406999998726</v>
      </c>
      <c r="C193">
        <f ca="1">INDIRECT(CONCATENATE("'Flight Input'!",Analysis!$B$2,A193+2))</f>
        <v>9.84504132</v>
      </c>
      <c r="D193">
        <f t="shared" si="270"/>
        <v>2.8861999991931953E-2</v>
      </c>
      <c r="F193">
        <f t="shared" ca="1" si="276"/>
        <v>37.618901245108738</v>
      </c>
      <c r="G193">
        <f t="shared" ca="1" si="277"/>
        <v>72.225783027687726</v>
      </c>
      <c r="I193">
        <f>SUM(D$2:D193)/COUNT(D$2:D193)</f>
        <v>1.9993753926718792E-2</v>
      </c>
      <c r="J193">
        <f t="shared" si="271"/>
        <v>1.443550825808755</v>
      </c>
      <c r="L193">
        <f ca="1">VARA(C$2:C193)</f>
        <v>4.6275085752446756E-4</v>
      </c>
      <c r="M193">
        <f t="shared" ca="1" si="272"/>
        <v>-7.7392419795092128E-5</v>
      </c>
      <c r="N193">
        <f t="shared" ca="1" si="278"/>
        <v>1.3079093621562197</v>
      </c>
      <c r="O193" t="b">
        <f ca="1">IF(OR(O192,M193*MIN((B193-B$2)*Analysis!$B$19,1)&gt;Analysis!$B$18),TRUE,FALSE)</f>
        <v>0</v>
      </c>
      <c r="P193" t="b">
        <f>IF(OR('Flight Input'!N193=3,'Flight Input'!N193=9),TRUE,FALSE)</f>
        <v>0</v>
      </c>
      <c r="Q193">
        <f ca="1">IF(O193,Q192,SUM(C$2:C193)/COUNT(C$2:C193))+(Analysis!$D$14-500)/1000000</f>
        <v>9.8513277368749943</v>
      </c>
      <c r="R193">
        <f t="shared" ca="1" si="273"/>
        <v>0</v>
      </c>
      <c r="S193">
        <f t="shared" ca="1" si="279"/>
        <v>0</v>
      </c>
      <c r="T193">
        <f>IF(P193,T192+S193*$D193,0)</f>
        <v>0</v>
      </c>
      <c r="U193">
        <f>IF($P193,T193*Analysis!$B$28+Analysis!$B$29,0)</f>
        <v>0</v>
      </c>
      <c r="V193">
        <f>U193-'Flight Input'!$U193</f>
        <v>0</v>
      </c>
      <c r="W193">
        <f ca="1">MEDIAN2(R193,Analysis!$B$5,2)</f>
        <v>0</v>
      </c>
      <c r="X193">
        <f t="shared" ref="X193:Y193" ca="1" si="402">X192+W193*$D193</f>
        <v>0</v>
      </c>
      <c r="Y193">
        <f t="shared" ca="1" si="402"/>
        <v>0</v>
      </c>
      <c r="AA193">
        <f ca="1">AVERAGE2(W193,Analysis!$B$6,2)</f>
        <v>0</v>
      </c>
      <c r="AB193">
        <f t="shared" ref="AB193:AC193" ca="1" si="403">AB192+AA193*$D193</f>
        <v>0</v>
      </c>
      <c r="AC193">
        <f t="shared" ca="1" si="403"/>
        <v>0</v>
      </c>
      <c r="AF193">
        <f ca="1">IF(B193&gt;0,C193-Analysis!$B$14,0)</f>
        <v>-8.1260714571520509E-3</v>
      </c>
      <c r="AG193">
        <f ca="1">IF(B193&gt;0,AG192+AF193*$D193,0)</f>
        <v>-8.4433615920147028E-3</v>
      </c>
      <c r="AH193">
        <f ca="1">IF(B193&gt;0,AH192+AG193*$D193,0)</f>
        <v>-1.4423419635011163E-2</v>
      </c>
      <c r="AI193">
        <f ca="1">IF(AND(B193&gt;Analysis!$B$39,B193&lt;Analysis!$B$40),FilterInput(AF193,Analysis!$B$34,Analysis!$B$35),0)</f>
        <v>0</v>
      </c>
      <c r="AJ193">
        <f ca="1">MEDIAN2(AI193,Analysis!$B$5,2)</f>
        <v>0</v>
      </c>
      <c r="AK193">
        <f ca="1">AVERAGE2(AJ193,Analysis!$B$6,2)</f>
        <v>0</v>
      </c>
      <c r="AL193">
        <f ca="1">INTEGRAL2(R193,$B193,AL192,R192,$B192,Analysis!$B$22)</f>
        <v>0</v>
      </c>
      <c r="AM193">
        <f ca="1">IF(AND(B193&lt;Analysis!$B$40,B193&gt;0),INTEGRAL2(AL193,$B193,AM192,AL192,$B192,Analysis!$B$23),0)</f>
        <v>0</v>
      </c>
      <c r="AN193">
        <f>IF($P193,AM193*Analysis!$B$30+Analysis!$B$31,0)</f>
        <v>0</v>
      </c>
      <c r="AO193">
        <f>AN193-'Flight Input'!$U193</f>
        <v>0</v>
      </c>
      <c r="AQ193">
        <f>Analysis!$B$36*'Flight Input'!U193+IF('Flight Input'!U193 &gt; 0,Analysis!$B$37,0)</f>
        <v>0</v>
      </c>
      <c r="AR193">
        <f ca="1">_xlfn.COVARIANCE.P($AN$102:$AN$1102,'Flight Input'!U193:U1193)</f>
        <v>8.5028509438699919E-3</v>
      </c>
    </row>
    <row r="194" spans="1:44" x14ac:dyDescent="0.3">
      <c r="A194">
        <v>192</v>
      </c>
      <c r="B194">
        <f>'Flight Input'!M194</f>
        <v>3.8925960000051418</v>
      </c>
      <c r="C194">
        <f ca="1">INDIRECT(CONCATENATE("'Flight Input'!",Analysis!$B$2,A194+2))</f>
        <v>9.7984928700000005</v>
      </c>
      <c r="D194">
        <f t="shared" si="270"/>
        <v>2.1189000006415881E-2</v>
      </c>
      <c r="F194">
        <f t="shared" ca="1" si="276"/>
        <v>37.826521510594034</v>
      </c>
      <c r="G194">
        <f t="shared" ca="1" si="277"/>
        <v>73.02728919221839</v>
      </c>
      <c r="I194">
        <f>SUM(D$2:D194)/COUNT(D$2:D194)</f>
        <v>1.9999979166717214E-2</v>
      </c>
      <c r="J194">
        <f t="shared" si="271"/>
        <v>1.0594511039130163</v>
      </c>
      <c r="L194">
        <f ca="1">VARA(C$2:C194)</f>
        <v>4.7474438378739887E-4</v>
      </c>
      <c r="M194">
        <f t="shared" ca="1" si="272"/>
        <v>5.6602606349047868E-4</v>
      </c>
      <c r="N194">
        <f t="shared" ca="1" si="278"/>
        <v>-2.1968214633019478</v>
      </c>
      <c r="O194" t="b">
        <f ca="1">IF(OR(O193,M194*MIN((B194-B$2)*Analysis!$B$19,1)&gt;Analysis!$B$18),TRUE,FALSE)</f>
        <v>0</v>
      </c>
      <c r="P194" t="b">
        <f>IF(OR('Flight Input'!N194=3,'Flight Input'!N194=9),TRUE,FALSE)</f>
        <v>0</v>
      </c>
      <c r="Q194">
        <f ca="1">IF(O194,Q193,SUM(C$2:C194)/COUNT(C$2:C194))+(Analysis!$D$14-500)/1000000</f>
        <v>9.8510545510362633</v>
      </c>
      <c r="R194">
        <f t="shared" ca="1" si="273"/>
        <v>0</v>
      </c>
      <c r="S194">
        <f t="shared" ca="1" si="279"/>
        <v>0</v>
      </c>
      <c r="T194">
        <f>IF(P194,T193+S194*$D194,0)</f>
        <v>0</v>
      </c>
      <c r="U194">
        <f>IF($P194,T194*Analysis!$B$28+Analysis!$B$29,0)</f>
        <v>0</v>
      </c>
      <c r="V194">
        <f>U194-'Flight Input'!$U194</f>
        <v>0</v>
      </c>
      <c r="W194">
        <f ca="1">MEDIAN2(R194,Analysis!$B$5,2)</f>
        <v>0</v>
      </c>
      <c r="X194">
        <f t="shared" ref="X194:Y194" ca="1" si="404">X193+W194*$D194</f>
        <v>0</v>
      </c>
      <c r="Y194">
        <f t="shared" ca="1" si="404"/>
        <v>0</v>
      </c>
      <c r="AA194">
        <f ca="1">AVERAGE2(W194,Analysis!$B$6,2)</f>
        <v>0</v>
      </c>
      <c r="AB194">
        <f t="shared" ref="AB194:AC194" ca="1" si="405">AB193+AA194*$D194</f>
        <v>0</v>
      </c>
      <c r="AC194">
        <f t="shared" ca="1" si="405"/>
        <v>0</v>
      </c>
      <c r="AF194">
        <f ca="1">IF(B194&gt;0,C194-Analysis!$B$14,0)</f>
        <v>-5.467452145715157E-2</v>
      </c>
      <c r="AG194">
        <f ca="1">IF(B194&gt;0,AG193+AF194*$D194,0)</f>
        <v>-9.6018600275210725E-3</v>
      </c>
      <c r="AH194">
        <f ca="1">IF(B194&gt;0,AH193+AG194*$D194,0)</f>
        <v>-1.4626873447195911E-2</v>
      </c>
      <c r="AI194">
        <f ca="1">IF(AND(B194&gt;Analysis!$B$39,B194&lt;Analysis!$B$40),FilterInput(AF194,Analysis!$B$34,Analysis!$B$35),0)</f>
        <v>0</v>
      </c>
      <c r="AJ194">
        <f ca="1">MEDIAN2(AI194,Analysis!$B$5,2)</f>
        <v>0</v>
      </c>
      <c r="AK194">
        <f ca="1">AVERAGE2(AJ194,Analysis!$B$6,2)</f>
        <v>0</v>
      </c>
      <c r="AL194">
        <f ca="1">INTEGRAL2(R194,$B194,AL193,R193,$B193,Analysis!$B$22)</f>
        <v>0</v>
      </c>
      <c r="AM194">
        <f ca="1">IF(AND(B194&lt;Analysis!$B$40,B194&gt;0),INTEGRAL2(AL194,$B194,AM193,AL193,$B193,Analysis!$B$23),0)</f>
        <v>0</v>
      </c>
      <c r="AN194">
        <f>IF($P194,AM194*Analysis!$B$30+Analysis!$B$31,0)</f>
        <v>0</v>
      </c>
      <c r="AO194">
        <f>AN194-'Flight Input'!$U194</f>
        <v>0</v>
      </c>
      <c r="AQ194">
        <f>Analysis!$B$36*'Flight Input'!U194+IF('Flight Input'!U194 &gt; 0,Analysis!$B$37,0)</f>
        <v>0</v>
      </c>
      <c r="AR194">
        <f ca="1">_xlfn.COVARIANCE.P($AN$102:$AN$1102,'Flight Input'!U194:U1194)</f>
        <v>8.4308789324029389E-3</v>
      </c>
    </row>
    <row r="195" spans="1:44" x14ac:dyDescent="0.3">
      <c r="A195">
        <v>193</v>
      </c>
      <c r="B195">
        <f>'Flight Input'!M195</f>
        <v>3.9126749999995809</v>
      </c>
      <c r="C195">
        <f ca="1">INDIRECT(CONCATENATE("'Flight Input'!",Analysis!$B$2,A195+2))</f>
        <v>9.86028606</v>
      </c>
      <c r="D195">
        <f t="shared" ref="D195:D258" si="406">B195-B194</f>
        <v>2.0078999994439073E-2</v>
      </c>
      <c r="F195">
        <f t="shared" ca="1" si="276"/>
        <v>38.024506194337945</v>
      </c>
      <c r="G195">
        <f t="shared" ca="1" si="277"/>
        <v>73.790783251883056</v>
      </c>
      <c r="I195">
        <f>SUM(D$2:D195)/COUNT(D$2:D195)</f>
        <v>2.0000388601057743E-2</v>
      </c>
      <c r="J195">
        <f t="shared" ref="J195:J258" si="407">D195/I195</f>
        <v>1.0039304932993738</v>
      </c>
      <c r="L195">
        <f ca="1">VARA(C$2:C195)</f>
        <v>4.7273438167643014E-4</v>
      </c>
      <c r="M195">
        <f t="shared" ref="M195:M258" ca="1" si="408">(L195-L194)/D195</f>
        <v>-1.0010469204270128E-4</v>
      </c>
      <c r="N195">
        <f t="shared" ca="1" si="278"/>
        <v>3.077503362573498</v>
      </c>
      <c r="O195" t="b">
        <f ca="1">IF(OR(O194,M195*MIN((B195-B$2)*Analysis!$B$19,1)&gt;Analysis!$B$18),TRUE,FALSE)</f>
        <v>0</v>
      </c>
      <c r="P195" t="b">
        <f>IF(OR('Flight Input'!N195=3,'Flight Input'!N195=9),TRUE,FALSE)</f>
        <v>0</v>
      </c>
      <c r="Q195">
        <f ca="1">IF(O195,Q194,SUM(C$2:C195)/COUNT(C$2:C195))+(Analysis!$D$14-500)/1000000</f>
        <v>9.8511027031443241</v>
      </c>
      <c r="R195">
        <f t="shared" ref="R195:R258" ca="1" si="409">IF(O195,C195-Q195,0)</f>
        <v>0</v>
      </c>
      <c r="S195">
        <f t="shared" ca="1" si="279"/>
        <v>0</v>
      </c>
      <c r="T195">
        <f>IF(P195,T194+S195*$D195,0)</f>
        <v>0</v>
      </c>
      <c r="U195">
        <f>IF($P195,T195*Analysis!$B$28+Analysis!$B$29,0)</f>
        <v>0</v>
      </c>
      <c r="V195">
        <f>U195-'Flight Input'!$U195</f>
        <v>0</v>
      </c>
      <c r="W195">
        <f ca="1">MEDIAN2(R195,Analysis!$B$5,2)</f>
        <v>0</v>
      </c>
      <c r="X195">
        <f t="shared" ref="X195:Y195" ca="1" si="410">X194+W195*$D195</f>
        <v>0</v>
      </c>
      <c r="Y195">
        <f t="shared" ca="1" si="410"/>
        <v>0</v>
      </c>
      <c r="AA195">
        <f ca="1">AVERAGE2(W195,Analysis!$B$6,2)</f>
        <v>0</v>
      </c>
      <c r="AB195">
        <f t="shared" ref="AB195:AC195" ca="1" si="411">AB194+AA195*$D195</f>
        <v>0</v>
      </c>
      <c r="AC195">
        <f t="shared" ca="1" si="411"/>
        <v>0</v>
      </c>
      <c r="AF195">
        <f ca="1">IF(B195&gt;0,C195-Analysis!$B$14,0)</f>
        <v>7.1186685428479279E-3</v>
      </c>
      <c r="AG195">
        <f ca="1">IF(B195&gt;0,AG194+AF195*$D195,0)</f>
        <v>-9.4589242818888149E-3</v>
      </c>
      <c r="AH195">
        <f ca="1">IF(B195&gt;0,AH194+AG195*$D195,0)</f>
        <v>-1.4816799187799356E-2</v>
      </c>
      <c r="AI195">
        <f ca="1">IF(AND(B195&gt;Analysis!$B$39,B195&lt;Analysis!$B$40),FilterInput(AF195,Analysis!$B$34,Analysis!$B$35),0)</f>
        <v>0</v>
      </c>
      <c r="AJ195">
        <f ca="1">MEDIAN2(AI195,Analysis!$B$5,2)</f>
        <v>0</v>
      </c>
      <c r="AK195">
        <f ca="1">AVERAGE2(AJ195,Analysis!$B$6,2)</f>
        <v>0</v>
      </c>
      <c r="AL195">
        <f ca="1">INTEGRAL2(R195,$B195,AL194,R194,$B194,Analysis!$B$22)</f>
        <v>0</v>
      </c>
      <c r="AM195">
        <f ca="1">IF(AND(B195&lt;Analysis!$B$40,B195&gt;0),INTEGRAL2(AL195,$B195,AM194,AL194,$B194,Analysis!$B$23),0)</f>
        <v>0</v>
      </c>
      <c r="AN195">
        <f>IF($P195,AM195*Analysis!$B$30+Analysis!$B$31,0)</f>
        <v>0</v>
      </c>
      <c r="AO195">
        <f>AN195-'Flight Input'!$U195</f>
        <v>0</v>
      </c>
      <c r="AQ195">
        <f>Analysis!$B$36*'Flight Input'!U195+IF('Flight Input'!U195 &gt; 0,Analysis!$B$37,0)</f>
        <v>0</v>
      </c>
      <c r="AR195">
        <f ca="1">_xlfn.COVARIANCE.P($AN$102:$AN$1102,'Flight Input'!U195:U1195)</f>
        <v>8.3581993805545117E-3</v>
      </c>
    </row>
    <row r="196" spans="1:44" x14ac:dyDescent="0.3">
      <c r="A196">
        <v>194</v>
      </c>
      <c r="B196">
        <f>'Flight Input'!M196</f>
        <v>3.9245519999967655</v>
      </c>
      <c r="C196">
        <f ca="1">INDIRECT(CONCATENATE("'Flight Input'!",Analysis!$B$2,A196+2))</f>
        <v>9.8475232500000001</v>
      </c>
      <c r="D196">
        <f t="shared" si="406"/>
        <v>1.1876999997184612E-2</v>
      </c>
      <c r="F196">
        <f t="shared" ref="F196:F259" ca="1" si="412">F195+C196*$D196</f>
        <v>38.141465227950469</v>
      </c>
      <c r="G196">
        <f t="shared" ref="G196:G259" ca="1" si="413">G195+F196*$D196</f>
        <v>74.243789434288047</v>
      </c>
      <c r="I196">
        <f>SUM(D$2:D196)/COUNT(D$2:D196)</f>
        <v>1.9958515463924378E-2</v>
      </c>
      <c r="J196">
        <f t="shared" si="407"/>
        <v>0.59508433974724473</v>
      </c>
      <c r="L196">
        <f ca="1">VARA(C$2:C196)</f>
        <v>4.7035933525735785E-4</v>
      </c>
      <c r="M196">
        <f t="shared" ca="1" si="408"/>
        <v>-1.9997022982531714E-4</v>
      </c>
      <c r="N196">
        <f t="shared" ref="N196:N259" ca="1" si="414">(C196-C195)/D196</f>
        <v>-1.0745819653974293</v>
      </c>
      <c r="O196" t="b">
        <f ca="1">IF(OR(O195,M196*MIN((B196-B$2)*Analysis!$B$19,1)&gt;Analysis!$B$18),TRUE,FALSE)</f>
        <v>0</v>
      </c>
      <c r="P196" t="b">
        <f>IF(OR('Flight Input'!N196=3,'Flight Input'!N196=9),TRUE,FALSE)</f>
        <v>0</v>
      </c>
      <c r="Q196">
        <f ca="1">IF(O196,Q195,SUM(C$2:C196)/COUNT(C$2:C196))+(Analysis!$D$14-500)/1000000</f>
        <v>9.8510849110769172</v>
      </c>
      <c r="R196">
        <f t="shared" ca="1" si="409"/>
        <v>0</v>
      </c>
      <c r="S196">
        <f t="shared" ref="S196:S259" ca="1" si="415">S195+R196*$D196</f>
        <v>0</v>
      </c>
      <c r="T196">
        <f>IF(P196,T195+S196*$D196,0)</f>
        <v>0</v>
      </c>
      <c r="U196">
        <f>IF($P196,T196*Analysis!$B$28+Analysis!$B$29,0)</f>
        <v>0</v>
      </c>
      <c r="V196">
        <f>U196-'Flight Input'!$U196</f>
        <v>0</v>
      </c>
      <c r="W196">
        <f ca="1">MEDIAN2(R196,Analysis!$B$5,2)</f>
        <v>0</v>
      </c>
      <c r="X196">
        <f t="shared" ref="X196:Y196" ca="1" si="416">X195+W196*$D196</f>
        <v>0</v>
      </c>
      <c r="Y196">
        <f t="shared" ca="1" si="416"/>
        <v>0</v>
      </c>
      <c r="AA196">
        <f ca="1">AVERAGE2(W196,Analysis!$B$6,2)</f>
        <v>0</v>
      </c>
      <c r="AB196">
        <f t="shared" ref="AB196:AC196" ca="1" si="417">AB195+AA196*$D196</f>
        <v>0</v>
      </c>
      <c r="AC196">
        <f t="shared" ca="1" si="417"/>
        <v>0</v>
      </c>
      <c r="AF196">
        <f ca="1">IF(B196&gt;0,C196-Analysis!$B$14,0)</f>
        <v>-5.6441414571519744E-3</v>
      </c>
      <c r="AG196">
        <f ca="1">IF(B196&gt;0,AG195+AF196*$D196,0)</f>
        <v>-9.5259597499595186E-3</v>
      </c>
      <c r="AH196">
        <f ca="1">IF(B196&gt;0,AH195+AG196*$D196,0)</f>
        <v>-1.4929939011722806E-2</v>
      </c>
      <c r="AI196">
        <f ca="1">IF(AND(B196&gt;Analysis!$B$39,B196&lt;Analysis!$B$40),FilterInput(AF196,Analysis!$B$34,Analysis!$B$35),0)</f>
        <v>0</v>
      </c>
      <c r="AJ196">
        <f ca="1">MEDIAN2(AI196,Analysis!$B$5,2)</f>
        <v>0</v>
      </c>
      <c r="AK196">
        <f ca="1">AVERAGE2(AJ196,Analysis!$B$6,2)</f>
        <v>0</v>
      </c>
      <c r="AL196">
        <f ca="1">INTEGRAL2(R196,$B196,AL195,R195,$B195,Analysis!$B$22)</f>
        <v>0</v>
      </c>
      <c r="AM196">
        <f ca="1">IF(AND(B196&lt;Analysis!$B$40,B196&gt;0),INTEGRAL2(AL196,$B196,AM195,AL195,$B195,Analysis!$B$23),0)</f>
        <v>0</v>
      </c>
      <c r="AN196">
        <f>IF($P196,AM196*Analysis!$B$30+Analysis!$B$31,0)</f>
        <v>0</v>
      </c>
      <c r="AO196">
        <f>AN196-'Flight Input'!$U196</f>
        <v>0</v>
      </c>
      <c r="AQ196">
        <f>Analysis!$B$36*'Flight Input'!U196+IF('Flight Input'!U196 &gt; 0,Analysis!$B$37,0)</f>
        <v>0</v>
      </c>
      <c r="AR196">
        <f ca="1">_xlfn.COVARIANCE.P($AN$102:$AN$1102,'Flight Input'!U196:U1196)</f>
        <v>8.2852376346179944E-3</v>
      </c>
    </row>
    <row r="197" spans="1:44" x14ac:dyDescent="0.3">
      <c r="A197">
        <v>195</v>
      </c>
      <c r="B197">
        <f>'Flight Input'!M197</f>
        <v>3.9481229999946663</v>
      </c>
      <c r="C197">
        <f ca="1">INDIRECT(CONCATENATE("'Flight Input'!",Analysis!$B$2,A197+2))</f>
        <v>9.8526931199999996</v>
      </c>
      <c r="D197">
        <f t="shared" si="406"/>
        <v>2.3570999997900799E-2</v>
      </c>
      <c r="F197">
        <f t="shared" ca="1" si="412"/>
        <v>38.373703057461306</v>
      </c>
      <c r="G197">
        <f t="shared" ca="1" si="413"/>
        <v>75.148295988974908</v>
      </c>
      <c r="I197">
        <f>SUM(D$2:D197)/COUNT(D$2:D197)</f>
        <v>1.9977041025637077E-2</v>
      </c>
      <c r="J197">
        <f t="shared" si="407"/>
        <v>1.1799044697185883</v>
      </c>
      <c r="L197">
        <f ca="1">VARA(C$2:C197)</f>
        <v>4.6796229856088266E-4</v>
      </c>
      <c r="M197">
        <f t="shared" ca="1" si="408"/>
        <v>-1.0169431490766896E-4</v>
      </c>
      <c r="N197">
        <f t="shared" ca="1" si="414"/>
        <v>0.21933180605235239</v>
      </c>
      <c r="O197" t="b">
        <f ca="1">IF(OR(O196,M197*MIN((B197-B$2)*Analysis!$B$19,1)&gt;Analysis!$B$18),TRUE,FALSE)</f>
        <v>0</v>
      </c>
      <c r="P197" t="b">
        <f>IF(OR('Flight Input'!N197=3,'Flight Input'!N197=9),TRUE,FALSE)</f>
        <v>0</v>
      </c>
      <c r="Q197">
        <f ca="1">IF(O197,Q196,SUM(C$2:C197)/COUNT(C$2:C197))+(Analysis!$D$14-500)/1000000</f>
        <v>9.8510936774489721</v>
      </c>
      <c r="R197">
        <f t="shared" ca="1" si="409"/>
        <v>0</v>
      </c>
      <c r="S197">
        <f t="shared" ca="1" si="415"/>
        <v>0</v>
      </c>
      <c r="T197">
        <f>IF(P197,T196+S197*$D197,0)</f>
        <v>0</v>
      </c>
      <c r="U197">
        <f>IF($P197,T197*Analysis!$B$28+Analysis!$B$29,0)</f>
        <v>0</v>
      </c>
      <c r="V197">
        <f>U197-'Flight Input'!$U197</f>
        <v>0</v>
      </c>
      <c r="W197">
        <f ca="1">MEDIAN2(R197,Analysis!$B$5,2)</f>
        <v>0</v>
      </c>
      <c r="X197">
        <f t="shared" ref="X197:Y197" ca="1" si="418">X196+W197*$D197</f>
        <v>0</v>
      </c>
      <c r="Y197">
        <f t="shared" ca="1" si="418"/>
        <v>0</v>
      </c>
      <c r="AA197">
        <f ca="1">AVERAGE2(W197,Analysis!$B$6,2)</f>
        <v>0</v>
      </c>
      <c r="AB197">
        <f t="shared" ref="AB197:AC197" ca="1" si="419">AB196+AA197*$D197</f>
        <v>0</v>
      </c>
      <c r="AC197">
        <f t="shared" ca="1" si="419"/>
        <v>0</v>
      </c>
      <c r="AF197">
        <f ca="1">IF(B197&gt;0,C197-Analysis!$B$14,0)</f>
        <v>-4.742714571523976E-4</v>
      </c>
      <c r="AG197">
        <f ca="1">IF(B197&gt;0,AG196+AF197*$D197,0)</f>
        <v>-9.5371388024750627E-3</v>
      </c>
      <c r="AH197">
        <f ca="1">IF(B197&gt;0,AH196+AG197*$D197,0)</f>
        <v>-1.5154738910415926E-2</v>
      </c>
      <c r="AI197">
        <f ca="1">IF(AND(B197&gt;Analysis!$B$39,B197&lt;Analysis!$B$40),FilterInput(AF197,Analysis!$B$34,Analysis!$B$35),0)</f>
        <v>0</v>
      </c>
      <c r="AJ197">
        <f ca="1">MEDIAN2(AI197,Analysis!$B$5,2)</f>
        <v>0</v>
      </c>
      <c r="AK197">
        <f ca="1">AVERAGE2(AJ197,Analysis!$B$6,2)</f>
        <v>0</v>
      </c>
      <c r="AL197">
        <f ca="1">INTEGRAL2(R197,$B197,AL196,R196,$B196,Analysis!$B$22)</f>
        <v>0</v>
      </c>
      <c r="AM197">
        <f ca="1">IF(AND(B197&lt;Analysis!$B$40,B197&gt;0),INTEGRAL2(AL197,$B197,AM196,AL196,$B196,Analysis!$B$23),0)</f>
        <v>0</v>
      </c>
      <c r="AN197">
        <f>IF($P197,AM197*Analysis!$B$30+Analysis!$B$31,0)</f>
        <v>0</v>
      </c>
      <c r="AO197">
        <f>AN197-'Flight Input'!$U197</f>
        <v>0</v>
      </c>
      <c r="AQ197">
        <f>Analysis!$B$36*'Flight Input'!U197+IF('Flight Input'!U197 &gt; 0,Analysis!$B$37,0)</f>
        <v>0</v>
      </c>
      <c r="AR197">
        <f ca="1">_xlfn.COVARIANCE.P($AN$102:$AN$1102,'Flight Input'!U197:U1197)</f>
        <v>8.2119772633732248E-3</v>
      </c>
    </row>
    <row r="198" spans="1:44" x14ac:dyDescent="0.3">
      <c r="A198">
        <v>196</v>
      </c>
      <c r="B198">
        <f>'Flight Input'!M198</f>
        <v>3.9634170000063023</v>
      </c>
      <c r="C198">
        <f ca="1">INDIRECT(CONCATENATE("'Flight Input'!",Analysis!$B$2,A198+2))</f>
        <v>9.8537231700000003</v>
      </c>
      <c r="D198">
        <f t="shared" si="406"/>
        <v>1.5294000011635944E-2</v>
      </c>
      <c r="F198">
        <f t="shared" ca="1" si="412"/>
        <v>38.524405899737943</v>
      </c>
      <c r="G198">
        <f t="shared" ca="1" si="413"/>
        <v>75.737488253253773</v>
      </c>
      <c r="I198">
        <f>SUM(D$2:D198)/COUNT(D$2:D198)</f>
        <v>1.9953147959239109E-2</v>
      </c>
      <c r="J198">
        <f t="shared" si="407"/>
        <v>0.76649559472415019</v>
      </c>
      <c r="L198">
        <f ca="1">VARA(C$2:C198)</f>
        <v>4.6561283134326036E-4</v>
      </c>
      <c r="M198">
        <f t="shared" ca="1" si="408"/>
        <v>-1.5362019195990469E-4</v>
      </c>
      <c r="N198">
        <f t="shared" ca="1" si="414"/>
        <v>6.7349941102196317E-2</v>
      </c>
      <c r="O198" t="b">
        <f ca="1">IF(OR(O197,M198*MIN((B198-B$2)*Analysis!$B$19,1)&gt;Analysis!$B$18),TRUE,FALSE)</f>
        <v>0</v>
      </c>
      <c r="P198" t="b">
        <f>IF(OR('Flight Input'!N198=3,'Flight Input'!N198=9),TRUE,FALSE)</f>
        <v>0</v>
      </c>
      <c r="Q198">
        <f ca="1">IF(O198,Q197,SUM(C$2:C198)/COUNT(C$2:C198))+(Analysis!$D$14-500)/1000000</f>
        <v>9.8511075835025306</v>
      </c>
      <c r="R198">
        <f t="shared" ca="1" si="409"/>
        <v>0</v>
      </c>
      <c r="S198">
        <f t="shared" ca="1" si="415"/>
        <v>0</v>
      </c>
      <c r="T198">
        <f>IF(P198,T197+S198*$D198,0)</f>
        <v>0</v>
      </c>
      <c r="U198">
        <f>IF($P198,T198*Analysis!$B$28+Analysis!$B$29,0)</f>
        <v>0</v>
      </c>
      <c r="V198">
        <f>U198-'Flight Input'!$U198</f>
        <v>0</v>
      </c>
      <c r="W198">
        <f ca="1">MEDIAN2(R198,Analysis!$B$5,2)</f>
        <v>0</v>
      </c>
      <c r="X198">
        <f t="shared" ref="X198:Y198" ca="1" si="420">X197+W198*$D198</f>
        <v>0</v>
      </c>
      <c r="Y198">
        <f t="shared" ca="1" si="420"/>
        <v>0</v>
      </c>
      <c r="AA198">
        <f ca="1">AVERAGE2(W198,Analysis!$B$6,2)</f>
        <v>0</v>
      </c>
      <c r="AB198">
        <f t="shared" ref="AB198:AC198" ca="1" si="421">AB197+AA198*$D198</f>
        <v>0</v>
      </c>
      <c r="AC198">
        <f t="shared" ca="1" si="421"/>
        <v>0</v>
      </c>
      <c r="AF198">
        <f ca="1">IF(B198&gt;0,C198-Analysis!$B$14,0)</f>
        <v>5.557785428482731E-4</v>
      </c>
      <c r="AG198">
        <f ca="1">IF(B198&gt;0,AG197+AF198*$D198,0)</f>
        <v>-9.5286387254342741E-3</v>
      </c>
      <c r="AH198">
        <f ca="1">IF(B198&gt;0,AH197+AG198*$D198,0)</f>
        <v>-1.5300469911193592E-2</v>
      </c>
      <c r="AI198">
        <f ca="1">IF(AND(B198&gt;Analysis!$B$39,B198&lt;Analysis!$B$40),FilterInput(AF198,Analysis!$B$34,Analysis!$B$35),0)</f>
        <v>0</v>
      </c>
      <c r="AJ198">
        <f ca="1">MEDIAN2(AI198,Analysis!$B$5,2)</f>
        <v>0</v>
      </c>
      <c r="AK198">
        <f ca="1">AVERAGE2(AJ198,Analysis!$B$6,2)</f>
        <v>0</v>
      </c>
      <c r="AL198">
        <f ca="1">INTEGRAL2(R198,$B198,AL197,R197,$B197,Analysis!$B$22)</f>
        <v>0</v>
      </c>
      <c r="AM198">
        <f ca="1">IF(AND(B198&lt;Analysis!$B$40,B198&gt;0),INTEGRAL2(AL198,$B198,AM197,AL197,$B197,Analysis!$B$23),0)</f>
        <v>0</v>
      </c>
      <c r="AN198">
        <f>IF($P198,AM198*Analysis!$B$30+Analysis!$B$31,0)</f>
        <v>0</v>
      </c>
      <c r="AO198">
        <f>AN198-'Flight Input'!$U198</f>
        <v>0</v>
      </c>
      <c r="AQ198">
        <f>Analysis!$B$36*'Flight Input'!U198+IF('Flight Input'!U198 &gt; 0,Analysis!$B$37,0)</f>
        <v>0</v>
      </c>
      <c r="AR198">
        <f ca="1">_xlfn.COVARIANCE.P($AN$102:$AN$1102,'Flight Input'!U198:U1198)</f>
        <v>8.1379279625562531E-3</v>
      </c>
    </row>
    <row r="199" spans="1:44" x14ac:dyDescent="0.3">
      <c r="A199">
        <v>197</v>
      </c>
      <c r="B199">
        <f>'Flight Input'!M199</f>
        <v>3.9902120000042487</v>
      </c>
      <c r="C199">
        <f ca="1">INDIRECT(CONCATENATE("'Flight Input'!",Analysis!$B$2,A199+2))</f>
        <v>9.8535171600000009</v>
      </c>
      <c r="D199">
        <f t="shared" si="406"/>
        <v>2.6794999997946434E-2</v>
      </c>
      <c r="F199">
        <f t="shared" ca="1" si="412"/>
        <v>38.78843089201991</v>
      </c>
      <c r="G199">
        <f t="shared" ca="1" si="413"/>
        <v>76.776824258925785</v>
      </c>
      <c r="I199">
        <f>SUM(D$2:D199)/COUNT(D$2:D199)</f>
        <v>1.9987878172633564E-2</v>
      </c>
      <c r="J199">
        <f t="shared" si="407"/>
        <v>1.340562503259243</v>
      </c>
      <c r="L199">
        <f ca="1">VARA(C$2:C199)</f>
        <v>4.6328137638100195E-4</v>
      </c>
      <c r="M199">
        <f t="shared" ca="1" si="408"/>
        <v>-8.7010821512860229E-5</v>
      </c>
      <c r="N199">
        <f t="shared" ca="1" si="414"/>
        <v>-7.6883746973395103E-3</v>
      </c>
      <c r="O199" t="b">
        <f ca="1">IF(OR(O198,M199*MIN((B199-B$2)*Analysis!$B$19,1)&gt;Analysis!$B$18),TRUE,FALSE)</f>
        <v>0</v>
      </c>
      <c r="P199" t="b">
        <f>IF(OR('Flight Input'!N199=3,'Flight Input'!N199=9),TRUE,FALSE)</f>
        <v>0</v>
      </c>
      <c r="Q199">
        <f ca="1">IF(O199,Q198,SUM(C$2:C199)/COUNT(C$2:C199))+(Analysis!$D$14-500)/1000000</f>
        <v>9.8511203086363555</v>
      </c>
      <c r="R199">
        <f t="shared" ca="1" si="409"/>
        <v>0</v>
      </c>
      <c r="S199">
        <f t="shared" ca="1" si="415"/>
        <v>0</v>
      </c>
      <c r="T199">
        <f>IF(P199,T198+S199*$D199,0)</f>
        <v>0</v>
      </c>
      <c r="U199">
        <f>IF($P199,T199*Analysis!$B$28+Analysis!$B$29,0)</f>
        <v>0</v>
      </c>
      <c r="V199">
        <f>U199-'Flight Input'!$U199</f>
        <v>0</v>
      </c>
      <c r="W199">
        <f ca="1">MEDIAN2(R199,Analysis!$B$5,2)</f>
        <v>0</v>
      </c>
      <c r="X199">
        <f t="shared" ref="X199:Y199" ca="1" si="422">X198+W199*$D199</f>
        <v>0</v>
      </c>
      <c r="Y199">
        <f t="shared" ca="1" si="422"/>
        <v>0</v>
      </c>
      <c r="AA199">
        <f ca="1">AVERAGE2(W199,Analysis!$B$6,2)</f>
        <v>0</v>
      </c>
      <c r="AB199">
        <f t="shared" ref="AB199:AC199" ca="1" si="423">AB198+AA199*$D199</f>
        <v>0</v>
      </c>
      <c r="AC199">
        <f t="shared" ca="1" si="423"/>
        <v>0</v>
      </c>
      <c r="AF199">
        <f ca="1">IF(B199&gt;0,C199-Analysis!$B$14,0)</f>
        <v>3.4976854284884951E-4</v>
      </c>
      <c r="AG199">
        <f ca="1">IF(B199&gt;0,AG198+AF199*$D199,0)</f>
        <v>-9.5192666773293577E-3</v>
      </c>
      <c r="AH199">
        <f ca="1">IF(B199&gt;0,AH198+AG199*$D199,0)</f>
        <v>-1.5555538661793083E-2</v>
      </c>
      <c r="AI199">
        <f ca="1">IF(AND(B199&gt;Analysis!$B$39,B199&lt;Analysis!$B$40),FilterInput(AF199,Analysis!$B$34,Analysis!$B$35),0)</f>
        <v>0</v>
      </c>
      <c r="AJ199">
        <f ca="1">MEDIAN2(AI199,Analysis!$B$5,2)</f>
        <v>0</v>
      </c>
      <c r="AK199">
        <f ca="1">AVERAGE2(AJ199,Analysis!$B$6,2)</f>
        <v>0</v>
      </c>
      <c r="AL199">
        <f ca="1">INTEGRAL2(R199,$B199,AL198,R198,$B198,Analysis!$B$22)</f>
        <v>0</v>
      </c>
      <c r="AM199">
        <f ca="1">IF(AND(B199&lt;Analysis!$B$40,B199&gt;0),INTEGRAL2(AL199,$B199,AM198,AL198,$B198,Analysis!$B$23),0)</f>
        <v>0</v>
      </c>
      <c r="AN199">
        <f>IF($P199,AM199*Analysis!$B$30+Analysis!$B$31,0)</f>
        <v>0</v>
      </c>
      <c r="AO199">
        <f>AN199-'Flight Input'!$U199</f>
        <v>0</v>
      </c>
      <c r="AQ199">
        <f>Analysis!$B$36*'Flight Input'!U199+IF('Flight Input'!U199 &gt; 0,Analysis!$B$37,0)</f>
        <v>0</v>
      </c>
      <c r="AR199">
        <f ca="1">_xlfn.COVARIANCE.P($AN$102:$AN$1102,'Flight Input'!U199:U1199)</f>
        <v>8.0635888953269428E-3</v>
      </c>
    </row>
    <row r="200" spans="1:44" x14ac:dyDescent="0.3">
      <c r="A200">
        <v>198</v>
      </c>
      <c r="B200">
        <f>'Flight Input'!M200</f>
        <v>4.0082729999994626</v>
      </c>
      <c r="C200">
        <f ca="1">INDIRECT(CONCATENATE("'Flight Input'!",Analysis!$B$2,A200+2))</f>
        <v>9.8536545000000011</v>
      </c>
      <c r="D200">
        <f t="shared" si="406"/>
        <v>1.8060999995213933E-2</v>
      </c>
      <c r="F200">
        <f t="shared" ca="1" si="412"/>
        <v>38.966397745897247</v>
      </c>
      <c r="G200">
        <f t="shared" ca="1" si="413"/>
        <v>77.480596368427939</v>
      </c>
      <c r="I200">
        <f>SUM(D$2:D200)/COUNT(D$2:D200)</f>
        <v>1.9978146464666797E-2</v>
      </c>
      <c r="J200">
        <f t="shared" si="407"/>
        <v>0.90403782088375839</v>
      </c>
      <c r="L200">
        <f ca="1">VARA(C$2:C200)</f>
        <v>4.6097670586168224E-4</v>
      </c>
      <c r="M200">
        <f t="shared" ca="1" si="408"/>
        <v>-1.2760481257573979E-4</v>
      </c>
      <c r="N200">
        <f t="shared" ca="1" si="414"/>
        <v>7.6042301111013903E-3</v>
      </c>
      <c r="O200" t="b">
        <f ca="1">IF(OR(O199,M200*MIN((B200-B$2)*Analysis!$B$19,1)&gt;Analysis!$B$18),TRUE,FALSE)</f>
        <v>0</v>
      </c>
      <c r="P200" t="b">
        <f>IF(OR('Flight Input'!N200=3,'Flight Input'!N200=9),TRUE,FALSE)</f>
        <v>0</v>
      </c>
      <c r="Q200">
        <f ca="1">IF(O200,Q199,SUM(C$2:C200)/COUNT(C$2:C200))+(Analysis!$D$14-500)/1000000</f>
        <v>9.8511335960301434</v>
      </c>
      <c r="R200">
        <f t="shared" ca="1" si="409"/>
        <v>0</v>
      </c>
      <c r="S200">
        <f t="shared" ca="1" si="415"/>
        <v>0</v>
      </c>
      <c r="T200">
        <f>IF(P200,T199+S200*$D200,0)</f>
        <v>0</v>
      </c>
      <c r="U200">
        <f>IF($P200,T200*Analysis!$B$28+Analysis!$B$29,0)</f>
        <v>0</v>
      </c>
      <c r="V200">
        <f>U200-'Flight Input'!$U200</f>
        <v>0</v>
      </c>
      <c r="W200">
        <f ca="1">MEDIAN2(R200,Analysis!$B$5,2)</f>
        <v>0</v>
      </c>
      <c r="X200">
        <f t="shared" ref="X200:Y200" ca="1" si="424">X199+W200*$D200</f>
        <v>0</v>
      </c>
      <c r="Y200">
        <f t="shared" ca="1" si="424"/>
        <v>0</v>
      </c>
      <c r="AA200">
        <f ca="1">AVERAGE2(W200,Analysis!$B$6,2)</f>
        <v>0</v>
      </c>
      <c r="AB200">
        <f t="shared" ref="AB200:AC200" ca="1" si="425">AB199+AA200*$D200</f>
        <v>0</v>
      </c>
      <c r="AC200">
        <f t="shared" ca="1" si="425"/>
        <v>0</v>
      </c>
      <c r="AF200">
        <f ca="1">IF(B200&gt;0,C200-Analysis!$B$14,0)</f>
        <v>4.8710854284905736E-4</v>
      </c>
      <c r="AG200">
        <f ca="1">IF(B200&gt;0,AG199+AF200*$D200,0)</f>
        <v>-9.510469009939293E-3</v>
      </c>
      <c r="AH200">
        <f ca="1">IF(B200&gt;0,AH199+AG200*$D200,0)</f>
        <v>-1.5727307242536077E-2</v>
      </c>
      <c r="AI200">
        <f ca="1">IF(AND(B200&gt;Analysis!$B$39,B200&lt;Analysis!$B$40),FilterInput(AF200,Analysis!$B$34,Analysis!$B$35),0)</f>
        <v>0</v>
      </c>
      <c r="AJ200">
        <f ca="1">MEDIAN2(AI200,Analysis!$B$5,2)</f>
        <v>0</v>
      </c>
      <c r="AK200">
        <f ca="1">AVERAGE2(AJ200,Analysis!$B$6,2)</f>
        <v>0</v>
      </c>
      <c r="AL200">
        <f ca="1">INTEGRAL2(R200,$B200,AL199,R199,$B199,Analysis!$B$22)</f>
        <v>0</v>
      </c>
      <c r="AM200">
        <f ca="1">IF(AND(B200&lt;Analysis!$B$40,B200&gt;0),INTEGRAL2(AL200,$B200,AM199,AL199,$B199,Analysis!$B$23),0)</f>
        <v>0</v>
      </c>
      <c r="AN200">
        <f>IF($P200,AM200*Analysis!$B$30+Analysis!$B$31,0)</f>
        <v>0</v>
      </c>
      <c r="AO200">
        <f>AN200-'Flight Input'!$U200</f>
        <v>0</v>
      </c>
      <c r="AQ200">
        <f>Analysis!$B$36*'Flight Input'!U200+IF('Flight Input'!U200 &gt; 0,Analysis!$B$37,0)</f>
        <v>0</v>
      </c>
      <c r="AR200">
        <f ca="1">_xlfn.COVARIANCE.P($AN$102:$AN$1102,'Flight Input'!U200:U1200)</f>
        <v>7.9888993546560864E-3</v>
      </c>
    </row>
    <row r="201" spans="1:44" x14ac:dyDescent="0.3">
      <c r="A201">
        <v>199</v>
      </c>
      <c r="B201">
        <f>'Flight Input'!M201</f>
        <v>4.0329040000069654</v>
      </c>
      <c r="C201">
        <f ca="1">INDIRECT(CONCATENATE("'Flight Input'!",Analysis!$B$2,A201+2))</f>
        <v>9.8536446899999994</v>
      </c>
      <c r="D201">
        <f t="shared" si="406"/>
        <v>2.4631000007502735E-2</v>
      </c>
      <c r="F201">
        <f t="shared" ca="1" si="412"/>
        <v>39.209102868330568</v>
      </c>
      <c r="G201">
        <f t="shared" ca="1" si="413"/>
        <v>78.446355781471965</v>
      </c>
      <c r="I201">
        <f>SUM(D$2:D201)/COUNT(D$2:D201)</f>
        <v>2.0001527638248889E-2</v>
      </c>
      <c r="J201">
        <f t="shared" si="407"/>
        <v>1.231455939415393</v>
      </c>
      <c r="L201">
        <f ca="1">VARA(C$2:C201)</f>
        <v>4.5869459067107563E-4</v>
      </c>
      <c r="M201">
        <f t="shared" ca="1" si="408"/>
        <v>-9.2652153380352561E-5</v>
      </c>
      <c r="N201">
        <f t="shared" ca="1" si="414"/>
        <v>-3.9827859196444086E-4</v>
      </c>
      <c r="O201" t="b">
        <f ca="1">IF(OR(O200,M201*MIN((B201-B$2)*Analysis!$B$19,1)&gt;Analysis!$B$18),TRUE,FALSE)</f>
        <v>0</v>
      </c>
      <c r="P201" t="b">
        <f>IF(OR('Flight Input'!N201=3,'Flight Input'!N201=9),TRUE,FALSE)</f>
        <v>0</v>
      </c>
      <c r="Q201">
        <f ca="1">IF(O201,Q200,SUM(C$2:C201)/COUNT(C$2:C201))+(Analysis!$D$14-500)/1000000</f>
        <v>9.8511467014999923</v>
      </c>
      <c r="R201">
        <f t="shared" ca="1" si="409"/>
        <v>0</v>
      </c>
      <c r="S201">
        <f t="shared" ca="1" si="415"/>
        <v>0</v>
      </c>
      <c r="T201">
        <f>IF(P201,T200+S201*$D201,0)</f>
        <v>0</v>
      </c>
      <c r="U201">
        <f>IF($P201,T201*Analysis!$B$28+Analysis!$B$29,0)</f>
        <v>0</v>
      </c>
      <c r="V201">
        <f>U201-'Flight Input'!$U201</f>
        <v>0</v>
      </c>
      <c r="W201">
        <f ca="1">MEDIAN2(R201,Analysis!$B$5,2)</f>
        <v>0</v>
      </c>
      <c r="X201">
        <f t="shared" ref="X201:Y201" ca="1" si="426">X200+W201*$D201</f>
        <v>0</v>
      </c>
      <c r="Y201">
        <f t="shared" ca="1" si="426"/>
        <v>0</v>
      </c>
      <c r="AA201">
        <f ca="1">AVERAGE2(W201,Analysis!$B$6,2)</f>
        <v>0</v>
      </c>
      <c r="AB201">
        <f t="shared" ref="AB201:AC201" ca="1" si="427">AB200+AA201*$D201</f>
        <v>0</v>
      </c>
      <c r="AC201">
        <f t="shared" ca="1" si="427"/>
        <v>0</v>
      </c>
      <c r="AF201">
        <f ca="1">IF(B201&gt;0,C201-Analysis!$B$14,0)</f>
        <v>4.7729854284739304E-4</v>
      </c>
      <c r="AG201">
        <f ca="1">IF(B201&gt;0,AG200+AF201*$D201,0)</f>
        <v>-9.4987126695268379E-3</v>
      </c>
      <c r="AH201">
        <f ca="1">IF(B201&gt;0,AH200+AG201*$D201,0)</f>
        <v>-1.5961270034370461E-2</v>
      </c>
      <c r="AI201">
        <f ca="1">IF(AND(B201&gt;Analysis!$B$39,B201&lt;Analysis!$B$40),FilterInput(AF201,Analysis!$B$34,Analysis!$B$35),0)</f>
        <v>0</v>
      </c>
      <c r="AJ201">
        <f ca="1">MEDIAN2(AI201,Analysis!$B$5,2)</f>
        <v>0</v>
      </c>
      <c r="AK201">
        <f ca="1">AVERAGE2(AJ201,Analysis!$B$6,2)</f>
        <v>0</v>
      </c>
      <c r="AL201">
        <f ca="1">INTEGRAL2(R201,$B201,AL200,R200,$B200,Analysis!$B$22)</f>
        <v>0</v>
      </c>
      <c r="AM201">
        <f ca="1">IF(AND(B201&lt;Analysis!$B$40,B201&gt;0),INTEGRAL2(AL201,$B201,AM200,AL200,$B200,Analysis!$B$23),0)</f>
        <v>0</v>
      </c>
      <c r="AN201">
        <f>IF($P201,AM201*Analysis!$B$30+Analysis!$B$31,0)</f>
        <v>0</v>
      </c>
      <c r="AO201">
        <f>AN201-'Flight Input'!$U201</f>
        <v>0</v>
      </c>
      <c r="AQ201">
        <f>Analysis!$B$36*'Flight Input'!U201+IF('Flight Input'!U201 &gt; 0,Analysis!$B$37,0)</f>
        <v>0</v>
      </c>
      <c r="AR201">
        <f ca="1">_xlfn.COVARIANCE.P($AN$102:$AN$1102,'Flight Input'!U201:U1201)</f>
        <v>7.9138588189762646E-3</v>
      </c>
    </row>
    <row r="202" spans="1:44" x14ac:dyDescent="0.3">
      <c r="A202">
        <v>200</v>
      </c>
      <c r="B202">
        <f>'Flight Input'!M202</f>
        <v>4.0485679999983404</v>
      </c>
      <c r="C202">
        <f ca="1">INDIRECT(CONCATENATE("'Flight Input'!",Analysis!$B$2,A202+2))</f>
        <v>9.8535465900000005</v>
      </c>
      <c r="D202">
        <f t="shared" si="406"/>
        <v>1.5663999991375022E-2</v>
      </c>
      <c r="F202">
        <f t="shared" ca="1" si="412"/>
        <v>39.363448822031344</v>
      </c>
      <c r="G202">
        <f t="shared" ca="1" si="413"/>
        <v>79.06294484348075</v>
      </c>
      <c r="I202">
        <f>SUM(D$2:D202)/COUNT(D$2:D202)</f>
        <v>1.9979840000014518E-2</v>
      </c>
      <c r="J202">
        <f t="shared" si="407"/>
        <v>0.78399026175202802</v>
      </c>
      <c r="L202">
        <f ca="1">VARA(C$2:C202)</f>
        <v>4.5643245871414945E-4</v>
      </c>
      <c r="M202">
        <f t="shared" ca="1" si="408"/>
        <v>-1.4441598302935166E-4</v>
      </c>
      <c r="N202">
        <f t="shared" ca="1" si="414"/>
        <v>-6.2627681341225665E-3</v>
      </c>
      <c r="O202" t="b">
        <f ca="1">IF(OR(O201,M202*MIN((B202-B$2)*Analysis!$B$19,1)&gt;Analysis!$B$18),TRUE,FALSE)</f>
        <v>0</v>
      </c>
      <c r="P202" t="b">
        <f>IF(OR('Flight Input'!N202=3,'Flight Input'!N202=9),TRUE,FALSE)</f>
        <v>0</v>
      </c>
      <c r="Q202">
        <f ca="1">IF(O202,Q201,SUM(C$2:C202)/COUNT(C$2:C202))+(Analysis!$D$14-500)/1000000</f>
        <v>9.8511591885074541</v>
      </c>
      <c r="R202">
        <f t="shared" ca="1" si="409"/>
        <v>0</v>
      </c>
      <c r="S202">
        <f t="shared" ca="1" si="415"/>
        <v>0</v>
      </c>
      <c r="T202">
        <f>IF(P202,T201+S202*$D202,0)</f>
        <v>0</v>
      </c>
      <c r="U202">
        <f>IF($P202,T202*Analysis!$B$28+Analysis!$B$29,0)</f>
        <v>0</v>
      </c>
      <c r="V202">
        <f>U202-'Flight Input'!$U202</f>
        <v>0</v>
      </c>
      <c r="W202">
        <f ca="1">MEDIAN2(R202,Analysis!$B$5,2)</f>
        <v>0</v>
      </c>
      <c r="X202">
        <f t="shared" ref="X202:Y202" ca="1" si="428">X201+W202*$D202</f>
        <v>0</v>
      </c>
      <c r="Y202">
        <f t="shared" ca="1" si="428"/>
        <v>0</v>
      </c>
      <c r="AA202">
        <f ca="1">AVERAGE2(W202,Analysis!$B$6,2)</f>
        <v>0</v>
      </c>
      <c r="AB202">
        <f t="shared" ref="AB202:AC202" ca="1" si="429">AB201+AA202*$D202</f>
        <v>0</v>
      </c>
      <c r="AC202">
        <f t="shared" ca="1" si="429"/>
        <v>0</v>
      </c>
      <c r="AF202">
        <f ca="1">IF(B202&gt;0,C202-Analysis!$B$14,0)</f>
        <v>3.791985428485134E-4</v>
      </c>
      <c r="AG202">
        <f ca="1">IF(B202&gt;0,AG201+AF202*$D202,0)</f>
        <v>-9.4927729035549288E-3</v>
      </c>
      <c r="AH202">
        <f ca="1">IF(B202&gt;0,AH201+AG202*$D202,0)</f>
        <v>-1.6109964829049871E-2</v>
      </c>
      <c r="AI202">
        <f ca="1">IF(AND(B202&gt;Analysis!$B$39,B202&lt;Analysis!$B$40),FilterInput(AF202,Analysis!$B$34,Analysis!$B$35),0)</f>
        <v>0</v>
      </c>
      <c r="AJ202">
        <f ca="1">MEDIAN2(AI202,Analysis!$B$5,2)</f>
        <v>0</v>
      </c>
      <c r="AK202">
        <f ca="1">AVERAGE2(AJ202,Analysis!$B$6,2)</f>
        <v>0</v>
      </c>
      <c r="AL202">
        <f ca="1">INTEGRAL2(R202,$B202,AL201,R201,$B201,Analysis!$B$22)</f>
        <v>0</v>
      </c>
      <c r="AM202">
        <f ca="1">IF(AND(B202&lt;Analysis!$B$40,B202&gt;0),INTEGRAL2(AL202,$B202,AM201,AL201,$B201,Analysis!$B$23),0)</f>
        <v>0</v>
      </c>
      <c r="AN202">
        <f>IF($P202,AM202*Analysis!$B$30+Analysis!$B$31,0)</f>
        <v>0</v>
      </c>
      <c r="AO202">
        <f>AN202-'Flight Input'!$U202</f>
        <v>0</v>
      </c>
      <c r="AQ202">
        <f>Analysis!$B$36*'Flight Input'!U202+IF('Flight Input'!U202 &gt; 0,Analysis!$B$37,0)</f>
        <v>0</v>
      </c>
      <c r="AR202">
        <f ca="1">_xlfn.COVARIANCE.P($AN$102:$AN$1102,'Flight Input'!U202:U1202)</f>
        <v>7.837930928429087E-3</v>
      </c>
    </row>
    <row r="203" spans="1:44" x14ac:dyDescent="0.3">
      <c r="A203">
        <v>201</v>
      </c>
      <c r="B203">
        <f>'Flight Input'!M203</f>
        <v>4.0655729999998584</v>
      </c>
      <c r="C203">
        <f ca="1">INDIRECT(CONCATENATE("'Flight Input'!",Analysis!$B$2,A203+2))</f>
        <v>9.853507350000001</v>
      </c>
      <c r="D203">
        <f t="shared" si="406"/>
        <v>1.7005000001518056E-2</v>
      </c>
      <c r="F203">
        <f t="shared" ca="1" si="412"/>
        <v>39.531007714533054</v>
      </c>
      <c r="G203">
        <f t="shared" ca="1" si="413"/>
        <v>79.7351696297264</v>
      </c>
      <c r="I203">
        <f>SUM(D$2:D203)/COUNT(D$2:D203)</f>
        <v>1.9965039801017024E-2</v>
      </c>
      <c r="J203">
        <f t="shared" si="407"/>
        <v>0.85173884805638189</v>
      </c>
      <c r="L203">
        <f ca="1">VARA(C$2:C203)</f>
        <v>4.5419156411492654E-4</v>
      </c>
      <c r="M203">
        <f t="shared" ca="1" si="408"/>
        <v>-1.3177857095106527E-4</v>
      </c>
      <c r="N203">
        <f t="shared" ca="1" si="414"/>
        <v>-2.3075566007673539E-3</v>
      </c>
      <c r="O203" t="b">
        <f ca="1">IF(OR(O202,M203*MIN((B203-B$2)*Analysis!$B$19,1)&gt;Analysis!$B$18),TRUE,FALSE)</f>
        <v>0</v>
      </c>
      <c r="P203" t="b">
        <f>IF(OR('Flight Input'!N203=3,'Flight Input'!N203=9),TRUE,FALSE)</f>
        <v>0</v>
      </c>
      <c r="Q203">
        <f ca="1">IF(O203,Q202,SUM(C$2:C203)/COUNT(C$2:C203))+(Analysis!$D$14-500)/1000000</f>
        <v>9.8511713576237536</v>
      </c>
      <c r="R203">
        <f t="shared" ca="1" si="409"/>
        <v>0</v>
      </c>
      <c r="S203">
        <f t="shared" ca="1" si="415"/>
        <v>0</v>
      </c>
      <c r="T203">
        <f>IF(P203,T202+S203*$D203,0)</f>
        <v>0</v>
      </c>
      <c r="U203">
        <f>IF($P203,T203*Analysis!$B$28+Analysis!$B$29,0)</f>
        <v>0</v>
      </c>
      <c r="V203">
        <f>U203-'Flight Input'!$U203</f>
        <v>0</v>
      </c>
      <c r="W203">
        <f ca="1">MEDIAN2(R203,Analysis!$B$5,2)</f>
        <v>0</v>
      </c>
      <c r="X203">
        <f t="shared" ref="X203:Y203" ca="1" si="430">X202+W203*$D203</f>
        <v>0</v>
      </c>
      <c r="Y203">
        <f t="shared" ca="1" si="430"/>
        <v>0</v>
      </c>
      <c r="AA203">
        <f ca="1">AVERAGE2(W203,Analysis!$B$6,2)</f>
        <v>0</v>
      </c>
      <c r="AB203">
        <f t="shared" ref="AB203:AC203" ca="1" si="431">AB202+AA203*$D203</f>
        <v>0</v>
      </c>
      <c r="AC203">
        <f t="shared" ca="1" si="431"/>
        <v>0</v>
      </c>
      <c r="AF203">
        <f ca="1">IF(B203&gt;0,C203-Analysis!$B$14,0)</f>
        <v>3.3995854284896154E-4</v>
      </c>
      <c r="AG203">
        <f ca="1">IF(B203&gt;0,AG202+AF203*$D203,0)</f>
        <v>-9.4869919085332662E-3</v>
      </c>
      <c r="AH203">
        <f ca="1">IF(B203&gt;0,AH202+AG203*$D203,0)</f>
        <v>-1.6271291126468881E-2</v>
      </c>
      <c r="AI203">
        <f ca="1">IF(AND(B203&gt;Analysis!$B$39,B203&lt;Analysis!$B$40),FilterInput(AF203,Analysis!$B$34,Analysis!$B$35),0)</f>
        <v>0</v>
      </c>
      <c r="AJ203">
        <f ca="1">MEDIAN2(AI203,Analysis!$B$5,2)</f>
        <v>0</v>
      </c>
      <c r="AK203">
        <f ca="1">AVERAGE2(AJ203,Analysis!$B$6,2)</f>
        <v>0</v>
      </c>
      <c r="AL203">
        <f ca="1">INTEGRAL2(R203,$B203,AL202,R202,$B202,Analysis!$B$22)</f>
        <v>0</v>
      </c>
      <c r="AM203">
        <f ca="1">IF(AND(B203&lt;Analysis!$B$40,B203&gt;0),INTEGRAL2(AL203,$B203,AM202,AL202,$B202,Analysis!$B$23),0)</f>
        <v>0</v>
      </c>
      <c r="AN203">
        <f>IF($P203,AM203*Analysis!$B$30+Analysis!$B$31,0)</f>
        <v>0</v>
      </c>
      <c r="AO203">
        <f>AN203-'Flight Input'!$U203</f>
        <v>0</v>
      </c>
      <c r="AQ203">
        <f>Analysis!$B$36*'Flight Input'!U203+IF('Flight Input'!U203 &gt; 0,Analysis!$B$37,0)</f>
        <v>0</v>
      </c>
      <c r="AR203">
        <f ca="1">_xlfn.COVARIANCE.P($AN$102:$AN$1102,'Flight Input'!U203:U1203)</f>
        <v>7.7617017903789595E-3</v>
      </c>
    </row>
    <row r="204" spans="1:44" x14ac:dyDescent="0.3">
      <c r="A204">
        <v>202</v>
      </c>
      <c r="B204">
        <f>'Flight Input'!M204</f>
        <v>4.0885209999978542</v>
      </c>
      <c r="C204">
        <f ca="1">INDIRECT(CONCATENATE("'Flight Input'!",Analysis!$B$2,A204+2))</f>
        <v>9.8535171600000009</v>
      </c>
      <c r="D204">
        <f t="shared" si="406"/>
        <v>2.2947999997995794E-2</v>
      </c>
      <c r="F204">
        <f t="shared" ca="1" si="412"/>
        <v>39.757126226300983</v>
      </c>
      <c r="G204">
        <f t="shared" ca="1" si="413"/>
        <v>80.647516162287872</v>
      </c>
      <c r="I204">
        <f>SUM(D$2:D204)/COUNT(D$2:D204)</f>
        <v>1.9979806930705037E-2</v>
      </c>
      <c r="J204">
        <f t="shared" si="407"/>
        <v>1.1485596471269814</v>
      </c>
      <c r="L204">
        <f ca="1">VARA(C$2:C204)</f>
        <v>4.5197280021397313E-4</v>
      </c>
      <c r="M204">
        <f t="shared" ca="1" si="408"/>
        <v>-9.6686591474080084E-5</v>
      </c>
      <c r="N204">
        <f t="shared" ca="1" si="414"/>
        <v>4.2748823430123489E-4</v>
      </c>
      <c r="O204" t="b">
        <f ca="1">IF(OR(O203,M204*MIN((B204-B$2)*Analysis!$B$19,1)&gt;Analysis!$B$18),TRUE,FALSE)</f>
        <v>0</v>
      </c>
      <c r="P204" t="b">
        <f>IF(OR('Flight Input'!N204=3,'Flight Input'!N204=9),TRUE,FALSE)</f>
        <v>0</v>
      </c>
      <c r="Q204">
        <f ca="1">IF(O204,Q203,SUM(C$2:C204)/COUNT(C$2:C204))+(Analysis!$D$14-500)/1000000</f>
        <v>9.8511834551724053</v>
      </c>
      <c r="R204">
        <f t="shared" ca="1" si="409"/>
        <v>0</v>
      </c>
      <c r="S204">
        <f t="shared" ca="1" si="415"/>
        <v>0</v>
      </c>
      <c r="T204">
        <f>IF(P204,T203+S204*$D204,0)</f>
        <v>0</v>
      </c>
      <c r="U204">
        <f>IF($P204,T204*Analysis!$B$28+Analysis!$B$29,0)</f>
        <v>0</v>
      </c>
      <c r="V204">
        <f>U204-'Flight Input'!$U204</f>
        <v>0</v>
      </c>
      <c r="W204">
        <f ca="1">MEDIAN2(R204,Analysis!$B$5,2)</f>
        <v>0</v>
      </c>
      <c r="X204">
        <f t="shared" ref="X204:Y204" ca="1" si="432">X203+W204*$D204</f>
        <v>0</v>
      </c>
      <c r="Y204">
        <f t="shared" ca="1" si="432"/>
        <v>0</v>
      </c>
      <c r="AA204">
        <f ca="1">AVERAGE2(W204,Analysis!$B$6,2)</f>
        <v>0</v>
      </c>
      <c r="AB204">
        <f t="shared" ref="AB204:AC204" ca="1" si="433">AB203+AA204*$D204</f>
        <v>0</v>
      </c>
      <c r="AC204">
        <f t="shared" ca="1" si="433"/>
        <v>0</v>
      </c>
      <c r="AF204">
        <f ca="1">IF(B204&gt;0,C204-Analysis!$B$14,0)</f>
        <v>3.4976854284884951E-4</v>
      </c>
      <c r="AG204">
        <f ca="1">IF(B204&gt;0,AG203+AF204*$D204,0)</f>
        <v>-9.4789654200126711E-3</v>
      </c>
      <c r="AH204">
        <f ca="1">IF(B204&gt;0,AH203+AG204*$D204,0)</f>
        <v>-1.6488814424908335E-2</v>
      </c>
      <c r="AI204">
        <f ca="1">IF(AND(B204&gt;Analysis!$B$39,B204&lt;Analysis!$B$40),FilterInput(AF204,Analysis!$B$34,Analysis!$B$35),0)</f>
        <v>0</v>
      </c>
      <c r="AJ204">
        <f ca="1">MEDIAN2(AI204,Analysis!$B$5,2)</f>
        <v>0</v>
      </c>
      <c r="AK204">
        <f ca="1">AVERAGE2(AJ204,Analysis!$B$6,2)</f>
        <v>0</v>
      </c>
      <c r="AL204">
        <f ca="1">INTEGRAL2(R204,$B204,AL203,R203,$B203,Analysis!$B$22)</f>
        <v>0</v>
      </c>
      <c r="AM204">
        <f ca="1">IF(AND(B204&lt;Analysis!$B$40,B204&gt;0),INTEGRAL2(AL204,$B204,AM203,AL203,$B203,Analysis!$B$23),0)</f>
        <v>0</v>
      </c>
      <c r="AN204">
        <f>IF($P204,AM204*Analysis!$B$30+Analysis!$B$31,0)</f>
        <v>0</v>
      </c>
      <c r="AO204">
        <f>AN204-'Flight Input'!$U204</f>
        <v>0</v>
      </c>
      <c r="AQ204">
        <f>Analysis!$B$36*'Flight Input'!U204+IF('Flight Input'!U204 &gt; 0,Analysis!$B$37,0)</f>
        <v>0</v>
      </c>
      <c r="AR204">
        <f ca="1">_xlfn.COVARIANCE.P($AN$102:$AN$1102,'Flight Input'!U204:U1204)</f>
        <v>7.6851094950488369E-3</v>
      </c>
    </row>
    <row r="205" spans="1:44" x14ac:dyDescent="0.3">
      <c r="A205">
        <v>203</v>
      </c>
      <c r="B205">
        <f>'Flight Input'!M205</f>
        <v>4.1096580000012182</v>
      </c>
      <c r="C205">
        <f ca="1">INDIRECT(CONCATENATE("'Flight Input'!",Analysis!$B$2,A205+2))</f>
        <v>9.8535465900000005</v>
      </c>
      <c r="D205">
        <f t="shared" si="406"/>
        <v>2.1137000003363937E-2</v>
      </c>
      <c r="F205">
        <f t="shared" ca="1" si="412"/>
        <v>39.965400640606958</v>
      </c>
      <c r="G205">
        <f t="shared" ca="1" si="413"/>
        <v>81.492264835762825</v>
      </c>
      <c r="I205">
        <f>SUM(D$2:D205)/COUNT(D$2:D205)</f>
        <v>1.9985507389191044E-2</v>
      </c>
      <c r="J205">
        <f t="shared" si="407"/>
        <v>1.0576163812981634</v>
      </c>
      <c r="L205">
        <f ca="1">VARA(C$2:C205)</f>
        <v>4.497763155505683E-4</v>
      </c>
      <c r="M205">
        <f t="shared" ca="1" si="408"/>
        <v>-1.0391657581753622E-4</v>
      </c>
      <c r="N205">
        <f t="shared" ca="1" si="414"/>
        <v>1.3923451764668651E-3</v>
      </c>
      <c r="O205" t="b">
        <f ca="1">IF(OR(O204,M205*MIN((B205-B$2)*Analysis!$B$19,1)&gt;Analysis!$B$18),TRUE,FALSE)</f>
        <v>0</v>
      </c>
      <c r="P205" t="b">
        <f>IF(OR('Flight Input'!N205=3,'Flight Input'!N205=9),TRUE,FALSE)</f>
        <v>0</v>
      </c>
      <c r="Q205">
        <f ca="1">IF(O205,Q204,SUM(C$2:C205)/COUNT(C$2:C205))+(Analysis!$D$14-500)/1000000</f>
        <v>9.8511955783823435</v>
      </c>
      <c r="R205">
        <f t="shared" ca="1" si="409"/>
        <v>0</v>
      </c>
      <c r="S205">
        <f t="shared" ca="1" si="415"/>
        <v>0</v>
      </c>
      <c r="T205">
        <f>IF(P205,T204+S205*$D205,0)</f>
        <v>0</v>
      </c>
      <c r="U205">
        <f>IF($P205,T205*Analysis!$B$28+Analysis!$B$29,0)</f>
        <v>0</v>
      </c>
      <c r="V205">
        <f>U205-'Flight Input'!$U205</f>
        <v>0</v>
      </c>
      <c r="W205">
        <f ca="1">MEDIAN2(R205,Analysis!$B$5,2)</f>
        <v>0</v>
      </c>
      <c r="X205">
        <f t="shared" ref="X205:Y205" ca="1" si="434">X204+W205*$D205</f>
        <v>0</v>
      </c>
      <c r="Y205">
        <f t="shared" ca="1" si="434"/>
        <v>0</v>
      </c>
      <c r="AA205">
        <f ca="1">AVERAGE2(W205,Analysis!$B$6,2)</f>
        <v>0</v>
      </c>
      <c r="AB205">
        <f t="shared" ref="AB205:AC205" ca="1" si="435">AB204+AA205*$D205</f>
        <v>0</v>
      </c>
      <c r="AC205">
        <f t="shared" ca="1" si="435"/>
        <v>0</v>
      </c>
      <c r="AF205">
        <f ca="1">IF(B205&gt;0,C205-Analysis!$B$14,0)</f>
        <v>3.791985428485134E-4</v>
      </c>
      <c r="AG205">
        <f ca="1">IF(B205&gt;0,AG204+AF205*$D205,0)</f>
        <v>-9.4709503004112069E-3</v>
      </c>
      <c r="AH205">
        <f ca="1">IF(B205&gt;0,AH204+AG205*$D205,0)</f>
        <v>-1.6689001901439987E-2</v>
      </c>
      <c r="AI205">
        <f ca="1">IF(AND(B205&gt;Analysis!$B$39,B205&lt;Analysis!$B$40),FilterInput(AF205,Analysis!$B$34,Analysis!$B$35),0)</f>
        <v>0</v>
      </c>
      <c r="AJ205">
        <f ca="1">MEDIAN2(AI205,Analysis!$B$5,2)</f>
        <v>0</v>
      </c>
      <c r="AK205">
        <f ca="1">AVERAGE2(AJ205,Analysis!$B$6,2)</f>
        <v>0</v>
      </c>
      <c r="AL205">
        <f ca="1">INTEGRAL2(R205,$B205,AL204,R204,$B204,Analysis!$B$22)</f>
        <v>0</v>
      </c>
      <c r="AM205">
        <f ca="1">IF(AND(B205&lt;Analysis!$B$40,B205&gt;0),INTEGRAL2(AL205,$B205,AM204,AL204,$B204,Analysis!$B$23),0)</f>
        <v>0</v>
      </c>
      <c r="AN205">
        <f>IF($P205,AM205*Analysis!$B$30+Analysis!$B$31,0)</f>
        <v>0</v>
      </c>
      <c r="AO205">
        <f>AN205-'Flight Input'!$U205</f>
        <v>0</v>
      </c>
      <c r="AQ205">
        <f>Analysis!$B$36*'Flight Input'!U205+IF('Flight Input'!U205 &gt; 0,Analysis!$B$37,0)</f>
        <v>0</v>
      </c>
      <c r="AR205">
        <f ca="1">_xlfn.COVARIANCE.P($AN$102:$AN$1102,'Flight Input'!U205:U1205)</f>
        <v>7.6080937621613625E-3</v>
      </c>
    </row>
    <row r="206" spans="1:44" x14ac:dyDescent="0.3">
      <c r="A206">
        <v>204</v>
      </c>
      <c r="B206">
        <f>'Flight Input'!M206</f>
        <v>4.1296569999976782</v>
      </c>
      <c r="C206">
        <f ca="1">INDIRECT(CONCATENATE("'Flight Input'!",Analysis!$B$2,A206+2))</f>
        <v>9.8535269700000008</v>
      </c>
      <c r="D206">
        <f t="shared" si="406"/>
        <v>1.9998999996460043E-2</v>
      </c>
      <c r="F206">
        <f t="shared" ca="1" si="412"/>
        <v>40.162461326445104</v>
      </c>
      <c r="G206">
        <f t="shared" ca="1" si="413"/>
        <v>82.295473899688233</v>
      </c>
      <c r="I206">
        <f>SUM(D$2:D206)/COUNT(D$2:D206)</f>
        <v>1.9985573529422752E-2</v>
      </c>
      <c r="J206">
        <f t="shared" si="407"/>
        <v>1.0006718079427406</v>
      </c>
      <c r="L206">
        <f ca="1">VARA(C$2:C206)</f>
        <v>4.4760060477798088E-4</v>
      </c>
      <c r="M206">
        <f t="shared" ca="1" si="408"/>
        <v>-1.087909781975366E-4</v>
      </c>
      <c r="N206">
        <f t="shared" ca="1" si="414"/>
        <v>-9.8104905261507062E-4</v>
      </c>
      <c r="O206" t="b">
        <f ca="1">IF(OR(O205,M206*MIN((B206-B$2)*Analysis!$B$19,1)&gt;Analysis!$B$18),TRUE,FALSE)</f>
        <v>0</v>
      </c>
      <c r="P206" t="b">
        <f>IF(OR('Flight Input'!N206=3,'Flight Input'!N206=9),TRUE,FALSE)</f>
        <v>0</v>
      </c>
      <c r="Q206">
        <f ca="1">IF(O206,Q205,SUM(C$2:C206)/COUNT(C$2:C206))+(Analysis!$D$14-500)/1000000</f>
        <v>9.8512074876097486</v>
      </c>
      <c r="R206">
        <f t="shared" ca="1" si="409"/>
        <v>0</v>
      </c>
      <c r="S206">
        <f t="shared" ca="1" si="415"/>
        <v>0</v>
      </c>
      <c r="T206">
        <f>IF(P206,T205+S206*$D206,0)</f>
        <v>0</v>
      </c>
      <c r="U206">
        <f>IF($P206,T206*Analysis!$B$28+Analysis!$B$29,0)</f>
        <v>0</v>
      </c>
      <c r="V206">
        <f>U206-'Flight Input'!$U206</f>
        <v>0</v>
      </c>
      <c r="W206">
        <f ca="1">MEDIAN2(R206,Analysis!$B$5,2)</f>
        <v>0</v>
      </c>
      <c r="X206">
        <f t="shared" ref="X206:Y206" ca="1" si="436">X205+W206*$D206</f>
        <v>0</v>
      </c>
      <c r="Y206">
        <f t="shared" ca="1" si="436"/>
        <v>0</v>
      </c>
      <c r="AA206">
        <f ca="1">AVERAGE2(W206,Analysis!$B$6,2)</f>
        <v>0</v>
      </c>
      <c r="AB206">
        <f t="shared" ref="AB206:AC206" ca="1" si="437">AB205+AA206*$D206</f>
        <v>0</v>
      </c>
      <c r="AC206">
        <f t="shared" ca="1" si="437"/>
        <v>0</v>
      </c>
      <c r="AF206">
        <f ca="1">IF(B206&gt;0,C206-Analysis!$B$14,0)</f>
        <v>3.5957854284873747E-4</v>
      </c>
      <c r="AG206">
        <f ca="1">IF(B206&gt;0,AG205+AF206*$D206,0)</f>
        <v>-9.4637590891340478E-3</v>
      </c>
      <c r="AH206">
        <f ca="1">IF(B206&gt;0,AH205+AG206*$D206,0)</f>
        <v>-1.6878267619430079E-2</v>
      </c>
      <c r="AI206">
        <f ca="1">IF(AND(B206&gt;Analysis!$B$39,B206&lt;Analysis!$B$40),FilterInput(AF206,Analysis!$B$34,Analysis!$B$35),0)</f>
        <v>0</v>
      </c>
      <c r="AJ206">
        <f ca="1">MEDIAN2(AI206,Analysis!$B$5,2)</f>
        <v>0</v>
      </c>
      <c r="AK206">
        <f ca="1">AVERAGE2(AJ206,Analysis!$B$6,2)</f>
        <v>0</v>
      </c>
      <c r="AL206">
        <f ca="1">INTEGRAL2(R206,$B206,AL205,R205,$B205,Analysis!$B$22)</f>
        <v>0</v>
      </c>
      <c r="AM206">
        <f ca="1">IF(AND(B206&lt;Analysis!$B$40,B206&gt;0),INTEGRAL2(AL206,$B206,AM205,AL205,$B205,Analysis!$B$23),0)</f>
        <v>0</v>
      </c>
      <c r="AN206">
        <f>IF($P206,AM206*Analysis!$B$30+Analysis!$B$31,0)</f>
        <v>0</v>
      </c>
      <c r="AO206">
        <f>AN206-'Flight Input'!$U206</f>
        <v>0</v>
      </c>
      <c r="AQ206">
        <f>Analysis!$B$36*'Flight Input'!U206+IF('Flight Input'!U206 &gt; 0,Analysis!$B$37,0)</f>
        <v>0</v>
      </c>
      <c r="AR206">
        <f ca="1">_xlfn.COVARIANCE.P($AN$102:$AN$1102,'Flight Input'!U206:U1206)</f>
        <v>7.5301892066332475E-3</v>
      </c>
    </row>
    <row r="207" spans="1:44" x14ac:dyDescent="0.3">
      <c r="A207">
        <v>205</v>
      </c>
      <c r="B207">
        <f>'Flight Input'!M207</f>
        <v>4.1485169999941718</v>
      </c>
      <c r="C207">
        <f ca="1">INDIRECT(CONCATENATE("'Flight Input'!",Analysis!$B$2,A207+2))</f>
        <v>9.8535269700000008</v>
      </c>
      <c r="D207">
        <f t="shared" si="406"/>
        <v>1.8859999996493571E-2</v>
      </c>
      <c r="F207">
        <f t="shared" ca="1" si="412"/>
        <v>40.348298845064754</v>
      </c>
      <c r="G207">
        <f t="shared" ca="1" si="413"/>
        <v>83.056442815764669</v>
      </c>
      <c r="I207">
        <f>SUM(D$2:D207)/COUNT(D$2:D207)</f>
        <v>1.9980082926823097E-2</v>
      </c>
      <c r="J207">
        <f t="shared" si="407"/>
        <v>0.94394002595325444</v>
      </c>
      <c r="L207">
        <f ca="1">VARA(C$2:C207)</f>
        <v>4.4544583954653509E-4</v>
      </c>
      <c r="M207">
        <f t="shared" ca="1" si="408"/>
        <v>-1.1425054251571584E-4</v>
      </c>
      <c r="N207">
        <f t="shared" ca="1" si="414"/>
        <v>0</v>
      </c>
      <c r="O207" t="b">
        <f ca="1">IF(OR(O206,M207*MIN((B207-B$2)*Analysis!$B$19,1)&gt;Analysis!$B$18),TRUE,FALSE)</f>
        <v>0</v>
      </c>
      <c r="P207" t="b">
        <f>IF(OR('Flight Input'!N207=3,'Flight Input'!N207=9),TRUE,FALSE)</f>
        <v>0</v>
      </c>
      <c r="Q207">
        <f ca="1">IF(O207,Q206,SUM(C$2:C207)/COUNT(C$2:C207))+(Analysis!$D$14-500)/1000000</f>
        <v>9.8512192812135844</v>
      </c>
      <c r="R207">
        <f t="shared" ca="1" si="409"/>
        <v>0</v>
      </c>
      <c r="S207">
        <f t="shared" ca="1" si="415"/>
        <v>0</v>
      </c>
      <c r="T207">
        <f>IF(P207,T206+S207*$D207,0)</f>
        <v>0</v>
      </c>
      <c r="U207">
        <f>IF($P207,T207*Analysis!$B$28+Analysis!$B$29,0)</f>
        <v>0</v>
      </c>
      <c r="V207">
        <f>U207-'Flight Input'!$U207</f>
        <v>0</v>
      </c>
      <c r="W207">
        <f ca="1">MEDIAN2(R207,Analysis!$B$5,2)</f>
        <v>0</v>
      </c>
      <c r="X207">
        <f t="shared" ref="X207:Y207" ca="1" si="438">X206+W207*$D207</f>
        <v>0</v>
      </c>
      <c r="Y207">
        <f t="shared" ca="1" si="438"/>
        <v>0</v>
      </c>
      <c r="AA207">
        <f ca="1">AVERAGE2(W207,Analysis!$B$6,2)</f>
        <v>0</v>
      </c>
      <c r="AB207">
        <f t="shared" ref="AB207:AC207" ca="1" si="439">AB206+AA207*$D207</f>
        <v>0</v>
      </c>
      <c r="AC207">
        <f t="shared" ca="1" si="439"/>
        <v>0</v>
      </c>
      <c r="AF207">
        <f ca="1">IF(B207&gt;0,C207-Analysis!$B$14,0)</f>
        <v>3.5957854284873747E-4</v>
      </c>
      <c r="AG207">
        <f ca="1">IF(B207&gt;0,AG206+AF207*$D207,0)</f>
        <v>-9.4569774378171819E-3</v>
      </c>
      <c r="AH207">
        <f ca="1">IF(B207&gt;0,AH206+AG207*$D207,0)</f>
        <v>-1.7056626213874149E-2</v>
      </c>
      <c r="AI207">
        <f ca="1">IF(AND(B207&gt;Analysis!$B$39,B207&lt;Analysis!$B$40),FilterInput(AF207,Analysis!$B$34,Analysis!$B$35),0)</f>
        <v>0</v>
      </c>
      <c r="AJ207">
        <f ca="1">MEDIAN2(AI207,Analysis!$B$5,2)</f>
        <v>0</v>
      </c>
      <c r="AK207">
        <f ca="1">AVERAGE2(AJ207,Analysis!$B$6,2)</f>
        <v>0</v>
      </c>
      <c r="AL207">
        <f ca="1">INTEGRAL2(R207,$B207,AL206,R206,$B206,Analysis!$B$22)</f>
        <v>0</v>
      </c>
      <c r="AM207">
        <f ca="1">IF(AND(B207&lt;Analysis!$B$40,B207&gt;0),INTEGRAL2(AL207,$B207,AM206,AL206,$B206,Analysis!$B$23),0)</f>
        <v>0</v>
      </c>
      <c r="AN207">
        <f>IF($P207,AM207*Analysis!$B$30+Analysis!$B$31,0)</f>
        <v>0</v>
      </c>
      <c r="AO207">
        <f>AN207-'Flight Input'!$U207</f>
        <v>0</v>
      </c>
      <c r="AQ207">
        <f>Analysis!$B$36*'Flight Input'!U207+IF('Flight Input'!U207 &gt; 0,Analysis!$B$37,0)</f>
        <v>0</v>
      </c>
      <c r="AR207">
        <f ca="1">_xlfn.COVARIANCE.P($AN$102:$AN$1102,'Flight Input'!U207:U1207)</f>
        <v>7.4518527564178833E-3</v>
      </c>
    </row>
    <row r="208" spans="1:44" x14ac:dyDescent="0.3">
      <c r="A208">
        <v>206</v>
      </c>
      <c r="B208">
        <f>'Flight Input'!M208</f>
        <v>4.1641729999973904</v>
      </c>
      <c r="C208">
        <f ca="1">INDIRECT(CONCATENATE("'Flight Input'!",Analysis!$B$2,A208+2))</f>
        <v>9.8535171600000009</v>
      </c>
      <c r="D208">
        <f t="shared" si="406"/>
        <v>1.5656000003218651E-2</v>
      </c>
      <c r="F208">
        <f t="shared" ca="1" si="412"/>
        <v>40.502565509753431</v>
      </c>
      <c r="G208">
        <f t="shared" ca="1" si="413"/>
        <v>83.690550981515727</v>
      </c>
      <c r="I208">
        <f>SUM(D$2:D208)/COUNT(D$2:D208)</f>
        <v>1.9959092233019195E-2</v>
      </c>
      <c r="J208">
        <f t="shared" si="407"/>
        <v>0.7844044118057758</v>
      </c>
      <c r="L208">
        <f ca="1">VARA(C$2:C208)</f>
        <v>4.4331149018546822E-4</v>
      </c>
      <c r="M208">
        <f t="shared" ca="1" si="408"/>
        <v>-1.3632788455723526E-4</v>
      </c>
      <c r="N208">
        <f t="shared" ca="1" si="414"/>
        <v>-6.2659683174956364E-4</v>
      </c>
      <c r="O208" t="b">
        <f ca="1">IF(OR(O207,M208*MIN((B208-B$2)*Analysis!$B$19,1)&gt;Analysis!$B$18),TRUE,FALSE)</f>
        <v>0</v>
      </c>
      <c r="P208" t="b">
        <f>IF(OR('Flight Input'!N208=3,'Flight Input'!N208=9),TRUE,FALSE)</f>
        <v>0</v>
      </c>
      <c r="Q208">
        <f ca="1">IF(O208,Q207,SUM(C$2:C208)/COUNT(C$2:C208))+(Analysis!$D$14-500)/1000000</f>
        <v>9.8512309134782523</v>
      </c>
      <c r="R208">
        <f t="shared" ca="1" si="409"/>
        <v>0</v>
      </c>
      <c r="S208">
        <f t="shared" ca="1" si="415"/>
        <v>0</v>
      </c>
      <c r="T208">
        <f>IF(P208,T207+S208*$D208,0)</f>
        <v>0</v>
      </c>
      <c r="U208">
        <f>IF($P208,T208*Analysis!$B$28+Analysis!$B$29,0)</f>
        <v>0</v>
      </c>
      <c r="V208">
        <f>U208-'Flight Input'!$U208</f>
        <v>0</v>
      </c>
      <c r="W208">
        <f ca="1">MEDIAN2(R208,Analysis!$B$5,2)</f>
        <v>0</v>
      </c>
      <c r="X208">
        <f t="shared" ref="X208:Y208" ca="1" si="440">X207+W208*$D208</f>
        <v>0</v>
      </c>
      <c r="Y208">
        <f t="shared" ca="1" si="440"/>
        <v>0</v>
      </c>
      <c r="AA208">
        <f ca="1">AVERAGE2(W208,Analysis!$B$6,2)</f>
        <v>0</v>
      </c>
      <c r="AB208">
        <f t="shared" ref="AB208:AC208" ca="1" si="441">AB207+AA208*$D208</f>
        <v>0</v>
      </c>
      <c r="AC208">
        <f t="shared" ca="1" si="441"/>
        <v>0</v>
      </c>
      <c r="AF208">
        <f ca="1">IF(B208&gt;0,C208-Analysis!$B$14,0)</f>
        <v>3.4976854284884951E-4</v>
      </c>
      <c r="AG208">
        <f ca="1">IF(B208&gt;0,AG207+AF208*$D208,0)</f>
        <v>-9.4515014615092138E-3</v>
      </c>
      <c r="AH208">
        <f ca="1">IF(B208&gt;0,AH207+AG208*$D208,0)</f>
        <v>-1.7204598920785959E-2</v>
      </c>
      <c r="AI208">
        <f ca="1">IF(AND(B208&gt;Analysis!$B$39,B208&lt;Analysis!$B$40),FilterInput(AF208,Analysis!$B$34,Analysis!$B$35),0)</f>
        <v>0</v>
      </c>
      <c r="AJ208">
        <f ca="1">MEDIAN2(AI208,Analysis!$B$5,2)</f>
        <v>0</v>
      </c>
      <c r="AK208">
        <f ca="1">AVERAGE2(AJ208,Analysis!$B$6,2)</f>
        <v>0</v>
      </c>
      <c r="AL208">
        <f ca="1">INTEGRAL2(R208,$B208,AL207,R207,$B207,Analysis!$B$22)</f>
        <v>0</v>
      </c>
      <c r="AM208">
        <f ca="1">IF(AND(B208&lt;Analysis!$B$40,B208&gt;0),INTEGRAL2(AL208,$B208,AM207,AL207,$B207,Analysis!$B$23),0)</f>
        <v>0</v>
      </c>
      <c r="AN208">
        <f>IF($P208,AM208*Analysis!$B$30+Analysis!$B$31,0)</f>
        <v>0</v>
      </c>
      <c r="AO208">
        <f>AN208-'Flight Input'!$U208</f>
        <v>0</v>
      </c>
      <c r="AQ208">
        <f>Analysis!$B$36*'Flight Input'!U208+IF('Flight Input'!U208 &gt; 0,Analysis!$B$37,0)</f>
        <v>0</v>
      </c>
      <c r="AR208">
        <f ca="1">_xlfn.COVARIANCE.P($AN$102:$AN$1102,'Flight Input'!U208:U1208)</f>
        <v>7.3727865576018962E-3</v>
      </c>
    </row>
    <row r="209" spans="1:44" x14ac:dyDescent="0.3">
      <c r="A209">
        <v>207</v>
      </c>
      <c r="B209">
        <f>'Flight Input'!M209</f>
        <v>4.1927120000036666</v>
      </c>
      <c r="C209">
        <f ca="1">INDIRECT(CONCATENATE("'Flight Input'!",Analysis!$B$2,A209+2))</f>
        <v>9.8515061100000008</v>
      </c>
      <c r="D209">
        <f t="shared" si="406"/>
        <v>2.8539000006276183E-2</v>
      </c>
      <c r="F209">
        <f t="shared" ca="1" si="412"/>
        <v>40.783717642688551</v>
      </c>
      <c r="G209">
        <f t="shared" ca="1" si="413"/>
        <v>84.854477499576376</v>
      </c>
      <c r="I209">
        <f>SUM(D$2:D209)/COUNT(D$2:D209)</f>
        <v>2.000054106284169E-2</v>
      </c>
      <c r="J209">
        <f t="shared" si="407"/>
        <v>1.4269113978770203</v>
      </c>
      <c r="L209">
        <f ca="1">VARA(C$2:C209)</f>
        <v>4.4117060213149251E-4</v>
      </c>
      <c r="M209">
        <f t="shared" ca="1" si="408"/>
        <v>-7.5016225288373611E-5</v>
      </c>
      <c r="N209">
        <f t="shared" ca="1" si="414"/>
        <v>-7.0466729722760538E-2</v>
      </c>
      <c r="O209" t="b">
        <f ca="1">IF(OR(O208,M209*MIN((B209-B$2)*Analysis!$B$19,1)&gt;Analysis!$B$18),TRUE,FALSE)</f>
        <v>0</v>
      </c>
      <c r="P209" t="b">
        <f>IF(OR('Flight Input'!N209=3,'Flight Input'!N209=9),TRUE,FALSE)</f>
        <v>0</v>
      </c>
      <c r="Q209">
        <f ca="1">IF(O209,Q208,SUM(C$2:C209)/COUNT(C$2:C209))+(Analysis!$D$14-500)/1000000</f>
        <v>9.8512327653846068</v>
      </c>
      <c r="R209">
        <f t="shared" ca="1" si="409"/>
        <v>0</v>
      </c>
      <c r="S209">
        <f t="shared" ca="1" si="415"/>
        <v>0</v>
      </c>
      <c r="T209">
        <f>IF(P209,T208+S209*$D209,0)</f>
        <v>0</v>
      </c>
      <c r="U209">
        <f>IF($P209,T209*Analysis!$B$28+Analysis!$B$29,0)</f>
        <v>0</v>
      </c>
      <c r="V209">
        <f>U209-'Flight Input'!$U209</f>
        <v>0</v>
      </c>
      <c r="W209">
        <f ca="1">MEDIAN2(R209,Analysis!$B$5,2)</f>
        <v>0</v>
      </c>
      <c r="X209">
        <f t="shared" ref="X209:Y209" ca="1" si="442">X208+W209*$D209</f>
        <v>0</v>
      </c>
      <c r="Y209">
        <f t="shared" ca="1" si="442"/>
        <v>0</v>
      </c>
      <c r="AA209">
        <f ca="1">AVERAGE2(W209,Analysis!$B$6,2)</f>
        <v>0</v>
      </c>
      <c r="AB209">
        <f t="shared" ref="AB209:AC209" ca="1" si="443">AB208+AA209*$D209</f>
        <v>0</v>
      </c>
      <c r="AC209">
        <f t="shared" ca="1" si="443"/>
        <v>0</v>
      </c>
      <c r="AF209">
        <f ca="1">IF(B209&gt;0,C209-Analysis!$B$14,0)</f>
        <v>-1.6612814571512757E-3</v>
      </c>
      <c r="AG209">
        <f ca="1">IF(B209&gt;0,AG208+AF209*$D209,0)</f>
        <v>-9.4989127730252809E-3</v>
      </c>
      <c r="AH209">
        <f ca="1">IF(B209&gt;0,AH208+AG209*$D209,0)</f>
        <v>-1.7475688392474945E-2</v>
      </c>
      <c r="AI209">
        <f ca="1">IF(AND(B209&gt;Analysis!$B$39,B209&lt;Analysis!$B$40),FilterInput(AF209,Analysis!$B$34,Analysis!$B$35),0)</f>
        <v>0</v>
      </c>
      <c r="AJ209">
        <f ca="1">MEDIAN2(AI209,Analysis!$B$5,2)</f>
        <v>0</v>
      </c>
      <c r="AK209">
        <f ca="1">AVERAGE2(AJ209,Analysis!$B$6,2)</f>
        <v>0</v>
      </c>
      <c r="AL209">
        <f ca="1">INTEGRAL2(R209,$B209,AL208,R208,$B208,Analysis!$B$22)</f>
        <v>0</v>
      </c>
      <c r="AM209">
        <f ca="1">IF(AND(B209&lt;Analysis!$B$40,B209&gt;0),INTEGRAL2(AL209,$B209,AM208,AL208,$B208,Analysis!$B$23),0)</f>
        <v>0</v>
      </c>
      <c r="AN209">
        <f>IF($P209,AM209*Analysis!$B$30+Analysis!$B$31,0)</f>
        <v>0</v>
      </c>
      <c r="AO209">
        <f>AN209-'Flight Input'!$U209</f>
        <v>0</v>
      </c>
      <c r="AQ209">
        <f>Analysis!$B$36*'Flight Input'!U209+IF('Flight Input'!U209 &gt; 0,Analysis!$B$37,0)</f>
        <v>0</v>
      </c>
      <c r="AR209">
        <f ca="1">_xlfn.COVARIANCE.P($AN$102:$AN$1102,'Flight Input'!U209:U1209)</f>
        <v>7.2933554914646525E-3</v>
      </c>
    </row>
    <row r="210" spans="1:44" x14ac:dyDescent="0.3">
      <c r="A210">
        <v>208</v>
      </c>
      <c r="B210">
        <f>'Flight Input'!M210</f>
        <v>4.210573000003933</v>
      </c>
      <c r="C210">
        <f ca="1">INDIRECT(CONCATENATE("'Flight Input'!",Analysis!$B$2,A210+2))</f>
        <v>9.8542725300000011</v>
      </c>
      <c r="D210">
        <f t="shared" si="406"/>
        <v>1.7861000000266358E-2</v>
      </c>
      <c r="F210">
        <f t="shared" ca="1" si="412"/>
        <v>40.959724804349506</v>
      </c>
      <c r="G210">
        <f t="shared" ca="1" si="413"/>
        <v>85.586059144317773</v>
      </c>
      <c r="I210">
        <f>SUM(D$2:D210)/COUNT(D$2:D210)</f>
        <v>1.9990254807733157E-2</v>
      </c>
      <c r="J210">
        <f t="shared" si="407"/>
        <v>0.89348535934403872</v>
      </c>
      <c r="L210">
        <f ca="1">VARA(C$2:C210)</f>
        <v>4.3909705860273931E-4</v>
      </c>
      <c r="M210">
        <f t="shared" ca="1" si="408"/>
        <v>-1.1609336144237634E-4</v>
      </c>
      <c r="N210">
        <f t="shared" ca="1" si="414"/>
        <v>0.15488606460775572</v>
      </c>
      <c r="O210" t="b">
        <f ca="1">IF(OR(O209,M210*MIN((B210-B$2)*Analysis!$B$19,1)&gt;Analysis!$B$18),TRUE,FALSE)</f>
        <v>0</v>
      </c>
      <c r="P210" t="b">
        <f>IF(OR('Flight Input'!N210=3,'Flight Input'!N210=9),TRUE,FALSE)</f>
        <v>0</v>
      </c>
      <c r="Q210">
        <f ca="1">IF(O210,Q209,SUM(C$2:C210)/COUNT(C$2:C210))+(Analysis!$D$14-500)/1000000</f>
        <v>9.8512478360286995</v>
      </c>
      <c r="R210">
        <f t="shared" ca="1" si="409"/>
        <v>0</v>
      </c>
      <c r="S210">
        <f t="shared" ca="1" si="415"/>
        <v>0</v>
      </c>
      <c r="T210">
        <f>IF(P210,T209+S210*$D210,0)</f>
        <v>0</v>
      </c>
      <c r="U210">
        <f>IF($P210,T210*Analysis!$B$28+Analysis!$B$29,0)</f>
        <v>0</v>
      </c>
      <c r="V210">
        <f>U210-'Flight Input'!$U210</f>
        <v>0</v>
      </c>
      <c r="W210">
        <f ca="1">MEDIAN2(R210,Analysis!$B$5,2)</f>
        <v>0</v>
      </c>
      <c r="X210">
        <f t="shared" ref="X210:Y210" ca="1" si="444">X209+W210*$D210</f>
        <v>0</v>
      </c>
      <c r="Y210">
        <f t="shared" ca="1" si="444"/>
        <v>0</v>
      </c>
      <c r="AA210">
        <f ca="1">AVERAGE2(W210,Analysis!$B$6,2)</f>
        <v>0</v>
      </c>
      <c r="AB210">
        <f t="shared" ref="AB210:AC210" ca="1" si="445">AB209+AA210*$D210</f>
        <v>0</v>
      </c>
      <c r="AC210">
        <f t="shared" ca="1" si="445"/>
        <v>0</v>
      </c>
      <c r="AF210">
        <f ca="1">IF(B210&gt;0,C210-Analysis!$B$14,0)</f>
        <v>1.1051385428491045E-3</v>
      </c>
      <c r="AG210">
        <f ca="1">IF(B210&gt;0,AG209+AF210*$D210,0)</f>
        <v>-9.4791738935111579E-3</v>
      </c>
      <c r="AH210">
        <f ca="1">IF(B210&gt;0,AH209+AG210*$D210,0)</f>
        <v>-1.7644995917389474E-2</v>
      </c>
      <c r="AI210">
        <f ca="1">IF(AND(B210&gt;Analysis!$B$39,B210&lt;Analysis!$B$40),FilterInput(AF210,Analysis!$B$34,Analysis!$B$35),0)</f>
        <v>0</v>
      </c>
      <c r="AJ210">
        <f ca="1">MEDIAN2(AI210,Analysis!$B$5,2)</f>
        <v>0</v>
      </c>
      <c r="AK210">
        <f ca="1">AVERAGE2(AJ210,Analysis!$B$6,2)</f>
        <v>0</v>
      </c>
      <c r="AL210">
        <f ca="1">INTEGRAL2(R210,$B210,AL209,R209,$B209,Analysis!$B$22)</f>
        <v>0</v>
      </c>
      <c r="AM210">
        <f ca="1">IF(AND(B210&lt;Analysis!$B$40,B210&gt;0),INTEGRAL2(AL210,$B210,AM209,AL209,$B209,Analysis!$B$23),0)</f>
        <v>0</v>
      </c>
      <c r="AN210">
        <f>IF($P210,AM210*Analysis!$B$30+Analysis!$B$31,0)</f>
        <v>0</v>
      </c>
      <c r="AO210">
        <f>AN210-'Flight Input'!$U210</f>
        <v>0</v>
      </c>
      <c r="AQ210">
        <f>Analysis!$B$36*'Flight Input'!U210+IF('Flight Input'!U210 &gt; 0,Analysis!$B$37,0)</f>
        <v>0</v>
      </c>
      <c r="AR210">
        <f ca="1">_xlfn.COVARIANCE.P($AN$102:$AN$1102,'Flight Input'!U210:U1210)</f>
        <v>7.2134664495131298E-3</v>
      </c>
    </row>
    <row r="211" spans="1:44" x14ac:dyDescent="0.3">
      <c r="A211">
        <v>209</v>
      </c>
      <c r="B211">
        <f>'Flight Input'!M211</f>
        <v>4.2300249999971129</v>
      </c>
      <c r="C211">
        <f ca="1">INDIRECT(CONCATENATE("'Flight Input'!",Analysis!$B$2,A211+2))</f>
        <v>9.8533602000000009</v>
      </c>
      <c r="D211">
        <f t="shared" si="406"/>
        <v>1.9451999993179925E-2</v>
      </c>
      <c r="F211">
        <f t="shared" ca="1" si="412"/>
        <v>41.151392366892708</v>
      </c>
      <c r="G211">
        <f t="shared" ca="1" si="413"/>
        <v>86.386536028357909</v>
      </c>
      <c r="I211">
        <f>SUM(D$2:D211)/COUNT(D$2:D211)</f>
        <v>1.9987679425845343E-2</v>
      </c>
      <c r="J211">
        <f t="shared" si="407"/>
        <v>0.97319951850074449</v>
      </c>
      <c r="L211">
        <f ca="1">VARA(C$2:C211)</f>
        <v>4.370196343177585E-4</v>
      </c>
      <c r="M211">
        <f t="shared" ca="1" si="408"/>
        <v>-1.0679746482156969E-4</v>
      </c>
      <c r="N211">
        <f t="shared" ca="1" si="414"/>
        <v>-4.6901603964636607E-2</v>
      </c>
      <c r="O211" t="b">
        <f ca="1">IF(OR(O210,M211*MIN((B211-B$2)*Analysis!$B$19,1)&gt;Analysis!$B$18),TRUE,FALSE)</f>
        <v>0</v>
      </c>
      <c r="P211" t="b">
        <f>IF(OR('Flight Input'!N211=3,'Flight Input'!N211=9),TRUE,FALSE)</f>
        <v>0</v>
      </c>
      <c r="Q211">
        <f ca="1">IF(O211,Q210,SUM(C$2:C211)/COUNT(C$2:C211))+(Analysis!$D$14-500)/1000000</f>
        <v>9.8512584187142771</v>
      </c>
      <c r="R211">
        <f t="shared" ca="1" si="409"/>
        <v>0</v>
      </c>
      <c r="S211">
        <f t="shared" ca="1" si="415"/>
        <v>0</v>
      </c>
      <c r="T211">
        <f>IF(P211,T210+S211*$D211,0)</f>
        <v>0</v>
      </c>
      <c r="U211">
        <f>IF($P211,T211*Analysis!$B$28+Analysis!$B$29,0)</f>
        <v>0</v>
      </c>
      <c r="V211">
        <f>U211-'Flight Input'!$U211</f>
        <v>0</v>
      </c>
      <c r="W211">
        <f ca="1">MEDIAN2(R211,Analysis!$B$5,2)</f>
        <v>0</v>
      </c>
      <c r="X211">
        <f t="shared" ref="X211:Y211" ca="1" si="446">X210+W211*$D211</f>
        <v>0</v>
      </c>
      <c r="Y211">
        <f t="shared" ca="1" si="446"/>
        <v>0</v>
      </c>
      <c r="AA211">
        <f ca="1">AVERAGE2(W211,Analysis!$B$6,2)</f>
        <v>0</v>
      </c>
      <c r="AB211">
        <f t="shared" ref="AB211:AC211" ca="1" si="447">AB210+AA211*$D211</f>
        <v>0</v>
      </c>
      <c r="AC211">
        <f t="shared" ca="1" si="447"/>
        <v>0</v>
      </c>
      <c r="AF211">
        <f ca="1">IF(B211&gt;0,C211-Analysis!$B$14,0)</f>
        <v>1.9280854284886573E-4</v>
      </c>
      <c r="AG211">
        <f ca="1">IF(B211&gt;0,AG210+AF211*$D211,0)</f>
        <v>-9.4754233817369773E-3</v>
      </c>
      <c r="AH211">
        <f ca="1">IF(B211&gt;0,AH210+AG211*$D211,0)</f>
        <v>-1.7829311852946398E-2</v>
      </c>
      <c r="AI211">
        <f ca="1">IF(AND(B211&gt;Analysis!$B$39,B211&lt;Analysis!$B$40),FilterInput(AF211,Analysis!$B$34,Analysis!$B$35),0)</f>
        <v>0</v>
      </c>
      <c r="AJ211">
        <f ca="1">MEDIAN2(AI211,Analysis!$B$5,2)</f>
        <v>0</v>
      </c>
      <c r="AK211">
        <f ca="1">AVERAGE2(AJ211,Analysis!$B$6,2)</f>
        <v>0</v>
      </c>
      <c r="AL211">
        <f ca="1">INTEGRAL2(R211,$B211,AL210,R210,$B210,Analysis!$B$22)</f>
        <v>0</v>
      </c>
      <c r="AM211">
        <f ca="1">IF(AND(B211&lt;Analysis!$B$40,B211&gt;0),INTEGRAL2(AL211,$B211,AM210,AL210,$B210,Analysis!$B$23),0)</f>
        <v>0</v>
      </c>
      <c r="AN211">
        <f>IF($P211,AM211*Analysis!$B$30+Analysis!$B$31,0)</f>
        <v>0</v>
      </c>
      <c r="AO211">
        <f>AN211-'Flight Input'!$U211</f>
        <v>0</v>
      </c>
      <c r="AQ211">
        <f>Analysis!$B$36*'Flight Input'!U211+IF('Flight Input'!U211 &gt; 0,Analysis!$B$37,0)</f>
        <v>0</v>
      </c>
      <c r="AR211">
        <f ca="1">_xlfn.COVARIANCE.P($AN$102:$AN$1102,'Flight Input'!U211:U1211)</f>
        <v>7.1327857523297428E-3</v>
      </c>
    </row>
    <row r="212" spans="1:44" x14ac:dyDescent="0.3">
      <c r="A212">
        <v>210</v>
      </c>
      <c r="B212">
        <f>'Flight Input'!M212</f>
        <v>4.2491770000051474</v>
      </c>
      <c r="C212">
        <f ca="1">INDIRECT(CONCATENATE("'Flight Input'!",Analysis!$B$2,A212+2))</f>
        <v>9.7844351400000011</v>
      </c>
      <c r="D212">
        <f t="shared" si="406"/>
        <v>1.915200000803452E-2</v>
      </c>
      <c r="F212">
        <f t="shared" ca="1" si="412"/>
        <v>41.338783868772602</v>
      </c>
      <c r="G212">
        <f t="shared" ca="1" si="413"/>
        <v>87.178256417344784</v>
      </c>
      <c r="I212">
        <f>SUM(D$2:D212)/COUNT(D$2:D212)</f>
        <v>1.9983700000046241E-2</v>
      </c>
      <c r="J212">
        <f t="shared" si="407"/>
        <v>0.95838108098050934</v>
      </c>
      <c r="L212">
        <f ca="1">VARA(C$2:C212)</f>
        <v>4.5603177117375102E-4</v>
      </c>
      <c r="M212">
        <f t="shared" ca="1" si="408"/>
        <v>9.9269720384381147E-4</v>
      </c>
      <c r="N212">
        <f t="shared" ca="1" si="414"/>
        <v>-3.5988439834526305</v>
      </c>
      <c r="O212" t="b">
        <f ca="1">IF(OR(O211,M212*MIN((B212-B$2)*Analysis!$B$19,1)&gt;Analysis!$B$18),TRUE,FALSE)</f>
        <v>0</v>
      </c>
      <c r="P212" t="b">
        <f>IF(OR('Flight Input'!N212=3,'Flight Input'!N212=9),TRUE,FALSE)</f>
        <v>0</v>
      </c>
      <c r="Q212">
        <f ca="1">IF(O212,Q211,SUM(C$2:C212)/COUNT(C$2:C212))+(Analysis!$D$14-500)/1000000</f>
        <v>9.850942242037906</v>
      </c>
      <c r="R212">
        <f t="shared" ca="1" si="409"/>
        <v>0</v>
      </c>
      <c r="S212">
        <f t="shared" ca="1" si="415"/>
        <v>0</v>
      </c>
      <c r="T212">
        <f>IF(P212,T211+S212*$D212,0)</f>
        <v>0</v>
      </c>
      <c r="U212">
        <f>IF($P212,T212*Analysis!$B$28+Analysis!$B$29,0)</f>
        <v>0</v>
      </c>
      <c r="V212">
        <f>U212-'Flight Input'!$U212</f>
        <v>0</v>
      </c>
      <c r="W212">
        <f ca="1">MEDIAN2(R212,Analysis!$B$5,2)</f>
        <v>0</v>
      </c>
      <c r="X212">
        <f t="shared" ref="X212:Y212" ca="1" si="448">X211+W212*$D212</f>
        <v>0</v>
      </c>
      <c r="Y212">
        <f t="shared" ca="1" si="448"/>
        <v>0</v>
      </c>
      <c r="AA212">
        <f ca="1">AVERAGE2(W212,Analysis!$B$6,2)</f>
        <v>0</v>
      </c>
      <c r="AB212">
        <f t="shared" ref="AB212:AC212" ca="1" si="449">AB211+AA212*$D212</f>
        <v>0</v>
      </c>
      <c r="AC212">
        <f t="shared" ca="1" si="449"/>
        <v>0</v>
      </c>
      <c r="AF212">
        <f ca="1">IF(B212&gt;0,C212-Analysis!$B$14,0)</f>
        <v>-6.8732251457150895E-2</v>
      </c>
      <c r="AG212">
        <f ca="1">IF(B212&gt;0,AG211+AF212*$D212,0)</f>
        <v>-1.0791783462196562E-2</v>
      </c>
      <c r="AH212">
        <f ca="1">IF(B212&gt;0,AH211+AG212*$D212,0)</f>
        <v>-1.8035996089901092E-2</v>
      </c>
      <c r="AI212">
        <f ca="1">IF(AND(B212&gt;Analysis!$B$39,B212&lt;Analysis!$B$40),FilterInput(AF212,Analysis!$B$34,Analysis!$B$35),0)</f>
        <v>0</v>
      </c>
      <c r="AJ212">
        <f ca="1">MEDIAN2(AI212,Analysis!$B$5,2)</f>
        <v>0</v>
      </c>
      <c r="AK212">
        <f ca="1">AVERAGE2(AJ212,Analysis!$B$6,2)</f>
        <v>0</v>
      </c>
      <c r="AL212">
        <f ca="1">INTEGRAL2(R212,$B212,AL211,R211,$B211,Analysis!$B$22)</f>
        <v>0</v>
      </c>
      <c r="AM212">
        <f ca="1">IF(AND(B212&lt;Analysis!$B$40,B212&gt;0),INTEGRAL2(AL212,$B212,AM211,AL211,$B211,Analysis!$B$23),0)</f>
        <v>0</v>
      </c>
      <c r="AN212">
        <f>IF($P212,AM212*Analysis!$B$30+Analysis!$B$31,0)</f>
        <v>0</v>
      </c>
      <c r="AO212">
        <f>AN212-'Flight Input'!$U212</f>
        <v>0</v>
      </c>
      <c r="AQ212">
        <f>Analysis!$B$36*'Flight Input'!U212+IF('Flight Input'!U212 &gt; 0,Analysis!$B$37,0)</f>
        <v>0</v>
      </c>
      <c r="AR212">
        <f ca="1">_xlfn.COVARIANCE.P($AN$102:$AN$1102,'Flight Input'!U212:U1212)</f>
        <v>7.0512747518403553E-3</v>
      </c>
    </row>
    <row r="213" spans="1:44" x14ac:dyDescent="0.3">
      <c r="A213">
        <v>211</v>
      </c>
      <c r="B213">
        <f>'Flight Input'!M213</f>
        <v>4.2693810000055237</v>
      </c>
      <c r="C213">
        <f ca="1">INDIRECT(CONCATENATE("'Flight Input'!",Analysis!$B$2,A213+2))</f>
        <v>9.7810997400000002</v>
      </c>
      <c r="D213">
        <f t="shared" si="406"/>
        <v>2.0204000000376254E-2</v>
      </c>
      <c r="F213">
        <f t="shared" ca="1" si="412"/>
        <v>41.536401207923241</v>
      </c>
      <c r="G213">
        <f t="shared" ca="1" si="413"/>
        <v>88.017457867365295</v>
      </c>
      <c r="I213">
        <f>SUM(D$2:D213)/COUNT(D$2:D213)</f>
        <v>1.9984744075877189E-2</v>
      </c>
      <c r="J213">
        <f t="shared" si="407"/>
        <v>1.0109711649879831</v>
      </c>
      <c r="L213">
        <f ca="1">VARA(C$2:C213)</f>
        <v>4.7680737863261386E-4</v>
      </c>
      <c r="M213">
        <f t="shared" ca="1" si="408"/>
        <v>1.0282917965984922E-3</v>
      </c>
      <c r="N213">
        <f t="shared" ca="1" si="414"/>
        <v>-0.16508612155706162</v>
      </c>
      <c r="O213" t="b">
        <f ca="1">IF(OR(O212,M213*MIN((B213-B$2)*Analysis!$B$19,1)&gt;Analysis!$B$18),TRUE,FALSE)</f>
        <v>0</v>
      </c>
      <c r="P213" t="b">
        <f>IF(OR('Flight Input'!N213=3,'Flight Input'!N213=9),TRUE,FALSE)</f>
        <v>0</v>
      </c>
      <c r="Q213">
        <f ca="1">IF(O213,Q212,SUM(C$2:C213)/COUNT(C$2:C213))+(Analysis!$D$14-500)/1000000</f>
        <v>9.8506133151415014</v>
      </c>
      <c r="R213">
        <f t="shared" ca="1" si="409"/>
        <v>0</v>
      </c>
      <c r="S213">
        <f t="shared" ca="1" si="415"/>
        <v>0</v>
      </c>
      <c r="T213">
        <f>IF(P213,T212+S213*$D213,0)</f>
        <v>0</v>
      </c>
      <c r="U213">
        <f>IF($P213,T213*Analysis!$B$28+Analysis!$B$29,0)</f>
        <v>0</v>
      </c>
      <c r="V213">
        <f>U213-'Flight Input'!$U213</f>
        <v>0</v>
      </c>
      <c r="W213">
        <f ca="1">MEDIAN2(R213,Analysis!$B$5,2)</f>
        <v>0</v>
      </c>
      <c r="X213">
        <f t="shared" ref="X213:Y213" ca="1" si="450">X212+W213*$D213</f>
        <v>0</v>
      </c>
      <c r="Y213">
        <f t="shared" ca="1" si="450"/>
        <v>0</v>
      </c>
      <c r="AA213">
        <f ca="1">AVERAGE2(W213,Analysis!$B$6,2)</f>
        <v>0</v>
      </c>
      <c r="AB213">
        <f t="shared" ref="AB213:AC213" ca="1" si="451">AB212+AA213*$D213</f>
        <v>0</v>
      </c>
      <c r="AC213">
        <f t="shared" ca="1" si="451"/>
        <v>0</v>
      </c>
      <c r="AF213">
        <f ca="1">IF(B213&gt;0,C213-Analysis!$B$14,0)</f>
        <v>-7.2067651457151882E-2</v>
      </c>
      <c r="AG213">
        <f ca="1">IF(B213&gt;0,AG212+AF213*$D213,0)</f>
        <v>-1.2247838292263974E-2</v>
      </c>
      <c r="AH213">
        <f ca="1">IF(B213&gt;0,AH212+AG213*$D213,0)</f>
        <v>-1.8283451414762602E-2</v>
      </c>
      <c r="AI213">
        <f ca="1">IF(AND(B213&gt;Analysis!$B$39,B213&lt;Analysis!$B$40),FilterInput(AF213,Analysis!$B$34,Analysis!$B$35),0)</f>
        <v>0</v>
      </c>
      <c r="AJ213">
        <f ca="1">MEDIAN2(AI213,Analysis!$B$5,2)</f>
        <v>0</v>
      </c>
      <c r="AK213">
        <f ca="1">AVERAGE2(AJ213,Analysis!$B$6,2)</f>
        <v>0</v>
      </c>
      <c r="AL213">
        <f ca="1">INTEGRAL2(R213,$B213,AL212,R212,$B212,Analysis!$B$22)</f>
        <v>0</v>
      </c>
      <c r="AM213">
        <f ca="1">IF(AND(B213&lt;Analysis!$B$40,B213&gt;0),INTEGRAL2(AL213,$B213,AM212,AL212,$B212,Analysis!$B$23),0)</f>
        <v>0</v>
      </c>
      <c r="AN213">
        <f>IF($P213,AM213*Analysis!$B$30+Analysis!$B$31,0)</f>
        <v>0</v>
      </c>
      <c r="AO213">
        <f>AN213-'Flight Input'!$U213</f>
        <v>0</v>
      </c>
      <c r="AQ213">
        <f>Analysis!$B$36*'Flight Input'!U213+IF('Flight Input'!U213 &gt; 0,Analysis!$B$37,0)</f>
        <v>0</v>
      </c>
      <c r="AR213">
        <f ca="1">_xlfn.COVARIANCE.P($AN$102:$AN$1102,'Flight Input'!U213:U1213)</f>
        <v>6.9693560047683675E-3</v>
      </c>
    </row>
    <row r="214" spans="1:44" x14ac:dyDescent="0.3">
      <c r="A214">
        <v>212</v>
      </c>
      <c r="B214">
        <f>'Flight Input'!M214</f>
        <v>4.2926810000062687</v>
      </c>
      <c r="C214">
        <f ca="1">INDIRECT(CONCATENATE("'Flight Input'!",Analysis!$B$2,A214+2))</f>
        <v>9.8430400800000015</v>
      </c>
      <c r="D214">
        <f t="shared" si="406"/>
        <v>2.3300000000745058E-2</v>
      </c>
      <c r="F214">
        <f t="shared" ca="1" si="412"/>
        <v>41.765744041794576</v>
      </c>
      <c r="G214">
        <f t="shared" ca="1" si="413"/>
        <v>88.990599703570226</v>
      </c>
      <c r="I214">
        <f>SUM(D$2:D214)/COUNT(D$2:D214)</f>
        <v>2.0000382075522793E-2</v>
      </c>
      <c r="J214">
        <f t="shared" si="407"/>
        <v>1.164977744563213</v>
      </c>
      <c r="L214">
        <f ca="1">VARA(C$2:C214)</f>
        <v>4.7481978900226876E-4</v>
      </c>
      <c r="M214">
        <f t="shared" ca="1" si="408"/>
        <v>-8.530427597774857E-5</v>
      </c>
      <c r="N214">
        <f t="shared" ca="1" si="414"/>
        <v>2.658383690902177</v>
      </c>
      <c r="O214" t="b">
        <f ca="1">IF(OR(O213,M214*MIN((B214-B$2)*Analysis!$B$19,1)&gt;Analysis!$B$18),TRUE,FALSE)</f>
        <v>0</v>
      </c>
      <c r="P214" t="b">
        <f>IF(OR('Flight Input'!N214=3,'Flight Input'!N214=9),TRUE,FALSE)</f>
        <v>0</v>
      </c>
      <c r="Q214">
        <f ca="1">IF(O214,Q213,SUM(C$2:C214)/COUNT(C$2:C214))+(Analysis!$D$14-500)/1000000</f>
        <v>9.8505782764788652</v>
      </c>
      <c r="R214">
        <f t="shared" ca="1" si="409"/>
        <v>0</v>
      </c>
      <c r="S214">
        <f t="shared" ca="1" si="415"/>
        <v>0</v>
      </c>
      <c r="T214">
        <f>IF(P214,T213+S214*$D214,0)</f>
        <v>0</v>
      </c>
      <c r="U214">
        <f>IF($P214,T214*Analysis!$B$28+Analysis!$B$29,0)</f>
        <v>0</v>
      </c>
      <c r="V214">
        <f>U214-'Flight Input'!$U214</f>
        <v>0</v>
      </c>
      <c r="W214">
        <f ca="1">MEDIAN2(R214,Analysis!$B$5,2)</f>
        <v>0</v>
      </c>
      <c r="X214">
        <f t="shared" ref="X214:Y214" ca="1" si="452">X213+W214*$D214</f>
        <v>0</v>
      </c>
      <c r="Y214">
        <f t="shared" ca="1" si="452"/>
        <v>0</v>
      </c>
      <c r="AA214">
        <f ca="1">AVERAGE2(W214,Analysis!$B$6,2)</f>
        <v>0</v>
      </c>
      <c r="AB214">
        <f t="shared" ref="AB214:AC214" ca="1" si="453">AB213+AA214*$D214</f>
        <v>0</v>
      </c>
      <c r="AC214">
        <f t="shared" ca="1" si="453"/>
        <v>0</v>
      </c>
      <c r="AF214">
        <f ca="1">IF(B214&gt;0,C214-Analysis!$B$14,0)</f>
        <v>-1.0127311457150512E-2</v>
      </c>
      <c r="AG214">
        <f ca="1">IF(B214&gt;0,AG213+AF214*$D214,0)</f>
        <v>-1.2483804649223126E-2</v>
      </c>
      <c r="AH214">
        <f ca="1">IF(B214&gt;0,AH213+AG214*$D214,0)</f>
        <v>-1.85743240630988E-2</v>
      </c>
      <c r="AI214">
        <f ca="1">IF(AND(B214&gt;Analysis!$B$39,B214&lt;Analysis!$B$40),FilterInput(AF214,Analysis!$B$34,Analysis!$B$35),0)</f>
        <v>0</v>
      </c>
      <c r="AJ214">
        <f ca="1">MEDIAN2(AI214,Analysis!$B$5,2)</f>
        <v>0</v>
      </c>
      <c r="AK214">
        <f ca="1">AVERAGE2(AJ214,Analysis!$B$6,2)</f>
        <v>0</v>
      </c>
      <c r="AL214">
        <f ca="1">INTEGRAL2(R214,$B214,AL213,R213,$B213,Analysis!$B$22)</f>
        <v>0</v>
      </c>
      <c r="AM214">
        <f ca="1">IF(AND(B214&lt;Analysis!$B$40,B214&gt;0),INTEGRAL2(AL214,$B214,AM213,AL213,$B213,Analysis!$B$23),0)</f>
        <v>0</v>
      </c>
      <c r="AN214">
        <f>IF($P214,AM214*Analysis!$B$30+Analysis!$B$31,0)</f>
        <v>0</v>
      </c>
      <c r="AO214">
        <f>AN214-'Flight Input'!$U214</f>
        <v>0</v>
      </c>
      <c r="AQ214">
        <f>Analysis!$B$36*'Flight Input'!U214+IF('Flight Input'!U214 &gt; 0,Analysis!$B$37,0)</f>
        <v>0</v>
      </c>
      <c r="AR214">
        <f ca="1">_xlfn.COVARIANCE.P($AN$102:$AN$1102,'Flight Input'!U214:U1214)</f>
        <v>6.886606743710214E-3</v>
      </c>
    </row>
    <row r="215" spans="1:44" x14ac:dyDescent="0.3">
      <c r="A215">
        <v>213</v>
      </c>
      <c r="B215">
        <f>'Flight Input'!M215</f>
        <v>4.3123619999969378</v>
      </c>
      <c r="C215">
        <f ca="1">INDIRECT(CONCATENATE("'Flight Input'!",Analysis!$B$2,A215+2))</f>
        <v>9.8448255000000007</v>
      </c>
      <c r="D215">
        <f t="shared" si="406"/>
        <v>1.9680999990669079E-2</v>
      </c>
      <c r="F215">
        <f t="shared" ca="1" si="412"/>
        <v>41.959500052368213</v>
      </c>
      <c r="G215">
        <f t="shared" ca="1" si="413"/>
        <v>89.81640462370936</v>
      </c>
      <c r="I215">
        <f>SUM(D$2:D215)/COUNT(D$2:D215)</f>
        <v>1.999888262911503E-2</v>
      </c>
      <c r="J215">
        <f t="shared" si="407"/>
        <v>0.98410498004607683</v>
      </c>
      <c r="L215">
        <f ca="1">VARA(C$2:C215)</f>
        <v>4.727393774905904E-4</v>
      </c>
      <c r="M215">
        <f t="shared" ca="1" si="408"/>
        <v>-1.0570659583683271E-4</v>
      </c>
      <c r="N215">
        <f t="shared" ca="1" si="414"/>
        <v>9.0717951366578495E-2</v>
      </c>
      <c r="O215" t="b">
        <f ca="1">IF(OR(O214,M215*MIN((B215-B$2)*Analysis!$B$19,1)&gt;Analysis!$B$18),TRUE,FALSE)</f>
        <v>0</v>
      </c>
      <c r="P215" t="b">
        <f>IF(OR('Flight Input'!N215=3,'Flight Input'!N215=9),TRUE,FALSE)</f>
        <v>0</v>
      </c>
      <c r="Q215">
        <f ca="1">IF(O215,Q214,SUM(C$2:C215)/COUNT(C$2:C215))+(Analysis!$D$14-500)/1000000</f>
        <v>9.8505519083644764</v>
      </c>
      <c r="R215">
        <f t="shared" ca="1" si="409"/>
        <v>0</v>
      </c>
      <c r="S215">
        <f t="shared" ca="1" si="415"/>
        <v>0</v>
      </c>
      <c r="T215">
        <f>IF(P215,T214+S215*$D215,0)</f>
        <v>0</v>
      </c>
      <c r="U215">
        <f>IF($P215,T215*Analysis!$B$28+Analysis!$B$29,0)</f>
        <v>0</v>
      </c>
      <c r="V215">
        <f>U215-'Flight Input'!$U215</f>
        <v>0</v>
      </c>
      <c r="W215">
        <f ca="1">MEDIAN2(R215,Analysis!$B$5,2)</f>
        <v>0</v>
      </c>
      <c r="X215">
        <f t="shared" ref="X215:Y215" ca="1" si="454">X214+W215*$D215</f>
        <v>0</v>
      </c>
      <c r="Y215">
        <f t="shared" ca="1" si="454"/>
        <v>0</v>
      </c>
      <c r="AA215">
        <f ca="1">AVERAGE2(W215,Analysis!$B$6,2)</f>
        <v>0</v>
      </c>
      <c r="AB215">
        <f t="shared" ref="AB215:AC215" ca="1" si="455">AB214+AA215*$D215</f>
        <v>0</v>
      </c>
      <c r="AC215">
        <f t="shared" ca="1" si="455"/>
        <v>0</v>
      </c>
      <c r="AF215">
        <f ca="1">IF(B215&gt;0,C215-Analysis!$B$14,0)</f>
        <v>-8.3418914571513625E-3</v>
      </c>
      <c r="AG215">
        <f ca="1">IF(B215&gt;0,AG214+AF215*$D215,0)</f>
        <v>-1.2647981414913485E-2</v>
      </c>
      <c r="AH215">
        <f ca="1">IF(B215&gt;0,AH214+AG215*$D215,0)</f>
        <v>-1.8823248985207694E-2</v>
      </c>
      <c r="AI215">
        <f ca="1">IF(AND(B215&gt;Analysis!$B$39,B215&lt;Analysis!$B$40),FilterInput(AF215,Analysis!$B$34,Analysis!$B$35),0)</f>
        <v>0</v>
      </c>
      <c r="AJ215">
        <f ca="1">MEDIAN2(AI215,Analysis!$B$5,2)</f>
        <v>0</v>
      </c>
      <c r="AK215">
        <f ca="1">AVERAGE2(AJ215,Analysis!$B$6,2)</f>
        <v>0</v>
      </c>
      <c r="AL215">
        <f ca="1">INTEGRAL2(R215,$B215,AL214,R214,$B214,Analysis!$B$22)</f>
        <v>0</v>
      </c>
      <c r="AM215">
        <f ca="1">IF(AND(B215&lt;Analysis!$B$40,B215&gt;0),INTEGRAL2(AL215,$B215,AM214,AL214,$B214,Analysis!$B$23),0)</f>
        <v>0</v>
      </c>
      <c r="AN215">
        <f>IF($P215,AM215*Analysis!$B$30+Analysis!$B$31,0)</f>
        <v>0</v>
      </c>
      <c r="AO215">
        <f>AN215-'Flight Input'!$U215</f>
        <v>0</v>
      </c>
      <c r="AQ215">
        <f>Analysis!$B$36*'Flight Input'!U215+IF('Flight Input'!U215 &gt; 0,Analysis!$B$37,0)</f>
        <v>0</v>
      </c>
      <c r="AR215">
        <f ca="1">_xlfn.COVARIANCE.P($AN$102:$AN$1102,'Flight Input'!U215:U1215)</f>
        <v>6.8046057925902461E-3</v>
      </c>
    </row>
    <row r="216" spans="1:44" x14ac:dyDescent="0.3">
      <c r="A216">
        <v>214</v>
      </c>
      <c r="B216">
        <f>'Flight Input'!M216</f>
        <v>4.3236270000052173</v>
      </c>
      <c r="C216">
        <f ca="1">INDIRECT(CONCATENATE("'Flight Input'!",Analysis!$B$2,A216+2))</f>
        <v>9.850240620000001</v>
      </c>
      <c r="D216">
        <f t="shared" si="406"/>
        <v>1.1265000008279458E-2</v>
      </c>
      <c r="F216">
        <f t="shared" ca="1" si="412"/>
        <v>42.070463013034065</v>
      </c>
      <c r="G216">
        <f t="shared" ca="1" si="413"/>
        <v>90.290328389899514</v>
      </c>
      <c r="I216">
        <f>SUM(D$2:D216)/COUNT(D$2:D216)</f>
        <v>1.9958070093503647E-2</v>
      </c>
      <c r="J216">
        <f t="shared" si="407"/>
        <v>0.56443333225621928</v>
      </c>
      <c r="L216">
        <f ca="1">VARA(C$2:C216)</f>
        <v>4.7053050343014098E-4</v>
      </c>
      <c r="M216">
        <f t="shared" ca="1" si="408"/>
        <v>-1.9608291689533555E-4</v>
      </c>
      <c r="N216">
        <f t="shared" ca="1" si="414"/>
        <v>0.48070306222994835</v>
      </c>
      <c r="O216" t="b">
        <f ca="1">IF(OR(O215,M216*MIN((B216-B$2)*Analysis!$B$19,1)&gt;Analysis!$B$18),TRUE,FALSE)</f>
        <v>0</v>
      </c>
      <c r="P216" t="b">
        <f>IF(OR('Flight Input'!N216=3,'Flight Input'!N216=9),TRUE,FALSE)</f>
        <v>0</v>
      </c>
      <c r="Q216">
        <f ca="1">IF(O216,Q215,SUM(C$2:C216)/COUNT(C$2:C216))+(Analysis!$D$14-500)/1000000</f>
        <v>9.8505509721395264</v>
      </c>
      <c r="R216">
        <f t="shared" ca="1" si="409"/>
        <v>0</v>
      </c>
      <c r="S216">
        <f t="shared" ca="1" si="415"/>
        <v>0</v>
      </c>
      <c r="T216">
        <f>IF(P216,T215+S216*$D216,0)</f>
        <v>0</v>
      </c>
      <c r="U216">
        <f>IF($P216,T216*Analysis!$B$28+Analysis!$B$29,0)</f>
        <v>0</v>
      </c>
      <c r="V216">
        <f>U216-'Flight Input'!$U216</f>
        <v>0</v>
      </c>
      <c r="W216">
        <f ca="1">MEDIAN2(R216,Analysis!$B$5,2)</f>
        <v>0</v>
      </c>
      <c r="X216">
        <f t="shared" ref="X216:Y216" ca="1" si="456">X215+W216*$D216</f>
        <v>0</v>
      </c>
      <c r="Y216">
        <f t="shared" ca="1" si="456"/>
        <v>0</v>
      </c>
      <c r="AA216">
        <f ca="1">AVERAGE2(W216,Analysis!$B$6,2)</f>
        <v>0</v>
      </c>
      <c r="AB216">
        <f t="shared" ref="AB216:AC216" ca="1" si="457">AB215+AA216*$D216</f>
        <v>0</v>
      </c>
      <c r="AC216">
        <f t="shared" ca="1" si="457"/>
        <v>0</v>
      </c>
      <c r="AF216">
        <f ca="1">IF(B216&gt;0,C216-Analysis!$B$14,0)</f>
        <v>-2.9267714571510339E-3</v>
      </c>
      <c r="AG216">
        <f ca="1">IF(B216&gt;0,AG215+AF216*$D216,0)</f>
        <v>-1.2680951495402524E-2</v>
      </c>
      <c r="AH216">
        <f ca="1">IF(B216&gt;0,AH215+AG216*$D216,0)</f>
        <v>-1.8966099903908396E-2</v>
      </c>
      <c r="AI216">
        <f ca="1">IF(AND(B216&gt;Analysis!$B$39,B216&lt;Analysis!$B$40),FilterInput(AF216,Analysis!$B$34,Analysis!$B$35),0)</f>
        <v>0</v>
      </c>
      <c r="AJ216">
        <f ca="1">MEDIAN2(AI216,Analysis!$B$5,2)</f>
        <v>0</v>
      </c>
      <c r="AK216">
        <f ca="1">AVERAGE2(AJ216,Analysis!$B$6,2)</f>
        <v>0</v>
      </c>
      <c r="AL216">
        <f ca="1">INTEGRAL2(R216,$B216,AL215,R215,$B215,Analysis!$B$22)</f>
        <v>0</v>
      </c>
      <c r="AM216">
        <f ca="1">IF(AND(B216&lt;Analysis!$B$40,B216&gt;0),INTEGRAL2(AL216,$B216,AM215,AL215,$B215,Analysis!$B$23),0)</f>
        <v>0</v>
      </c>
      <c r="AN216">
        <f>IF($P216,AM216*Analysis!$B$30+Analysis!$B$31,0)</f>
        <v>0</v>
      </c>
      <c r="AO216">
        <f>AN216-'Flight Input'!$U216</f>
        <v>0</v>
      </c>
      <c r="AQ216">
        <f>Analysis!$B$36*'Flight Input'!U216+IF('Flight Input'!U216 &gt; 0,Analysis!$B$37,0)</f>
        <v>0</v>
      </c>
      <c r="AR216">
        <f ca="1">_xlfn.COVARIANCE.P($AN$102:$AN$1102,'Flight Input'!U216:U1216)</f>
        <v>6.7224173034237901E-3</v>
      </c>
    </row>
    <row r="217" spans="1:44" x14ac:dyDescent="0.3">
      <c r="A217">
        <v>215</v>
      </c>
      <c r="B217">
        <f>'Flight Input'!M217</f>
        <v>4.3512570000020787</v>
      </c>
      <c r="C217">
        <f ca="1">INDIRECT(CONCATENATE("'Flight Input'!",Analysis!$B$2,A217+2))</f>
        <v>9.8545570200000014</v>
      </c>
      <c r="D217">
        <f t="shared" si="406"/>
        <v>2.7629999996861443E-2</v>
      </c>
      <c r="F217">
        <f t="shared" ca="1" si="412"/>
        <v>42.342744423465739</v>
      </c>
      <c r="G217">
        <f t="shared" ca="1" si="413"/>
        <v>91.460258418186982</v>
      </c>
      <c r="I217">
        <f>SUM(D$2:D217)/COUNT(D$2:D217)</f>
        <v>1.9993753488402988E-2</v>
      </c>
      <c r="J217">
        <f t="shared" si="407"/>
        <v>1.3819316124352399</v>
      </c>
      <c r="L217">
        <f ca="1">VARA(C$2:C217)</f>
        <v>4.6842042395139069E-4</v>
      </c>
      <c r="M217">
        <f t="shared" ca="1" si="408"/>
        <v>-7.6369145095547448E-5</v>
      </c>
      <c r="N217">
        <f t="shared" ca="1" si="414"/>
        <v>0.15622149838909707</v>
      </c>
      <c r="O217" t="b">
        <f ca="1">IF(OR(O216,M217*MIN((B217-B$2)*Analysis!$B$19,1)&gt;Analysis!$B$18),TRUE,FALSE)</f>
        <v>0</v>
      </c>
      <c r="P217" t="b">
        <f>IF(OR('Flight Input'!N217=3,'Flight Input'!N217=9),TRUE,FALSE)</f>
        <v>0</v>
      </c>
      <c r="Q217">
        <f ca="1">IF(O217,Q216,SUM(C$2:C217)/COUNT(C$2:C217))+(Analysis!$D$14-500)/1000000</f>
        <v>9.8505700279166568</v>
      </c>
      <c r="R217">
        <f t="shared" ca="1" si="409"/>
        <v>0</v>
      </c>
      <c r="S217">
        <f t="shared" ca="1" si="415"/>
        <v>0</v>
      </c>
      <c r="T217">
        <f>IF(P217,T216+S217*$D217,0)</f>
        <v>0</v>
      </c>
      <c r="U217">
        <f>IF($P217,T217*Analysis!$B$28+Analysis!$B$29,0)</f>
        <v>0</v>
      </c>
      <c r="V217">
        <f>U217-'Flight Input'!$U217</f>
        <v>0</v>
      </c>
      <c r="W217">
        <f ca="1">MEDIAN2(R217,Analysis!$B$5,2)</f>
        <v>0</v>
      </c>
      <c r="X217">
        <f t="shared" ref="X217:Y217" ca="1" si="458">X216+W217*$D217</f>
        <v>0</v>
      </c>
      <c r="Y217">
        <f t="shared" ca="1" si="458"/>
        <v>0</v>
      </c>
      <c r="AA217">
        <f ca="1">AVERAGE2(W217,Analysis!$B$6,2)</f>
        <v>0</v>
      </c>
      <c r="AB217">
        <f t="shared" ref="AB217:AC217" ca="1" si="459">AB216+AA217*$D217</f>
        <v>0</v>
      </c>
      <c r="AC217">
        <f t="shared" ca="1" si="459"/>
        <v>0</v>
      </c>
      <c r="AF217">
        <f ca="1">IF(B217&gt;0,C217-Analysis!$B$14,0)</f>
        <v>1.3896285428494082E-3</v>
      </c>
      <c r="AG217">
        <f ca="1">IF(B217&gt;0,AG216+AF217*$D217,0)</f>
        <v>-1.2642556058767957E-2</v>
      </c>
      <c r="AH217">
        <f ca="1">IF(B217&gt;0,AH216+AG217*$D217,0)</f>
        <v>-1.9315413727772474E-2</v>
      </c>
      <c r="AI217">
        <f ca="1">IF(AND(B217&gt;Analysis!$B$39,B217&lt;Analysis!$B$40),FilterInput(AF217,Analysis!$B$34,Analysis!$B$35),0)</f>
        <v>0</v>
      </c>
      <c r="AJ217">
        <f ca="1">MEDIAN2(AI217,Analysis!$B$5,2)</f>
        <v>0</v>
      </c>
      <c r="AK217">
        <f ca="1">AVERAGE2(AJ217,Analysis!$B$6,2)</f>
        <v>0</v>
      </c>
      <c r="AL217">
        <f ca="1">INTEGRAL2(R217,$B217,AL216,R216,$B216,Analysis!$B$22)</f>
        <v>0</v>
      </c>
      <c r="AM217">
        <f ca="1">IF(AND(B217&lt;Analysis!$B$40,B217&gt;0),INTEGRAL2(AL217,$B217,AM216,AL216,$B216,Analysis!$B$23),0)</f>
        <v>0</v>
      </c>
      <c r="AN217">
        <f>IF($P217,AM217*Analysis!$B$30+Analysis!$B$31,0)</f>
        <v>0</v>
      </c>
      <c r="AO217">
        <f>AN217-'Flight Input'!$U217</f>
        <v>0</v>
      </c>
      <c r="AQ217">
        <f>Analysis!$B$36*'Flight Input'!U217+IF('Flight Input'!U217 &gt; 0,Analysis!$B$37,0)</f>
        <v>0</v>
      </c>
      <c r="AR217">
        <f ca="1">_xlfn.COVARIANCE.P($AN$102:$AN$1102,'Flight Input'!U217:U1217)</f>
        <v>6.6404145842365305E-3</v>
      </c>
    </row>
    <row r="218" spans="1:44" x14ac:dyDescent="0.3">
      <c r="A218">
        <v>216</v>
      </c>
      <c r="B218">
        <f>'Flight Input'!M218</f>
        <v>4.370452999995905</v>
      </c>
      <c r="C218">
        <f ca="1">INDIRECT(CONCATENATE("'Flight Input'!",Analysis!$B$2,A218+2))</f>
        <v>9.8529776099999999</v>
      </c>
      <c r="D218">
        <f t="shared" si="406"/>
        <v>1.9195999993826263E-2</v>
      </c>
      <c r="F218">
        <f t="shared" ca="1" si="412"/>
        <v>42.53188218160647</v>
      </c>
      <c r="G218">
        <f t="shared" ca="1" si="413"/>
        <v>92.276700428282524</v>
      </c>
      <c r="I218">
        <f>SUM(D$2:D218)/COUNT(D$2:D218)</f>
        <v>1.9990060185187356E-2</v>
      </c>
      <c r="J218">
        <f t="shared" si="407"/>
        <v>0.96027724859230335</v>
      </c>
      <c r="L218">
        <f ca="1">VARA(C$2:C218)</f>
        <v>4.6628101926254835E-4</v>
      </c>
      <c r="M218">
        <f t="shared" ca="1" si="408"/>
        <v>-1.1145054644355146E-4</v>
      </c>
      <c r="N218">
        <f t="shared" ca="1" si="414"/>
        <v>-8.2278078792949849E-2</v>
      </c>
      <c r="O218" t="b">
        <f ca="1">IF(OR(O217,M218*MIN((B218-B$2)*Analysis!$B$19,1)&gt;Analysis!$B$18),TRUE,FALSE)</f>
        <v>0</v>
      </c>
      <c r="P218" t="b">
        <f>IF(OR('Flight Input'!N218=3,'Flight Input'!N218=9),TRUE,FALSE)</f>
        <v>0</v>
      </c>
      <c r="Q218">
        <f ca="1">IF(O218,Q217,SUM(C$2:C218)/COUNT(C$2:C218))+(Analysis!$D$14-500)/1000000</f>
        <v>9.8505816296774107</v>
      </c>
      <c r="R218">
        <f t="shared" ca="1" si="409"/>
        <v>0</v>
      </c>
      <c r="S218">
        <f t="shared" ca="1" si="415"/>
        <v>0</v>
      </c>
      <c r="T218">
        <f>IF(P218,T217+S218*$D218,0)</f>
        <v>0</v>
      </c>
      <c r="U218">
        <f>IF($P218,T218*Analysis!$B$28+Analysis!$B$29,0)</f>
        <v>0</v>
      </c>
      <c r="V218">
        <f>U218-'Flight Input'!$U218</f>
        <v>0</v>
      </c>
      <c r="W218">
        <f ca="1">MEDIAN2(R218,Analysis!$B$5,2)</f>
        <v>0</v>
      </c>
      <c r="X218">
        <f t="shared" ref="X218:Y218" ca="1" si="460">X217+W218*$D218</f>
        <v>0</v>
      </c>
      <c r="Y218">
        <f t="shared" ca="1" si="460"/>
        <v>0</v>
      </c>
      <c r="AA218">
        <f ca="1">AVERAGE2(W218,Analysis!$B$6,2)</f>
        <v>0</v>
      </c>
      <c r="AB218">
        <f t="shared" ref="AB218:AC218" ca="1" si="461">AB217+AA218*$D218</f>
        <v>0</v>
      </c>
      <c r="AC218">
        <f t="shared" ca="1" si="461"/>
        <v>0</v>
      </c>
      <c r="AF218">
        <f ca="1">IF(B218&gt;0,C218-Analysis!$B$14,0)</f>
        <v>-1.8978145715209394E-4</v>
      </c>
      <c r="AG218">
        <f ca="1">IF(B218&gt;0,AG217+AF218*$D218,0)</f>
        <v>-1.2646199103618277E-2</v>
      </c>
      <c r="AH218">
        <f ca="1">IF(B218&gt;0,AH217+AG218*$D218,0)</f>
        <v>-1.9558170165687457E-2</v>
      </c>
      <c r="AI218">
        <f ca="1">IF(AND(B218&gt;Analysis!$B$39,B218&lt;Analysis!$B$40),FilterInput(AF218,Analysis!$B$34,Analysis!$B$35),0)</f>
        <v>0</v>
      </c>
      <c r="AJ218">
        <f ca="1">MEDIAN2(AI218,Analysis!$B$5,2)</f>
        <v>0</v>
      </c>
      <c r="AK218">
        <f ca="1">AVERAGE2(AJ218,Analysis!$B$6,2)</f>
        <v>0</v>
      </c>
      <c r="AL218">
        <f ca="1">INTEGRAL2(R218,$B218,AL217,R217,$B217,Analysis!$B$22)</f>
        <v>0</v>
      </c>
      <c r="AM218">
        <f ca="1">IF(AND(B218&lt;Analysis!$B$40,B218&gt;0),INTEGRAL2(AL218,$B218,AM217,AL217,$B217,Analysis!$B$23),0)</f>
        <v>0</v>
      </c>
      <c r="AN218">
        <f>IF($P218,AM218*Analysis!$B$30+Analysis!$B$31,0)</f>
        <v>0</v>
      </c>
      <c r="AO218">
        <f>AN218-'Flight Input'!$U218</f>
        <v>0</v>
      </c>
      <c r="AQ218">
        <f>Analysis!$B$36*'Flight Input'!U218+IF('Flight Input'!U218 &gt; 0,Analysis!$B$37,0)</f>
        <v>0</v>
      </c>
      <c r="AR218">
        <f ca="1">_xlfn.COVARIANCE.P($AN$102:$AN$1102,'Flight Input'!U218:U1218)</f>
        <v>6.5576380301295614E-3</v>
      </c>
    </row>
    <row r="219" spans="1:44" x14ac:dyDescent="0.3">
      <c r="A219">
        <v>217</v>
      </c>
      <c r="B219">
        <f>'Flight Input'!M219</f>
        <v>4.3855949999997392</v>
      </c>
      <c r="C219">
        <f ca="1">INDIRECT(CONCATENATE("'Flight Input'!",Analysis!$B$2,A219+2))</f>
        <v>9.8528402699999997</v>
      </c>
      <c r="D219">
        <f t="shared" si="406"/>
        <v>1.5142000003834255E-2</v>
      </c>
      <c r="F219">
        <f t="shared" ca="1" si="412"/>
        <v>42.681073889012588</v>
      </c>
      <c r="G219">
        <f t="shared" ca="1" si="413"/>
        <v>92.9229772492736</v>
      </c>
      <c r="I219">
        <f>SUM(D$2:D219)/COUNT(D$2:D219)</f>
        <v>1.9967718894029044E-2</v>
      </c>
      <c r="J219">
        <f t="shared" si="407"/>
        <v>0.75832397702484555</v>
      </c>
      <c r="L219">
        <f ca="1">VARA(C$2:C219)</f>
        <v>4.6415799484629961E-4</v>
      </c>
      <c r="M219">
        <f t="shared" ca="1" si="408"/>
        <v>-1.4020766184857624E-4</v>
      </c>
      <c r="N219">
        <f t="shared" ca="1" si="414"/>
        <v>-9.0701360431535219E-3</v>
      </c>
      <c r="O219" t="b">
        <f ca="1">IF(OR(O218,M219*MIN((B219-B$2)*Analysis!$B$19,1)&gt;Analysis!$B$18),TRUE,FALSE)</f>
        <v>0</v>
      </c>
      <c r="P219" t="b">
        <f>IF(OR('Flight Input'!N219=3,'Flight Input'!N219=9),TRUE,FALSE)</f>
        <v>0</v>
      </c>
      <c r="Q219">
        <f ca="1">IF(O219,Q218,SUM(C$2:C219)/COUNT(C$2:C219))+(Analysis!$D$14-500)/1000000</f>
        <v>9.8505924949999901</v>
      </c>
      <c r="R219">
        <f t="shared" ca="1" si="409"/>
        <v>0</v>
      </c>
      <c r="S219">
        <f t="shared" ca="1" si="415"/>
        <v>0</v>
      </c>
      <c r="T219">
        <f>IF(P219,T218+S219*$D219,0)</f>
        <v>0</v>
      </c>
      <c r="U219">
        <f>IF($P219,T219*Analysis!$B$28+Analysis!$B$29,0)</f>
        <v>0</v>
      </c>
      <c r="V219">
        <f>U219-'Flight Input'!$U219</f>
        <v>0</v>
      </c>
      <c r="W219">
        <f ca="1">MEDIAN2(R219,Analysis!$B$5,2)</f>
        <v>0</v>
      </c>
      <c r="X219">
        <f t="shared" ref="X219:Y219" ca="1" si="462">X218+W219*$D219</f>
        <v>0</v>
      </c>
      <c r="Y219">
        <f t="shared" ca="1" si="462"/>
        <v>0</v>
      </c>
      <c r="AA219">
        <f ca="1">AVERAGE2(W219,Analysis!$B$6,2)</f>
        <v>0</v>
      </c>
      <c r="AB219">
        <f t="shared" ref="AB219:AC219" ca="1" si="463">AB218+AA219*$D219</f>
        <v>0</v>
      </c>
      <c r="AC219">
        <f t="shared" ca="1" si="463"/>
        <v>0</v>
      </c>
      <c r="AF219">
        <f ca="1">IF(B219&gt;0,C219-Analysis!$B$14,0)</f>
        <v>-3.2712145715230179E-4</v>
      </c>
      <c r="AG219">
        <f ca="1">IF(B219&gt;0,AG218+AF219*$D219,0)</f>
        <v>-1.2651152376723733E-2</v>
      </c>
      <c r="AH219">
        <f ca="1">IF(B219&gt;0,AH218+AG219*$D219,0)</f>
        <v>-1.9749733915024315E-2</v>
      </c>
      <c r="AI219">
        <f ca="1">IF(AND(B219&gt;Analysis!$B$39,B219&lt;Analysis!$B$40),FilterInput(AF219,Analysis!$B$34,Analysis!$B$35),0)</f>
        <v>0</v>
      </c>
      <c r="AJ219">
        <f ca="1">MEDIAN2(AI219,Analysis!$B$5,2)</f>
        <v>0</v>
      </c>
      <c r="AK219">
        <f ca="1">AVERAGE2(AJ219,Analysis!$B$6,2)</f>
        <v>0</v>
      </c>
      <c r="AL219">
        <f ca="1">INTEGRAL2(R219,$B219,AL218,R218,$B218,Analysis!$B$22)</f>
        <v>0</v>
      </c>
      <c r="AM219">
        <f ca="1">IF(AND(B219&lt;Analysis!$B$40,B219&gt;0),INTEGRAL2(AL219,$B219,AM218,AL218,$B218,Analysis!$B$23),0)</f>
        <v>0</v>
      </c>
      <c r="AN219">
        <f>IF($P219,AM219*Analysis!$B$30+Analysis!$B$31,0)</f>
        <v>0</v>
      </c>
      <c r="AO219">
        <f>AN219-'Flight Input'!$U219</f>
        <v>0</v>
      </c>
      <c r="AQ219">
        <f>Analysis!$B$36*'Flight Input'!U219+IF('Flight Input'!U219 &gt; 0,Analysis!$B$37,0)</f>
        <v>0</v>
      </c>
      <c r="AR219">
        <f ca="1">_xlfn.COVARIANCE.P($AN$102:$AN$1102,'Flight Input'!U219:U1219)</f>
        <v>6.4747366815627585E-3</v>
      </c>
    </row>
    <row r="220" spans="1:44" x14ac:dyDescent="0.3">
      <c r="A220">
        <v>218</v>
      </c>
      <c r="B220">
        <f>'Flight Input'!M220</f>
        <v>4.4116510000021663</v>
      </c>
      <c r="C220">
        <f ca="1">INDIRECT(CONCATENATE("'Flight Input'!",Analysis!$B$2,A220+2))</f>
        <v>9.8516140200000013</v>
      </c>
      <c r="D220">
        <f t="shared" si="406"/>
        <v>2.6056000002427027E-2</v>
      </c>
      <c r="F220">
        <f t="shared" ca="1" si="412"/>
        <v>42.937767543941618</v>
      </c>
      <c r="G220">
        <f t="shared" ca="1" si="413"/>
        <v>94.041763720502757</v>
      </c>
      <c r="I220">
        <f>SUM(D$2:D220)/COUNT(D$2:D220)</f>
        <v>1.9995646789021698E-2</v>
      </c>
      <c r="J220">
        <f t="shared" si="407"/>
        <v>1.3030836300195436</v>
      </c>
      <c r="L220">
        <f ca="1">VARA(C$2:C220)</f>
        <v>4.6203467607399551E-4</v>
      </c>
      <c r="M220">
        <f t="shared" ca="1" si="408"/>
        <v>-8.1490588429011579E-5</v>
      </c>
      <c r="N220">
        <f t="shared" ca="1" si="414"/>
        <v>-4.7062097017355274E-2</v>
      </c>
      <c r="O220" t="b">
        <f ca="1">IF(OR(O219,M220*MIN((B220-B$2)*Analysis!$B$19,1)&gt;Analysis!$B$18),TRUE,FALSE)</f>
        <v>0</v>
      </c>
      <c r="P220" t="b">
        <f>IF(OR('Flight Input'!N220=3,'Flight Input'!N220=9),TRUE,FALSE)</f>
        <v>0</v>
      </c>
      <c r="Q220">
        <f ca="1">IF(O220,Q219,SUM(C$2:C220)/COUNT(C$2:C220))+(Analysis!$D$14-500)/1000000</f>
        <v>9.850597661780812</v>
      </c>
      <c r="R220">
        <f t="shared" ca="1" si="409"/>
        <v>0</v>
      </c>
      <c r="S220">
        <f t="shared" ca="1" si="415"/>
        <v>0</v>
      </c>
      <c r="T220">
        <f>IF(P220,T219+S220*$D220,0)</f>
        <v>0</v>
      </c>
      <c r="U220">
        <f>IF($P220,T220*Analysis!$B$28+Analysis!$B$29,0)</f>
        <v>0</v>
      </c>
      <c r="V220">
        <f>U220-'Flight Input'!$U220</f>
        <v>0</v>
      </c>
      <c r="W220">
        <f ca="1">MEDIAN2(R220,Analysis!$B$5,2)</f>
        <v>0</v>
      </c>
      <c r="X220">
        <f t="shared" ref="X220:Y220" ca="1" si="464">X219+W220*$D220</f>
        <v>0</v>
      </c>
      <c r="Y220">
        <f t="shared" ca="1" si="464"/>
        <v>0</v>
      </c>
      <c r="AA220">
        <f ca="1">AVERAGE2(W220,Analysis!$B$6,2)</f>
        <v>0</v>
      </c>
      <c r="AB220">
        <f t="shared" ref="AB220:AC220" ca="1" si="465">AB219+AA220*$D220</f>
        <v>0</v>
      </c>
      <c r="AC220">
        <f t="shared" ca="1" si="465"/>
        <v>0</v>
      </c>
      <c r="AF220">
        <f ca="1">IF(B220&gt;0,C220-Analysis!$B$14,0)</f>
        <v>-1.5533714571507318E-3</v>
      </c>
      <c r="AG220">
        <f ca="1">IF(B220&gt;0,AG219+AF220*$D220,0)</f>
        <v>-1.2691627023415022E-2</v>
      </c>
      <c r="AH220">
        <f ca="1">IF(B220&gt;0,AH219+AG220*$D220,0)</f>
        <v>-2.0080426948777218E-2</v>
      </c>
      <c r="AI220">
        <f ca="1">IF(AND(B220&gt;Analysis!$B$39,B220&lt;Analysis!$B$40),FilterInput(AF220,Analysis!$B$34,Analysis!$B$35),0)</f>
        <v>0</v>
      </c>
      <c r="AJ220">
        <f ca="1">MEDIAN2(AI220,Analysis!$B$5,2)</f>
        <v>0</v>
      </c>
      <c r="AK220">
        <f ca="1">AVERAGE2(AJ220,Analysis!$B$6,2)</f>
        <v>0</v>
      </c>
      <c r="AL220">
        <f ca="1">INTEGRAL2(R220,$B220,AL219,R219,$B219,Analysis!$B$22)</f>
        <v>0</v>
      </c>
      <c r="AM220">
        <f ca="1">IF(AND(B220&lt;Analysis!$B$40,B220&gt;0),INTEGRAL2(AL220,$B220,AM219,AL219,$B219,Analysis!$B$23),0)</f>
        <v>0</v>
      </c>
      <c r="AN220">
        <f>IF($P220,AM220*Analysis!$B$30+Analysis!$B$31,0)</f>
        <v>0</v>
      </c>
      <c r="AO220">
        <f>AN220-'Flight Input'!$U220</f>
        <v>0</v>
      </c>
      <c r="AQ220">
        <f>Analysis!$B$36*'Flight Input'!U220+IF('Flight Input'!U220 &gt; 0,Analysis!$B$37,0)</f>
        <v>0</v>
      </c>
      <c r="AR220">
        <f ca="1">_xlfn.COVARIANCE.P($AN$102:$AN$1102,'Flight Input'!U220:U1220)</f>
        <v>6.3916812586576489E-3</v>
      </c>
    </row>
    <row r="221" spans="1:44" x14ac:dyDescent="0.3">
      <c r="A221">
        <v>219</v>
      </c>
      <c r="B221">
        <f>'Flight Input'!M221</f>
        <v>4.4319560000003548</v>
      </c>
      <c r="C221">
        <f ca="1">INDIRECT(CONCATENATE("'Flight Input'!",Analysis!$B$2,A221+2))</f>
        <v>9.852261480000001</v>
      </c>
      <c r="D221">
        <f t="shared" si="406"/>
        <v>2.0304999998188578E-2</v>
      </c>
      <c r="F221">
        <f t="shared" ca="1" si="412"/>
        <v>43.137817713275169</v>
      </c>
      <c r="G221">
        <f t="shared" ca="1" si="413"/>
        <v>94.917677109092665</v>
      </c>
      <c r="I221">
        <f>SUM(D$2:D221)/COUNT(D$2:D221)</f>
        <v>1.999705936075305E-2</v>
      </c>
      <c r="J221">
        <f t="shared" si="407"/>
        <v>1.0153992960604949</v>
      </c>
      <c r="L221">
        <f ca="1">VARA(C$2:C221)</f>
        <v>4.599392306540927E-4</v>
      </c>
      <c r="M221">
        <f t="shared" ca="1" si="408"/>
        <v>-1.0319849397142314E-4</v>
      </c>
      <c r="N221">
        <f t="shared" ca="1" si="414"/>
        <v>3.1886727409873007E-2</v>
      </c>
      <c r="O221" t="b">
        <f ca="1">IF(OR(O220,M221*MIN((B221-B$2)*Analysis!$B$19,1)&gt;Analysis!$B$18),TRUE,FALSE)</f>
        <v>0</v>
      </c>
      <c r="P221" t="b">
        <f>IF(OR('Flight Input'!N221=3,'Flight Input'!N221=9),TRUE,FALSE)</f>
        <v>0</v>
      </c>
      <c r="Q221">
        <f ca="1">IF(O221,Q220,SUM(C$2:C221)/COUNT(C$2:C221))+(Analysis!$D$14-500)/1000000</f>
        <v>9.8506057245908991</v>
      </c>
      <c r="R221">
        <f t="shared" ca="1" si="409"/>
        <v>0</v>
      </c>
      <c r="S221">
        <f t="shared" ca="1" si="415"/>
        <v>0</v>
      </c>
      <c r="T221">
        <f>IF(P221,T220+S221*$D221,0)</f>
        <v>0</v>
      </c>
      <c r="U221">
        <f>IF($P221,T221*Analysis!$B$28+Analysis!$B$29,0)</f>
        <v>0</v>
      </c>
      <c r="V221">
        <f>U221-'Flight Input'!$U221</f>
        <v>0</v>
      </c>
      <c r="W221">
        <f ca="1">MEDIAN2(R221,Analysis!$B$5,2)</f>
        <v>0</v>
      </c>
      <c r="X221">
        <f t="shared" ref="X221:Y221" ca="1" si="466">X220+W221*$D221</f>
        <v>0</v>
      </c>
      <c r="Y221">
        <f t="shared" ca="1" si="466"/>
        <v>0</v>
      </c>
      <c r="AA221">
        <f ca="1">AVERAGE2(W221,Analysis!$B$6,2)</f>
        <v>0</v>
      </c>
      <c r="AB221">
        <f t="shared" ref="AB221:AC221" ca="1" si="467">AB220+AA221*$D221</f>
        <v>0</v>
      </c>
      <c r="AC221">
        <f t="shared" ca="1" si="467"/>
        <v>0</v>
      </c>
      <c r="AF221">
        <f ca="1">IF(B221&gt;0,C221-Analysis!$B$14,0)</f>
        <v>-9.0591145715102073E-4</v>
      </c>
      <c r="AG221">
        <f ca="1">IF(B221&gt;0,AG220+AF221*$D221,0)</f>
        <v>-1.2710021555550833E-2</v>
      </c>
      <c r="AH221">
        <f ca="1">IF(B221&gt;0,AH220+AG221*$D221,0)</f>
        <v>-2.0338503936439656E-2</v>
      </c>
      <c r="AI221">
        <f ca="1">IF(AND(B221&gt;Analysis!$B$39,B221&lt;Analysis!$B$40),FilterInput(AF221,Analysis!$B$34,Analysis!$B$35),0)</f>
        <v>0</v>
      </c>
      <c r="AJ221">
        <f ca="1">MEDIAN2(AI221,Analysis!$B$5,2)</f>
        <v>0</v>
      </c>
      <c r="AK221">
        <f ca="1">AVERAGE2(AJ221,Analysis!$B$6,2)</f>
        <v>0</v>
      </c>
      <c r="AL221">
        <f ca="1">INTEGRAL2(R221,$B221,AL220,R220,$B220,Analysis!$B$22)</f>
        <v>0</v>
      </c>
      <c r="AM221">
        <f ca="1">IF(AND(B221&lt;Analysis!$B$40,B221&gt;0),INTEGRAL2(AL221,$B221,AM220,AL220,$B220,Analysis!$B$23),0)</f>
        <v>0</v>
      </c>
      <c r="AN221">
        <f>IF($P221,AM221*Analysis!$B$30+Analysis!$B$31,0)</f>
        <v>0</v>
      </c>
      <c r="AO221">
        <f>AN221-'Flight Input'!$U221</f>
        <v>0</v>
      </c>
      <c r="AQ221">
        <f>Analysis!$B$36*'Flight Input'!U221+IF('Flight Input'!U221 &gt; 0,Analysis!$B$37,0)</f>
        <v>0</v>
      </c>
      <c r="AR221">
        <f ca="1">_xlfn.COVARIANCE.P($AN$102:$AN$1102,'Flight Input'!U221:U1221)</f>
        <v>6.3084765087131076E-3</v>
      </c>
    </row>
    <row r="222" spans="1:44" x14ac:dyDescent="0.3">
      <c r="A222">
        <v>220</v>
      </c>
      <c r="B222">
        <f>'Flight Input'!M222</f>
        <v>4.450609000006807</v>
      </c>
      <c r="C222">
        <f ca="1">INDIRECT(CONCATENATE("'Flight Input'!",Analysis!$B$2,A222+2))</f>
        <v>9.7839250199999999</v>
      </c>
      <c r="D222">
        <f t="shared" si="406"/>
        <v>1.8653000006452203E-2</v>
      </c>
      <c r="F222">
        <f t="shared" ca="1" si="412"/>
        <v>43.320317266736353</v>
      </c>
      <c r="G222">
        <f t="shared" ca="1" si="413"/>
        <v>95.725730987348612</v>
      </c>
      <c r="I222">
        <f>SUM(D$2:D222)/COUNT(D$2:D222)</f>
        <v>1.9990950000051685E-2</v>
      </c>
      <c r="J222">
        <f t="shared" si="407"/>
        <v>0.93307221549771158</v>
      </c>
      <c r="L222">
        <f ca="1">VARA(C$2:C222)</f>
        <v>4.7790135213015276E-4</v>
      </c>
      <c r="M222">
        <f t="shared" ca="1" si="408"/>
        <v>9.6296153272110857E-4</v>
      </c>
      <c r="N222">
        <f t="shared" ca="1" si="414"/>
        <v>-3.6635640366891704</v>
      </c>
      <c r="O222" t="b">
        <f ca="1">IF(OR(O221,M222*MIN((B222-B$2)*Analysis!$B$19,1)&gt;Analysis!$B$18),TRUE,FALSE)</f>
        <v>0</v>
      </c>
      <c r="P222" t="b">
        <f>IF(OR('Flight Input'!N222=3,'Flight Input'!N222=9),TRUE,FALSE)</f>
        <v>0</v>
      </c>
      <c r="Q222">
        <f ca="1">IF(O222,Q221,SUM(C$2:C222)/COUNT(C$2:C222))+(Analysis!$D$14-500)/1000000</f>
        <v>9.8503044996832472</v>
      </c>
      <c r="R222">
        <f t="shared" ca="1" si="409"/>
        <v>0</v>
      </c>
      <c r="S222">
        <f t="shared" ca="1" si="415"/>
        <v>0</v>
      </c>
      <c r="T222">
        <f>IF(P222,T221+S222*$D222,0)</f>
        <v>0</v>
      </c>
      <c r="U222">
        <f>IF($P222,T222*Analysis!$B$28+Analysis!$B$29,0)</f>
        <v>0</v>
      </c>
      <c r="V222">
        <f>U222-'Flight Input'!$U222</f>
        <v>0</v>
      </c>
      <c r="W222">
        <f ca="1">MEDIAN2(R222,Analysis!$B$5,2)</f>
        <v>0</v>
      </c>
      <c r="X222">
        <f t="shared" ref="X222:Y222" ca="1" si="468">X221+W222*$D222</f>
        <v>0</v>
      </c>
      <c r="Y222">
        <f t="shared" ca="1" si="468"/>
        <v>0</v>
      </c>
      <c r="AA222">
        <f ca="1">AVERAGE2(W222,Analysis!$B$6,2)</f>
        <v>0</v>
      </c>
      <c r="AB222">
        <f t="shared" ref="AB222:AC222" ca="1" si="469">AB221+AA222*$D222</f>
        <v>0</v>
      </c>
      <c r="AC222">
        <f t="shared" ca="1" si="469"/>
        <v>0</v>
      </c>
      <c r="AF222">
        <f ca="1">IF(B222&gt;0,C222-Analysis!$B$14,0)</f>
        <v>-6.9242371457152174E-2</v>
      </c>
      <c r="AG222">
        <f ca="1">IF(B222&gt;0,AG221+AF222*$D222,0)</f>
        <v>-1.4001599510787858E-2</v>
      </c>
      <c r="AH222">
        <f ca="1">IF(B222&gt;0,AH221+AG222*$D222,0)</f>
        <v>-2.0599675772204722E-2</v>
      </c>
      <c r="AI222">
        <f ca="1">IF(AND(B222&gt;Analysis!$B$39,B222&lt;Analysis!$B$40),FilterInput(AF222,Analysis!$B$34,Analysis!$B$35),0)</f>
        <v>0</v>
      </c>
      <c r="AJ222">
        <f ca="1">MEDIAN2(AI222,Analysis!$B$5,2)</f>
        <v>0</v>
      </c>
      <c r="AK222">
        <f ca="1">AVERAGE2(AJ222,Analysis!$B$6,2)</f>
        <v>0</v>
      </c>
      <c r="AL222">
        <f ca="1">INTEGRAL2(R222,$B222,AL221,R221,$B221,Analysis!$B$22)</f>
        <v>0</v>
      </c>
      <c r="AM222">
        <f ca="1">IF(AND(B222&lt;Analysis!$B$40,B222&gt;0),INTEGRAL2(AL222,$B222,AM221,AL221,$B221,Analysis!$B$23),0)</f>
        <v>0</v>
      </c>
      <c r="AN222">
        <f>IF($P222,AM222*Analysis!$B$30+Analysis!$B$31,0)</f>
        <v>0</v>
      </c>
      <c r="AO222">
        <f>AN222-'Flight Input'!$U222</f>
        <v>0</v>
      </c>
      <c r="AQ222">
        <f>Analysis!$B$36*'Flight Input'!U222+IF('Flight Input'!U222 &gt; 0,Analysis!$B$37,0)</f>
        <v>0</v>
      </c>
      <c r="AR222">
        <f ca="1">_xlfn.COVARIANCE.P($AN$102:$AN$1102,'Flight Input'!U222:U1222)</f>
        <v>6.2246513221553982E-3</v>
      </c>
    </row>
    <row r="223" spans="1:44" x14ac:dyDescent="0.3">
      <c r="A223">
        <v>221</v>
      </c>
      <c r="B223">
        <f>'Flight Input'!M223</f>
        <v>4.4711410000018077</v>
      </c>
      <c r="C223">
        <f ca="1">INDIRECT(CONCATENATE("'Flight Input'!",Analysis!$B$2,A223+2))</f>
        <v>9.7957558799999997</v>
      </c>
      <c r="D223">
        <f t="shared" si="406"/>
        <v>2.053199999500066E-2</v>
      </c>
      <c r="F223">
        <f t="shared" ca="1" si="412"/>
        <v>43.521443726415541</v>
      </c>
      <c r="G223">
        <f t="shared" ca="1" si="413"/>
        <v>96.6193132697218</v>
      </c>
      <c r="I223">
        <f>SUM(D$2:D223)/COUNT(D$2:D223)</f>
        <v>1.9993398190074077E-2</v>
      </c>
      <c r="J223">
        <f t="shared" si="407"/>
        <v>1.0269389825484483</v>
      </c>
      <c r="L223">
        <f ca="1">VARA(C$2:C223)</f>
        <v>4.8908828686587908E-4</v>
      </c>
      <c r="M223">
        <f t="shared" ca="1" si="408"/>
        <v>5.4485363035506663E-4</v>
      </c>
      <c r="N223">
        <f t="shared" ca="1" si="414"/>
        <v>0.5762156634950607</v>
      </c>
      <c r="O223" t="b">
        <f ca="1">IF(OR(O222,M223*MIN((B223-B$2)*Analysis!$B$19,1)&gt;Analysis!$B$18),TRUE,FALSE)</f>
        <v>0</v>
      </c>
      <c r="P223" t="b">
        <f>IF(OR('Flight Input'!N223=3,'Flight Input'!N223=9),TRUE,FALSE)</f>
        <v>0</v>
      </c>
      <c r="Q223">
        <f ca="1">IF(O223,Q222,SUM(C$2:C223)/COUNT(C$2:C223))+(Analysis!$D$14-500)/1000000</f>
        <v>9.8500592806756639</v>
      </c>
      <c r="R223">
        <f t="shared" ca="1" si="409"/>
        <v>0</v>
      </c>
      <c r="S223">
        <f t="shared" ca="1" si="415"/>
        <v>0</v>
      </c>
      <c r="T223">
        <f>IF(P223,T222+S223*$D223,0)</f>
        <v>0</v>
      </c>
      <c r="U223">
        <f>IF($P223,T223*Analysis!$B$28+Analysis!$B$29,0)</f>
        <v>0</v>
      </c>
      <c r="V223">
        <f>U223-'Flight Input'!$U223</f>
        <v>0</v>
      </c>
      <c r="W223">
        <f ca="1">MEDIAN2(R223,Analysis!$B$5,2)</f>
        <v>0</v>
      </c>
      <c r="X223">
        <f t="shared" ref="X223:Y223" ca="1" si="470">X222+W223*$D223</f>
        <v>0</v>
      </c>
      <c r="Y223">
        <f t="shared" ca="1" si="470"/>
        <v>0</v>
      </c>
      <c r="AA223">
        <f ca="1">AVERAGE2(W223,Analysis!$B$6,2)</f>
        <v>0</v>
      </c>
      <c r="AB223">
        <f t="shared" ref="AB223:AC223" ca="1" si="471">AB222+AA223*$D223</f>
        <v>0</v>
      </c>
      <c r="AC223">
        <f t="shared" ca="1" si="471"/>
        <v>0</v>
      </c>
      <c r="AF223">
        <f ca="1">IF(B223&gt;0,C223-Analysis!$B$14,0)</f>
        <v>-5.7411511457152287E-2</v>
      </c>
      <c r="AG223">
        <f ca="1">IF(B223&gt;0,AG222+AF223*$D223,0)</f>
        <v>-1.5180372663739089E-2</v>
      </c>
      <c r="AH223">
        <f ca="1">IF(B223&gt;0,AH222+AG223*$D223,0)</f>
        <v>-2.0911359183660719E-2</v>
      </c>
      <c r="AI223">
        <f ca="1">IF(AND(B223&gt;Analysis!$B$39,B223&lt;Analysis!$B$40),FilterInput(AF223,Analysis!$B$34,Analysis!$B$35),0)</f>
        <v>0</v>
      </c>
      <c r="AJ223">
        <f ca="1">MEDIAN2(AI223,Analysis!$B$5,2)</f>
        <v>0</v>
      </c>
      <c r="AK223">
        <f ca="1">AVERAGE2(AJ223,Analysis!$B$6,2)</f>
        <v>0</v>
      </c>
      <c r="AL223">
        <f ca="1">INTEGRAL2(R223,$B223,AL222,R222,$B222,Analysis!$B$22)</f>
        <v>0</v>
      </c>
      <c r="AM223">
        <f ca="1">IF(AND(B223&lt;Analysis!$B$40,B223&gt;0),INTEGRAL2(AL223,$B223,AM222,AL222,$B222,Analysis!$B$23),0)</f>
        <v>0</v>
      </c>
      <c r="AN223">
        <f>IF($P223,AM223*Analysis!$B$30+Analysis!$B$31,0)</f>
        <v>0</v>
      </c>
      <c r="AO223">
        <f>AN223-'Flight Input'!$U223</f>
        <v>0</v>
      </c>
      <c r="AQ223">
        <f>Analysis!$B$36*'Flight Input'!U223+IF('Flight Input'!U223 &gt; 0,Analysis!$B$37,0)</f>
        <v>0</v>
      </c>
      <c r="AR223">
        <f ca="1">_xlfn.COVARIANCE.P($AN$102:$AN$1102,'Flight Input'!U223:U1223)</f>
        <v>6.1407290703078491E-3</v>
      </c>
    </row>
    <row r="224" spans="1:44" x14ac:dyDescent="0.3">
      <c r="A224">
        <v>222</v>
      </c>
      <c r="B224">
        <f>'Flight Input'!M224</f>
        <v>4.4914649999991525</v>
      </c>
      <c r="C224">
        <f ca="1">INDIRECT(CONCATENATE("'Flight Input'!",Analysis!$B$2,A224+2))</f>
        <v>9.8635037400000005</v>
      </c>
      <c r="D224">
        <f t="shared" si="406"/>
        <v>2.0323999997344799E-2</v>
      </c>
      <c r="F224">
        <f t="shared" ca="1" si="412"/>
        <v>43.72190957640111</v>
      </c>
      <c r="G224">
        <f t="shared" ca="1" si="413"/>
        <v>97.507917359836483</v>
      </c>
      <c r="I224">
        <f>SUM(D$2:D224)/COUNT(D$2:D224)</f>
        <v>1.9994887387404126E-2</v>
      </c>
      <c r="J224">
        <f t="shared" si="407"/>
        <v>1.0164598381358227</v>
      </c>
      <c r="L224">
        <f ca="1">VARA(C$2:C224)</f>
        <v>4.8770905807806554E-4</v>
      </c>
      <c r="M224">
        <f t="shared" ca="1" si="408"/>
        <v>-6.7862073804060514E-5</v>
      </c>
      <c r="N224">
        <f t="shared" ca="1" si="414"/>
        <v>3.3333920492448139</v>
      </c>
      <c r="O224" t="b">
        <f ca="1">IF(OR(O223,M224*MIN((B224-B$2)*Analysis!$B$19,1)&gt;Analysis!$B$18),TRUE,FALSE)</f>
        <v>0</v>
      </c>
      <c r="P224" t="b">
        <f>IF(OR('Flight Input'!N224=3,'Flight Input'!N224=9),TRUE,FALSE)</f>
        <v>0</v>
      </c>
      <c r="Q224">
        <f ca="1">IF(O224,Q223,SUM(C$2:C224)/COUNT(C$2:C224))+(Analysis!$D$14-500)/1000000</f>
        <v>9.8501200630044732</v>
      </c>
      <c r="R224">
        <f t="shared" ca="1" si="409"/>
        <v>0</v>
      </c>
      <c r="S224">
        <f t="shared" ca="1" si="415"/>
        <v>0</v>
      </c>
      <c r="T224">
        <f>IF(P224,T223+S224*$D224,0)</f>
        <v>0</v>
      </c>
      <c r="U224">
        <f>IF($P224,T224*Analysis!$B$28+Analysis!$B$29,0)</f>
        <v>0</v>
      </c>
      <c r="V224">
        <f>U224-'Flight Input'!$U224</f>
        <v>0</v>
      </c>
      <c r="W224">
        <f ca="1">MEDIAN2(R224,Analysis!$B$5,2)</f>
        <v>0</v>
      </c>
      <c r="X224">
        <f t="shared" ref="X224:Y224" ca="1" si="472">X223+W224*$D224</f>
        <v>0</v>
      </c>
      <c r="Y224">
        <f t="shared" ca="1" si="472"/>
        <v>0</v>
      </c>
      <c r="AA224">
        <f ca="1">AVERAGE2(W224,Analysis!$B$6,2)</f>
        <v>0</v>
      </c>
      <c r="AB224">
        <f t="shared" ref="AB224:AC224" ca="1" si="473">AB223+AA224*$D224</f>
        <v>0</v>
      </c>
      <c r="AC224">
        <f t="shared" ca="1" si="473"/>
        <v>0</v>
      </c>
      <c r="AF224">
        <f ca="1">IF(B224&gt;0,C224-Analysis!$B$14,0)</f>
        <v>1.0336348542848484E-2</v>
      </c>
      <c r="AG224">
        <f ca="1">IF(B224&gt;0,AG223+AF224*$D224,0)</f>
        <v>-1.4970296715981681E-2</v>
      </c>
      <c r="AH224">
        <f ca="1">IF(B224&gt;0,AH223+AG224*$D224,0)</f>
        <v>-2.1215615494076582E-2</v>
      </c>
      <c r="AI224">
        <f ca="1">IF(AND(B224&gt;Analysis!$B$39,B224&lt;Analysis!$B$40),FilterInput(AF224,Analysis!$B$34,Analysis!$B$35),0)</f>
        <v>0</v>
      </c>
      <c r="AJ224">
        <f ca="1">MEDIAN2(AI224,Analysis!$B$5,2)</f>
        <v>0</v>
      </c>
      <c r="AK224">
        <f ca="1">AVERAGE2(AJ224,Analysis!$B$6,2)</f>
        <v>0</v>
      </c>
      <c r="AL224">
        <f ca="1">INTEGRAL2(R224,$B224,AL223,R223,$B223,Analysis!$B$22)</f>
        <v>0</v>
      </c>
      <c r="AM224">
        <f ca="1">IF(AND(B224&lt;Analysis!$B$40,B224&gt;0),INTEGRAL2(AL224,$B224,AM223,AL223,$B223,Analysis!$B$23),0)</f>
        <v>0</v>
      </c>
      <c r="AN224">
        <f>IF($P224,AM224*Analysis!$B$30+Analysis!$B$31,0)</f>
        <v>0</v>
      </c>
      <c r="AO224">
        <f>AN224-'Flight Input'!$U224</f>
        <v>0</v>
      </c>
      <c r="AQ224">
        <f>Analysis!$B$36*'Flight Input'!U224+IF('Flight Input'!U224 &gt; 0,Analysis!$B$37,0)</f>
        <v>0</v>
      </c>
      <c r="AR224">
        <f ca="1">_xlfn.COVARIANCE.P($AN$102:$AN$1102,'Flight Input'!U224:U1224)</f>
        <v>6.0562261778931313E-3</v>
      </c>
    </row>
    <row r="225" spans="1:44" x14ac:dyDescent="0.3">
      <c r="A225">
        <v>223</v>
      </c>
      <c r="B225">
        <f>'Flight Input'!M225</f>
        <v>4.5113770000025397</v>
      </c>
      <c r="C225">
        <f ca="1">INDIRECT(CONCATENATE("'Flight Input'!",Analysis!$B$2,A225+2))</f>
        <v>9.8469248400000016</v>
      </c>
      <c r="D225">
        <f t="shared" si="406"/>
        <v>1.991200000338722E-2</v>
      </c>
      <c r="F225">
        <f t="shared" ca="1" si="412"/>
        <v>43.917981543848541</v>
      </c>
      <c r="G225">
        <f t="shared" ca="1" si="413"/>
        <v>98.382412208486357</v>
      </c>
      <c r="I225">
        <f>SUM(D$2:D225)/COUNT(D$2:D225)</f>
        <v>1.9994515695099118E-2</v>
      </c>
      <c r="J225">
        <f t="shared" si="407"/>
        <v>0.99587308375105466</v>
      </c>
      <c r="L225">
        <f ca="1">VARA(C$2:C225)</f>
        <v>4.8556451569759456E-4</v>
      </c>
      <c r="M225">
        <f t="shared" ca="1" si="408"/>
        <v>-1.0770100342035816E-4</v>
      </c>
      <c r="N225">
        <f t="shared" ca="1" si="414"/>
        <v>-0.83260847715843334</v>
      </c>
      <c r="O225" t="b">
        <f ca="1">IF(OR(O224,M225*MIN((B225-B$2)*Analysis!$B$19,1)&gt;Analysis!$B$18),TRUE,FALSE)</f>
        <v>0</v>
      </c>
      <c r="P225" t="b">
        <f>IF(OR('Flight Input'!N225=3,'Flight Input'!N225=9),TRUE,FALSE)</f>
        <v>0</v>
      </c>
      <c r="Q225">
        <f ca="1">IF(O225,Q224,SUM(C$2:C225)/COUNT(C$2:C225))+(Analysis!$D$14-500)/1000000</f>
        <v>9.8501062896874902</v>
      </c>
      <c r="R225">
        <f t="shared" ca="1" si="409"/>
        <v>0</v>
      </c>
      <c r="S225">
        <f t="shared" ca="1" si="415"/>
        <v>0</v>
      </c>
      <c r="T225">
        <f>IF(P225,T224+S225*$D225,0)</f>
        <v>0</v>
      </c>
      <c r="U225">
        <f>IF($P225,T225*Analysis!$B$28+Analysis!$B$29,0)</f>
        <v>0</v>
      </c>
      <c r="V225">
        <f>U225-'Flight Input'!$U225</f>
        <v>0</v>
      </c>
      <c r="W225">
        <f ca="1">MEDIAN2(R225,Analysis!$B$5,2)</f>
        <v>0</v>
      </c>
      <c r="X225">
        <f t="shared" ref="X225:Y225" ca="1" si="474">X224+W225*$D225</f>
        <v>0</v>
      </c>
      <c r="Y225">
        <f t="shared" ca="1" si="474"/>
        <v>0</v>
      </c>
      <c r="AA225">
        <f ca="1">AVERAGE2(W225,Analysis!$B$6,2)</f>
        <v>0</v>
      </c>
      <c r="AB225">
        <f t="shared" ref="AB225:AC225" ca="1" si="475">AB224+AA225*$D225</f>
        <v>0</v>
      </c>
      <c r="AC225">
        <f t="shared" ca="1" si="475"/>
        <v>0</v>
      </c>
      <c r="AF225">
        <f ca="1">IF(B225&gt;0,C225-Analysis!$B$14,0)</f>
        <v>-6.2425514571504692E-3</v>
      </c>
      <c r="AG225">
        <f ca="1">IF(B225&gt;0,AG224+AF225*$D225,0)</f>
        <v>-1.5094598400617606E-2</v>
      </c>
      <c r="AH225">
        <f ca="1">IF(B225&gt;0,AH224+AG225*$D225,0)</f>
        <v>-2.1516179137480808E-2</v>
      </c>
      <c r="AI225">
        <f ca="1">IF(AND(B225&gt;Analysis!$B$39,B225&lt;Analysis!$B$40),FilterInput(AF225,Analysis!$B$34,Analysis!$B$35),0)</f>
        <v>0</v>
      </c>
      <c r="AJ225">
        <f ca="1">MEDIAN2(AI225,Analysis!$B$5,2)</f>
        <v>0</v>
      </c>
      <c r="AK225">
        <f ca="1">AVERAGE2(AJ225,Analysis!$B$6,2)</f>
        <v>0</v>
      </c>
      <c r="AL225">
        <f ca="1">INTEGRAL2(R225,$B225,AL224,R224,$B224,Analysis!$B$22)</f>
        <v>0</v>
      </c>
      <c r="AM225">
        <f ca="1">IF(AND(B225&lt;Analysis!$B$40,B225&gt;0),INTEGRAL2(AL225,$B225,AM224,AL224,$B224,Analysis!$B$23),0)</f>
        <v>0</v>
      </c>
      <c r="AN225">
        <f>IF($P225,AM225*Analysis!$B$30+Analysis!$B$31,0)</f>
        <v>0</v>
      </c>
      <c r="AO225">
        <f>AN225-'Flight Input'!$U225</f>
        <v>0</v>
      </c>
      <c r="AQ225">
        <f>Analysis!$B$36*'Flight Input'!U225+IF('Flight Input'!U225 &gt; 0,Analysis!$B$37,0)</f>
        <v>0</v>
      </c>
      <c r="AR225">
        <f ca="1">_xlfn.COVARIANCE.P($AN$102:$AN$1102,'Flight Input'!U225:U1225)</f>
        <v>5.9722501987172095E-3</v>
      </c>
    </row>
    <row r="226" spans="1:44" x14ac:dyDescent="0.3">
      <c r="A226">
        <v>224</v>
      </c>
      <c r="B226">
        <f>'Flight Input'!M226</f>
        <v>4.5335110000014538</v>
      </c>
      <c r="C226">
        <f ca="1">INDIRECT(CONCATENATE("'Flight Input'!",Analysis!$B$2,A226+2))</f>
        <v>9.8517023100000003</v>
      </c>
      <c r="D226">
        <f t="shared" si="406"/>
        <v>2.2133999998914078E-2</v>
      </c>
      <c r="F226">
        <f t="shared" ca="1" si="412"/>
        <v>44.136039122767386</v>
      </c>
      <c r="G226">
        <f t="shared" ca="1" si="413"/>
        <v>99.359319298381763</v>
      </c>
      <c r="I226">
        <f>SUM(D$2:D226)/COUNT(D$2:D226)</f>
        <v>2.0004066964312579E-2</v>
      </c>
      <c r="J226">
        <f t="shared" si="407"/>
        <v>1.1064750002287693</v>
      </c>
      <c r="L226">
        <f ca="1">VARA(C$2:C226)</f>
        <v>4.834097525459429E-4</v>
      </c>
      <c r="M226">
        <f t="shared" ca="1" si="408"/>
        <v>-9.7350824602754888E-5</v>
      </c>
      <c r="N226">
        <f t="shared" ca="1" si="414"/>
        <v>0.21584304690670994</v>
      </c>
      <c r="O226" t="b">
        <f ca="1">IF(OR(O225,M226*MIN((B226-B$2)*Analysis!$B$19,1)&gt;Analysis!$B$18),TRUE,FALSE)</f>
        <v>0</v>
      </c>
      <c r="P226" t="b">
        <f>IF(OR('Flight Input'!N226=3,'Flight Input'!N226=9),TRUE,FALSE)</f>
        <v>0</v>
      </c>
      <c r="Q226">
        <f ca="1">IF(O226,Q225,SUM(C$2:C226)/COUNT(C$2:C226))+(Analysis!$D$14-500)/1000000</f>
        <v>9.850113871999989</v>
      </c>
      <c r="R226">
        <f t="shared" ca="1" si="409"/>
        <v>0</v>
      </c>
      <c r="S226">
        <f t="shared" ca="1" si="415"/>
        <v>0</v>
      </c>
      <c r="T226">
        <f>IF(P226,T225+S226*$D226,0)</f>
        <v>0</v>
      </c>
      <c r="U226">
        <f>IF($P226,T226*Analysis!$B$28+Analysis!$B$29,0)</f>
        <v>0</v>
      </c>
      <c r="V226">
        <f>U226-'Flight Input'!$U226</f>
        <v>0</v>
      </c>
      <c r="W226">
        <f ca="1">MEDIAN2(R226,Analysis!$B$5,2)</f>
        <v>0</v>
      </c>
      <c r="X226">
        <f t="shared" ref="X226:Y226" ca="1" si="476">X225+W226*$D226</f>
        <v>0</v>
      </c>
      <c r="Y226">
        <f t="shared" ca="1" si="476"/>
        <v>0</v>
      </c>
      <c r="AA226">
        <f ca="1">AVERAGE2(W226,Analysis!$B$6,2)</f>
        <v>0</v>
      </c>
      <c r="AB226">
        <f t="shared" ref="AB226:AC226" ca="1" si="477">AB225+AA226*$D226</f>
        <v>0</v>
      </c>
      <c r="AC226">
        <f t="shared" ca="1" si="477"/>
        <v>0</v>
      </c>
      <c r="AF226">
        <f ca="1">IF(B226&gt;0,C226-Analysis!$B$14,0)</f>
        <v>-1.4650814571517401E-3</v>
      </c>
      <c r="AG226">
        <f ca="1">IF(B226&gt;0,AG225+AF226*$D226,0)</f>
        <v>-1.5127026513588611E-2</v>
      </c>
      <c r="AH226">
        <f ca="1">IF(B226&gt;0,AH225+AG226*$D226,0)</f>
        <v>-2.1851000742316152E-2</v>
      </c>
      <c r="AI226">
        <f ca="1">IF(AND(B226&gt;Analysis!$B$39,B226&lt;Analysis!$B$40),FilterInput(AF226,Analysis!$B$34,Analysis!$B$35),0)</f>
        <v>0</v>
      </c>
      <c r="AJ226">
        <f ca="1">MEDIAN2(AI226,Analysis!$B$5,2)</f>
        <v>0</v>
      </c>
      <c r="AK226">
        <f ca="1">AVERAGE2(AJ226,Analysis!$B$6,2)</f>
        <v>0</v>
      </c>
      <c r="AL226">
        <f ca="1">INTEGRAL2(R226,$B226,AL225,R225,$B225,Analysis!$B$22)</f>
        <v>0</v>
      </c>
      <c r="AM226">
        <f ca="1">IF(AND(B226&lt;Analysis!$B$40,B226&gt;0),INTEGRAL2(AL226,$B226,AM225,AL225,$B225,Analysis!$B$23),0)</f>
        <v>0</v>
      </c>
      <c r="AN226">
        <f>IF($P226,AM226*Analysis!$B$30+Analysis!$B$31,0)</f>
        <v>0</v>
      </c>
      <c r="AO226">
        <f>AN226-'Flight Input'!$U226</f>
        <v>0</v>
      </c>
      <c r="AQ226">
        <f>Analysis!$B$36*'Flight Input'!U226+IF('Flight Input'!U226 &gt; 0,Analysis!$B$37,0)</f>
        <v>0</v>
      </c>
      <c r="AR226">
        <f ca="1">_xlfn.COVARIANCE.P($AN$102:$AN$1102,'Flight Input'!U226:U1226)</f>
        <v>5.887757905418978E-3</v>
      </c>
    </row>
    <row r="227" spans="1:44" x14ac:dyDescent="0.3">
      <c r="A227">
        <v>225</v>
      </c>
      <c r="B227">
        <f>'Flight Input'!M227</f>
        <v>4.5518880000017816</v>
      </c>
      <c r="C227">
        <f ca="1">INDIRECT(CONCATENATE("'Flight Input'!",Analysis!$B$2,A227+2))</f>
        <v>9.8535269700000008</v>
      </c>
      <c r="D227">
        <f t="shared" si="406"/>
        <v>1.8377000000327826E-2</v>
      </c>
      <c r="F227">
        <f t="shared" ca="1" si="412"/>
        <v>44.317117387898307</v>
      </c>
      <c r="G227">
        <f t="shared" ca="1" si="413"/>
        <v>100.1737349646337</v>
      </c>
      <c r="I227">
        <f>SUM(D$2:D227)/COUNT(D$2:D227)</f>
        <v>1.9996835555583757E-2</v>
      </c>
      <c r="J227">
        <f t="shared" si="407"/>
        <v>0.91899540551036729</v>
      </c>
      <c r="L227">
        <f ca="1">VARA(C$2:C227)</f>
        <v>4.813161860821489E-4</v>
      </c>
      <c r="M227">
        <f t="shared" ca="1" si="408"/>
        <v>-1.1392319006130769E-4</v>
      </c>
      <c r="N227">
        <f t="shared" ca="1" si="414"/>
        <v>9.929041736779276E-2</v>
      </c>
      <c r="O227" t="b">
        <f ca="1">IF(OR(O226,M227*MIN((B227-B$2)*Analysis!$B$19,1)&gt;Analysis!$B$18),TRUE,FALSE)</f>
        <v>0</v>
      </c>
      <c r="P227" t="b">
        <f>IF(OR('Flight Input'!N227=3,'Flight Input'!N227=9),TRUE,FALSE)</f>
        <v>0</v>
      </c>
      <c r="Q227">
        <f ca="1">IF(O227,Q226,SUM(C$2:C227)/COUNT(C$2:C227))+(Analysis!$D$14-500)/1000000</f>
        <v>9.8501294609291925</v>
      </c>
      <c r="R227">
        <f t="shared" ca="1" si="409"/>
        <v>0</v>
      </c>
      <c r="S227">
        <f t="shared" ca="1" si="415"/>
        <v>0</v>
      </c>
      <c r="T227">
        <f>IF(P227,T226+S227*$D227,0)</f>
        <v>0</v>
      </c>
      <c r="U227">
        <f>IF($P227,T227*Analysis!$B$28+Analysis!$B$29,0)</f>
        <v>0</v>
      </c>
      <c r="V227">
        <f>U227-'Flight Input'!$U227</f>
        <v>0</v>
      </c>
      <c r="W227">
        <f ca="1">MEDIAN2(R227,Analysis!$B$5,2)</f>
        <v>0</v>
      </c>
      <c r="X227">
        <f t="shared" ref="X227:Y227" ca="1" si="478">X226+W227*$D227</f>
        <v>0</v>
      </c>
      <c r="Y227">
        <f t="shared" ca="1" si="478"/>
        <v>0</v>
      </c>
      <c r="AA227">
        <f ca="1">AVERAGE2(W227,Analysis!$B$6,2)</f>
        <v>0</v>
      </c>
      <c r="AB227">
        <f t="shared" ref="AB227:AC227" ca="1" si="479">AB226+AA227*$D227</f>
        <v>0</v>
      </c>
      <c r="AC227">
        <f t="shared" ca="1" si="479"/>
        <v>0</v>
      </c>
      <c r="AF227">
        <f ca="1">IF(B227&gt;0,C227-Analysis!$B$14,0)</f>
        <v>3.5957854284873747E-4</v>
      </c>
      <c r="AG227">
        <f ca="1">IF(B227&gt;0,AG226+AF227*$D227,0)</f>
        <v>-1.5120418538706562E-2</v>
      </c>
      <c r="AH227">
        <f ca="1">IF(B227&gt;0,AH226+AG227*$D227,0)</f>
        <v>-2.2128868673806919E-2</v>
      </c>
      <c r="AI227">
        <f ca="1">IF(AND(B227&gt;Analysis!$B$39,B227&lt;Analysis!$B$40),FilterInput(AF227,Analysis!$B$34,Analysis!$B$35),0)</f>
        <v>0</v>
      </c>
      <c r="AJ227">
        <f ca="1">MEDIAN2(AI227,Analysis!$B$5,2)</f>
        <v>0</v>
      </c>
      <c r="AK227">
        <f ca="1">AVERAGE2(AJ227,Analysis!$B$6,2)</f>
        <v>0</v>
      </c>
      <c r="AL227">
        <f ca="1">INTEGRAL2(R227,$B227,AL226,R226,$B226,Analysis!$B$22)</f>
        <v>0</v>
      </c>
      <c r="AM227">
        <f ca="1">IF(AND(B227&lt;Analysis!$B$40,B227&gt;0),INTEGRAL2(AL227,$B227,AM226,AL226,$B226,Analysis!$B$23),0)</f>
        <v>0</v>
      </c>
      <c r="AN227">
        <f>IF($P227,AM227*Analysis!$B$30+Analysis!$B$31,0)</f>
        <v>0</v>
      </c>
      <c r="AO227">
        <f>AN227-'Flight Input'!$U227</f>
        <v>0</v>
      </c>
      <c r="AQ227">
        <f>Analysis!$B$36*'Flight Input'!U227+IF('Flight Input'!U227 &gt; 0,Analysis!$B$37,0)</f>
        <v>0</v>
      </c>
      <c r="AR227">
        <f ca="1">_xlfn.COVARIANCE.P($AN$102:$AN$1102,'Flight Input'!U227:U1227)</f>
        <v>5.8038199103108128E-3</v>
      </c>
    </row>
    <row r="228" spans="1:44" x14ac:dyDescent="0.3">
      <c r="A228">
        <v>226</v>
      </c>
      <c r="B228">
        <f>'Flight Input'!M228</f>
        <v>4.5727159999951255</v>
      </c>
      <c r="C228">
        <f ca="1">INDIRECT(CONCATENATE("'Flight Input'!",Analysis!$B$2,A228+2))</f>
        <v>9.8505349200000012</v>
      </c>
      <c r="D228">
        <f t="shared" si="406"/>
        <v>2.0827999993343838E-2</v>
      </c>
      <c r="F228">
        <f t="shared" ca="1" si="412"/>
        <v>44.522284329146501</v>
      </c>
      <c r="G228">
        <f t="shared" ca="1" si="413"/>
        <v>101.10104510234481</v>
      </c>
      <c r="I228">
        <f>SUM(D$2:D228)/COUNT(D$2:D228)</f>
        <v>2.0000513274334906E-2</v>
      </c>
      <c r="J228">
        <f t="shared" si="407"/>
        <v>1.0413732741584578</v>
      </c>
      <c r="L228">
        <f ca="1">VARA(C$2:C228)</f>
        <v>4.7918763892062415E-4</v>
      </c>
      <c r="M228">
        <f t="shared" ca="1" si="408"/>
        <v>-1.0219642607091356E-4</v>
      </c>
      <c r="N228">
        <f t="shared" ca="1" si="414"/>
        <v>-0.14365517577087439</v>
      </c>
      <c r="O228" t="b">
        <f ca="1">IF(OR(O227,M228*MIN((B228-B$2)*Analysis!$B$19,1)&gt;Analysis!$B$18),TRUE,FALSE)</f>
        <v>0</v>
      </c>
      <c r="P228" t="b">
        <f>IF(OR('Flight Input'!N228=3,'Flight Input'!N228=9),TRUE,FALSE)</f>
        <v>0</v>
      </c>
      <c r="Q228">
        <f ca="1">IF(O228,Q227,SUM(C$2:C228)/COUNT(C$2:C228))+(Analysis!$D$14-500)/1000000</f>
        <v>9.8501317316739971</v>
      </c>
      <c r="R228">
        <f t="shared" ca="1" si="409"/>
        <v>0</v>
      </c>
      <c r="S228">
        <f t="shared" ca="1" si="415"/>
        <v>0</v>
      </c>
      <c r="T228">
        <f>IF(P228,T227+S228*$D228,0)</f>
        <v>0</v>
      </c>
      <c r="U228">
        <f>IF($P228,T228*Analysis!$B$28+Analysis!$B$29,0)</f>
        <v>0</v>
      </c>
      <c r="V228">
        <f>U228-'Flight Input'!$U228</f>
        <v>0</v>
      </c>
      <c r="W228">
        <f ca="1">MEDIAN2(R228,Analysis!$B$5,2)</f>
        <v>0</v>
      </c>
      <c r="X228">
        <f t="shared" ref="X228:Y228" ca="1" si="480">X227+W228*$D228</f>
        <v>0</v>
      </c>
      <c r="Y228">
        <f t="shared" ca="1" si="480"/>
        <v>0</v>
      </c>
      <c r="AA228">
        <f ca="1">AVERAGE2(W228,Analysis!$B$6,2)</f>
        <v>0</v>
      </c>
      <c r="AB228">
        <f t="shared" ref="AB228:AC228" ca="1" si="481">AB227+AA228*$D228</f>
        <v>0</v>
      </c>
      <c r="AC228">
        <f t="shared" ca="1" si="481"/>
        <v>0</v>
      </c>
      <c r="AF228">
        <f ca="1">IF(B228&gt;0,C228-Analysis!$B$14,0)</f>
        <v>-2.6324714571508423E-3</v>
      </c>
      <c r="AG228">
        <f ca="1">IF(B228&gt;0,AG227+AF228*$D228,0)</f>
        <v>-1.5175247654198578E-2</v>
      </c>
      <c r="AH228">
        <f ca="1">IF(B228&gt;0,AH227+AG228*$D228,0)</f>
        <v>-2.2444938731847559E-2</v>
      </c>
      <c r="AI228">
        <f ca="1">IF(AND(B228&gt;Analysis!$B$39,B228&lt;Analysis!$B$40),FilterInput(AF228,Analysis!$B$34,Analysis!$B$35),0)</f>
        <v>0</v>
      </c>
      <c r="AJ228">
        <f ca="1">MEDIAN2(AI228,Analysis!$B$5,2)</f>
        <v>0</v>
      </c>
      <c r="AK228">
        <f ca="1">AVERAGE2(AJ228,Analysis!$B$6,2)</f>
        <v>0</v>
      </c>
      <c r="AL228">
        <f ca="1">INTEGRAL2(R228,$B228,AL227,R227,$B227,Analysis!$B$22)</f>
        <v>0</v>
      </c>
      <c r="AM228">
        <f ca="1">IF(AND(B228&lt;Analysis!$B$40,B228&gt;0),INTEGRAL2(AL228,$B228,AM227,AL227,$B227,Analysis!$B$23),0)</f>
        <v>0</v>
      </c>
      <c r="AN228">
        <f>IF($P228,AM228*Analysis!$B$30+Analysis!$B$31,0)</f>
        <v>0</v>
      </c>
      <c r="AO228">
        <f>AN228-'Flight Input'!$U228</f>
        <v>0</v>
      </c>
      <c r="AQ228">
        <f>Analysis!$B$36*'Flight Input'!U228+IF('Flight Input'!U228 &gt; 0,Analysis!$B$37,0)</f>
        <v>0</v>
      </c>
      <c r="AR228">
        <f ca="1">_xlfn.COVARIANCE.P($AN$102:$AN$1102,'Flight Input'!U228:U1228)</f>
        <v>5.7194237557579046E-3</v>
      </c>
    </row>
    <row r="229" spans="1:44" x14ac:dyDescent="0.3">
      <c r="A229">
        <v>227</v>
      </c>
      <c r="B229">
        <f>'Flight Input'!M229</f>
        <v>4.5875990000058664</v>
      </c>
      <c r="C229">
        <f ca="1">INDIRECT(CONCATENATE("'Flight Input'!",Analysis!$B$2,A229+2))</f>
        <v>9.8509371300000002</v>
      </c>
      <c r="D229">
        <f t="shared" si="406"/>
        <v>1.4883000010740943E-2</v>
      </c>
      <c r="F229">
        <f t="shared" ca="1" si="412"/>
        <v>44.668895826558099</v>
      </c>
      <c r="G229">
        <f t="shared" ca="1" si="413"/>
        <v>101.76585227941126</v>
      </c>
      <c r="I229">
        <f>SUM(D$2:D229)/COUNT(D$2:D229)</f>
        <v>1.997796916304154E-2</v>
      </c>
      <c r="J229">
        <f t="shared" si="407"/>
        <v>0.74497061684697707</v>
      </c>
      <c r="L229">
        <f ca="1">VARA(C$2:C229)</f>
        <v>4.7708035539611928E-4</v>
      </c>
      <c r="M229">
        <f t="shared" ca="1" si="408"/>
        <v>-1.4158996996466175E-4</v>
      </c>
      <c r="N229">
        <f t="shared" ca="1" si="414"/>
        <v>2.7024793368856243E-2</v>
      </c>
      <c r="O229" t="b">
        <f ca="1">IF(OR(O228,M229*MIN((B229-B$2)*Analysis!$B$19,1)&gt;Analysis!$B$18),TRUE,FALSE)</f>
        <v>0</v>
      </c>
      <c r="P229" t="b">
        <f>IF(OR('Flight Input'!N229=3,'Flight Input'!N229=9),TRUE,FALSE)</f>
        <v>0</v>
      </c>
      <c r="Q229">
        <f ca="1">IF(O229,Q228,SUM(C$2:C229)/COUNT(C$2:C229))+(Analysis!$D$14-500)/1000000</f>
        <v>9.8501357465789372</v>
      </c>
      <c r="R229">
        <f t="shared" ca="1" si="409"/>
        <v>0</v>
      </c>
      <c r="S229">
        <f t="shared" ca="1" si="415"/>
        <v>0</v>
      </c>
      <c r="T229">
        <f>IF(P229,T228+S229*$D229,0)</f>
        <v>0</v>
      </c>
      <c r="U229">
        <f>IF($P229,T229*Analysis!$B$28+Analysis!$B$29,0)</f>
        <v>0</v>
      </c>
      <c r="V229">
        <f>U229-'Flight Input'!$U229</f>
        <v>0</v>
      </c>
      <c r="W229">
        <f ca="1">MEDIAN2(R229,Analysis!$B$5,2)</f>
        <v>0</v>
      </c>
      <c r="X229">
        <f t="shared" ref="X229:Y229" ca="1" si="482">X228+W229*$D229</f>
        <v>0</v>
      </c>
      <c r="Y229">
        <f t="shared" ca="1" si="482"/>
        <v>0</v>
      </c>
      <c r="AA229">
        <f ca="1">AVERAGE2(W229,Analysis!$B$6,2)</f>
        <v>0</v>
      </c>
      <c r="AB229">
        <f t="shared" ref="AB229:AC229" ca="1" si="483">AB228+AA229*$D229</f>
        <v>0</v>
      </c>
      <c r="AC229">
        <f t="shared" ca="1" si="483"/>
        <v>0</v>
      </c>
      <c r="AF229">
        <f ca="1">IF(B229&gt;0,C229-Analysis!$B$14,0)</f>
        <v>-2.2302614571518831E-3</v>
      </c>
      <c r="AG229">
        <f ca="1">IF(B229&gt;0,AG228+AF229*$D229,0)</f>
        <v>-1.5208440635489325E-2</v>
      </c>
      <c r="AH229">
        <f ca="1">IF(B229&gt;0,AH228+AG229*$D229,0)</f>
        <v>-2.2671285953988901E-2</v>
      </c>
      <c r="AI229">
        <f ca="1">IF(AND(B229&gt;Analysis!$B$39,B229&lt;Analysis!$B$40),FilterInput(AF229,Analysis!$B$34,Analysis!$B$35),0)</f>
        <v>0</v>
      </c>
      <c r="AJ229">
        <f ca="1">MEDIAN2(AI229,Analysis!$B$5,2)</f>
        <v>0</v>
      </c>
      <c r="AK229">
        <f ca="1">AVERAGE2(AJ229,Analysis!$B$6,2)</f>
        <v>0</v>
      </c>
      <c r="AL229">
        <f ca="1">INTEGRAL2(R229,$B229,AL228,R228,$B228,Analysis!$B$22)</f>
        <v>0</v>
      </c>
      <c r="AM229">
        <f ca="1">IF(AND(B229&lt;Analysis!$B$40,B229&gt;0),INTEGRAL2(AL229,$B229,AM228,AL228,$B228,Analysis!$B$23),0)</f>
        <v>0</v>
      </c>
      <c r="AN229">
        <f>IF($P229,AM229*Analysis!$B$30+Analysis!$B$31,0)</f>
        <v>0</v>
      </c>
      <c r="AO229">
        <f>AN229-'Flight Input'!$U229</f>
        <v>0</v>
      </c>
      <c r="AQ229">
        <f>Analysis!$B$36*'Flight Input'!U229+IF('Flight Input'!U229 &gt; 0,Analysis!$B$37,0)</f>
        <v>0</v>
      </c>
      <c r="AR229">
        <f ca="1">_xlfn.COVARIANCE.P($AN$102:$AN$1102,'Flight Input'!U229:U1229)</f>
        <v>5.6351313720862375E-3</v>
      </c>
    </row>
    <row r="230" spans="1:44" x14ac:dyDescent="0.3">
      <c r="A230">
        <v>228</v>
      </c>
      <c r="B230">
        <f>'Flight Input'!M230</f>
        <v>4.6115790000039851</v>
      </c>
      <c r="C230">
        <f ca="1">INDIRECT(CONCATENATE("'Flight Input'!",Analysis!$B$2,A230+2))</f>
        <v>9.8508390299999995</v>
      </c>
      <c r="D230">
        <f t="shared" si="406"/>
        <v>2.3979999998118728E-2</v>
      </c>
      <c r="F230">
        <f t="shared" ca="1" si="412"/>
        <v>44.905118946478964</v>
      </c>
      <c r="G230">
        <f t="shared" ca="1" si="413"/>
        <v>102.84267703166336</v>
      </c>
      <c r="I230">
        <f>SUM(D$2:D230)/COUNT(D$2:D230)</f>
        <v>1.9995521929862054E-2</v>
      </c>
      <c r="J230">
        <f t="shared" si="407"/>
        <v>1.1992685203333506</v>
      </c>
      <c r="L230">
        <f ca="1">VARA(C$2:C230)</f>
        <v>4.7499078603728832E-4</v>
      </c>
      <c r="M230">
        <f t="shared" ca="1" si="408"/>
        <v>-8.7138004962255465E-5</v>
      </c>
      <c r="N230">
        <f t="shared" ca="1" si="414"/>
        <v>-4.0909090912573855E-3</v>
      </c>
      <c r="O230" t="b">
        <f ca="1">IF(OR(O229,M230*MIN((B230-B$2)*Analysis!$B$19,1)&gt;Analysis!$B$18),TRUE,FALSE)</f>
        <v>0</v>
      </c>
      <c r="P230" t="b">
        <f>IF(OR('Flight Input'!N230=3,'Flight Input'!N230=9),TRUE,FALSE)</f>
        <v>0</v>
      </c>
      <c r="Q230">
        <f ca="1">IF(O230,Q229,SUM(C$2:C230)/COUNT(C$2:C230))+(Analysis!$D$14-500)/1000000</f>
        <v>9.8501392980349234</v>
      </c>
      <c r="R230">
        <f t="shared" ca="1" si="409"/>
        <v>0</v>
      </c>
      <c r="S230">
        <f t="shared" ca="1" si="415"/>
        <v>0</v>
      </c>
      <c r="T230">
        <f>IF(P230,T229+S230*$D230,0)</f>
        <v>0</v>
      </c>
      <c r="U230">
        <f>IF($P230,T230*Analysis!$B$28+Analysis!$B$29,0)</f>
        <v>0</v>
      </c>
      <c r="V230">
        <f>U230-'Flight Input'!$U230</f>
        <v>0</v>
      </c>
      <c r="W230">
        <f ca="1">MEDIAN2(R230,Analysis!$B$5,2)</f>
        <v>0</v>
      </c>
      <c r="X230">
        <f t="shared" ref="X230:Y230" ca="1" si="484">X229+W230*$D230</f>
        <v>0</v>
      </c>
      <c r="Y230">
        <f t="shared" ca="1" si="484"/>
        <v>0</v>
      </c>
      <c r="AA230">
        <f ca="1">AVERAGE2(W230,Analysis!$B$6,2)</f>
        <v>0</v>
      </c>
      <c r="AB230">
        <f t="shared" ref="AB230:AC230" ca="1" si="485">AB229+AA230*$D230</f>
        <v>0</v>
      </c>
      <c r="AC230">
        <f t="shared" ca="1" si="485"/>
        <v>0</v>
      </c>
      <c r="AF230">
        <f ca="1">IF(B230&gt;0,C230-Analysis!$B$14,0)</f>
        <v>-2.3283614571525391E-3</v>
      </c>
      <c r="AG230">
        <f ca="1">IF(B230&gt;0,AG229+AF230*$D230,0)</f>
        <v>-1.5264274743227462E-2</v>
      </c>
      <c r="AH230">
        <f ca="1">IF(B230&gt;0,AH229+AG230*$D230,0)</f>
        <v>-2.3037323262302779E-2</v>
      </c>
      <c r="AI230">
        <f ca="1">IF(AND(B230&gt;Analysis!$B$39,B230&lt;Analysis!$B$40),FilterInput(AF230,Analysis!$B$34,Analysis!$B$35),0)</f>
        <v>0</v>
      </c>
      <c r="AJ230">
        <f ca="1">MEDIAN2(AI230,Analysis!$B$5,2)</f>
        <v>0</v>
      </c>
      <c r="AK230">
        <f ca="1">AVERAGE2(AJ230,Analysis!$B$6,2)</f>
        <v>0</v>
      </c>
      <c r="AL230">
        <f ca="1">INTEGRAL2(R230,$B230,AL229,R229,$B229,Analysis!$B$22)</f>
        <v>0</v>
      </c>
      <c r="AM230">
        <f ca="1">IF(AND(B230&lt;Analysis!$B$40,B230&gt;0),INTEGRAL2(AL230,$B230,AM229,AL229,$B229,Analysis!$B$23),0)</f>
        <v>0</v>
      </c>
      <c r="AN230">
        <f>IF($P230,AM230*Analysis!$B$30+Analysis!$B$31,0)</f>
        <v>0</v>
      </c>
      <c r="AO230">
        <f>AN230-'Flight Input'!$U230</f>
        <v>0</v>
      </c>
      <c r="AQ230">
        <f>Analysis!$B$36*'Flight Input'!U230+IF('Flight Input'!U230 &gt; 0,Analysis!$B$37,0)</f>
        <v>0</v>
      </c>
      <c r="AR230">
        <f ca="1">_xlfn.COVARIANCE.P($AN$102:$AN$1102,'Flight Input'!U230:U1230)</f>
        <v>5.5509674187254046E-3</v>
      </c>
    </row>
    <row r="231" spans="1:44" x14ac:dyDescent="0.3">
      <c r="A231">
        <v>229</v>
      </c>
      <c r="B231">
        <f>'Flight Input'!M231</f>
        <v>4.6289269999979297</v>
      </c>
      <c r="C231">
        <f ca="1">INDIRECT(CONCATENATE("'Flight Input'!",Analysis!$B$2,A231+2))</f>
        <v>9.8518985099999998</v>
      </c>
      <c r="D231">
        <f t="shared" si="406"/>
        <v>1.7347999993944541E-2</v>
      </c>
      <c r="F231">
        <f t="shared" ca="1" si="412"/>
        <v>45.076029681770784</v>
      </c>
      <c r="G231">
        <f t="shared" ca="1" si="413"/>
        <v>103.62465599430976</v>
      </c>
      <c r="I231">
        <f>SUM(D$2:D231)/COUNT(D$2:D231)</f>
        <v>1.9983960698700842E-2</v>
      </c>
      <c r="J231">
        <f t="shared" si="407"/>
        <v>0.8680961825086223</v>
      </c>
      <c r="L231">
        <f ca="1">VARA(C$2:C231)</f>
        <v>4.7293178156668334E-4</v>
      </c>
      <c r="M231">
        <f t="shared" ca="1" si="408"/>
        <v>-1.186882909455671E-4</v>
      </c>
      <c r="N231">
        <f t="shared" ca="1" si="414"/>
        <v>6.1072169723896397E-2</v>
      </c>
      <c r="O231" t="b">
        <f ca="1">IF(OR(O230,M231*MIN((B231-B$2)*Analysis!$B$19,1)&gt;Analysis!$B$18),TRUE,FALSE)</f>
        <v>0</v>
      </c>
      <c r="P231" t="b">
        <f>IF(OR('Flight Input'!N231=3,'Flight Input'!N231=9),TRUE,FALSE)</f>
        <v>0</v>
      </c>
      <c r="Q231">
        <f ca="1">IF(O231,Q230,SUM(C$2:C231)/COUNT(C$2:C231))+(Analysis!$D$14-500)/1000000</f>
        <v>9.8501474250434669</v>
      </c>
      <c r="R231">
        <f t="shared" ca="1" si="409"/>
        <v>0</v>
      </c>
      <c r="S231">
        <f t="shared" ca="1" si="415"/>
        <v>0</v>
      </c>
      <c r="T231">
        <f>IF(P231,T230+S231*$D231,0)</f>
        <v>0</v>
      </c>
      <c r="U231">
        <f>IF($P231,T231*Analysis!$B$28+Analysis!$B$29,0)</f>
        <v>0</v>
      </c>
      <c r="V231">
        <f>U231-'Flight Input'!$U231</f>
        <v>0</v>
      </c>
      <c r="W231">
        <f ca="1">MEDIAN2(R231,Analysis!$B$5,2)</f>
        <v>0</v>
      </c>
      <c r="X231">
        <f t="shared" ref="X231:Y231" ca="1" si="486">X230+W231*$D231</f>
        <v>0</v>
      </c>
      <c r="Y231">
        <f t="shared" ca="1" si="486"/>
        <v>0</v>
      </c>
      <c r="AA231">
        <f ca="1">AVERAGE2(W231,Analysis!$B$6,2)</f>
        <v>0</v>
      </c>
      <c r="AB231">
        <f t="shared" ref="AB231:AC231" ca="1" si="487">AB230+AA231*$D231</f>
        <v>0</v>
      </c>
      <c r="AC231">
        <f t="shared" ca="1" si="487"/>
        <v>0</v>
      </c>
      <c r="AF231">
        <f ca="1">IF(B231&gt;0,C231-Analysis!$B$14,0)</f>
        <v>-1.2688814571522045E-3</v>
      </c>
      <c r="AG231">
        <f ca="1">IF(B231&gt;0,AG230+AF231*$D231,0)</f>
        <v>-1.5286287298738455E-2</v>
      </c>
      <c r="AH231">
        <f ca="1">IF(B231&gt;0,AH230+AG231*$D231,0)</f>
        <v>-2.3302509774268728E-2</v>
      </c>
      <c r="AI231">
        <f ca="1">IF(AND(B231&gt;Analysis!$B$39,B231&lt;Analysis!$B$40),FilterInput(AF231,Analysis!$B$34,Analysis!$B$35),0)</f>
        <v>0</v>
      </c>
      <c r="AJ231">
        <f ca="1">MEDIAN2(AI231,Analysis!$B$5,2)</f>
        <v>0</v>
      </c>
      <c r="AK231">
        <f ca="1">AVERAGE2(AJ231,Analysis!$B$6,2)</f>
        <v>0</v>
      </c>
      <c r="AL231">
        <f ca="1">INTEGRAL2(R231,$B231,AL230,R230,$B230,Analysis!$B$22)</f>
        <v>0</v>
      </c>
      <c r="AM231">
        <f ca="1">IF(AND(B231&lt;Analysis!$B$40,B231&gt;0),INTEGRAL2(AL231,$B231,AM230,AL230,$B230,Analysis!$B$23),0)</f>
        <v>0</v>
      </c>
      <c r="AN231">
        <f>IF($P231,AM231*Analysis!$B$30+Analysis!$B$31,0)</f>
        <v>0</v>
      </c>
      <c r="AO231">
        <f>AN231-'Flight Input'!$U231</f>
        <v>0</v>
      </c>
      <c r="AQ231">
        <f>Analysis!$B$36*'Flight Input'!U231+IF('Flight Input'!U231 &gt; 0,Analysis!$B$37,0)</f>
        <v>0</v>
      </c>
      <c r="AR231">
        <f ca="1">_xlfn.COVARIANCE.P($AN$102:$AN$1102,'Flight Input'!U231:U1231)</f>
        <v>5.4664355091990574E-3</v>
      </c>
    </row>
    <row r="232" spans="1:44" x14ac:dyDescent="0.3">
      <c r="A232">
        <v>230</v>
      </c>
      <c r="B232">
        <f>'Flight Input'!M232</f>
        <v>4.6466459999937797</v>
      </c>
      <c r="C232">
        <f ca="1">INDIRECT(CONCATENATE("'Flight Input'!",Analysis!$B$2,A232+2))</f>
        <v>9.8537526</v>
      </c>
      <c r="D232">
        <f t="shared" si="406"/>
        <v>1.7718999995850027E-2</v>
      </c>
      <c r="F232">
        <f t="shared" ca="1" si="412"/>
        <v>45.250628324049288</v>
      </c>
      <c r="G232">
        <f t="shared" ca="1" si="413"/>
        <v>104.42645187739581</v>
      </c>
      <c r="I232">
        <f>SUM(D$2:D232)/COUNT(D$2:D232)</f>
        <v>1.9974113043471058E-2</v>
      </c>
      <c r="J232">
        <f t="shared" si="407"/>
        <v>0.88709821343690853</v>
      </c>
      <c r="L232">
        <f ca="1">VARA(C$2:C232)</f>
        <v>4.7093530761972935E-4</v>
      </c>
      <c r="M232">
        <f t="shared" ca="1" si="408"/>
        <v>-1.1267418857845156E-4</v>
      </c>
      <c r="N232">
        <f t="shared" ca="1" si="414"/>
        <v>0.10463852364322979</v>
      </c>
      <c r="O232" t="b">
        <f ca="1">IF(OR(O231,M232*MIN((B232-B$2)*Analysis!$B$19,1)&gt;Analysis!$B$18),TRUE,FALSE)</f>
        <v>0</v>
      </c>
      <c r="P232" t="b">
        <f>IF(OR('Flight Input'!N232=3,'Flight Input'!N232=9),TRUE,FALSE)</f>
        <v>0</v>
      </c>
      <c r="Q232">
        <f ca="1">IF(O232,Q231,SUM(C$2:C232)/COUNT(C$2:C232))+(Analysis!$D$14-500)/1000000</f>
        <v>9.8501635080519367</v>
      </c>
      <c r="R232">
        <f t="shared" ca="1" si="409"/>
        <v>0</v>
      </c>
      <c r="S232">
        <f t="shared" ca="1" si="415"/>
        <v>0</v>
      </c>
      <c r="T232">
        <f>IF(P232,T231+S232*$D232,0)</f>
        <v>0</v>
      </c>
      <c r="U232">
        <f>IF($P232,T232*Analysis!$B$28+Analysis!$B$29,0)</f>
        <v>0</v>
      </c>
      <c r="V232">
        <f>U232-'Flight Input'!$U232</f>
        <v>0</v>
      </c>
      <c r="W232">
        <f ca="1">MEDIAN2(R232,Analysis!$B$5,2)</f>
        <v>0</v>
      </c>
      <c r="X232">
        <f t="shared" ref="X232:Y232" ca="1" si="488">X231+W232*$D232</f>
        <v>0</v>
      </c>
      <c r="Y232">
        <f t="shared" ca="1" si="488"/>
        <v>0</v>
      </c>
      <c r="AA232">
        <f ca="1">AVERAGE2(W232,Analysis!$B$6,2)</f>
        <v>0</v>
      </c>
      <c r="AB232">
        <f t="shared" ref="AB232:AC232" ca="1" si="489">AB231+AA232*$D232</f>
        <v>0</v>
      </c>
      <c r="AC232">
        <f t="shared" ca="1" si="489"/>
        <v>0</v>
      </c>
      <c r="AF232">
        <f ca="1">IF(B232&gt;0,C232-Analysis!$B$14,0)</f>
        <v>5.85208542847937E-4</v>
      </c>
      <c r="AG232">
        <f ca="1">IF(B232&gt;0,AG231+AF232*$D232,0)</f>
        <v>-1.5275917988570161E-2</v>
      </c>
      <c r="AH232">
        <f ca="1">IF(B232&gt;0,AH231+AG232*$D232,0)</f>
        <v>-2.357318376504481E-2</v>
      </c>
      <c r="AI232">
        <f ca="1">IF(AND(B232&gt;Analysis!$B$39,B232&lt;Analysis!$B$40),FilterInput(AF232,Analysis!$B$34,Analysis!$B$35),0)</f>
        <v>0</v>
      </c>
      <c r="AJ232">
        <f ca="1">MEDIAN2(AI232,Analysis!$B$5,2)</f>
        <v>0</v>
      </c>
      <c r="AK232">
        <f ca="1">AVERAGE2(AJ232,Analysis!$B$6,2)</f>
        <v>0</v>
      </c>
      <c r="AL232">
        <f ca="1">INTEGRAL2(R232,$B232,AL231,R231,$B231,Analysis!$B$22)</f>
        <v>0</v>
      </c>
      <c r="AM232">
        <f ca="1">IF(AND(B232&lt;Analysis!$B$40,B232&gt;0),INTEGRAL2(AL232,$B232,AM231,AL231,$B231,Analysis!$B$23),0)</f>
        <v>0</v>
      </c>
      <c r="AN232">
        <f>IF($P232,AM232*Analysis!$B$30+Analysis!$B$31,0)</f>
        <v>0</v>
      </c>
      <c r="AO232">
        <f>AN232-'Flight Input'!$U232</f>
        <v>0</v>
      </c>
      <c r="AQ232">
        <f>Analysis!$B$36*'Flight Input'!U232+IF('Flight Input'!U232 &gt; 0,Analysis!$B$37,0)</f>
        <v>0</v>
      </c>
      <c r="AR232">
        <f ca="1">_xlfn.COVARIANCE.P($AN$102:$AN$1102,'Flight Input'!U232:U1232)</f>
        <v>5.3826002726224233E-3</v>
      </c>
    </row>
    <row r="233" spans="1:44" x14ac:dyDescent="0.3">
      <c r="A233">
        <v>231</v>
      </c>
      <c r="B233">
        <f>'Flight Input'!M233</f>
        <v>4.6679900000017369</v>
      </c>
      <c r="C233">
        <f ca="1">INDIRECT(CONCATENATE("'Flight Input'!",Analysis!$B$2,A233+2))</f>
        <v>9.8383901399999996</v>
      </c>
      <c r="D233">
        <f t="shared" si="406"/>
        <v>2.134400000795722E-2</v>
      </c>
      <c r="F233">
        <f t="shared" ca="1" si="412"/>
        <v>45.460618923275732</v>
      </c>
      <c r="G233">
        <f t="shared" ca="1" si="413"/>
        <v>105.39676332805594</v>
      </c>
      <c r="I233">
        <f>SUM(D$2:D233)/COUNT(D$2:D233)</f>
        <v>1.9980043290070564E-2</v>
      </c>
      <c r="J233">
        <f t="shared" si="407"/>
        <v>1.0682659540865209</v>
      </c>
      <c r="L233">
        <f ca="1">VARA(C$2:C233)</f>
        <v>4.6948298074778969E-4</v>
      </c>
      <c r="M233">
        <f t="shared" ca="1" si="408"/>
        <v>-6.8043800196693099E-5</v>
      </c>
      <c r="N233">
        <f t="shared" ca="1" si="414"/>
        <v>-0.71975543451429713</v>
      </c>
      <c r="O233" t="b">
        <f ca="1">IF(OR(O232,M233*MIN((B233-B$2)*Analysis!$B$19,1)&gt;Analysis!$B$18),TRUE,FALSE)</f>
        <v>0</v>
      </c>
      <c r="P233" t="b">
        <f>IF(OR('Flight Input'!N233=3,'Flight Input'!N233=9),TRUE,FALSE)</f>
        <v>0</v>
      </c>
      <c r="Q233">
        <f ca="1">IF(O233,Q232,SUM(C$2:C233)/COUNT(C$2:C233))+(Analysis!$D$14-500)/1000000</f>
        <v>9.8501132349137812</v>
      </c>
      <c r="R233">
        <f t="shared" ca="1" si="409"/>
        <v>0</v>
      </c>
      <c r="S233">
        <f t="shared" ca="1" si="415"/>
        <v>0</v>
      </c>
      <c r="T233">
        <f>IF(P233,T232+S233*$D233,0)</f>
        <v>0</v>
      </c>
      <c r="U233">
        <f>IF($P233,T233*Analysis!$B$28+Analysis!$B$29,0)</f>
        <v>0</v>
      </c>
      <c r="V233">
        <f>U233-'Flight Input'!$U233</f>
        <v>0</v>
      </c>
      <c r="W233">
        <f ca="1">MEDIAN2(R233,Analysis!$B$5,2)</f>
        <v>0</v>
      </c>
      <c r="X233">
        <f t="shared" ref="X233:Y233" ca="1" si="490">X232+W233*$D233</f>
        <v>0</v>
      </c>
      <c r="Y233">
        <f t="shared" ca="1" si="490"/>
        <v>0</v>
      </c>
      <c r="AA233">
        <f ca="1">AVERAGE2(W233,Analysis!$B$6,2)</f>
        <v>0</v>
      </c>
      <c r="AB233">
        <f t="shared" ref="AB233:AC233" ca="1" si="491">AB232+AA233*$D233</f>
        <v>0</v>
      </c>
      <c r="AC233">
        <f t="shared" ca="1" si="491"/>
        <v>0</v>
      </c>
      <c r="AF233">
        <f ca="1">IF(B233&gt;0,C233-Analysis!$B$14,0)</f>
        <v>-1.4777251457152474E-2</v>
      </c>
      <c r="AG233">
        <f ca="1">IF(B233&gt;0,AG232+AF233*$D233,0)</f>
        <v>-1.559132364378921E-2</v>
      </c>
      <c r="AH233">
        <f ca="1">IF(B233&gt;0,AH232+AG233*$D233,0)</f>
        <v>-2.390596497702191E-2</v>
      </c>
      <c r="AI233">
        <f ca="1">IF(AND(B233&gt;Analysis!$B$39,B233&lt;Analysis!$B$40),FilterInput(AF233,Analysis!$B$34,Analysis!$B$35),0)</f>
        <v>0</v>
      </c>
      <c r="AJ233">
        <f ca="1">MEDIAN2(AI233,Analysis!$B$5,2)</f>
        <v>0</v>
      </c>
      <c r="AK233">
        <f ca="1">AVERAGE2(AJ233,Analysis!$B$6,2)</f>
        <v>0</v>
      </c>
      <c r="AL233">
        <f ca="1">INTEGRAL2(R233,$B233,AL232,R232,$B232,Analysis!$B$22)</f>
        <v>0</v>
      </c>
      <c r="AM233">
        <f ca="1">IF(AND(B233&lt;Analysis!$B$40,B233&gt;0),INTEGRAL2(AL233,$B233,AM232,AL232,$B232,Analysis!$B$23),0)</f>
        <v>0</v>
      </c>
      <c r="AN233">
        <f>IF($P233,AM233*Analysis!$B$30+Analysis!$B$31,0)</f>
        <v>0</v>
      </c>
      <c r="AO233">
        <f>AN233-'Flight Input'!$U233</f>
        <v>0</v>
      </c>
      <c r="AQ233">
        <f>Analysis!$B$36*'Flight Input'!U233+IF('Flight Input'!U233 &gt; 0,Analysis!$B$37,0)</f>
        <v>0</v>
      </c>
      <c r="AR233">
        <f ca="1">_xlfn.COVARIANCE.P($AN$102:$AN$1102,'Flight Input'!U233:U1233)</f>
        <v>5.2984506368621651E-3</v>
      </c>
    </row>
    <row r="234" spans="1:44" x14ac:dyDescent="0.3">
      <c r="A234">
        <v>232</v>
      </c>
      <c r="B234">
        <f>'Flight Input'!M234</f>
        <v>4.6924699999945005</v>
      </c>
      <c r="C234">
        <f ca="1">INDIRECT(CONCATENATE("'Flight Input'!",Analysis!$B$2,A234+2))</f>
        <v>9.8383999500000012</v>
      </c>
      <c r="D234">
        <f t="shared" si="406"/>
        <v>2.4479999992763624E-2</v>
      </c>
      <c r="F234">
        <f t="shared" ca="1" si="412"/>
        <v>45.701462953980538</v>
      </c>
      <c r="G234">
        <f t="shared" ca="1" si="413"/>
        <v>106.51553514083867</v>
      </c>
      <c r="I234">
        <f>SUM(D$2:D234)/COUNT(D$2:D234)</f>
        <v>1.9999439655168379E-2</v>
      </c>
      <c r="J234">
        <f t="shared" si="407"/>
        <v>1.2240342937026913</v>
      </c>
      <c r="L234">
        <f ca="1">VARA(C$2:C234)</f>
        <v>4.6803718506755441E-4</v>
      </c>
      <c r="M234">
        <f t="shared" ca="1" si="408"/>
        <v>-5.9060281072821132E-5</v>
      </c>
      <c r="N234">
        <f t="shared" ca="1" si="414"/>
        <v>4.0073529430409281E-4</v>
      </c>
      <c r="O234" t="b">
        <f ca="1">IF(OR(O233,M234*MIN((B234-B$2)*Analysis!$B$19,1)&gt;Analysis!$B$18),TRUE,FALSE)</f>
        <v>0</v>
      </c>
      <c r="P234" t="b">
        <f>IF(OR('Flight Input'!N234=3,'Flight Input'!N234=9),TRUE,FALSE)</f>
        <v>0</v>
      </c>
      <c r="Q234">
        <f ca="1">IF(O234,Q233,SUM(C$2:C234)/COUNT(C$2:C234))+(Analysis!$D$14-500)/1000000</f>
        <v>9.8500634354077139</v>
      </c>
      <c r="R234">
        <f t="shared" ca="1" si="409"/>
        <v>0</v>
      </c>
      <c r="S234">
        <f t="shared" ca="1" si="415"/>
        <v>0</v>
      </c>
      <c r="T234">
        <f>IF(P234,T233+S234*$D234,0)</f>
        <v>0</v>
      </c>
      <c r="U234">
        <f>IF($P234,T234*Analysis!$B$28+Analysis!$B$29,0)</f>
        <v>0</v>
      </c>
      <c r="V234">
        <f>U234-'Flight Input'!$U234</f>
        <v>0</v>
      </c>
      <c r="W234">
        <f ca="1">MEDIAN2(R234,Analysis!$B$5,2)</f>
        <v>0</v>
      </c>
      <c r="X234">
        <f t="shared" ref="X234:Y234" ca="1" si="492">X233+W234*$D234</f>
        <v>0</v>
      </c>
      <c r="Y234">
        <f t="shared" ca="1" si="492"/>
        <v>0</v>
      </c>
      <c r="AA234">
        <f ca="1">AVERAGE2(W234,Analysis!$B$6,2)</f>
        <v>0</v>
      </c>
      <c r="AB234">
        <f t="shared" ref="AB234:AC234" ca="1" si="493">AB233+AA234*$D234</f>
        <v>0</v>
      </c>
      <c r="AC234">
        <f t="shared" ca="1" si="493"/>
        <v>0</v>
      </c>
      <c r="AF234">
        <f ca="1">IF(B234&gt;0,C234-Analysis!$B$14,0)</f>
        <v>-1.4767441457150809E-2</v>
      </c>
      <c r="AG234">
        <f ca="1">IF(B234&gt;0,AG233+AF234*$D234,0)</f>
        <v>-1.5952830610553401E-2</v>
      </c>
      <c r="AH234">
        <f ca="1">IF(B234&gt;0,AH233+AG234*$D234,0)</f>
        <v>-2.4296490270252817E-2</v>
      </c>
      <c r="AI234">
        <f ca="1">IF(AND(B234&gt;Analysis!$B$39,B234&lt;Analysis!$B$40),FilterInput(AF234,Analysis!$B$34,Analysis!$B$35),0)</f>
        <v>0</v>
      </c>
      <c r="AJ234">
        <f ca="1">MEDIAN2(AI234,Analysis!$B$5,2)</f>
        <v>0</v>
      </c>
      <c r="AK234">
        <f ca="1">AVERAGE2(AJ234,Analysis!$B$6,2)</f>
        <v>0</v>
      </c>
      <c r="AL234">
        <f ca="1">INTEGRAL2(R234,$B234,AL233,R233,$B233,Analysis!$B$22)</f>
        <v>0</v>
      </c>
      <c r="AM234">
        <f ca="1">IF(AND(B234&lt;Analysis!$B$40,B234&gt;0),INTEGRAL2(AL234,$B234,AM233,AL233,$B233,Analysis!$B$23),0)</f>
        <v>0</v>
      </c>
      <c r="AN234">
        <f>IF($P234,AM234*Analysis!$B$30+Analysis!$B$31,0)</f>
        <v>0</v>
      </c>
      <c r="AO234">
        <f>AN234-'Flight Input'!$U234</f>
        <v>0</v>
      </c>
      <c r="AQ234">
        <f>Analysis!$B$36*'Flight Input'!U234+IF('Flight Input'!U234 &gt; 0,Analysis!$B$37,0)</f>
        <v>0</v>
      </c>
      <c r="AR234">
        <f ca="1">_xlfn.COVARIANCE.P($AN$102:$AN$1102,'Flight Input'!U234:U1234)</f>
        <v>5.2140116887478489E-3</v>
      </c>
    </row>
    <row r="235" spans="1:44" x14ac:dyDescent="0.3">
      <c r="A235">
        <v>233</v>
      </c>
      <c r="B235">
        <f>'Flight Input'!M235</f>
        <v>4.7072829999960959</v>
      </c>
      <c r="C235">
        <f ca="1">INDIRECT(CONCATENATE("'Flight Input'!",Analysis!$B$2,A235+2))</f>
        <v>9.8626012200000019</v>
      </c>
      <c r="D235">
        <f t="shared" si="406"/>
        <v>1.4813000001595356E-2</v>
      </c>
      <c r="F235">
        <f t="shared" ca="1" si="412"/>
        <v>45.847557665868131</v>
      </c>
      <c r="G235">
        <f t="shared" ca="1" si="413"/>
        <v>107.19467501261632</v>
      </c>
      <c r="I235">
        <f>SUM(D$2:D235)/COUNT(D$2:D235)</f>
        <v>1.997718025751356E-2</v>
      </c>
      <c r="J235">
        <f t="shared" si="407"/>
        <v>0.741496037511304</v>
      </c>
      <c r="L235">
        <f ca="1">VARA(C$2:C235)</f>
        <v>4.6671205911345885E-4</v>
      </c>
      <c r="M235">
        <f t="shared" ca="1" si="408"/>
        <v>-8.9456960369462305E-5</v>
      </c>
      <c r="N235">
        <f t="shared" ca="1" si="414"/>
        <v>1.6337858635924019</v>
      </c>
      <c r="O235" t="b">
        <f ca="1">IF(OR(O234,M235*MIN((B235-B$2)*Analysis!$B$19,1)&gt;Analysis!$B$18),TRUE,FALSE)</f>
        <v>0</v>
      </c>
      <c r="P235" t="b">
        <f>IF(OR('Flight Input'!N235=3,'Flight Input'!N235=9),TRUE,FALSE)</f>
        <v>0</v>
      </c>
      <c r="Q235">
        <f ca="1">IF(O235,Q234,SUM(C$2:C235)/COUNT(C$2:C235))+(Analysis!$D$14-500)/1000000</f>
        <v>9.8501174857692213</v>
      </c>
      <c r="R235">
        <f t="shared" ca="1" si="409"/>
        <v>0</v>
      </c>
      <c r="S235">
        <f t="shared" ca="1" si="415"/>
        <v>0</v>
      </c>
      <c r="T235">
        <f>IF(P235,T234+S235*$D235,0)</f>
        <v>0</v>
      </c>
      <c r="U235">
        <f>IF($P235,T235*Analysis!$B$28+Analysis!$B$29,0)</f>
        <v>0</v>
      </c>
      <c r="V235">
        <f>U235-'Flight Input'!$U235</f>
        <v>0</v>
      </c>
      <c r="W235">
        <f ca="1">MEDIAN2(R235,Analysis!$B$5,2)</f>
        <v>0</v>
      </c>
      <c r="X235">
        <f t="shared" ref="X235:Y235" ca="1" si="494">X234+W235*$D235</f>
        <v>0</v>
      </c>
      <c r="Y235">
        <f t="shared" ca="1" si="494"/>
        <v>0</v>
      </c>
      <c r="AA235">
        <f ca="1">AVERAGE2(W235,Analysis!$B$6,2)</f>
        <v>0</v>
      </c>
      <c r="AB235">
        <f t="shared" ref="AB235:AC235" ca="1" si="495">AB234+AA235*$D235</f>
        <v>0</v>
      </c>
      <c r="AC235">
        <f t="shared" ca="1" si="495"/>
        <v>0</v>
      </c>
      <c r="AF235">
        <f ca="1">IF(B235&gt;0,C235-Analysis!$B$14,0)</f>
        <v>9.4338285428499091E-3</v>
      </c>
      <c r="AG235">
        <f ca="1">IF(B235&gt;0,AG234+AF235*$D235,0)</f>
        <v>-1.5813087308333116E-2</v>
      </c>
      <c r="AH235">
        <f ca="1">IF(B235&gt;0,AH234+AG235*$D235,0)</f>
        <v>-2.4530729532576383E-2</v>
      </c>
      <c r="AI235">
        <f ca="1">IF(AND(B235&gt;Analysis!$B$39,B235&lt;Analysis!$B$40),FilterInput(AF235,Analysis!$B$34,Analysis!$B$35),0)</f>
        <v>0</v>
      </c>
      <c r="AJ235">
        <f ca="1">MEDIAN2(AI235,Analysis!$B$5,2)</f>
        <v>0</v>
      </c>
      <c r="AK235">
        <f ca="1">AVERAGE2(AJ235,Analysis!$B$6,2)</f>
        <v>0</v>
      </c>
      <c r="AL235">
        <f ca="1">INTEGRAL2(R235,$B235,AL234,R234,$B234,Analysis!$B$22)</f>
        <v>0</v>
      </c>
      <c r="AM235">
        <f ca="1">IF(AND(B235&lt;Analysis!$B$40,B235&gt;0),INTEGRAL2(AL235,$B235,AM234,AL234,$B234,Analysis!$B$23),0)</f>
        <v>0</v>
      </c>
      <c r="AN235">
        <f>IF($P235,AM235*Analysis!$B$30+Analysis!$B$31,0)</f>
        <v>0</v>
      </c>
      <c r="AO235">
        <f>AN235-'Flight Input'!$U235</f>
        <v>0</v>
      </c>
      <c r="AQ235">
        <f>Analysis!$B$36*'Flight Input'!U235+IF('Flight Input'!U235 &gt; 0,Analysis!$B$37,0)</f>
        <v>0</v>
      </c>
      <c r="AR235">
        <f ca="1">_xlfn.COVARIANCE.P($AN$102:$AN$1102,'Flight Input'!U235:U1235)</f>
        <v>5.1298245536839909E-3</v>
      </c>
    </row>
    <row r="236" spans="1:44" x14ac:dyDescent="0.3">
      <c r="A236">
        <v>234</v>
      </c>
      <c r="B236">
        <f>'Flight Input'!M236</f>
        <v>4.7321640000009211</v>
      </c>
      <c r="C236">
        <f ca="1">INDIRECT(CONCATENATE("'Flight Input'!",Analysis!$B$2,A236+2))</f>
        <v>9.8561756700000007</v>
      </c>
      <c r="D236">
        <f t="shared" si="406"/>
        <v>2.4881000004825182E-2</v>
      </c>
      <c r="F236">
        <f t="shared" ca="1" si="412"/>
        <v>46.092789172760959</v>
      </c>
      <c r="G236">
        <f t="shared" ca="1" si="413"/>
        <v>108.34150970024619</v>
      </c>
      <c r="I236">
        <f>SUM(D$2:D236)/COUNT(D$2:D236)</f>
        <v>1.9998136752160191E-2</v>
      </c>
      <c r="J236">
        <f t="shared" si="407"/>
        <v>1.244165909713441</v>
      </c>
      <c r="L236">
        <f ca="1">VARA(C$2:C236)</f>
        <v>4.6487946312031875E-4</v>
      </c>
      <c r="M236">
        <f t="shared" ca="1" si="408"/>
        <v>-7.3654434821136748E-5</v>
      </c>
      <c r="N236">
        <f t="shared" ca="1" si="414"/>
        <v>-0.25825127602407916</v>
      </c>
      <c r="O236" t="b">
        <f ca="1">IF(OR(O235,M236*MIN((B236-B$2)*Analysis!$B$19,1)&gt;Analysis!$B$18),TRUE,FALSE)</f>
        <v>0</v>
      </c>
      <c r="P236" t="b">
        <f>IF(OR('Flight Input'!N236=3,'Flight Input'!N236=9),TRUE,FALSE)</f>
        <v>0</v>
      </c>
      <c r="Q236">
        <f ca="1">IF(O236,Q235,SUM(C$2:C236)/COUNT(C$2:C236))+(Analysis!$D$14-500)/1000000</f>
        <v>9.8501437333616924</v>
      </c>
      <c r="R236">
        <f t="shared" ca="1" si="409"/>
        <v>0</v>
      </c>
      <c r="S236">
        <f t="shared" ca="1" si="415"/>
        <v>0</v>
      </c>
      <c r="T236">
        <f>IF(P236,T235+S236*$D236,0)</f>
        <v>0</v>
      </c>
      <c r="U236">
        <f>IF($P236,T236*Analysis!$B$28+Analysis!$B$29,0)</f>
        <v>0</v>
      </c>
      <c r="V236">
        <f>U236-'Flight Input'!$U236</f>
        <v>0</v>
      </c>
      <c r="W236">
        <f ca="1">MEDIAN2(R236,Analysis!$B$5,2)</f>
        <v>0</v>
      </c>
      <c r="X236">
        <f t="shared" ref="X236:Y236" ca="1" si="496">X235+W236*$D236</f>
        <v>0</v>
      </c>
      <c r="Y236">
        <f t="shared" ca="1" si="496"/>
        <v>0</v>
      </c>
      <c r="AA236">
        <f ca="1">AVERAGE2(W236,Analysis!$B$6,2)</f>
        <v>0</v>
      </c>
      <c r="AB236">
        <f t="shared" ref="AB236:AC236" ca="1" si="497">AB235+AA236*$D236</f>
        <v>0</v>
      </c>
      <c r="AC236">
        <f t="shared" ca="1" si="497"/>
        <v>0</v>
      </c>
      <c r="AF236">
        <f ca="1">IF(B236&gt;0,C236-Analysis!$B$14,0)</f>
        <v>3.0082785428486858E-3</v>
      </c>
      <c r="AG236">
        <f ca="1">IF(B236&gt;0,AG235+AF236*$D236,0)</f>
        <v>-1.5738238329893982E-2</v>
      </c>
      <c r="AH236">
        <f ca="1">IF(B236&gt;0,AH235+AG236*$D236,0)</f>
        <v>-2.4922312640538416E-2</v>
      </c>
      <c r="AI236">
        <f ca="1">IF(AND(B236&gt;Analysis!$B$39,B236&lt;Analysis!$B$40),FilterInput(AF236,Analysis!$B$34,Analysis!$B$35),0)</f>
        <v>0</v>
      </c>
      <c r="AJ236">
        <f ca="1">MEDIAN2(AI236,Analysis!$B$5,2)</f>
        <v>0</v>
      </c>
      <c r="AK236">
        <f ca="1">AVERAGE2(AJ236,Analysis!$B$6,2)</f>
        <v>0</v>
      </c>
      <c r="AL236">
        <f ca="1">INTEGRAL2(R236,$B236,AL235,R235,$B235,Analysis!$B$22)</f>
        <v>0</v>
      </c>
      <c r="AM236">
        <f ca="1">IF(AND(B236&lt;Analysis!$B$40,B236&gt;0),INTEGRAL2(AL236,$B236,AM235,AL235,$B235,Analysis!$B$23),0)</f>
        <v>0</v>
      </c>
      <c r="AN236">
        <f>IF($P236,AM236*Analysis!$B$30+Analysis!$B$31,0)</f>
        <v>0</v>
      </c>
      <c r="AO236">
        <f>AN236-'Flight Input'!$U236</f>
        <v>0</v>
      </c>
      <c r="AQ236">
        <f>Analysis!$B$36*'Flight Input'!U236+IF('Flight Input'!U236 &gt; 0,Analysis!$B$37,0)</f>
        <v>0</v>
      </c>
      <c r="AR236">
        <f ca="1">_xlfn.COVARIANCE.P($AN$102:$AN$1102,'Flight Input'!U236:U1236)</f>
        <v>5.0453670667813533E-3</v>
      </c>
    </row>
    <row r="237" spans="1:44" x14ac:dyDescent="0.3">
      <c r="A237">
        <v>235</v>
      </c>
      <c r="B237">
        <f>'Flight Input'!M237</f>
        <v>4.7488690000027418</v>
      </c>
      <c r="C237">
        <f ca="1">INDIRECT(CONCATENATE("'Flight Input'!",Analysis!$B$2,A237+2))</f>
        <v>9.8522909100000007</v>
      </c>
      <c r="D237">
        <f t="shared" si="406"/>
        <v>1.6705000001820736E-2</v>
      </c>
      <c r="F237">
        <f t="shared" ca="1" si="412"/>
        <v>46.257371692430446</v>
      </c>
      <c r="G237">
        <f t="shared" ca="1" si="413"/>
        <v>109.11423909445247</v>
      </c>
      <c r="I237">
        <f>SUM(D$2:D237)/COUNT(D$2:D237)</f>
        <v>1.9984123404286406E-2</v>
      </c>
      <c r="J237">
        <f t="shared" si="407"/>
        <v>0.83591357318368398</v>
      </c>
      <c r="L237">
        <f ca="1">VARA(C$2:C237)</f>
        <v>4.6292284097105939E-4</v>
      </c>
      <c r="M237">
        <f t="shared" ca="1" si="408"/>
        <v>-1.171279346929724E-4</v>
      </c>
      <c r="N237">
        <f t="shared" ca="1" si="414"/>
        <v>-0.23255073328803527</v>
      </c>
      <c r="O237" t="b">
        <f ca="1">IF(OR(O236,M237*MIN((B237-B$2)*Analysis!$B$19,1)&gt;Analysis!$B$18),TRUE,FALSE)</f>
        <v>0</v>
      </c>
      <c r="P237" t="b">
        <f>IF(OR('Flight Input'!N237=3,'Flight Input'!N237=9),TRUE,FALSE)</f>
        <v>0</v>
      </c>
      <c r="Q237">
        <f ca="1">IF(O237,Q236,SUM(C$2:C237)/COUNT(C$2:C237))+(Analysis!$D$14-500)/1000000</f>
        <v>9.8501532976694826</v>
      </c>
      <c r="R237">
        <f t="shared" ca="1" si="409"/>
        <v>0</v>
      </c>
      <c r="S237">
        <f t="shared" ca="1" si="415"/>
        <v>0</v>
      </c>
      <c r="T237">
        <f>IF(P237,T236+S237*$D237,0)</f>
        <v>0</v>
      </c>
      <c r="U237">
        <f>IF($P237,T237*Analysis!$B$28+Analysis!$B$29,0)</f>
        <v>0</v>
      </c>
      <c r="V237">
        <f>U237-'Flight Input'!$U237</f>
        <v>0</v>
      </c>
      <c r="W237">
        <f ca="1">MEDIAN2(R237,Analysis!$B$5,2)</f>
        <v>0</v>
      </c>
      <c r="X237">
        <f t="shared" ref="X237:Y237" ca="1" si="498">X236+W237*$D237</f>
        <v>0</v>
      </c>
      <c r="Y237">
        <f t="shared" ca="1" si="498"/>
        <v>0</v>
      </c>
      <c r="AA237">
        <f ca="1">AVERAGE2(W237,Analysis!$B$6,2)</f>
        <v>0</v>
      </c>
      <c r="AB237">
        <f t="shared" ref="AB237:AC237" ca="1" si="499">AB236+AA237*$D237</f>
        <v>0</v>
      </c>
      <c r="AC237">
        <f t="shared" ca="1" si="499"/>
        <v>0</v>
      </c>
      <c r="AF237">
        <f ca="1">IF(B237&gt;0,C237-Analysis!$B$14,0)</f>
        <v>-8.7648145715135684E-4</v>
      </c>
      <c r="AG237">
        <f ca="1">IF(B237&gt;0,AG236+AF237*$D237,0)</f>
        <v>-1.5752879952637289E-2</v>
      </c>
      <c r="AH237">
        <f ca="1">IF(B237&gt;0,AH236+AG237*$D237,0)</f>
        <v>-2.5185464500175905E-2</v>
      </c>
      <c r="AI237">
        <f ca="1">IF(AND(B237&gt;Analysis!$B$39,B237&lt;Analysis!$B$40),FilterInput(AF237,Analysis!$B$34,Analysis!$B$35),0)</f>
        <v>0</v>
      </c>
      <c r="AJ237">
        <f ca="1">MEDIAN2(AI237,Analysis!$B$5,2)</f>
        <v>0</v>
      </c>
      <c r="AK237">
        <f ca="1">AVERAGE2(AJ237,Analysis!$B$6,2)</f>
        <v>0</v>
      </c>
      <c r="AL237">
        <f ca="1">INTEGRAL2(R237,$B237,AL236,R236,$B236,Analysis!$B$22)</f>
        <v>0</v>
      </c>
      <c r="AM237">
        <f ca="1">IF(AND(B237&lt;Analysis!$B$40,B237&gt;0),INTEGRAL2(AL237,$B237,AM236,AL236,$B236,Analysis!$B$23),0)</f>
        <v>0</v>
      </c>
      <c r="AN237">
        <f>IF($P237,AM237*Analysis!$B$30+Analysis!$B$31,0)</f>
        <v>0</v>
      </c>
      <c r="AO237">
        <f>AN237-'Flight Input'!$U237</f>
        <v>0</v>
      </c>
      <c r="AQ237">
        <f>Analysis!$B$36*'Flight Input'!U237+IF('Flight Input'!U237 &gt; 0,Analysis!$B$37,0)</f>
        <v>0</v>
      </c>
      <c r="AR237">
        <f ca="1">_xlfn.COVARIANCE.P($AN$102:$AN$1102,'Flight Input'!U237:U1237)</f>
        <v>4.9617615191997208E-3</v>
      </c>
    </row>
    <row r="238" spans="1:44" x14ac:dyDescent="0.3">
      <c r="A238">
        <v>236</v>
      </c>
      <c r="B238">
        <f>'Flight Input'!M238</f>
        <v>4.7680560000007972</v>
      </c>
      <c r="C238">
        <f ca="1">INDIRECT(CONCATENATE("'Flight Input'!",Analysis!$B$2,A238+2))</f>
        <v>9.85499847</v>
      </c>
      <c r="D238">
        <f t="shared" si="406"/>
        <v>1.9186999998055398E-2</v>
      </c>
      <c r="F238">
        <f t="shared" ca="1" si="412"/>
        <v>46.446459548055174</v>
      </c>
      <c r="G238">
        <f t="shared" ca="1" si="413"/>
        <v>110.00540731371069</v>
      </c>
      <c r="I238">
        <f>SUM(D$2:D238)/COUNT(D$2:D238)</f>
        <v>1.9980745762734578E-2</v>
      </c>
      <c r="J238">
        <f t="shared" si="407"/>
        <v>0.96027446752465229</v>
      </c>
      <c r="L238">
        <f ca="1">VARA(C$2:C238)</f>
        <v>4.6106490575752504E-4</v>
      </c>
      <c r="M238">
        <f t="shared" ca="1" si="408"/>
        <v>-9.6833023074094352E-5</v>
      </c>
      <c r="N238">
        <f t="shared" ca="1" si="414"/>
        <v>0.1411142961522743</v>
      </c>
      <c r="O238" t="b">
        <f ca="1">IF(OR(O237,M238*MIN((B238-B$2)*Analysis!$B$19,1)&gt;Analysis!$B$18),TRUE,FALSE)</f>
        <v>0</v>
      </c>
      <c r="P238" t="b">
        <f>IF(OR('Flight Input'!N238=3,'Flight Input'!N238=9),TRUE,FALSE)</f>
        <v>0</v>
      </c>
      <c r="Q238">
        <f ca="1">IF(O238,Q237,SUM(C$2:C238)/COUNT(C$2:C238))+(Analysis!$D$14-500)/1000000</f>
        <v>9.8501742055696102</v>
      </c>
      <c r="R238">
        <f t="shared" ca="1" si="409"/>
        <v>0</v>
      </c>
      <c r="S238">
        <f t="shared" ca="1" si="415"/>
        <v>0</v>
      </c>
      <c r="T238">
        <f>IF(P238,T237+S238*$D238,0)</f>
        <v>0</v>
      </c>
      <c r="U238">
        <f>IF($P238,T238*Analysis!$B$28+Analysis!$B$29,0)</f>
        <v>0</v>
      </c>
      <c r="V238">
        <f>U238-'Flight Input'!$U238</f>
        <v>0</v>
      </c>
      <c r="W238">
        <f ca="1">MEDIAN2(R238,Analysis!$B$5,2)</f>
        <v>0</v>
      </c>
      <c r="X238">
        <f t="shared" ref="X238:Y238" ca="1" si="500">X237+W238*$D238</f>
        <v>0</v>
      </c>
      <c r="Y238">
        <f t="shared" ca="1" si="500"/>
        <v>0</v>
      </c>
      <c r="AA238">
        <f ca="1">AVERAGE2(W238,Analysis!$B$6,2)</f>
        <v>0</v>
      </c>
      <c r="AB238">
        <f t="shared" ref="AB238:AC238" ca="1" si="501">AB237+AA238*$D238</f>
        <v>0</v>
      </c>
      <c r="AC238">
        <f t="shared" ca="1" si="501"/>
        <v>0</v>
      </c>
      <c r="AF238">
        <f ca="1">IF(B238&gt;0,C238-Analysis!$B$14,0)</f>
        <v>1.8310785428479193E-3</v>
      </c>
      <c r="AG238">
        <f ca="1">IF(B238&gt;0,AG237+AF238*$D238,0)</f>
        <v>-1.5717747048639229E-2</v>
      </c>
      <c r="AH238">
        <f ca="1">IF(B238&gt;0,AH237+AG238*$D238,0)</f>
        <v>-2.5487040912767583E-2</v>
      </c>
      <c r="AI238">
        <f ca="1">IF(AND(B238&gt;Analysis!$B$39,B238&lt;Analysis!$B$40),FilterInput(AF238,Analysis!$B$34,Analysis!$B$35),0)</f>
        <v>0</v>
      </c>
      <c r="AJ238">
        <f ca="1">MEDIAN2(AI238,Analysis!$B$5,2)</f>
        <v>0</v>
      </c>
      <c r="AK238">
        <f ca="1">AVERAGE2(AJ238,Analysis!$B$6,2)</f>
        <v>0</v>
      </c>
      <c r="AL238">
        <f ca="1">INTEGRAL2(R238,$B238,AL237,R237,$B237,Analysis!$B$22)</f>
        <v>0</v>
      </c>
      <c r="AM238">
        <f ca="1">IF(AND(B238&lt;Analysis!$B$40,B238&gt;0),INTEGRAL2(AL238,$B238,AM237,AL237,$B237,Analysis!$B$23),0)</f>
        <v>0</v>
      </c>
      <c r="AN238">
        <f>IF($P238,AM238*Analysis!$B$30+Analysis!$B$31,0)</f>
        <v>0</v>
      </c>
      <c r="AO238">
        <f>AN238-'Flight Input'!$U238</f>
        <v>0</v>
      </c>
      <c r="AQ238">
        <f>Analysis!$B$36*'Flight Input'!U238+IF('Flight Input'!U238 &gt; 0,Analysis!$B$37,0)</f>
        <v>0</v>
      </c>
      <c r="AR238">
        <f ca="1">_xlfn.COVARIANCE.P($AN$102:$AN$1102,'Flight Input'!U238:U1238)</f>
        <v>4.8779586829559452E-3</v>
      </c>
    </row>
    <row r="239" spans="1:44" x14ac:dyDescent="0.3">
      <c r="A239">
        <v>237</v>
      </c>
      <c r="B239">
        <f>'Flight Input'!M239</f>
        <v>4.7922260000050301</v>
      </c>
      <c r="C239">
        <f ca="1">INDIRECT(CONCATENATE("'Flight Input'!",Analysis!$B$2,A239+2))</f>
        <v>9.8539291799999997</v>
      </c>
      <c r="D239">
        <f t="shared" si="406"/>
        <v>2.4170000004232861E-2</v>
      </c>
      <c r="F239">
        <f t="shared" ca="1" si="412"/>
        <v>46.684629016377485</v>
      </c>
      <c r="G239">
        <f t="shared" ca="1" si="413"/>
        <v>111.13377479723414</v>
      </c>
      <c r="I239">
        <f>SUM(D$2:D239)/COUNT(D$2:D239)</f>
        <v>1.999842194096875E-2</v>
      </c>
      <c r="J239">
        <f t="shared" si="407"/>
        <v>1.2085953619529459</v>
      </c>
      <c r="L239">
        <f ca="1">VARA(C$2:C239)</f>
        <v>4.5918224903503129E-4</v>
      </c>
      <c r="M239">
        <f t="shared" ca="1" si="408"/>
        <v>-7.7892293014647951E-5</v>
      </c>
      <c r="N239">
        <f t="shared" ca="1" si="414"/>
        <v>-4.4240380629414947E-2</v>
      </c>
      <c r="O239" t="b">
        <f ca="1">IF(OR(O238,M239*MIN((B239-B$2)*Analysis!$B$19,1)&gt;Analysis!$B$18),TRUE,FALSE)</f>
        <v>0</v>
      </c>
      <c r="P239" t="b">
        <f>IF(OR('Flight Input'!N239=3,'Flight Input'!N239=9),TRUE,FALSE)</f>
        <v>0</v>
      </c>
      <c r="Q239">
        <f ca="1">IF(O239,Q238,SUM(C$2:C239)/COUNT(C$2:C239))+(Analysis!$D$14-500)/1000000</f>
        <v>9.8501904449579722</v>
      </c>
      <c r="R239">
        <f t="shared" ca="1" si="409"/>
        <v>0</v>
      </c>
      <c r="S239">
        <f t="shared" ca="1" si="415"/>
        <v>0</v>
      </c>
      <c r="T239">
        <f>IF(P239,T238+S239*$D239,0)</f>
        <v>0</v>
      </c>
      <c r="U239">
        <f>IF($P239,T239*Analysis!$B$28+Analysis!$B$29,0)</f>
        <v>0</v>
      </c>
      <c r="V239">
        <f>U239-'Flight Input'!$U239</f>
        <v>0</v>
      </c>
      <c r="W239">
        <f ca="1">MEDIAN2(R239,Analysis!$B$5,2)</f>
        <v>0</v>
      </c>
      <c r="X239">
        <f t="shared" ref="X239:Y239" ca="1" si="502">X238+W239*$D239</f>
        <v>0</v>
      </c>
      <c r="Y239">
        <f t="shared" ca="1" si="502"/>
        <v>0</v>
      </c>
      <c r="AA239">
        <f ca="1">AVERAGE2(W239,Analysis!$B$6,2)</f>
        <v>0</v>
      </c>
      <c r="AB239">
        <f t="shared" ref="AB239:AC239" ca="1" si="503">AB238+AA239*$D239</f>
        <v>0</v>
      </c>
      <c r="AC239">
        <f t="shared" ca="1" si="503"/>
        <v>0</v>
      </c>
      <c r="AF239">
        <f ca="1">IF(B239&gt;0,C239-Analysis!$B$14,0)</f>
        <v>7.617885428476967E-4</v>
      </c>
      <c r="AG239">
        <f ca="1">IF(B239&gt;0,AG238+AF239*$D239,0)</f>
        <v>-1.5699334619555375E-2</v>
      </c>
      <c r="AH239">
        <f ca="1">IF(B239&gt;0,AH238+AG239*$D239,0)</f>
        <v>-2.5866493830588689E-2</v>
      </c>
      <c r="AI239">
        <f ca="1">IF(AND(B239&gt;Analysis!$B$39,B239&lt;Analysis!$B$40),FilterInput(AF239,Analysis!$B$34,Analysis!$B$35),0)</f>
        <v>0</v>
      </c>
      <c r="AJ239">
        <f ca="1">MEDIAN2(AI239,Analysis!$B$5,2)</f>
        <v>0</v>
      </c>
      <c r="AK239">
        <f ca="1">AVERAGE2(AJ239,Analysis!$B$6,2)</f>
        <v>0</v>
      </c>
      <c r="AL239">
        <f ca="1">INTEGRAL2(R239,$B239,AL238,R238,$B238,Analysis!$B$22)</f>
        <v>0</v>
      </c>
      <c r="AM239">
        <f ca="1">IF(AND(B239&lt;Analysis!$B$40,B239&gt;0),INTEGRAL2(AL239,$B239,AM238,AL238,$B238,Analysis!$B$23),0)</f>
        <v>0</v>
      </c>
      <c r="AN239">
        <f>IF($P239,AM239*Analysis!$B$30+Analysis!$B$31,0)</f>
        <v>0</v>
      </c>
      <c r="AO239">
        <f>AN239-'Flight Input'!$U239</f>
        <v>0</v>
      </c>
      <c r="AQ239">
        <f>Analysis!$B$36*'Flight Input'!U239+IF('Flight Input'!U239 &gt; 0,Analysis!$B$37,0)</f>
        <v>0</v>
      </c>
      <c r="AR239">
        <f ca="1">_xlfn.COVARIANCE.P($AN$102:$AN$1102,'Flight Input'!U239:U1239)</f>
        <v>4.7944723757798267E-3</v>
      </c>
    </row>
    <row r="240" spans="1:44" x14ac:dyDescent="0.3">
      <c r="A240">
        <v>238</v>
      </c>
      <c r="B240">
        <f>'Flight Input'!M240</f>
        <v>4.8123060000070836</v>
      </c>
      <c r="C240">
        <f ca="1">INDIRECT(CONCATENATE("'Flight Input'!",Analysis!$B$2,A240+2))</f>
        <v>9.8533700100000008</v>
      </c>
      <c r="D240">
        <f t="shared" si="406"/>
        <v>2.0080000002053566E-2</v>
      </c>
      <c r="F240">
        <f t="shared" ca="1" si="412"/>
        <v>46.882484686198516</v>
      </c>
      <c r="G240">
        <f t="shared" ca="1" si="413"/>
        <v>112.07517508982929</v>
      </c>
      <c r="I240">
        <f>SUM(D$2:D240)/COUNT(D$2:D240)</f>
        <v>1.9998764705931291E-2</v>
      </c>
      <c r="J240">
        <f t="shared" si="407"/>
        <v>1.0040620156953086</v>
      </c>
      <c r="L240">
        <f ca="1">VARA(C$2:C240)</f>
        <v>4.5729818900134894E-4</v>
      </c>
      <c r="M240">
        <f t="shared" ca="1" si="408"/>
        <v>-9.3827690910840321E-5</v>
      </c>
      <c r="N240">
        <f t="shared" ca="1" si="414"/>
        <v>-2.7847111550884318E-2</v>
      </c>
      <c r="O240" t="b">
        <f ca="1">IF(OR(O239,M240*MIN((B240-B$2)*Analysis!$B$19,1)&gt;Analysis!$B$18),TRUE,FALSE)</f>
        <v>0</v>
      </c>
      <c r="P240" t="b">
        <f>IF(OR('Flight Input'!N240=3,'Flight Input'!N240=9),TRUE,FALSE)</f>
        <v>0</v>
      </c>
      <c r="Q240">
        <f ca="1">IF(O240,Q239,SUM(C$2:C240)/COUNT(C$2:C240))+(Analysis!$D$14-500)/1000000</f>
        <v>9.8502042088284423</v>
      </c>
      <c r="R240">
        <f t="shared" ca="1" si="409"/>
        <v>0</v>
      </c>
      <c r="S240">
        <f t="shared" ca="1" si="415"/>
        <v>0</v>
      </c>
      <c r="T240">
        <f>IF(P240,T239+S240*$D240,0)</f>
        <v>0</v>
      </c>
      <c r="U240">
        <f>IF($P240,T240*Analysis!$B$28+Analysis!$B$29,0)</f>
        <v>0</v>
      </c>
      <c r="V240">
        <f>U240-'Flight Input'!$U240</f>
        <v>0</v>
      </c>
      <c r="W240">
        <f ca="1">MEDIAN2(R240,Analysis!$B$5,2)</f>
        <v>0</v>
      </c>
      <c r="X240">
        <f t="shared" ref="X240:Y240" ca="1" si="504">X239+W240*$D240</f>
        <v>0</v>
      </c>
      <c r="Y240">
        <f t="shared" ca="1" si="504"/>
        <v>0</v>
      </c>
      <c r="AA240">
        <f ca="1">AVERAGE2(W240,Analysis!$B$6,2)</f>
        <v>0</v>
      </c>
      <c r="AB240">
        <f t="shared" ref="AB240:AC240" ca="1" si="505">AB239+AA240*$D240</f>
        <v>0</v>
      </c>
      <c r="AC240">
        <f t="shared" ca="1" si="505"/>
        <v>0</v>
      </c>
      <c r="AF240">
        <f ca="1">IF(B240&gt;0,C240-Analysis!$B$14,0)</f>
        <v>2.0261854284875369E-4</v>
      </c>
      <c r="AG240">
        <f ca="1">IF(B240&gt;0,AG239+AF240*$D240,0)</f>
        <v>-1.5695266039214555E-2</v>
      </c>
      <c r="AH240">
        <f ca="1">IF(B240&gt;0,AH239+AG240*$D240,0)</f>
        <v>-2.6181654772688349E-2</v>
      </c>
      <c r="AI240">
        <f ca="1">IF(AND(B240&gt;Analysis!$B$39,B240&lt;Analysis!$B$40),FilterInput(AF240,Analysis!$B$34,Analysis!$B$35),0)</f>
        <v>0</v>
      </c>
      <c r="AJ240">
        <f ca="1">MEDIAN2(AI240,Analysis!$B$5,2)</f>
        <v>0</v>
      </c>
      <c r="AK240">
        <f ca="1">AVERAGE2(AJ240,Analysis!$B$6,2)</f>
        <v>0</v>
      </c>
      <c r="AL240">
        <f ca="1">INTEGRAL2(R240,$B240,AL239,R239,$B239,Analysis!$B$22)</f>
        <v>0</v>
      </c>
      <c r="AM240">
        <f ca="1">IF(AND(B240&lt;Analysis!$B$40,B240&gt;0),INTEGRAL2(AL240,$B240,AM239,AL239,$B239,Analysis!$B$23),0)</f>
        <v>0</v>
      </c>
      <c r="AN240">
        <f>IF($P240,AM240*Analysis!$B$30+Analysis!$B$31,0)</f>
        <v>0</v>
      </c>
      <c r="AO240">
        <f>AN240-'Flight Input'!$U240</f>
        <v>0</v>
      </c>
      <c r="AQ240">
        <f>Analysis!$B$36*'Flight Input'!U240+IF('Flight Input'!U240 &gt; 0,Analysis!$B$37,0)</f>
        <v>0</v>
      </c>
      <c r="AR240">
        <f ca="1">_xlfn.COVARIANCE.P($AN$102:$AN$1102,'Flight Input'!U240:U1240)</f>
        <v>4.7107774548958486E-3</v>
      </c>
    </row>
    <row r="241" spans="1:44" x14ac:dyDescent="0.3">
      <c r="A241">
        <v>239</v>
      </c>
      <c r="B241">
        <f>'Flight Input'!M241</f>
        <v>4.8278129999962403</v>
      </c>
      <c r="C241">
        <f ca="1">INDIRECT(CONCATENATE("'Flight Input'!",Analysis!$B$2,A241+2))</f>
        <v>9.8536545000000011</v>
      </c>
      <c r="D241">
        <f t="shared" si="406"/>
        <v>1.5506999989156611E-2</v>
      </c>
      <c r="F241">
        <f t="shared" ca="1" si="412"/>
        <v>47.03528530642317</v>
      </c>
      <c r="G241">
        <f t="shared" ca="1" si="413"/>
        <v>112.80455125856597</v>
      </c>
      <c r="I241">
        <f>SUM(D$2:D241)/COUNT(D$2:D241)</f>
        <v>1.9979970711300435E-2</v>
      </c>
      <c r="J241">
        <f t="shared" si="407"/>
        <v>0.77612726330905157</v>
      </c>
      <c r="L241">
        <f ca="1">VARA(C$2:C241)</f>
        <v>4.5543762276251939E-4</v>
      </c>
      <c r="M241">
        <f t="shared" ca="1" si="408"/>
        <v>-1.19982346045693E-4</v>
      </c>
      <c r="N241">
        <f t="shared" ca="1" si="414"/>
        <v>1.8345908312325757E-2</v>
      </c>
      <c r="O241" t="b">
        <f ca="1">IF(OR(O240,M241*MIN((B241-B$2)*Analysis!$B$19,1)&gt;Analysis!$B$18),TRUE,FALSE)</f>
        <v>0</v>
      </c>
      <c r="P241" t="b">
        <f>IF(OR('Flight Input'!N241=3,'Flight Input'!N241=9),TRUE,FALSE)</f>
        <v>0</v>
      </c>
      <c r="Q241">
        <f ca="1">IF(O241,Q240,SUM(C$2:C241)/COUNT(C$2:C241))+(Analysis!$D$14-500)/1000000</f>
        <v>9.8502190433749917</v>
      </c>
      <c r="R241">
        <f t="shared" ca="1" si="409"/>
        <v>0</v>
      </c>
      <c r="S241">
        <f t="shared" ca="1" si="415"/>
        <v>0</v>
      </c>
      <c r="T241">
        <f>IF(P241,T240+S241*$D241,0)</f>
        <v>0</v>
      </c>
      <c r="U241">
        <f>IF($P241,T241*Analysis!$B$28+Analysis!$B$29,0)</f>
        <v>0</v>
      </c>
      <c r="V241">
        <f>U241-'Flight Input'!$U241</f>
        <v>0</v>
      </c>
      <c r="W241">
        <f ca="1">MEDIAN2(R241,Analysis!$B$5,2)</f>
        <v>0</v>
      </c>
      <c r="X241">
        <f t="shared" ref="X241:Y241" ca="1" si="506">X240+W241*$D241</f>
        <v>0</v>
      </c>
      <c r="Y241">
        <f t="shared" ca="1" si="506"/>
        <v>0</v>
      </c>
      <c r="AA241">
        <f ca="1">AVERAGE2(W241,Analysis!$B$6,2)</f>
        <v>0</v>
      </c>
      <c r="AB241">
        <f t="shared" ref="AB241:AC241" ca="1" si="507">AB240+AA241*$D241</f>
        <v>0</v>
      </c>
      <c r="AC241">
        <f t="shared" ca="1" si="507"/>
        <v>0</v>
      </c>
      <c r="AF241">
        <f ca="1">IF(B241&gt;0,C241-Analysis!$B$14,0)</f>
        <v>4.8710854284905736E-4</v>
      </c>
      <c r="AG241">
        <f ca="1">IF(B241&gt;0,AG240+AF241*$D241,0)</f>
        <v>-1.5687712447045876E-2</v>
      </c>
      <c r="AH241">
        <f ca="1">IF(B241&gt;0,AH240+AG241*$D241,0)</f>
        <v>-2.6424924129434584E-2</v>
      </c>
      <c r="AI241">
        <f ca="1">IF(AND(B241&gt;Analysis!$B$39,B241&lt;Analysis!$B$40),FilterInput(AF241,Analysis!$B$34,Analysis!$B$35),0)</f>
        <v>0</v>
      </c>
      <c r="AJ241">
        <f ca="1">MEDIAN2(AI241,Analysis!$B$5,2)</f>
        <v>0</v>
      </c>
      <c r="AK241">
        <f ca="1">AVERAGE2(AJ241,Analysis!$B$6,2)</f>
        <v>0</v>
      </c>
      <c r="AL241">
        <f ca="1">INTEGRAL2(R241,$B241,AL240,R240,$B240,Analysis!$B$22)</f>
        <v>0</v>
      </c>
      <c r="AM241">
        <f ca="1">IF(AND(B241&lt;Analysis!$B$40,B241&gt;0),INTEGRAL2(AL241,$B241,AM240,AL240,$B240,Analysis!$B$23),0)</f>
        <v>0</v>
      </c>
      <c r="AN241">
        <f>IF($P241,AM241*Analysis!$B$30+Analysis!$B$31,0)</f>
        <v>0</v>
      </c>
      <c r="AO241">
        <f>AN241-'Flight Input'!$U241</f>
        <v>0</v>
      </c>
      <c r="AQ241">
        <f>Analysis!$B$36*'Flight Input'!U241+IF('Flight Input'!U241 &gt; 0,Analysis!$B$37,0)</f>
        <v>0</v>
      </c>
      <c r="AR241">
        <f ca="1">_xlfn.COVARIANCE.P($AN$102:$AN$1102,'Flight Input'!U241:U1241)</f>
        <v>4.6269573925931465E-3</v>
      </c>
    </row>
    <row r="242" spans="1:44" x14ac:dyDescent="0.3">
      <c r="A242">
        <v>240</v>
      </c>
      <c r="B242">
        <f>'Flight Input'!M242</f>
        <v>4.8518710000062129</v>
      </c>
      <c r="C242">
        <f ca="1">INDIRECT(CONCATENATE("'Flight Input'!",Analysis!$B$2,A242+2))</f>
        <v>9.8547826500000006</v>
      </c>
      <c r="D242">
        <f t="shared" si="406"/>
        <v>2.4058000009972602E-2</v>
      </c>
      <c r="F242">
        <f t="shared" ca="1" si="412"/>
        <v>47.272371667515145</v>
      </c>
      <c r="G242">
        <f t="shared" ca="1" si="413"/>
        <v>113.94182997661447</v>
      </c>
      <c r="I242">
        <f>SUM(D$2:D242)/COUNT(D$2:D242)</f>
        <v>1.9996962500044901E-2</v>
      </c>
      <c r="J242">
        <f t="shared" si="407"/>
        <v>1.2030827186838291</v>
      </c>
      <c r="L242">
        <f ca="1">VARA(C$2:C242)</f>
        <v>4.5363059919140402E-4</v>
      </c>
      <c r="M242">
        <f t="shared" ca="1" si="408"/>
        <v>-7.5111130200611895E-5</v>
      </c>
      <c r="N242">
        <f t="shared" ca="1" si="414"/>
        <v>4.6892925410753426E-2</v>
      </c>
      <c r="O242" t="b">
        <f ca="1">IF(OR(O241,M242*MIN((B242-B$2)*Analysis!$B$19,1)&gt;Analysis!$B$18),TRUE,FALSE)</f>
        <v>0</v>
      </c>
      <c r="P242" t="b">
        <f>IF(OR('Flight Input'!N242=3,'Flight Input'!N242=9),TRUE,FALSE)</f>
        <v>0</v>
      </c>
      <c r="Q242">
        <f ca="1">IF(O242,Q241,SUM(C$2:C242)/COUNT(C$2:C242))+(Analysis!$D$14-500)/1000000</f>
        <v>9.8502384359336013</v>
      </c>
      <c r="R242">
        <f t="shared" ca="1" si="409"/>
        <v>0</v>
      </c>
      <c r="S242">
        <f t="shared" ca="1" si="415"/>
        <v>0</v>
      </c>
      <c r="T242">
        <f>IF(P242,T241+S242*$D242,0)</f>
        <v>0</v>
      </c>
      <c r="U242">
        <f>IF($P242,T242*Analysis!$B$28+Analysis!$B$29,0)</f>
        <v>0</v>
      </c>
      <c r="V242">
        <f>U242-'Flight Input'!$U242</f>
        <v>0</v>
      </c>
      <c r="W242">
        <f ca="1">MEDIAN2(R242,Analysis!$B$5,2)</f>
        <v>0</v>
      </c>
      <c r="X242">
        <f t="shared" ref="X242:Y242" ca="1" si="508">X241+W242*$D242</f>
        <v>0</v>
      </c>
      <c r="Y242">
        <f t="shared" ca="1" si="508"/>
        <v>0</v>
      </c>
      <c r="AA242">
        <f ca="1">AVERAGE2(W242,Analysis!$B$6,2)</f>
        <v>0</v>
      </c>
      <c r="AB242">
        <f t="shared" ref="AB242:AC242" ca="1" si="509">AB241+AA242*$D242</f>
        <v>0</v>
      </c>
      <c r="AC242">
        <f t="shared" ca="1" si="509"/>
        <v>0</v>
      </c>
      <c r="AF242">
        <f ca="1">IF(B242&gt;0,C242-Analysis!$B$14,0)</f>
        <v>1.6152585428486077E-3</v>
      </c>
      <c r="AG242">
        <f ca="1">IF(B242&gt;0,AG241+AF242*$D242,0)</f>
        <v>-1.5648852557005915E-2</v>
      </c>
      <c r="AH242">
        <f ca="1">IF(B242&gt;0,AH241+AG242*$D242,0)</f>
        <v>-2.6801404224407091E-2</v>
      </c>
      <c r="AI242">
        <f ca="1">IF(AND(B242&gt;Analysis!$B$39,B242&lt;Analysis!$B$40),FilterInput(AF242,Analysis!$B$34,Analysis!$B$35),0)</f>
        <v>0</v>
      </c>
      <c r="AJ242">
        <f ca="1">MEDIAN2(AI242,Analysis!$B$5,2)</f>
        <v>0</v>
      </c>
      <c r="AK242">
        <f ca="1">AVERAGE2(AJ242,Analysis!$B$6,2)</f>
        <v>0</v>
      </c>
      <c r="AL242">
        <f ca="1">INTEGRAL2(R242,$B242,AL241,R241,$B241,Analysis!$B$22)</f>
        <v>0</v>
      </c>
      <c r="AM242">
        <f ca="1">IF(AND(B242&lt;Analysis!$B$40,B242&gt;0),INTEGRAL2(AL242,$B242,AM241,AL241,$B241,Analysis!$B$23),0)</f>
        <v>0</v>
      </c>
      <c r="AN242">
        <f>IF($P242,AM242*Analysis!$B$30+Analysis!$B$31,0)</f>
        <v>0</v>
      </c>
      <c r="AO242">
        <f>AN242-'Flight Input'!$U242</f>
        <v>0</v>
      </c>
      <c r="AQ242">
        <f>Analysis!$B$36*'Flight Input'!U242+IF('Flight Input'!U242 &gt; 0,Analysis!$B$37,0)</f>
        <v>0</v>
      </c>
      <c r="AR242">
        <f ca="1">_xlfn.COVARIANCE.P($AN$102:$AN$1102,'Flight Input'!U242:U1242)</f>
        <v>4.5435470724927958E-3</v>
      </c>
    </row>
    <row r="243" spans="1:44" x14ac:dyDescent="0.3">
      <c r="A243">
        <v>241</v>
      </c>
      <c r="B243">
        <f>'Flight Input'!M243</f>
        <v>4.8685109999933047</v>
      </c>
      <c r="C243">
        <f ca="1">INDIRECT(CONCATENATE("'Flight Input'!",Analysis!$B$2,A243+2))</f>
        <v>9.8554497300000019</v>
      </c>
      <c r="D243">
        <f t="shared" si="406"/>
        <v>1.6639999987091869E-2</v>
      </c>
      <c r="F243">
        <f t="shared" ca="1" si="412"/>
        <v>47.436366350895128</v>
      </c>
      <c r="G243">
        <f t="shared" ca="1" si="413"/>
        <v>114.73117111208106</v>
      </c>
      <c r="I243">
        <f>SUM(D$2:D243)/COUNT(D$2:D243)</f>
        <v>1.99830331950119E-2</v>
      </c>
      <c r="J243">
        <f t="shared" si="407"/>
        <v>0.83270641772468712</v>
      </c>
      <c r="L243">
        <f ca="1">VARA(C$2:C243)</f>
        <v>4.5186532351663403E-4</v>
      </c>
      <c r="M243">
        <f t="shared" ca="1" si="408"/>
        <v>-1.0608627861414475E-4</v>
      </c>
      <c r="N243">
        <f t="shared" ca="1" si="414"/>
        <v>4.0088942338866382E-2</v>
      </c>
      <c r="O243" t="b">
        <f ca="1">IF(OR(O242,M243*MIN((B243-B$2)*Analysis!$B$19,1)&gt;Analysis!$B$18),TRUE,FALSE)</f>
        <v>0</v>
      </c>
      <c r="P243" t="b">
        <f>IF(OR('Flight Input'!N243=3,'Flight Input'!N243=9),TRUE,FALSE)</f>
        <v>0</v>
      </c>
      <c r="Q243">
        <f ca="1">IF(O243,Q242,SUM(C$2:C243)/COUNT(C$2:C243))+(Analysis!$D$14-500)/1000000</f>
        <v>9.850260424752058</v>
      </c>
      <c r="R243">
        <f t="shared" ca="1" si="409"/>
        <v>0</v>
      </c>
      <c r="S243">
        <f t="shared" ca="1" si="415"/>
        <v>0</v>
      </c>
      <c r="T243">
        <f>IF(P243,T242+S243*$D243,0)</f>
        <v>0</v>
      </c>
      <c r="U243">
        <f>IF($P243,T243*Analysis!$B$28+Analysis!$B$29,0)</f>
        <v>0</v>
      </c>
      <c r="V243">
        <f>U243-'Flight Input'!$U243</f>
        <v>0</v>
      </c>
      <c r="W243">
        <f ca="1">MEDIAN2(R243,Analysis!$B$5,2)</f>
        <v>0</v>
      </c>
      <c r="X243">
        <f t="shared" ref="X243:Y243" ca="1" si="510">X242+W243*$D243</f>
        <v>0</v>
      </c>
      <c r="Y243">
        <f t="shared" ca="1" si="510"/>
        <v>0</v>
      </c>
      <c r="AA243">
        <f ca="1">AVERAGE2(W243,Analysis!$B$6,2)</f>
        <v>0</v>
      </c>
      <c r="AB243">
        <f t="shared" ref="AB243:AC243" ca="1" si="511">AB242+AA243*$D243</f>
        <v>0</v>
      </c>
      <c r="AC243">
        <f t="shared" ca="1" si="511"/>
        <v>0</v>
      </c>
      <c r="AF243">
        <f ca="1">IF(B243&gt;0,C243-Analysis!$B$14,0)</f>
        <v>2.282338542849871E-3</v>
      </c>
      <c r="AG243">
        <f ca="1">IF(B243&gt;0,AG242+AF243*$D243,0)</f>
        <v>-1.5610874443682353E-2</v>
      </c>
      <c r="AH243">
        <f ca="1">IF(B243&gt;0,AH242+AG243*$D243,0)</f>
        <v>-2.7061169174948458E-2</v>
      </c>
      <c r="AI243">
        <f ca="1">IF(AND(B243&gt;Analysis!$B$39,B243&lt;Analysis!$B$40),FilterInput(AF243,Analysis!$B$34,Analysis!$B$35),0)</f>
        <v>0</v>
      </c>
      <c r="AJ243">
        <f ca="1">MEDIAN2(AI243,Analysis!$B$5,2)</f>
        <v>0</v>
      </c>
      <c r="AK243">
        <f ca="1">AVERAGE2(AJ243,Analysis!$B$6,2)</f>
        <v>0</v>
      </c>
      <c r="AL243">
        <f ca="1">INTEGRAL2(R243,$B243,AL242,R242,$B242,Analysis!$B$22)</f>
        <v>0</v>
      </c>
      <c r="AM243">
        <f ca="1">IF(AND(B243&lt;Analysis!$B$40,B243&gt;0),INTEGRAL2(AL243,$B243,AM242,AL242,$B242,Analysis!$B$23),0)</f>
        <v>0</v>
      </c>
      <c r="AN243">
        <f>IF($P243,AM243*Analysis!$B$30+Analysis!$B$31,0)</f>
        <v>0</v>
      </c>
      <c r="AO243">
        <f>AN243-'Flight Input'!$U243</f>
        <v>0</v>
      </c>
      <c r="AQ243">
        <f>Analysis!$B$36*'Flight Input'!U243+IF('Flight Input'!U243 &gt; 0,Analysis!$B$37,0)</f>
        <v>0</v>
      </c>
      <c r="AR243">
        <f ca="1">_xlfn.COVARIANCE.P($AN$102:$AN$1102,'Flight Input'!U243:U1243)</f>
        <v>4.4616359717691333E-3</v>
      </c>
    </row>
    <row r="244" spans="1:44" x14ac:dyDescent="0.3">
      <c r="A244">
        <v>242</v>
      </c>
      <c r="B244">
        <f>'Flight Input'!M244</f>
        <v>4.8900969999958761</v>
      </c>
      <c r="C244">
        <f ca="1">INDIRECT(CONCATENATE("'Flight Input'!",Analysis!$B$2,A244+2))</f>
        <v>9.8536152599999998</v>
      </c>
      <c r="D244">
        <f t="shared" si="406"/>
        <v>2.1586000002571382E-2</v>
      </c>
      <c r="F244">
        <f t="shared" ca="1" si="412"/>
        <v>47.649066489922824</v>
      </c>
      <c r="G244">
        <f t="shared" ca="1" si="413"/>
        <v>115.75972386145506</v>
      </c>
      <c r="I244">
        <f>SUM(D$2:D244)/COUNT(D$2:D244)</f>
        <v>1.9989657024795205E-2</v>
      </c>
      <c r="J244">
        <f t="shared" si="407"/>
        <v>1.0798584475859725</v>
      </c>
      <c r="L244">
        <f ca="1">VARA(C$2:C244)</f>
        <v>4.500475150709474E-4</v>
      </c>
      <c r="M244">
        <f t="shared" ca="1" si="408"/>
        <v>-8.4212380499865054E-5</v>
      </c>
      <c r="N244">
        <f t="shared" ca="1" si="414"/>
        <v>-8.4984249040286064E-2</v>
      </c>
      <c r="O244" t="b">
        <f ca="1">IF(OR(O243,M244*MIN((B244-B$2)*Analysis!$B$19,1)&gt;Analysis!$B$18),TRUE,FALSE)</f>
        <v>0</v>
      </c>
      <c r="P244" t="b">
        <f>IF(OR('Flight Input'!N244=3,'Flight Input'!N244=9),TRUE,FALSE)</f>
        <v>0</v>
      </c>
      <c r="Q244">
        <f ca="1">IF(O244,Q243,SUM(C$2:C244)/COUNT(C$2:C244))+(Analysis!$D$14-500)/1000000</f>
        <v>9.8502746833333248</v>
      </c>
      <c r="R244">
        <f t="shared" ca="1" si="409"/>
        <v>0</v>
      </c>
      <c r="S244">
        <f t="shared" ca="1" si="415"/>
        <v>0</v>
      </c>
      <c r="T244">
        <f>IF(P244,T243+S244*$D244,0)</f>
        <v>0</v>
      </c>
      <c r="U244">
        <f>IF($P244,T244*Analysis!$B$28+Analysis!$B$29,0)</f>
        <v>0</v>
      </c>
      <c r="V244">
        <f>U244-'Flight Input'!$U244</f>
        <v>0</v>
      </c>
      <c r="W244">
        <f ca="1">MEDIAN2(R244,Analysis!$B$5,2)</f>
        <v>0</v>
      </c>
      <c r="X244">
        <f t="shared" ref="X244:Y244" ca="1" si="512">X243+W244*$D244</f>
        <v>0</v>
      </c>
      <c r="Y244">
        <f t="shared" ca="1" si="512"/>
        <v>0</v>
      </c>
      <c r="AA244">
        <f ca="1">AVERAGE2(W244,Analysis!$B$6,2)</f>
        <v>0</v>
      </c>
      <c r="AB244">
        <f t="shared" ref="AB244:AC244" ca="1" si="513">AB243+AA244*$D244</f>
        <v>0</v>
      </c>
      <c r="AC244">
        <f t="shared" ca="1" si="513"/>
        <v>0</v>
      </c>
      <c r="AF244">
        <f ca="1">IF(B244&gt;0,C244-Analysis!$B$14,0)</f>
        <v>4.4786854284772915E-4</v>
      </c>
      <c r="AG244">
        <f ca="1">IF(B244&gt;0,AG243+AF244*$D244,0)</f>
        <v>-1.560120675331529E-2</v>
      </c>
      <c r="AH244">
        <f ca="1">IF(B244&gt;0,AH243+AG244*$D244,0)</f>
        <v>-2.739793682396564E-2</v>
      </c>
      <c r="AI244">
        <f ca="1">IF(AND(B244&gt;Analysis!$B$39,B244&lt;Analysis!$B$40),FilterInput(AF244,Analysis!$B$34,Analysis!$B$35),0)</f>
        <v>0</v>
      </c>
      <c r="AJ244">
        <f ca="1">MEDIAN2(AI244,Analysis!$B$5,2)</f>
        <v>0</v>
      </c>
      <c r="AK244">
        <f ca="1">AVERAGE2(AJ244,Analysis!$B$6,2)</f>
        <v>0</v>
      </c>
      <c r="AL244">
        <f ca="1">INTEGRAL2(R244,$B244,AL243,R243,$B243,Analysis!$B$22)</f>
        <v>0</v>
      </c>
      <c r="AM244">
        <f ca="1">IF(AND(B244&lt;Analysis!$B$40,B244&gt;0),INTEGRAL2(AL244,$B244,AM243,AL243,$B243,Analysis!$B$23),0)</f>
        <v>0</v>
      </c>
      <c r="AN244">
        <f>IF($P244,AM244*Analysis!$B$30+Analysis!$B$31,0)</f>
        <v>0</v>
      </c>
      <c r="AO244">
        <f>AN244-'Flight Input'!$U244</f>
        <v>0</v>
      </c>
      <c r="AQ244">
        <f>Analysis!$B$36*'Flight Input'!U244+IF('Flight Input'!U244 &gt; 0,Analysis!$B$37,0)</f>
        <v>0</v>
      </c>
      <c r="AR244">
        <f ca="1">_xlfn.COVARIANCE.P($AN$102:$AN$1102,'Flight Input'!U244:U1244)</f>
        <v>4.3802427147244874E-3</v>
      </c>
    </row>
    <row r="245" spans="1:44" x14ac:dyDescent="0.3">
      <c r="A245">
        <v>243</v>
      </c>
      <c r="B245">
        <f>'Flight Input'!M245</f>
        <v>4.9109770000068238</v>
      </c>
      <c r="C245">
        <f ca="1">INDIRECT(CONCATENATE("'Flight Input'!",Analysis!$B$2,A245+2))</f>
        <v>9.8532719100000001</v>
      </c>
      <c r="D245">
        <f t="shared" si="406"/>
        <v>2.0880000010947697E-2</v>
      </c>
      <c r="F245">
        <f t="shared" ca="1" si="412"/>
        <v>47.854802807511497</v>
      </c>
      <c r="G245">
        <f t="shared" ca="1" si="413"/>
        <v>116.7589321445998</v>
      </c>
      <c r="I245">
        <f>SUM(D$2:D245)/COUNT(D$2:D245)</f>
        <v>1.9993320987701183E-2</v>
      </c>
      <c r="J245">
        <f t="shared" si="407"/>
        <v>1.0443487614584865</v>
      </c>
      <c r="L245">
        <f ca="1">VARA(C$2:C245)</f>
        <v>4.4823503677217608E-4</v>
      </c>
      <c r="M245">
        <f t="shared" ca="1" si="408"/>
        <v>-8.6804516179167122E-5</v>
      </c>
      <c r="N245">
        <f t="shared" ca="1" si="414"/>
        <v>-1.6443965508601912E-2</v>
      </c>
      <c r="O245" t="b">
        <f ca="1">IF(OR(O244,M245*MIN((B245-B$2)*Analysis!$B$19,1)&gt;Analysis!$B$18),TRUE,FALSE)</f>
        <v>0</v>
      </c>
      <c r="P245" t="b">
        <f>IF(OR('Flight Input'!N245=3,'Flight Input'!N245=9),TRUE,FALSE)</f>
        <v>0</v>
      </c>
      <c r="Q245">
        <f ca="1">IF(O245,Q244,SUM(C$2:C245)/COUNT(C$2:C245))+(Analysis!$D$14-500)/1000000</f>
        <v>9.8502874178688433</v>
      </c>
      <c r="R245">
        <f t="shared" ca="1" si="409"/>
        <v>0</v>
      </c>
      <c r="S245">
        <f t="shared" ca="1" si="415"/>
        <v>0</v>
      </c>
      <c r="T245">
        <f>IF(P245,T244+S245*$D245,0)</f>
        <v>0</v>
      </c>
      <c r="U245">
        <f>IF($P245,T245*Analysis!$B$28+Analysis!$B$29,0)</f>
        <v>0</v>
      </c>
      <c r="V245">
        <f>U245-'Flight Input'!$U245</f>
        <v>0</v>
      </c>
      <c r="W245">
        <f ca="1">MEDIAN2(R245,Analysis!$B$5,2)</f>
        <v>0</v>
      </c>
      <c r="X245">
        <f t="shared" ref="X245:Y245" ca="1" si="514">X244+W245*$D245</f>
        <v>0</v>
      </c>
      <c r="Y245">
        <f t="shared" ca="1" si="514"/>
        <v>0</v>
      </c>
      <c r="AA245">
        <f ca="1">AVERAGE2(W245,Analysis!$B$6,2)</f>
        <v>0</v>
      </c>
      <c r="AB245">
        <f t="shared" ref="AB245:AC245" ca="1" si="515">AB244+AA245*$D245</f>
        <v>0</v>
      </c>
      <c r="AC245">
        <f t="shared" ca="1" si="515"/>
        <v>0</v>
      </c>
      <c r="AF245">
        <f ca="1">IF(B245&gt;0,C245-Analysis!$B$14,0)</f>
        <v>1.045185428480977E-4</v>
      </c>
      <c r="AG245">
        <f ca="1">IF(B245&gt;0,AG244+AF245*$D245,0)</f>
        <v>-1.5599024406139477E-2</v>
      </c>
      <c r="AH245">
        <f ca="1">IF(B245&gt;0,AH244+AG245*$D245,0)</f>
        <v>-2.7723644453736606E-2</v>
      </c>
      <c r="AI245">
        <f ca="1">IF(AND(B245&gt;Analysis!$B$39,B245&lt;Analysis!$B$40),FilterInput(AF245,Analysis!$B$34,Analysis!$B$35),0)</f>
        <v>0</v>
      </c>
      <c r="AJ245">
        <f ca="1">MEDIAN2(AI245,Analysis!$B$5,2)</f>
        <v>0</v>
      </c>
      <c r="AK245">
        <f ca="1">AVERAGE2(AJ245,Analysis!$B$6,2)</f>
        <v>0</v>
      </c>
      <c r="AL245">
        <f ca="1">INTEGRAL2(R245,$B245,AL244,R244,$B244,Analysis!$B$22)</f>
        <v>0</v>
      </c>
      <c r="AM245">
        <f ca="1">IF(AND(B245&lt;Analysis!$B$40,B245&gt;0),INTEGRAL2(AL245,$B245,AM244,AL244,$B244,Analysis!$B$23),0)</f>
        <v>0</v>
      </c>
      <c r="AN245">
        <f>IF($P245,AM245*Analysis!$B$30+Analysis!$B$31,0)</f>
        <v>0</v>
      </c>
      <c r="AO245">
        <f>AN245-'Flight Input'!$U245</f>
        <v>0</v>
      </c>
      <c r="AQ245">
        <f>Analysis!$B$36*'Flight Input'!U245+IF('Flight Input'!U245 &gt; 0,Analysis!$B$37,0)</f>
        <v>0</v>
      </c>
      <c r="AR245">
        <f ca="1">_xlfn.COVARIANCE.P($AN$102:$AN$1102,'Flight Input'!U245:U1245)</f>
        <v>4.2987235859921966E-3</v>
      </c>
    </row>
    <row r="246" spans="1:44" x14ac:dyDescent="0.3">
      <c r="A246">
        <v>244</v>
      </c>
      <c r="B246">
        <f>'Flight Input'!M246</f>
        <v>4.9282450000027893</v>
      </c>
      <c r="C246">
        <f ca="1">INDIRECT(CONCATENATE("'Flight Input'!",Analysis!$B$2,A246+2))</f>
        <v>9.8541646200000006</v>
      </c>
      <c r="D246">
        <f t="shared" si="406"/>
        <v>1.7267999995965511E-2</v>
      </c>
      <c r="F246">
        <f t="shared" ca="1" si="412"/>
        <v>48.024964522129899</v>
      </c>
      <c r="G246">
        <f t="shared" ca="1" si="413"/>
        <v>117.58822723177418</v>
      </c>
      <c r="I246">
        <f>SUM(D$2:D246)/COUNT(D$2:D246)</f>
        <v>1.9982151639374397E-2</v>
      </c>
      <c r="J246">
        <f t="shared" si="407"/>
        <v>0.86417120176083995</v>
      </c>
      <c r="L246">
        <f ca="1">VARA(C$2:C246)</f>
        <v>4.4646289683431136E-4</v>
      </c>
      <c r="M246">
        <f t="shared" ca="1" si="408"/>
        <v>-1.0262566239742646E-4</v>
      </c>
      <c r="N246">
        <f t="shared" ca="1" si="414"/>
        <v>5.1697359289381239E-2</v>
      </c>
      <c r="O246" t="b">
        <f ca="1">IF(OR(O245,M246*MIN((B246-B$2)*Analysis!$B$19,1)&gt;Analysis!$B$18),TRUE,FALSE)</f>
        <v>0</v>
      </c>
      <c r="P246" t="b">
        <f>IF(OR('Flight Input'!N246=3,'Flight Input'!N246=9),TRUE,FALSE)</f>
        <v>0</v>
      </c>
      <c r="Q246">
        <f ca="1">IF(O246,Q245,SUM(C$2:C246)/COUNT(C$2:C246))+(Analysis!$D$14-500)/1000000</f>
        <v>9.8503036921632567</v>
      </c>
      <c r="R246">
        <f t="shared" ca="1" si="409"/>
        <v>0</v>
      </c>
      <c r="S246">
        <f t="shared" ca="1" si="415"/>
        <v>0</v>
      </c>
      <c r="T246">
        <f>IF(P246,T245+S246*$D246,0)</f>
        <v>0</v>
      </c>
      <c r="U246">
        <f>IF($P246,T246*Analysis!$B$28+Analysis!$B$29,0)</f>
        <v>0</v>
      </c>
      <c r="V246">
        <f>U246-'Flight Input'!$U246</f>
        <v>0</v>
      </c>
      <c r="W246">
        <f ca="1">MEDIAN2(R246,Analysis!$B$5,2)</f>
        <v>0</v>
      </c>
      <c r="X246">
        <f t="shared" ref="X246:Y246" ca="1" si="516">X245+W246*$D246</f>
        <v>0</v>
      </c>
      <c r="Y246">
        <f t="shared" ca="1" si="516"/>
        <v>0</v>
      </c>
      <c r="AA246">
        <f ca="1">AVERAGE2(W246,Analysis!$B$6,2)</f>
        <v>0</v>
      </c>
      <c r="AB246">
        <f t="shared" ref="AB246:AC246" ca="1" si="517">AB245+AA246*$D246</f>
        <v>0</v>
      </c>
      <c r="AC246">
        <f t="shared" ca="1" si="517"/>
        <v>0</v>
      </c>
      <c r="AF246">
        <f ca="1">IF(B246&gt;0,C246-Analysis!$B$14,0)</f>
        <v>9.9722854284856055E-4</v>
      </c>
      <c r="AG246">
        <f ca="1">IF(B246&gt;0,AG245+AF246*$D246,0)</f>
        <v>-1.5581804263665592E-2</v>
      </c>
      <c r="AH246">
        <f ca="1">IF(B246&gt;0,AH245+AG246*$D246,0)</f>
        <v>-2.7992711049698717E-2</v>
      </c>
      <c r="AI246">
        <f ca="1">IF(AND(B246&gt;Analysis!$B$39,B246&lt;Analysis!$B$40),FilterInput(AF246,Analysis!$B$34,Analysis!$B$35),0)</f>
        <v>0</v>
      </c>
      <c r="AJ246">
        <f ca="1">MEDIAN2(AI246,Analysis!$B$5,2)</f>
        <v>0</v>
      </c>
      <c r="AK246">
        <f ca="1">AVERAGE2(AJ246,Analysis!$B$6,2)</f>
        <v>0</v>
      </c>
      <c r="AL246">
        <f ca="1">INTEGRAL2(R246,$B246,AL245,R245,$B245,Analysis!$B$22)</f>
        <v>0</v>
      </c>
      <c r="AM246">
        <f ca="1">IF(AND(B246&lt;Analysis!$B$40,B246&gt;0),INTEGRAL2(AL246,$B246,AM245,AL245,$B245,Analysis!$B$23),0)</f>
        <v>0</v>
      </c>
      <c r="AN246">
        <f>IF($P246,AM246*Analysis!$B$30+Analysis!$B$31,0)</f>
        <v>0</v>
      </c>
      <c r="AO246">
        <f>AN246-'Flight Input'!$U246</f>
        <v>0</v>
      </c>
      <c r="AQ246">
        <f>Analysis!$B$36*'Flight Input'!U246+IF('Flight Input'!U246 &gt; 0,Analysis!$B$37,0)</f>
        <v>0</v>
      </c>
      <c r="AR246">
        <f ca="1">_xlfn.COVARIANCE.P($AN$102:$AN$1102,'Flight Input'!U246:U1246)</f>
        <v>4.2172043568328415E-3</v>
      </c>
    </row>
    <row r="247" spans="1:44" x14ac:dyDescent="0.3">
      <c r="A247">
        <v>245</v>
      </c>
      <c r="B247">
        <f>'Flight Input'!M247</f>
        <v>4.9505219999991823</v>
      </c>
      <c r="C247">
        <f ca="1">INDIRECT(CONCATENATE("'Flight Input'!",Analysis!$B$2,A247+2))</f>
        <v>9.8381154600000009</v>
      </c>
      <c r="D247">
        <f t="shared" si="406"/>
        <v>2.2276999996392988E-2</v>
      </c>
      <c r="F247">
        <f t="shared" ca="1" si="412"/>
        <v>48.244128220196835</v>
      </c>
      <c r="G247">
        <f t="shared" ca="1" si="413"/>
        <v>118.6629616759615</v>
      </c>
      <c r="I247">
        <f>SUM(D$2:D247)/COUNT(D$2:D247)</f>
        <v>1.9991518367362227E-2</v>
      </c>
      <c r="J247">
        <f t="shared" si="407"/>
        <v>1.1143225635508505</v>
      </c>
      <c r="L247">
        <f ca="1">VARA(C$2:C247)</f>
        <v>4.4523362243519503E-4</v>
      </c>
      <c r="M247">
        <f t="shared" ca="1" si="408"/>
        <v>-5.5181326000600083E-5</v>
      </c>
      <c r="N247">
        <f t="shared" ca="1" si="414"/>
        <v>-0.72043632457684137</v>
      </c>
      <c r="O247" t="b">
        <f ca="1">IF(OR(O246,M247*MIN((B247-B$2)*Analysis!$B$19,1)&gt;Analysis!$B$18),TRUE,FALSE)</f>
        <v>0</v>
      </c>
      <c r="P247" t="b">
        <f>IF(OR('Flight Input'!N247=3,'Flight Input'!N247=9),TRUE,FALSE)</f>
        <v>0</v>
      </c>
      <c r="Q247">
        <f ca="1">IF(O247,Q246,SUM(C$2:C247)/COUNT(C$2:C247))+(Analysis!$D$14-500)/1000000</f>
        <v>9.8502545936585282</v>
      </c>
      <c r="R247">
        <f t="shared" ca="1" si="409"/>
        <v>0</v>
      </c>
      <c r="S247">
        <f t="shared" ca="1" si="415"/>
        <v>0</v>
      </c>
      <c r="T247">
        <f>IF(P247,T246+S247*$D247,0)</f>
        <v>0</v>
      </c>
      <c r="U247">
        <f>IF($P247,T247*Analysis!$B$28+Analysis!$B$29,0)</f>
        <v>0</v>
      </c>
      <c r="V247">
        <f>U247-'Flight Input'!$U247</f>
        <v>0</v>
      </c>
      <c r="W247">
        <f ca="1">MEDIAN2(R247,Analysis!$B$5,2)</f>
        <v>0</v>
      </c>
      <c r="X247">
        <f t="shared" ref="X247:Y247" ca="1" si="518">X246+W247*$D247</f>
        <v>0</v>
      </c>
      <c r="Y247">
        <f t="shared" ca="1" si="518"/>
        <v>0</v>
      </c>
      <c r="AA247">
        <f ca="1">AVERAGE2(W247,Analysis!$B$6,2)</f>
        <v>0</v>
      </c>
      <c r="AB247">
        <f t="shared" ref="AB247:AC247" ca="1" si="519">AB246+AA247*$D247</f>
        <v>0</v>
      </c>
      <c r="AC247">
        <f t="shared" ca="1" si="519"/>
        <v>0</v>
      </c>
      <c r="AF247">
        <f ca="1">IF(B247&gt;0,C247-Analysis!$B$14,0)</f>
        <v>-1.5051931457151113E-2</v>
      </c>
      <c r="AG247">
        <f ca="1">IF(B247&gt;0,AG246+AF247*$D247,0)</f>
        <v>-1.5917116140682256E-2</v>
      </c>
      <c r="AH247">
        <f ca="1">IF(B247&gt;0,AH246+AG247*$D247,0)</f>
        <v>-2.8347296645907284E-2</v>
      </c>
      <c r="AI247">
        <f ca="1">IF(AND(B247&gt;Analysis!$B$39,B247&lt;Analysis!$B$40),FilterInput(AF247,Analysis!$B$34,Analysis!$B$35),0)</f>
        <v>0</v>
      </c>
      <c r="AJ247">
        <f ca="1">MEDIAN2(AI247,Analysis!$B$5,2)</f>
        <v>0</v>
      </c>
      <c r="AK247">
        <f ca="1">AVERAGE2(AJ247,Analysis!$B$6,2)</f>
        <v>0</v>
      </c>
      <c r="AL247">
        <f ca="1">INTEGRAL2(R247,$B247,AL246,R246,$B246,Analysis!$B$22)</f>
        <v>0</v>
      </c>
      <c r="AM247">
        <f ca="1">IF(AND(B247&lt;Analysis!$B$40,B247&gt;0),INTEGRAL2(AL247,$B247,AM246,AL246,$B246,Analysis!$B$23),0)</f>
        <v>0</v>
      </c>
      <c r="AN247">
        <f>IF($P247,AM247*Analysis!$B$30+Analysis!$B$31,0)</f>
        <v>0</v>
      </c>
      <c r="AO247">
        <f>AN247-'Flight Input'!$U247</f>
        <v>0</v>
      </c>
      <c r="AQ247">
        <f>Analysis!$B$36*'Flight Input'!U247+IF('Flight Input'!U247 &gt; 0,Analysis!$B$37,0)</f>
        <v>0</v>
      </c>
      <c r="AR247">
        <f ca="1">_xlfn.COVARIANCE.P($AN$102:$AN$1102,'Flight Input'!U247:U1247)</f>
        <v>4.1372519282038452E-3</v>
      </c>
    </row>
    <row r="248" spans="1:44" x14ac:dyDescent="0.3">
      <c r="A248">
        <v>246</v>
      </c>
      <c r="B248">
        <f>'Flight Input'!M248</f>
        <v>4.9698499999940395</v>
      </c>
      <c r="C248">
        <f ca="1">INDIRECT(CONCATENATE("'Flight Input'!",Analysis!$B$2,A248+2))</f>
        <v>9.8631603900000009</v>
      </c>
      <c r="D248">
        <f t="shared" si="406"/>
        <v>1.9327999994857237E-2</v>
      </c>
      <c r="F248">
        <f t="shared" ca="1" si="412"/>
        <v>48.434763384164029</v>
      </c>
      <c r="G248">
        <f t="shared" ca="1" si="413"/>
        <v>119.59910878240153</v>
      </c>
      <c r="I248">
        <f>SUM(D$2:D248)/COUNT(D$2:D248)</f>
        <v>1.9988821138205704E-2</v>
      </c>
      <c r="J248">
        <f t="shared" si="407"/>
        <v>0.96694046443362258</v>
      </c>
      <c r="L248">
        <f ca="1">VARA(C$2:C248)</f>
        <v>4.4410960397039002E-4</v>
      </c>
      <c r="M248">
        <f t="shared" ca="1" si="408"/>
        <v>-5.8154928865070932E-5</v>
      </c>
      <c r="N248">
        <f t="shared" ca="1" si="414"/>
        <v>1.2957848720335203</v>
      </c>
      <c r="O248" t="b">
        <f ca="1">IF(OR(O247,M248*MIN((B248-B$2)*Analysis!$B$19,1)&gt;Analysis!$B$18),TRUE,FALSE)</f>
        <v>0</v>
      </c>
      <c r="P248" t="b">
        <f>IF(OR('Flight Input'!N248=3,'Flight Input'!N248=9),TRUE,FALSE)</f>
        <v>0</v>
      </c>
      <c r="Q248">
        <f ca="1">IF(O248,Q247,SUM(C$2:C248)/COUNT(C$2:C248))+(Analysis!$D$14-500)/1000000</f>
        <v>9.8503072891902743</v>
      </c>
      <c r="R248">
        <f t="shared" ca="1" si="409"/>
        <v>0</v>
      </c>
      <c r="S248">
        <f t="shared" ca="1" si="415"/>
        <v>0</v>
      </c>
      <c r="T248">
        <f>IF(P248,T247+S248*$D248,0)</f>
        <v>0</v>
      </c>
      <c r="U248">
        <f>IF($P248,T248*Analysis!$B$28+Analysis!$B$29,0)</f>
        <v>0</v>
      </c>
      <c r="V248">
        <f>U248-'Flight Input'!$U248</f>
        <v>0</v>
      </c>
      <c r="W248">
        <f ca="1">MEDIAN2(R248,Analysis!$B$5,2)</f>
        <v>0</v>
      </c>
      <c r="X248">
        <f t="shared" ref="X248:Y248" ca="1" si="520">X247+W248*$D248</f>
        <v>0</v>
      </c>
      <c r="Y248">
        <f t="shared" ca="1" si="520"/>
        <v>0</v>
      </c>
      <c r="AA248">
        <f ca="1">AVERAGE2(W248,Analysis!$B$6,2)</f>
        <v>0</v>
      </c>
      <c r="AB248">
        <f t="shared" ref="AB248:AC248" ca="1" si="521">AB247+AA248*$D248</f>
        <v>0</v>
      </c>
      <c r="AC248">
        <f t="shared" ca="1" si="521"/>
        <v>0</v>
      </c>
      <c r="AF248">
        <f ca="1">IF(B248&gt;0,C248-Analysis!$B$14,0)</f>
        <v>9.9929985428488521E-3</v>
      </c>
      <c r="AG248">
        <f ca="1">IF(B248&gt;0,AG247+AF248*$D248,0)</f>
        <v>-1.5723971464897464E-2</v>
      </c>
      <c r="AH248">
        <f ca="1">IF(B248&gt;0,AH247+AG248*$D248,0)</f>
        <v>-2.8651209566299959E-2</v>
      </c>
      <c r="AI248">
        <f ca="1">IF(AND(B248&gt;Analysis!$B$39,B248&lt;Analysis!$B$40),FilterInput(AF248,Analysis!$B$34,Analysis!$B$35),0)</f>
        <v>0</v>
      </c>
      <c r="AJ248">
        <f ca="1">MEDIAN2(AI248,Analysis!$B$5,2)</f>
        <v>0</v>
      </c>
      <c r="AK248">
        <f ca="1">AVERAGE2(AJ248,Analysis!$B$6,2)</f>
        <v>0</v>
      </c>
      <c r="AL248">
        <f ca="1">INTEGRAL2(R248,$B248,AL247,R247,$B247,Analysis!$B$22)</f>
        <v>0</v>
      </c>
      <c r="AM248">
        <f ca="1">IF(AND(B248&lt;Analysis!$B$40,B248&gt;0),INTEGRAL2(AL248,$B248,AM247,AL247,$B247,Analysis!$B$23),0)</f>
        <v>0</v>
      </c>
      <c r="AN248">
        <f>IF($P248,AM248*Analysis!$B$30+Analysis!$B$31,0)</f>
        <v>0</v>
      </c>
      <c r="AO248">
        <f>AN248-'Flight Input'!$U248</f>
        <v>0</v>
      </c>
      <c r="AQ248">
        <f>Analysis!$B$36*'Flight Input'!U248+IF('Flight Input'!U248 &gt; 0,Analysis!$B$37,0)</f>
        <v>0</v>
      </c>
      <c r="AR248">
        <f ca="1">_xlfn.COVARIANCE.P($AN$102:$AN$1102,'Flight Input'!U248:U1248)</f>
        <v>4.0577962633743985E-3</v>
      </c>
    </row>
    <row r="249" spans="1:44" x14ac:dyDescent="0.3">
      <c r="A249">
        <v>247</v>
      </c>
      <c r="B249">
        <f>'Flight Input'!M249</f>
        <v>4.992593000002671</v>
      </c>
      <c r="C249">
        <f ca="1">INDIRECT(CONCATENATE("'Flight Input'!",Analysis!$B$2,A249+2))</f>
        <v>9.915879330000001</v>
      </c>
      <c r="D249">
        <f t="shared" si="406"/>
        <v>2.2743000008631498E-2</v>
      </c>
      <c r="F249">
        <f t="shared" ca="1" si="412"/>
        <v>48.660280227851807</v>
      </c>
      <c r="G249">
        <f t="shared" ca="1" si="413"/>
        <v>120.70578953604357</v>
      </c>
      <c r="I249">
        <f>SUM(D$2:D249)/COUNT(D$2:D249)</f>
        <v>1.9999971659948317E-2</v>
      </c>
      <c r="J249">
        <f t="shared" si="407"/>
        <v>1.1371516117783473</v>
      </c>
      <c r="L249">
        <f ca="1">VARA(C$2:C249)</f>
        <v>4.5970727681864863E-4</v>
      </c>
      <c r="M249">
        <f t="shared" ca="1" si="408"/>
        <v>6.858230155361621E-4</v>
      </c>
      <c r="N249">
        <f t="shared" ca="1" si="414"/>
        <v>2.3180292828559135</v>
      </c>
      <c r="O249" t="b">
        <f ca="1">IF(OR(O248,M249*MIN((B249-B$2)*Analysis!$B$19,1)&gt;Analysis!$B$18),TRUE,FALSE)</f>
        <v>0</v>
      </c>
      <c r="P249" t="b">
        <f>IF(OR('Flight Input'!N249=3,'Flight Input'!N249=9),TRUE,FALSE)</f>
        <v>0</v>
      </c>
      <c r="Q249">
        <f ca="1">IF(O249,Q248,SUM(C$2:C249)/COUNT(C$2:C249))+(Analysis!$D$14-500)/1000000</f>
        <v>9.8505721361290224</v>
      </c>
      <c r="R249">
        <f t="shared" ca="1" si="409"/>
        <v>0</v>
      </c>
      <c r="S249">
        <f t="shared" ca="1" si="415"/>
        <v>0</v>
      </c>
      <c r="T249">
        <f>IF(P249,T248+S249*$D249,0)</f>
        <v>0</v>
      </c>
      <c r="U249">
        <f>IF($P249,T249*Analysis!$B$28+Analysis!$B$29,0)</f>
        <v>0</v>
      </c>
      <c r="V249">
        <f>U249-'Flight Input'!$U249</f>
        <v>0</v>
      </c>
      <c r="W249">
        <f ca="1">MEDIAN2(R249,Analysis!$B$5,2)</f>
        <v>0</v>
      </c>
      <c r="X249">
        <f t="shared" ref="X249:Y249" ca="1" si="522">X248+W249*$D249</f>
        <v>0</v>
      </c>
      <c r="Y249">
        <f t="shared" ca="1" si="522"/>
        <v>0</v>
      </c>
      <c r="AA249">
        <f ca="1">AVERAGE2(W249,Analysis!$B$6,2)</f>
        <v>0</v>
      </c>
      <c r="AB249">
        <f t="shared" ref="AB249:AC249" ca="1" si="523">AB248+AA249*$D249</f>
        <v>0</v>
      </c>
      <c r="AC249">
        <f t="shared" ca="1" si="523"/>
        <v>0</v>
      </c>
      <c r="AF249">
        <f ca="1">IF(B249&gt;0,C249-Analysis!$B$14,0)</f>
        <v>6.2711938542848955E-2</v>
      </c>
      <c r="AG249">
        <f ca="1">IF(B249&gt;0,AG248+AF249*$D249,0)</f>
        <v>-1.4297713846076152E-2</v>
      </c>
      <c r="AH249">
        <f ca="1">IF(B249&gt;0,AH248+AG249*$D249,0)</f>
        <v>-2.8976382472424678E-2</v>
      </c>
      <c r="AI249">
        <f ca="1">IF(AND(B249&gt;Analysis!$B$39,B249&lt;Analysis!$B$40),FilterInput(AF249,Analysis!$B$34,Analysis!$B$35),0)</f>
        <v>0</v>
      </c>
      <c r="AJ249">
        <f ca="1">MEDIAN2(AI249,Analysis!$B$5,2)</f>
        <v>0</v>
      </c>
      <c r="AK249">
        <f ca="1">AVERAGE2(AJ249,Analysis!$B$6,2)</f>
        <v>0</v>
      </c>
      <c r="AL249">
        <f ca="1">INTEGRAL2(R249,$B249,AL248,R248,$B248,Analysis!$B$22)</f>
        <v>0</v>
      </c>
      <c r="AM249">
        <f ca="1">IF(AND(B249&lt;Analysis!$B$40,B249&gt;0),INTEGRAL2(AL249,$B249,AM248,AL248,$B248,Analysis!$B$23),0)</f>
        <v>0</v>
      </c>
      <c r="AN249">
        <f>IF($P249,AM249*Analysis!$B$30+Analysis!$B$31,0)</f>
        <v>0</v>
      </c>
      <c r="AO249">
        <f>AN249-'Flight Input'!$U249</f>
        <v>0</v>
      </c>
      <c r="AQ249">
        <f>Analysis!$B$36*'Flight Input'!U249+IF('Flight Input'!U249 &gt; 0,Analysis!$B$37,0)</f>
        <v>0</v>
      </c>
      <c r="AR249">
        <f ca="1">_xlfn.COVARIANCE.P($AN$102:$AN$1102,'Flight Input'!U249:U1249)</f>
        <v>3.9783896135783692E-3</v>
      </c>
    </row>
    <row r="250" spans="1:44" x14ac:dyDescent="0.3">
      <c r="A250">
        <v>248</v>
      </c>
      <c r="B250">
        <f>'Flight Input'!M250</f>
        <v>5.0088120000000345</v>
      </c>
      <c r="C250">
        <f ca="1">INDIRECT(CONCATENATE("'Flight Input'!",Analysis!$B$2,A250+2))</f>
        <v>9.9139663800000015</v>
      </c>
      <c r="D250">
        <f t="shared" si="406"/>
        <v>1.6218999997363426E-2</v>
      </c>
      <c r="F250">
        <f t="shared" ca="1" si="412"/>
        <v>48.821074848542885</v>
      </c>
      <c r="G250">
        <f t="shared" ca="1" si="413"/>
        <v>121.49761854888337</v>
      </c>
      <c r="I250">
        <f>SUM(D$2:D250)/COUNT(D$2:D250)</f>
        <v>1.9984725806470153E-2</v>
      </c>
      <c r="J250">
        <f t="shared" si="407"/>
        <v>0.81156980358031461</v>
      </c>
      <c r="L250">
        <f ca="1">VARA(C$2:C250)</f>
        <v>4.7404955816174278E-4</v>
      </c>
      <c r="M250">
        <f t="shared" ca="1" si="408"/>
        <v>8.8428888004350693E-4</v>
      </c>
      <c r="N250">
        <f t="shared" ca="1" si="414"/>
        <v>-0.11794500279366422</v>
      </c>
      <c r="O250" t="b">
        <f ca="1">IF(OR(O249,M250*MIN((B250-B$2)*Analysis!$B$19,1)&gt;Analysis!$B$18),TRUE,FALSE)</f>
        <v>0</v>
      </c>
      <c r="P250" t="b">
        <f>IF(OR('Flight Input'!N250=3,'Flight Input'!N250=9),TRUE,FALSE)</f>
        <v>0</v>
      </c>
      <c r="Q250">
        <f ca="1">IF(O250,Q249,SUM(C$2:C250)/COUNT(C$2:C250))+(Analysis!$D$14-500)/1000000</f>
        <v>9.8508271732530037</v>
      </c>
      <c r="R250">
        <f t="shared" ca="1" si="409"/>
        <v>0</v>
      </c>
      <c r="S250">
        <f t="shared" ca="1" si="415"/>
        <v>0</v>
      </c>
      <c r="T250">
        <f>IF(P250,T249+S250*$D250,0)</f>
        <v>0</v>
      </c>
      <c r="U250">
        <f>IF($P250,T250*Analysis!$B$28+Analysis!$B$29,0)</f>
        <v>0</v>
      </c>
      <c r="V250">
        <f>U250-'Flight Input'!$U250</f>
        <v>0</v>
      </c>
      <c r="W250">
        <f ca="1">MEDIAN2(R250,Analysis!$B$5,2)</f>
        <v>0</v>
      </c>
      <c r="X250">
        <f t="shared" ref="X250:Y250" ca="1" si="524">X249+W250*$D250</f>
        <v>0</v>
      </c>
      <c r="Y250">
        <f t="shared" ca="1" si="524"/>
        <v>0</v>
      </c>
      <c r="AA250">
        <f ca="1">AVERAGE2(W250,Analysis!$B$6,2)</f>
        <v>0</v>
      </c>
      <c r="AB250">
        <f t="shared" ref="AB250:AC250" ca="1" si="525">AB249+AA250*$D250</f>
        <v>0</v>
      </c>
      <c r="AC250">
        <f t="shared" ca="1" si="525"/>
        <v>0</v>
      </c>
      <c r="AF250">
        <f ca="1">IF(B250&gt;0,C250-Analysis!$B$14,0)</f>
        <v>6.0798988542849486E-2</v>
      </c>
      <c r="AG250">
        <f ca="1">IF(B250&gt;0,AG249+AF250*$D250,0)</f>
        <v>-1.3311615051059978E-2</v>
      </c>
      <c r="AH250">
        <f ca="1">IF(B250&gt;0,AH249+AG250*$D250,0)</f>
        <v>-2.9192283556902721E-2</v>
      </c>
      <c r="AI250">
        <f ca="1">IF(AND(B250&gt;Analysis!$B$39,B250&lt;Analysis!$B$40),FilterInput(AF250,Analysis!$B$34,Analysis!$B$35),0)</f>
        <v>0</v>
      </c>
      <c r="AJ250">
        <f ca="1">MEDIAN2(AI250,Analysis!$B$5,2)</f>
        <v>0</v>
      </c>
      <c r="AK250">
        <f ca="1">AVERAGE2(AJ250,Analysis!$B$6,2)</f>
        <v>0</v>
      </c>
      <c r="AL250">
        <f ca="1">INTEGRAL2(R250,$B250,AL249,R249,$B249,Analysis!$B$22)</f>
        <v>0</v>
      </c>
      <c r="AM250">
        <f ca="1">IF(AND(B250&lt;Analysis!$B$40,B250&gt;0),INTEGRAL2(AL250,$B250,AM249,AL249,$B249,Analysis!$B$23),0)</f>
        <v>0</v>
      </c>
      <c r="AN250">
        <f>IF($P250,AM250*Analysis!$B$30+Analysis!$B$31,0)</f>
        <v>0</v>
      </c>
      <c r="AO250">
        <f>AN250-'Flight Input'!$U250</f>
        <v>0</v>
      </c>
      <c r="AQ250">
        <f>Analysis!$B$36*'Flight Input'!U250+IF('Flight Input'!U250 &gt; 0,Analysis!$B$37,0)</f>
        <v>0</v>
      </c>
      <c r="AR250">
        <f ca="1">_xlfn.COVARIANCE.P($AN$102:$AN$1102,'Flight Input'!U250:U1250)</f>
        <v>3.8990225723800585E-3</v>
      </c>
    </row>
    <row r="251" spans="1:44" x14ac:dyDescent="0.3">
      <c r="A251">
        <v>249</v>
      </c>
      <c r="B251">
        <f>'Flight Input'!M251</f>
        <v>5.0316100000054576</v>
      </c>
      <c r="C251">
        <f ca="1">INDIRECT(CONCATENATE("'Flight Input'!",Analysis!$B$2,A251+2))</f>
        <v>9.8426378700000008</v>
      </c>
      <c r="D251">
        <f t="shared" si="406"/>
        <v>2.2798000005423091E-2</v>
      </c>
      <c r="F251">
        <f t="shared" ca="1" si="412"/>
        <v>49.045467306756521</v>
      </c>
      <c r="G251">
        <f t="shared" ca="1" si="413"/>
        <v>122.61575711280878</v>
      </c>
      <c r="I251">
        <f>SUM(D$2:D251)/COUNT(D$2:D251)</f>
        <v>1.9996024096425789E-2</v>
      </c>
      <c r="J251">
        <f t="shared" si="407"/>
        <v>1.1401266519526823</v>
      </c>
      <c r="L251">
        <f ca="1">VARA(C$2:C251)</f>
        <v>4.724068452393661E-4</v>
      </c>
      <c r="M251">
        <f t="shared" ca="1" si="408"/>
        <v>-7.2055132993504339E-5</v>
      </c>
      <c r="N251">
        <f t="shared" ca="1" si="414"/>
        <v>-3.1287178692443813</v>
      </c>
      <c r="O251" t="b">
        <f ca="1">IF(OR(O250,M251*MIN((B251-B$2)*Analysis!$B$19,1)&gt;Analysis!$B$18),TRUE,FALSE)</f>
        <v>0</v>
      </c>
      <c r="P251" t="b">
        <f>IF(OR('Flight Input'!N251=3,'Flight Input'!N251=9),TRUE,FALSE)</f>
        <v>0</v>
      </c>
      <c r="Q251">
        <f ca="1">IF(O251,Q250,SUM(C$2:C251)/COUNT(C$2:C251))+(Analysis!$D$14-500)/1000000</f>
        <v>9.8507948560399914</v>
      </c>
      <c r="R251">
        <f t="shared" ca="1" si="409"/>
        <v>0</v>
      </c>
      <c r="S251">
        <f t="shared" ca="1" si="415"/>
        <v>0</v>
      </c>
      <c r="T251">
        <f>IF(P251,T250+S251*$D251,0)</f>
        <v>0</v>
      </c>
      <c r="U251">
        <f>IF($P251,T251*Analysis!$B$28+Analysis!$B$29,0)</f>
        <v>0</v>
      </c>
      <c r="V251">
        <f>U251-'Flight Input'!$U251</f>
        <v>0</v>
      </c>
      <c r="W251">
        <f ca="1">MEDIAN2(R251,Analysis!$B$5,2)</f>
        <v>0</v>
      </c>
      <c r="X251">
        <f t="shared" ref="X251:Y251" ca="1" si="526">X250+W251*$D251</f>
        <v>0</v>
      </c>
      <c r="Y251">
        <f t="shared" ca="1" si="526"/>
        <v>0</v>
      </c>
      <c r="AA251">
        <f ca="1">AVERAGE2(W251,Analysis!$B$6,2)</f>
        <v>0</v>
      </c>
      <c r="AB251">
        <f t="shared" ref="AB251:AC251" ca="1" si="527">AB250+AA251*$D251</f>
        <v>0</v>
      </c>
      <c r="AC251">
        <f t="shared" ca="1" si="527"/>
        <v>0</v>
      </c>
      <c r="AF251">
        <f ca="1">IF(B251&gt;0,C251-Analysis!$B$14,0)</f>
        <v>-1.0529521457151247E-2</v>
      </c>
      <c r="AG251">
        <f ca="1">IF(B251&gt;0,AG250+AF251*$D251,0)</f>
        <v>-1.3551667081297215E-2</v>
      </c>
      <c r="AH251">
        <f ca="1">IF(B251&gt;0,AH250+AG251*$D251,0)</f>
        <v>-2.9501234463095626E-2</v>
      </c>
      <c r="AI251">
        <f ca="1">IF(AND(B251&gt;Analysis!$B$39,B251&lt;Analysis!$B$40),FilterInput(AF251,Analysis!$B$34,Analysis!$B$35),0)</f>
        <v>0</v>
      </c>
      <c r="AJ251">
        <f ca="1">MEDIAN2(AI251,Analysis!$B$5,2)</f>
        <v>0</v>
      </c>
      <c r="AK251">
        <f ca="1">AVERAGE2(AJ251,Analysis!$B$6,2)</f>
        <v>0</v>
      </c>
      <c r="AL251">
        <f ca="1">INTEGRAL2(R251,$B251,AL250,R250,$B250,Analysis!$B$22)</f>
        <v>0</v>
      </c>
      <c r="AM251">
        <f ca="1">IF(AND(B251&lt;Analysis!$B$40,B251&gt;0),INTEGRAL2(AL251,$B251,AM250,AL250,$B250,Analysis!$B$23),0)</f>
        <v>0</v>
      </c>
      <c r="AN251">
        <f>IF($P251,AM251*Analysis!$B$30+Analysis!$B$31,0)</f>
        <v>0</v>
      </c>
      <c r="AO251">
        <f>AN251-'Flight Input'!$U251</f>
        <v>0</v>
      </c>
      <c r="AQ251">
        <f>Analysis!$B$36*'Flight Input'!U251+IF('Flight Input'!U251 &gt; 0,Analysis!$B$37,0)</f>
        <v>0</v>
      </c>
      <c r="AR251">
        <f ca="1">_xlfn.COVARIANCE.P($AN$102:$AN$1102,'Flight Input'!U251:U1251)</f>
        <v>3.8197490712179928E-3</v>
      </c>
    </row>
    <row r="252" spans="1:44" x14ac:dyDescent="0.3">
      <c r="A252">
        <v>250</v>
      </c>
      <c r="B252">
        <f>'Flight Input'!M252</f>
        <v>5.0499969999946188</v>
      </c>
      <c r="C252">
        <f ca="1">INDIRECT(CONCATENATE("'Flight Input'!",Analysis!$B$2,A252+2))</f>
        <v>9.8547532199999992</v>
      </c>
      <c r="D252">
        <f t="shared" si="406"/>
        <v>1.8386999989161268E-2</v>
      </c>
      <c r="F252">
        <f t="shared" ca="1" si="412"/>
        <v>49.226666654105848</v>
      </c>
      <c r="G252">
        <f t="shared" ca="1" si="413"/>
        <v>123.52088783204427</v>
      </c>
      <c r="I252">
        <f>SUM(D$2:D252)/COUNT(D$2:D252)</f>
        <v>1.9989587999996731E-2</v>
      </c>
      <c r="J252">
        <f t="shared" si="407"/>
        <v>0.91982886236396044</v>
      </c>
      <c r="L252">
        <f ca="1">VARA(C$2:C252)</f>
        <v>4.7058316042936901E-4</v>
      </c>
      <c r="M252">
        <f t="shared" ca="1" si="408"/>
        <v>-9.9183380163817637E-5</v>
      </c>
      <c r="N252">
        <f t="shared" ca="1" si="414"/>
        <v>0.65890846832763084</v>
      </c>
      <c r="O252" t="b">
        <f ca="1">IF(OR(O251,M252*MIN((B252-B$2)*Analysis!$B$19,1)&gt;Analysis!$B$18),TRUE,FALSE)</f>
        <v>0</v>
      </c>
      <c r="P252" t="b">
        <f>IF(OR('Flight Input'!N252=3,'Flight Input'!N252=9),TRUE,FALSE)</f>
        <v>0</v>
      </c>
      <c r="Q252">
        <f ca="1">IF(O252,Q251,SUM(C$2:C252)/COUNT(C$2:C252))+(Analysis!$D$14-500)/1000000</f>
        <v>9.8508110646613467</v>
      </c>
      <c r="R252">
        <f t="shared" ca="1" si="409"/>
        <v>0</v>
      </c>
      <c r="S252">
        <f t="shared" ca="1" si="415"/>
        <v>0</v>
      </c>
      <c r="T252">
        <f>IF(P252,T251+S252*$D252,0)</f>
        <v>0</v>
      </c>
      <c r="U252">
        <f>IF($P252,T252*Analysis!$B$28+Analysis!$B$29,0)</f>
        <v>0</v>
      </c>
      <c r="V252">
        <f>U252-'Flight Input'!$U252</f>
        <v>0</v>
      </c>
      <c r="W252">
        <f ca="1">MEDIAN2(R252,Analysis!$B$5,2)</f>
        <v>0</v>
      </c>
      <c r="X252">
        <f t="shared" ref="X252:Y252" ca="1" si="528">X251+W252*$D252</f>
        <v>0</v>
      </c>
      <c r="Y252">
        <f t="shared" ca="1" si="528"/>
        <v>0</v>
      </c>
      <c r="AA252">
        <f ca="1">AVERAGE2(W252,Analysis!$B$6,2)</f>
        <v>0</v>
      </c>
      <c r="AB252">
        <f t="shared" ref="AB252:AC252" ca="1" si="529">AB251+AA252*$D252</f>
        <v>0</v>
      </c>
      <c r="AC252">
        <f t="shared" ca="1" si="529"/>
        <v>0</v>
      </c>
      <c r="AF252">
        <f ca="1">IF(B252&gt;0,C252-Analysis!$B$14,0)</f>
        <v>1.5858285428471675E-3</v>
      </c>
      <c r="AG252">
        <f ca="1">IF(B252&gt;0,AG251+AF252*$D252,0)</f>
        <v>-1.3522508451897073E-2</v>
      </c>
      <c r="AH252">
        <f ca="1">IF(B252&gt;0,AH251+AG252*$D252,0)</f>
        <v>-2.974987282585409E-2</v>
      </c>
      <c r="AI252">
        <f ca="1">IF(AND(B252&gt;Analysis!$B$39,B252&lt;Analysis!$B$40),FilterInput(AF252,Analysis!$B$34,Analysis!$B$35),0)</f>
        <v>0</v>
      </c>
      <c r="AJ252">
        <f ca="1">MEDIAN2(AI252,Analysis!$B$5,2)</f>
        <v>0</v>
      </c>
      <c r="AK252">
        <f ca="1">AVERAGE2(AJ252,Analysis!$B$6,2)</f>
        <v>0</v>
      </c>
      <c r="AL252">
        <f ca="1">INTEGRAL2(R252,$B252,AL251,R251,$B251,Analysis!$B$22)</f>
        <v>0</v>
      </c>
      <c r="AM252">
        <f ca="1">IF(AND(B252&lt;Analysis!$B$40,B252&gt;0),INTEGRAL2(AL252,$B252,AM251,AL251,$B251,Analysis!$B$23),0)</f>
        <v>0</v>
      </c>
      <c r="AN252">
        <f>IF($P252,AM252*Analysis!$B$30+Analysis!$B$31,0)</f>
        <v>0</v>
      </c>
      <c r="AO252">
        <f>AN252-'Flight Input'!$U252</f>
        <v>0</v>
      </c>
      <c r="AQ252">
        <f>Analysis!$B$36*'Flight Input'!U252+IF('Flight Input'!U252 &gt; 0,Analysis!$B$37,0)</f>
        <v>0</v>
      </c>
      <c r="AR252">
        <f ca="1">_xlfn.COVARIANCE.P($AN$102:$AN$1102,'Flight Input'!U252:U1252)</f>
        <v>3.7404549844247039E-3</v>
      </c>
    </row>
    <row r="253" spans="1:44" x14ac:dyDescent="0.3">
      <c r="A253">
        <v>251</v>
      </c>
      <c r="B253">
        <f>'Flight Input'!M253</f>
        <v>5.0693129999999655</v>
      </c>
      <c r="C253">
        <f ca="1">INDIRECT(CONCATENATE("'Flight Input'!",Analysis!$B$2,A253+2))</f>
        <v>9.8558421299999992</v>
      </c>
      <c r="D253">
        <f t="shared" si="406"/>
        <v>1.9316000005346723E-2</v>
      </c>
      <c r="F253">
        <f t="shared" ca="1" si="412"/>
        <v>49.417042100741625</v>
      </c>
      <c r="G253">
        <f t="shared" ca="1" si="413"/>
        <v>124.4754274175264</v>
      </c>
      <c r="I253">
        <f>SUM(D$2:D253)/COUNT(D$2:D253)</f>
        <v>1.9986904382488162E-2</v>
      </c>
      <c r="J253">
        <f t="shared" si="407"/>
        <v>0.96643280198361969</v>
      </c>
      <c r="L253">
        <f ca="1">VARA(C$2:C253)</f>
        <v>4.6881321026698151E-4</v>
      </c>
      <c r="M253">
        <f t="shared" ca="1" si="408"/>
        <v>-9.1631298503705712E-5</v>
      </c>
      <c r="N253">
        <f t="shared" ca="1" si="414"/>
        <v>5.6373472753084755E-2</v>
      </c>
      <c r="O253" t="b">
        <f ca="1">IF(OR(O252,M253*MIN((B253-B$2)*Analysis!$B$19,1)&gt;Analysis!$B$18),TRUE,FALSE)</f>
        <v>0</v>
      </c>
      <c r="P253" t="b">
        <f>IF(OR('Flight Input'!N253=3,'Flight Input'!N253=9),TRUE,FALSE)</f>
        <v>0</v>
      </c>
      <c r="Q253">
        <f ca="1">IF(O253,Q252,SUM(C$2:C253)/COUNT(C$2:C253))+(Analysis!$D$14-500)/1000000</f>
        <v>9.8508314657142773</v>
      </c>
      <c r="R253">
        <f t="shared" ca="1" si="409"/>
        <v>0</v>
      </c>
      <c r="S253">
        <f t="shared" ca="1" si="415"/>
        <v>0</v>
      </c>
      <c r="T253">
        <f>IF(P253,T252+S253*$D253,0)</f>
        <v>0</v>
      </c>
      <c r="U253">
        <f>IF($P253,T253*Analysis!$B$28+Analysis!$B$29,0)</f>
        <v>0</v>
      </c>
      <c r="V253">
        <f>U253-'Flight Input'!$U253</f>
        <v>0</v>
      </c>
      <c r="W253">
        <f ca="1">MEDIAN2(R253,Analysis!$B$5,2)</f>
        <v>0</v>
      </c>
      <c r="X253">
        <f t="shared" ref="X253:Y253" ca="1" si="530">X252+W253*$D253</f>
        <v>0</v>
      </c>
      <c r="Y253">
        <f t="shared" ca="1" si="530"/>
        <v>0</v>
      </c>
      <c r="AA253">
        <f ca="1">AVERAGE2(W253,Analysis!$B$6,2)</f>
        <v>0</v>
      </c>
      <c r="AB253">
        <f t="shared" ref="AB253:AC253" ca="1" si="531">AB252+AA253*$D253</f>
        <v>0</v>
      </c>
      <c r="AC253">
        <f t="shared" ca="1" si="531"/>
        <v>0</v>
      </c>
      <c r="AF253">
        <f ca="1">IF(B253&gt;0,C253-Analysis!$B$14,0)</f>
        <v>2.6747385428471659E-3</v>
      </c>
      <c r="AG253">
        <f ca="1">IF(B253&gt;0,AG252+AF253*$D253,0)</f>
        <v>-1.3470843202189135E-2</v>
      </c>
      <c r="AH253">
        <f ca="1">IF(B253&gt;0,AH252+AG253*$D253,0)</f>
        <v>-3.0010075633219599E-2</v>
      </c>
      <c r="AI253">
        <f ca="1">IF(AND(B253&gt;Analysis!$B$39,B253&lt;Analysis!$B$40),FilterInput(AF253,Analysis!$B$34,Analysis!$B$35),0)</f>
        <v>0</v>
      </c>
      <c r="AJ253">
        <f ca="1">MEDIAN2(AI253,Analysis!$B$5,2)</f>
        <v>0</v>
      </c>
      <c r="AK253">
        <f ca="1">AVERAGE2(AJ253,Analysis!$B$6,2)</f>
        <v>0</v>
      </c>
      <c r="AL253">
        <f ca="1">INTEGRAL2(R253,$B253,AL252,R252,$B252,Analysis!$B$22)</f>
        <v>0</v>
      </c>
      <c r="AM253">
        <f ca="1">IF(AND(B253&lt;Analysis!$B$40,B253&gt;0),INTEGRAL2(AL253,$B253,AM252,AL252,$B252,Analysis!$B$23),0)</f>
        <v>0</v>
      </c>
      <c r="AN253">
        <f>IF($P253,AM253*Analysis!$B$30+Analysis!$B$31,0)</f>
        <v>0</v>
      </c>
      <c r="AO253">
        <f>AN253-'Flight Input'!$U253</f>
        <v>0</v>
      </c>
      <c r="AQ253">
        <f>Analysis!$B$36*'Flight Input'!U253+IF('Flight Input'!U253 &gt; 0,Analysis!$B$37,0)</f>
        <v>0</v>
      </c>
      <c r="AR253">
        <f ca="1">_xlfn.COVARIANCE.P($AN$102:$AN$1102,'Flight Input'!U253:U1253)</f>
        <v>3.6617894904422536E-3</v>
      </c>
    </row>
    <row r="254" spans="1:44" x14ac:dyDescent="0.3">
      <c r="A254">
        <v>252</v>
      </c>
      <c r="B254">
        <f>'Flight Input'!M254</f>
        <v>5.0893229999928735</v>
      </c>
      <c r="C254">
        <f ca="1">INDIRECT(CONCATENATE("'Flight Input'!",Analysis!$B$2,A254+2))</f>
        <v>9.8565288300000002</v>
      </c>
      <c r="D254">
        <f t="shared" si="406"/>
        <v>2.0009999992907979E-2</v>
      </c>
      <c r="F254">
        <f t="shared" ca="1" si="412"/>
        <v>49.614271242560022</v>
      </c>
      <c r="G254">
        <f t="shared" ca="1" si="413"/>
        <v>125.46820898473817</v>
      </c>
      <c r="I254">
        <f>SUM(D$2:D254)/COUNT(D$2:D254)</f>
        <v>1.998699603173586E-2</v>
      </c>
      <c r="J254">
        <f t="shared" si="407"/>
        <v>1.0011509464021302</v>
      </c>
      <c r="L254">
        <f ca="1">VARA(C$2:C254)</f>
        <v>4.6708614267725003E-4</v>
      </c>
      <c r="M254">
        <f t="shared" ca="1" si="408"/>
        <v>-8.6310224404977163E-5</v>
      </c>
      <c r="N254">
        <f t="shared" ca="1" si="414"/>
        <v>3.4317841091675266E-2</v>
      </c>
      <c r="O254" t="b">
        <f ca="1">IF(OR(O253,M254*MIN((B254-B$2)*Analysis!$B$19,1)&gt;Analysis!$B$18),TRUE,FALSE)</f>
        <v>0</v>
      </c>
      <c r="P254" t="b">
        <f>IF(OR('Flight Input'!N254=3,'Flight Input'!N254=9),TRUE,FALSE)</f>
        <v>0</v>
      </c>
      <c r="Q254">
        <f ca="1">IF(O254,Q253,SUM(C$2:C254)/COUNT(C$2:C254))+(Analysis!$D$14-500)/1000000</f>
        <v>9.8508544197233121</v>
      </c>
      <c r="R254">
        <f t="shared" ca="1" si="409"/>
        <v>0</v>
      </c>
      <c r="S254">
        <f t="shared" ca="1" si="415"/>
        <v>0</v>
      </c>
      <c r="T254">
        <f>IF(P254,T253+S254*$D254,0)</f>
        <v>0</v>
      </c>
      <c r="U254">
        <f>IF($P254,T254*Analysis!$B$28+Analysis!$B$29,0)</f>
        <v>0</v>
      </c>
      <c r="V254">
        <f>U254-'Flight Input'!$U254</f>
        <v>0</v>
      </c>
      <c r="W254">
        <f ca="1">MEDIAN2(R254,Analysis!$B$5,2)</f>
        <v>0</v>
      </c>
      <c r="X254">
        <f t="shared" ref="X254:Y254" ca="1" si="532">X253+W254*$D254</f>
        <v>0</v>
      </c>
      <c r="Y254">
        <f t="shared" ca="1" si="532"/>
        <v>0</v>
      </c>
      <c r="AA254">
        <f ca="1">AVERAGE2(W254,Analysis!$B$6,2)</f>
        <v>0</v>
      </c>
      <c r="AB254">
        <f t="shared" ref="AB254:AC254" ca="1" si="533">AB253+AA254*$D254</f>
        <v>0</v>
      </c>
      <c r="AC254">
        <f t="shared" ca="1" si="533"/>
        <v>0</v>
      </c>
      <c r="AF254">
        <f ca="1">IF(B254&gt;0,C254-Analysis!$B$14,0)</f>
        <v>3.3614385428482052E-3</v>
      </c>
      <c r="AG254">
        <f ca="1">IF(B254&gt;0,AG253+AF254*$D254,0)</f>
        <v>-1.3403580816970581E-2</v>
      </c>
      <c r="AH254">
        <f ca="1">IF(B254&gt;0,AH253+AG254*$D254,0)</f>
        <v>-3.0278281285272123E-2</v>
      </c>
      <c r="AI254">
        <f ca="1">IF(AND(B254&gt;Analysis!$B$39,B254&lt;Analysis!$B$40),FilterInput(AF254,Analysis!$B$34,Analysis!$B$35),0)</f>
        <v>0</v>
      </c>
      <c r="AJ254">
        <f ca="1">MEDIAN2(AI254,Analysis!$B$5,2)</f>
        <v>0</v>
      </c>
      <c r="AK254">
        <f ca="1">AVERAGE2(AJ254,Analysis!$B$6,2)</f>
        <v>0</v>
      </c>
      <c r="AL254">
        <f ca="1">INTEGRAL2(R254,$B254,AL253,R253,$B253,Analysis!$B$22)</f>
        <v>0</v>
      </c>
      <c r="AM254">
        <f ca="1">IF(AND(B254&lt;Analysis!$B$40,B254&gt;0),INTEGRAL2(AL254,$B254,AM253,AL253,$B253,Analysis!$B$23),0)</f>
        <v>0</v>
      </c>
      <c r="AN254">
        <f>IF($P254,AM254*Analysis!$B$30+Analysis!$B$31,0)</f>
        <v>0</v>
      </c>
      <c r="AO254">
        <f>AN254-'Flight Input'!$U254</f>
        <v>0</v>
      </c>
      <c r="AQ254">
        <f>Analysis!$B$36*'Flight Input'!U254+IF('Flight Input'!U254 &gt; 0,Analysis!$B$37,0)</f>
        <v>0</v>
      </c>
      <c r="AR254">
        <f ca="1">_xlfn.COVARIANCE.P($AN$102:$AN$1102,'Flight Input'!U254:U1254)</f>
        <v>3.5821511440905195E-3</v>
      </c>
    </row>
    <row r="255" spans="1:44" x14ac:dyDescent="0.3">
      <c r="A255">
        <v>253</v>
      </c>
      <c r="B255">
        <f>'Flight Input'!M255</f>
        <v>5.1057020000007469</v>
      </c>
      <c r="C255">
        <f ca="1">INDIRECT(CONCATENATE("'Flight Input'!",Analysis!$B$2,A255+2))</f>
        <v>9.8544392999999992</v>
      </c>
      <c r="D255">
        <f t="shared" si="406"/>
        <v>1.6379000007873401E-2</v>
      </c>
      <c r="F255">
        <f t="shared" ca="1" si="412"/>
        <v>49.77567710393231</v>
      </c>
      <c r="G255">
        <f t="shared" ca="1" si="413"/>
        <v>126.28348480041538</v>
      </c>
      <c r="I255">
        <f>SUM(D$2:D255)/COUNT(D$2:D255)</f>
        <v>1.9972735177886603E-2</v>
      </c>
      <c r="J255">
        <f t="shared" si="407"/>
        <v>0.82006795073355243</v>
      </c>
      <c r="L255">
        <f ca="1">VARA(C$2:C255)</f>
        <v>4.6529370097368516E-4</v>
      </c>
      <c r="M255">
        <f t="shared" ca="1" si="408"/>
        <v>-1.0943535641389799E-4</v>
      </c>
      <c r="N255">
        <f t="shared" ca="1" si="414"/>
        <v>-0.12757372238821454</v>
      </c>
      <c r="O255" t="b">
        <f ca="1">IF(OR(O254,M255*MIN((B255-B$2)*Analysis!$B$19,1)&gt;Analysis!$B$18),TRUE,FALSE)</f>
        <v>0</v>
      </c>
      <c r="P255" t="b">
        <f>IF(OR('Flight Input'!N255=3,'Flight Input'!N255=9),TRUE,FALSE)</f>
        <v>0</v>
      </c>
      <c r="Q255">
        <f ca="1">IF(O255,Q254,SUM(C$2:C255)/COUNT(C$2:C255))+(Analysis!$D$14-500)/1000000</f>
        <v>9.8508689664960549</v>
      </c>
      <c r="R255">
        <f t="shared" ca="1" si="409"/>
        <v>0</v>
      </c>
      <c r="S255">
        <f t="shared" ca="1" si="415"/>
        <v>0</v>
      </c>
      <c r="T255">
        <f>IF(P255,T254+S255*$D255,0)</f>
        <v>0</v>
      </c>
      <c r="U255">
        <f>IF($P255,T255*Analysis!$B$28+Analysis!$B$29,0)</f>
        <v>0</v>
      </c>
      <c r="V255">
        <f>U255-'Flight Input'!$U255</f>
        <v>0</v>
      </c>
      <c r="W255">
        <f ca="1">MEDIAN2(R255,Analysis!$B$5,2)</f>
        <v>0</v>
      </c>
      <c r="X255">
        <f t="shared" ref="X255:Y255" ca="1" si="534">X254+W255*$D255</f>
        <v>0</v>
      </c>
      <c r="Y255">
        <f t="shared" ca="1" si="534"/>
        <v>0</v>
      </c>
      <c r="AA255">
        <f ca="1">AVERAGE2(W255,Analysis!$B$6,2)</f>
        <v>0</v>
      </c>
      <c r="AB255">
        <f t="shared" ref="AB255:AC255" ca="1" si="535">AB254+AA255*$D255</f>
        <v>0</v>
      </c>
      <c r="AC255">
        <f t="shared" ca="1" si="535"/>
        <v>0</v>
      </c>
      <c r="AF255">
        <f ca="1">IF(B255&gt;0,C255-Analysis!$B$14,0)</f>
        <v>1.2719085428471999E-3</v>
      </c>
      <c r="AG255">
        <f ca="1">IF(B255&gt;0,AG254+AF255*$D255,0)</f>
        <v>-1.3382748226937273E-2</v>
      </c>
      <c r="AH255">
        <f ca="1">IF(B255&gt;0,AH254+AG255*$D255,0)</f>
        <v>-3.0497477318586496E-2</v>
      </c>
      <c r="AI255">
        <f ca="1">IF(AND(B255&gt;Analysis!$B$39,B255&lt;Analysis!$B$40),FilterInput(AF255,Analysis!$B$34,Analysis!$B$35),0)</f>
        <v>0</v>
      </c>
      <c r="AJ255">
        <f ca="1">MEDIAN2(AI255,Analysis!$B$5,2)</f>
        <v>0</v>
      </c>
      <c r="AK255">
        <f ca="1">AVERAGE2(AJ255,Analysis!$B$6,2)</f>
        <v>0</v>
      </c>
      <c r="AL255">
        <f ca="1">INTEGRAL2(R255,$B255,AL254,R254,$B254,Analysis!$B$22)</f>
        <v>0</v>
      </c>
      <c r="AM255">
        <f ca="1">IF(AND(B255&lt;Analysis!$B$40,B255&gt;0),INTEGRAL2(AL255,$B255,AM254,AL254,$B254,Analysis!$B$23),0)</f>
        <v>0</v>
      </c>
      <c r="AN255">
        <f>IF($P255,AM255*Analysis!$B$30+Analysis!$B$31,0)</f>
        <v>0</v>
      </c>
      <c r="AO255">
        <f>AN255-'Flight Input'!$U255</f>
        <v>0</v>
      </c>
      <c r="AQ255">
        <f>Analysis!$B$36*'Flight Input'!U255+IF('Flight Input'!U255 &gt; 0,Analysis!$B$37,0)</f>
        <v>0</v>
      </c>
      <c r="AR255">
        <f ca="1">_xlfn.COVARIANCE.P($AN$102:$AN$1102,'Flight Input'!U255:U1255)</f>
        <v>3.504771406551116E-3</v>
      </c>
    </row>
    <row r="256" spans="1:44" x14ac:dyDescent="0.3">
      <c r="A256">
        <v>254</v>
      </c>
      <c r="B256">
        <f>'Flight Input'!M256</f>
        <v>5.1303250000055414</v>
      </c>
      <c r="C256">
        <f ca="1">INDIRECT(CONCATENATE("'Flight Input'!",Analysis!$B$2,A256+2))</f>
        <v>9.8530364699999993</v>
      </c>
      <c r="D256">
        <f t="shared" si="406"/>
        <v>2.4623000004794449E-2</v>
      </c>
      <c r="F256">
        <f t="shared" ca="1" si="412"/>
        <v>50.018288420980362</v>
      </c>
      <c r="G256">
        <f t="shared" ca="1" si="413"/>
        <v>127.51508511644499</v>
      </c>
      <c r="I256">
        <f>SUM(D$2:D256)/COUNT(D$2:D256)</f>
        <v>1.9991043307126397E-2</v>
      </c>
      <c r="J256">
        <f t="shared" si="407"/>
        <v>1.23170159888638</v>
      </c>
      <c r="L256">
        <f ca="1">VARA(C$2:C256)</f>
        <v>4.6348217727279218E-4</v>
      </c>
      <c r="M256">
        <f t="shared" ca="1" si="408"/>
        <v>-7.3570389495197666E-5</v>
      </c>
      <c r="N256">
        <f t="shared" ca="1" si="414"/>
        <v>-5.6972342920310892E-2</v>
      </c>
      <c r="O256" t="b">
        <f ca="1">IF(OR(O255,M256*MIN((B256-B$2)*Analysis!$B$19,1)&gt;Analysis!$B$18),TRUE,FALSE)</f>
        <v>0</v>
      </c>
      <c r="P256" t="b">
        <f>IF(OR('Flight Input'!N256=3,'Flight Input'!N256=9),TRUE,FALSE)</f>
        <v>0</v>
      </c>
      <c r="Q256">
        <f ca="1">IF(O256,Q255,SUM(C$2:C256)/COUNT(C$2:C256))+(Analysis!$D$14-500)/1000000</f>
        <v>9.850877897882345</v>
      </c>
      <c r="R256">
        <f t="shared" ca="1" si="409"/>
        <v>0</v>
      </c>
      <c r="S256">
        <f t="shared" ca="1" si="415"/>
        <v>0</v>
      </c>
      <c r="T256">
        <f>IF(P256,T255+S256*$D256,0)</f>
        <v>0</v>
      </c>
      <c r="U256">
        <f>IF($P256,T256*Analysis!$B$28+Analysis!$B$29,0)</f>
        <v>0</v>
      </c>
      <c r="V256">
        <f>U256-'Flight Input'!$U256</f>
        <v>0</v>
      </c>
      <c r="W256">
        <f ca="1">MEDIAN2(R256,Analysis!$B$5,2)</f>
        <v>0</v>
      </c>
      <c r="X256">
        <f t="shared" ref="X256:Y256" ca="1" si="536">X255+W256*$D256</f>
        <v>0</v>
      </c>
      <c r="Y256">
        <f t="shared" ca="1" si="536"/>
        <v>0</v>
      </c>
      <c r="AA256">
        <f ca="1">AVERAGE2(W256,Analysis!$B$6,2)</f>
        <v>0</v>
      </c>
      <c r="AB256">
        <f t="shared" ref="AB256:AC256" ca="1" si="537">AB255+AA256*$D256</f>
        <v>0</v>
      </c>
      <c r="AC256">
        <f t="shared" ca="1" si="537"/>
        <v>0</v>
      </c>
      <c r="AF256">
        <f ca="1">IF(B256&gt;0,C256-Analysis!$B$14,0)</f>
        <v>-1.3092145715276615E-4</v>
      </c>
      <c r="AG256">
        <f ca="1">IF(B256&gt;0,AG255+AF256*$D256,0)</f>
        <v>-1.3385971905977373E-2</v>
      </c>
      <c r="AH256">
        <f ca="1">IF(B256&gt;0,AH255+AG256*$D256,0)</f>
        <v>-3.0827080104891554E-2</v>
      </c>
      <c r="AI256">
        <f ca="1">IF(AND(B256&gt;Analysis!$B$39,B256&lt;Analysis!$B$40),FilterInput(AF256,Analysis!$B$34,Analysis!$B$35),0)</f>
        <v>0</v>
      </c>
      <c r="AJ256">
        <f ca="1">MEDIAN2(AI256,Analysis!$B$5,2)</f>
        <v>0</v>
      </c>
      <c r="AK256">
        <f ca="1">AVERAGE2(AJ256,Analysis!$B$6,2)</f>
        <v>0</v>
      </c>
      <c r="AL256">
        <f ca="1">INTEGRAL2(R256,$B256,AL255,R255,$B255,Analysis!$B$22)</f>
        <v>0</v>
      </c>
      <c r="AM256">
        <f ca="1">IF(AND(B256&lt;Analysis!$B$40,B256&gt;0),INTEGRAL2(AL256,$B256,AM255,AL255,$B255,Analysis!$B$23),0)</f>
        <v>0</v>
      </c>
      <c r="AN256">
        <f>IF($P256,AM256*Analysis!$B$30+Analysis!$B$31,0)</f>
        <v>0</v>
      </c>
      <c r="AO256">
        <f>AN256-'Flight Input'!$U256</f>
        <v>0</v>
      </c>
      <c r="AQ256">
        <f>Analysis!$B$36*'Flight Input'!U256+IF('Flight Input'!U256 &gt; 0,Analysis!$B$37,0)</f>
        <v>0</v>
      </c>
      <c r="AR256">
        <f ca="1">_xlfn.COVARIANCE.P($AN$102:$AN$1102,'Flight Input'!U256:U1256)</f>
        <v>3.4274491263539069E-3</v>
      </c>
    </row>
    <row r="257" spans="1:44" x14ac:dyDescent="0.3">
      <c r="A257">
        <v>255</v>
      </c>
      <c r="B257">
        <f>'Flight Input'!M257</f>
        <v>5.1522410000034142</v>
      </c>
      <c r="C257">
        <f ca="1">INDIRECT(CONCATENATE("'Flight Input'!",Analysis!$B$2,A257+2))</f>
        <v>9.853507350000001</v>
      </c>
      <c r="D257">
        <f t="shared" si="406"/>
        <v>2.1915999997872859E-2</v>
      </c>
      <c r="F257">
        <f t="shared" ca="1" si="412"/>
        <v>50.234237888042003</v>
      </c>
      <c r="G257">
        <f t="shared" ca="1" si="413"/>
        <v>128.61601867389246</v>
      </c>
      <c r="I257">
        <f>SUM(D$2:D257)/COUNT(D$2:D257)</f>
        <v>1.9998592156894032E-2</v>
      </c>
      <c r="J257">
        <f t="shared" si="407"/>
        <v>1.0958771410475436</v>
      </c>
      <c r="L257">
        <f ca="1">VARA(C$2:C257)</f>
        <v>4.6169391494258182E-4</v>
      </c>
      <c r="M257">
        <f t="shared" ca="1" si="408"/>
        <v>-8.1596200510308778E-5</v>
      </c>
      <c r="N257">
        <f t="shared" ca="1" si="414"/>
        <v>2.1485672570151066E-2</v>
      </c>
      <c r="O257" t="b">
        <f ca="1">IF(OR(O256,M257*MIN((B257-B$2)*Analysis!$B$19,1)&gt;Analysis!$B$18),TRUE,FALSE)</f>
        <v>0</v>
      </c>
      <c r="P257" t="b">
        <f>IF(OR('Flight Input'!N257=3,'Flight Input'!N257=9),TRUE,FALSE)</f>
        <v>0</v>
      </c>
      <c r="Q257">
        <f ca="1">IF(O257,Q256,SUM(C$2:C257)/COUNT(C$2:C257))+(Analysis!$D$14-500)/1000000</f>
        <v>9.850888598867181</v>
      </c>
      <c r="R257">
        <f t="shared" ca="1" si="409"/>
        <v>0</v>
      </c>
      <c r="S257">
        <f t="shared" ca="1" si="415"/>
        <v>0</v>
      </c>
      <c r="T257">
        <f>IF(P257,T256+S257*$D257,0)</f>
        <v>0</v>
      </c>
      <c r="U257">
        <f>IF($P257,T257*Analysis!$B$28+Analysis!$B$29,0)</f>
        <v>0</v>
      </c>
      <c r="V257">
        <f>U257-'Flight Input'!$U257</f>
        <v>0</v>
      </c>
      <c r="W257">
        <f ca="1">MEDIAN2(R257,Analysis!$B$5,2)</f>
        <v>0</v>
      </c>
      <c r="X257">
        <f t="shared" ref="X257:Y257" ca="1" si="538">X256+W257*$D257</f>
        <v>0</v>
      </c>
      <c r="Y257">
        <f t="shared" ca="1" si="538"/>
        <v>0</v>
      </c>
      <c r="AA257">
        <f ca="1">AVERAGE2(W257,Analysis!$B$6,2)</f>
        <v>0</v>
      </c>
      <c r="AB257">
        <f t="shared" ref="AB257:AC257" ca="1" si="539">AB256+AA257*$D257</f>
        <v>0</v>
      </c>
      <c r="AC257">
        <f t="shared" ca="1" si="539"/>
        <v>0</v>
      </c>
      <c r="AF257">
        <f ca="1">IF(B257&gt;0,C257-Analysis!$B$14,0)</f>
        <v>3.3995854284896154E-4</v>
      </c>
      <c r="AG257">
        <f ca="1">IF(B257&gt;0,AG256+AF257*$D257,0)</f>
        <v>-1.3378521374553018E-2</v>
      </c>
      <c r="AH257">
        <f ca="1">IF(B257&gt;0,AH256+AG257*$D257,0)</f>
        <v>-3.1120283779307801E-2</v>
      </c>
      <c r="AI257">
        <f ca="1">IF(AND(B257&gt;Analysis!$B$39,B257&lt;Analysis!$B$40),FilterInput(AF257,Analysis!$B$34,Analysis!$B$35),0)</f>
        <v>0</v>
      </c>
      <c r="AJ257">
        <f ca="1">MEDIAN2(AI257,Analysis!$B$5,2)</f>
        <v>0</v>
      </c>
      <c r="AK257">
        <f ca="1">AVERAGE2(AJ257,Analysis!$B$6,2)</f>
        <v>0</v>
      </c>
      <c r="AL257">
        <f ca="1">INTEGRAL2(R257,$B257,AL256,R256,$B256,Analysis!$B$22)</f>
        <v>0</v>
      </c>
      <c r="AM257">
        <f ca="1">IF(AND(B257&lt;Analysis!$B$40,B257&gt;0),INTEGRAL2(AL257,$B257,AM256,AL256,$B256,Analysis!$B$23),0)</f>
        <v>0</v>
      </c>
      <c r="AN257">
        <f>IF($P257,AM257*Analysis!$B$30+Analysis!$B$31,0)</f>
        <v>0</v>
      </c>
      <c r="AO257">
        <f>AN257-'Flight Input'!$U257</f>
        <v>0</v>
      </c>
      <c r="AQ257">
        <f>Analysis!$B$36*'Flight Input'!U257+IF('Flight Input'!U257 &gt; 0,Analysis!$B$37,0)</f>
        <v>0</v>
      </c>
      <c r="AR257">
        <f ca="1">_xlfn.COVARIANCE.P($AN$102:$AN$1102,'Flight Input'!U257:U1257)</f>
        <v>3.3502747510054491E-3</v>
      </c>
    </row>
    <row r="258" spans="1:44" x14ac:dyDescent="0.3">
      <c r="A258">
        <v>256</v>
      </c>
      <c r="B258">
        <f>'Flight Input'!M258</f>
        <v>5.1705280000023777</v>
      </c>
      <c r="C258">
        <f ca="1">INDIRECT(CONCATENATE("'Flight Input'!",Analysis!$B$2,A258+2))</f>
        <v>9.8701156799999996</v>
      </c>
      <c r="D258">
        <f t="shared" si="406"/>
        <v>1.8286999998963438E-2</v>
      </c>
      <c r="F258">
        <f t="shared" ca="1" si="412"/>
        <v>50.414732693471933</v>
      </c>
      <c r="G258">
        <f t="shared" ca="1" si="413"/>
        <v>129.53795289060571</v>
      </c>
      <c r="I258">
        <f>SUM(D$2:D258)/COUNT(D$2:D258)</f>
        <v>1.9991906250027114E-2</v>
      </c>
      <c r="J258">
        <f t="shared" si="407"/>
        <v>0.91472017576806297</v>
      </c>
      <c r="L258">
        <f ca="1">VARA(C$2:C258)</f>
        <v>4.6134537525362938E-4</v>
      </c>
      <c r="M258">
        <f t="shared" ca="1" si="408"/>
        <v>-1.9059424124908223E-5</v>
      </c>
      <c r="N258">
        <f t="shared" ca="1" si="414"/>
        <v>0.90820418881938136</v>
      </c>
      <c r="O258" t="b">
        <f ca="1">IF(OR(O257,M258*MIN((B258-B$2)*Analysis!$B$19,1)&gt;Analysis!$B$18),TRUE,FALSE)</f>
        <v>0</v>
      </c>
      <c r="P258" t="b">
        <f>IF(OR('Flight Input'!N258=3,'Flight Input'!N258=9),TRUE,FALSE)</f>
        <v>0</v>
      </c>
      <c r="Q258">
        <f ca="1">IF(O258,Q257,SUM(C$2:C258)/COUNT(C$2:C258))+(Analysis!$D$14-500)/1000000</f>
        <v>9.8509638404280082</v>
      </c>
      <c r="R258">
        <f t="shared" ca="1" si="409"/>
        <v>0</v>
      </c>
      <c r="S258">
        <f t="shared" ca="1" si="415"/>
        <v>0</v>
      </c>
      <c r="T258">
        <f>IF(P258,T257+S258*$D258,0)</f>
        <v>0</v>
      </c>
      <c r="U258">
        <f>IF($P258,T258*Analysis!$B$28+Analysis!$B$29,0)</f>
        <v>0</v>
      </c>
      <c r="V258">
        <f>U258-'Flight Input'!$U258</f>
        <v>0</v>
      </c>
      <c r="W258">
        <f ca="1">MEDIAN2(R258,Analysis!$B$5,2)</f>
        <v>0</v>
      </c>
      <c r="X258">
        <f t="shared" ref="X258:Y258" ca="1" si="540">X257+W258*$D258</f>
        <v>0</v>
      </c>
      <c r="Y258">
        <f t="shared" ca="1" si="540"/>
        <v>0</v>
      </c>
      <c r="AA258">
        <f ca="1">AVERAGE2(W258,Analysis!$B$6,2)</f>
        <v>0</v>
      </c>
      <c r="AB258">
        <f t="shared" ref="AB258:AC258" ca="1" si="541">AB257+AA258*$D258</f>
        <v>0</v>
      </c>
      <c r="AC258">
        <f t="shared" ca="1" si="541"/>
        <v>0</v>
      </c>
      <c r="AF258">
        <f ca="1">IF(B258&gt;0,C258-Analysis!$B$14,0)</f>
        <v>1.6948288542847578E-2</v>
      </c>
      <c r="AG258">
        <f ca="1">IF(B258&gt;0,AG257+AF258*$D258,0)</f>
        <v>-1.3068588021987532E-2</v>
      </c>
      <c r="AH258">
        <f ca="1">IF(B258&gt;0,AH257+AG258*$D258,0)</f>
        <v>-3.1359269048452341E-2</v>
      </c>
      <c r="AI258">
        <f ca="1">IF(AND(B258&gt;Analysis!$B$39,B258&lt;Analysis!$B$40),FilterInput(AF258,Analysis!$B$34,Analysis!$B$35),0)</f>
        <v>0</v>
      </c>
      <c r="AJ258">
        <f ca="1">MEDIAN2(AI258,Analysis!$B$5,2)</f>
        <v>0</v>
      </c>
      <c r="AK258">
        <f ca="1">AVERAGE2(AJ258,Analysis!$B$6,2)</f>
        <v>0</v>
      </c>
      <c r="AL258">
        <f ca="1">INTEGRAL2(R258,$B258,AL257,R257,$B257,Analysis!$B$22)</f>
        <v>0</v>
      </c>
      <c r="AM258">
        <f ca="1">IF(AND(B258&lt;Analysis!$B$40,B258&gt;0),INTEGRAL2(AL258,$B258,AM257,AL257,$B257,Analysis!$B$23),0)</f>
        <v>0</v>
      </c>
      <c r="AN258">
        <f>IF($P258,AM258*Analysis!$B$30+Analysis!$B$31,0)</f>
        <v>0</v>
      </c>
      <c r="AO258">
        <f>AN258-'Flight Input'!$U258</f>
        <v>0</v>
      </c>
      <c r="AQ258">
        <f>Analysis!$B$36*'Flight Input'!U258+IF('Flight Input'!U258 &gt; 0,Analysis!$B$37,0)</f>
        <v>0</v>
      </c>
      <c r="AR258">
        <f ca="1">_xlfn.COVARIANCE.P($AN$102:$AN$1102,'Flight Input'!U258:U1258)</f>
        <v>3.2752872026805945E-3</v>
      </c>
    </row>
    <row r="259" spans="1:44" x14ac:dyDescent="0.3">
      <c r="A259">
        <v>257</v>
      </c>
      <c r="B259">
        <f>'Flight Input'!M259</f>
        <v>5.1904260000010254</v>
      </c>
      <c r="C259">
        <f ca="1">INDIRECT(CONCATENATE("'Flight Input'!",Analysis!$B$2,A259+2))</f>
        <v>9.9453878099999997</v>
      </c>
      <c r="D259">
        <f t="shared" ref="D259:D322" si="542">B259-B258</f>
        <v>1.989799999864772E-2</v>
      </c>
      <c r="F259">
        <f t="shared" ca="1" si="412"/>
        <v>50.612626020101864</v>
      </c>
      <c r="G259">
        <f t="shared" ca="1" si="413"/>
        <v>130.54504292308525</v>
      </c>
      <c r="I259">
        <f>SUM(D$2:D259)/COUNT(D$2:D259)</f>
        <v>1.9991540856052877E-2</v>
      </c>
      <c r="J259">
        <f t="shared" ref="J259:J322" si="543">D259/I259</f>
        <v>0.99532097810375453</v>
      </c>
      <c r="L259">
        <f ca="1">VARA(C$2:C259)</f>
        <v>4.9418851831406171E-4</v>
      </c>
      <c r="M259">
        <f t="shared" ref="M259:M322" ca="1" si="544">(L259-L258)/D259</f>
        <v>1.6505750860721865E-3</v>
      </c>
      <c r="N259">
        <f t="shared" ca="1" si="414"/>
        <v>3.7828992866175315</v>
      </c>
      <c r="O259" t="b">
        <f ca="1">IF(OR(O258,M259*MIN((B259-B$2)*Analysis!$B$19,1)&gt;Analysis!$B$18),TRUE,FALSE)</f>
        <v>0</v>
      </c>
      <c r="P259" t="b">
        <f>IF(OR('Flight Input'!N259=3,'Flight Input'!N259=9),TRUE,FALSE)</f>
        <v>0</v>
      </c>
      <c r="Q259">
        <f ca="1">IF(O259,Q258,SUM(C$2:C259)/COUNT(C$2:C259))+(Analysis!$D$14-500)/1000000</f>
        <v>9.851330251162782</v>
      </c>
      <c r="R259">
        <f t="shared" ref="R259:R322" ca="1" si="545">IF(O259,C259-Q259,0)</f>
        <v>0</v>
      </c>
      <c r="S259">
        <f t="shared" ca="1" si="415"/>
        <v>0</v>
      </c>
      <c r="T259">
        <f>IF(P259,T258+S259*$D259,0)</f>
        <v>0</v>
      </c>
      <c r="U259">
        <f>IF($P259,T259*Analysis!$B$28+Analysis!$B$29,0)</f>
        <v>0</v>
      </c>
      <c r="V259">
        <f>U259-'Flight Input'!$U259</f>
        <v>0</v>
      </c>
      <c r="W259">
        <f ca="1">MEDIAN2(R259,Analysis!$B$5,2)</f>
        <v>0</v>
      </c>
      <c r="X259">
        <f t="shared" ref="X259:Y259" ca="1" si="546">X258+W259*$D259</f>
        <v>0</v>
      </c>
      <c r="Y259">
        <f t="shared" ca="1" si="546"/>
        <v>0</v>
      </c>
      <c r="AA259">
        <f ca="1">AVERAGE2(W259,Analysis!$B$6,2)</f>
        <v>0</v>
      </c>
      <c r="AB259">
        <f t="shared" ref="AB259:AC259" ca="1" si="547">AB258+AA259*$D259</f>
        <v>0</v>
      </c>
      <c r="AC259">
        <f t="shared" ca="1" si="547"/>
        <v>0</v>
      </c>
      <c r="AF259">
        <f ca="1">IF(B259&gt;0,C259-Analysis!$B$14,0)</f>
        <v>9.2220418542847682E-2</v>
      </c>
      <c r="AG259">
        <f ca="1">IF(B259&gt;0,AG258+AF259*$D259,0)</f>
        <v>-1.1233586133946656E-2</v>
      </c>
      <c r="AH259">
        <f ca="1">IF(B259&gt;0,AH258+AG259*$D259,0)</f>
        <v>-3.1582794945330422E-2</v>
      </c>
      <c r="AI259">
        <f ca="1">IF(AND(B259&gt;Analysis!$B$39,B259&lt;Analysis!$B$40),FilterInput(AF259,Analysis!$B$34,Analysis!$B$35),0)</f>
        <v>0</v>
      </c>
      <c r="AJ259">
        <f ca="1">MEDIAN2(AI259,Analysis!$B$5,2)</f>
        <v>0</v>
      </c>
      <c r="AK259">
        <f ca="1">AVERAGE2(AJ259,Analysis!$B$6,2)</f>
        <v>0</v>
      </c>
      <c r="AL259">
        <f ca="1">INTEGRAL2(R259,$B259,AL258,R258,$B258,Analysis!$B$22)</f>
        <v>0</v>
      </c>
      <c r="AM259">
        <f ca="1">IF(AND(B259&lt;Analysis!$B$40,B259&gt;0),INTEGRAL2(AL259,$B259,AM258,AL258,$B258,Analysis!$B$23),0)</f>
        <v>0</v>
      </c>
      <c r="AN259">
        <f>IF($P259,AM259*Analysis!$B$30+Analysis!$B$31,0)</f>
        <v>0</v>
      </c>
      <c r="AO259">
        <f>AN259-'Flight Input'!$U259</f>
        <v>0</v>
      </c>
      <c r="AQ259">
        <f>Analysis!$B$36*'Flight Input'!U259+IF('Flight Input'!U259 &gt; 0,Analysis!$B$37,0)</f>
        <v>0</v>
      </c>
      <c r="AR259">
        <f ca="1">_xlfn.COVARIANCE.P($AN$102:$AN$1102,'Flight Input'!U259:U1259)</f>
        <v>3.1999075511435554E-3</v>
      </c>
    </row>
    <row r="260" spans="1:44" x14ac:dyDescent="0.3">
      <c r="A260">
        <v>258</v>
      </c>
      <c r="B260">
        <f>'Flight Input'!M260</f>
        <v>5.2120589999976801</v>
      </c>
      <c r="C260">
        <f ca="1">INDIRECT(CONCATENATE("'Flight Input'!",Analysis!$B$2,A260+2))</f>
        <v>9.8431185600000006</v>
      </c>
      <c r="D260">
        <f t="shared" si="542"/>
        <v>2.1632999996654689E-2</v>
      </c>
      <c r="F260">
        <f t="shared" ref="F260:F323" ca="1" si="548">F259+C260*$D260</f>
        <v>50.825562203877418</v>
      </c>
      <c r="G260">
        <f t="shared" ref="G260:G323" ca="1" si="549">G259+F260*$D260</f>
        <v>131.6445523100717</v>
      </c>
      <c r="I260">
        <f>SUM(D$2:D260)/COUNT(D$2:D260)</f>
        <v>1.9997903100783889E-2</v>
      </c>
      <c r="J260">
        <f t="shared" si="543"/>
        <v>1.0817634172758197</v>
      </c>
      <c r="L260">
        <f ca="1">VARA(C$2:C260)</f>
        <v>4.9252648519440784E-4</v>
      </c>
      <c r="M260">
        <f t="shared" ca="1" si="544"/>
        <v>-7.6828600744736472E-5</v>
      </c>
      <c r="N260">
        <f t="shared" ref="N260:N323" ca="1" si="550">(C260-C259)/D260</f>
        <v>-4.7274649847831522</v>
      </c>
      <c r="O260" t="b">
        <f ca="1">IF(OR(O259,M260*MIN((B260-B$2)*Analysis!$B$19,1)&gt;Analysis!$B$18),TRUE,FALSE)</f>
        <v>0</v>
      </c>
      <c r="P260" t="b">
        <f>IF(OR('Flight Input'!N260=3,'Flight Input'!N260=9),TRUE,FALSE)</f>
        <v>0</v>
      </c>
      <c r="Q260">
        <f ca="1">IF(O260,Q259,SUM(C$2:C260)/COUNT(C$2:C260))+(Analysis!$D$14-500)/1000000</f>
        <v>9.851298970501924</v>
      </c>
      <c r="R260">
        <f t="shared" ca="1" si="545"/>
        <v>0</v>
      </c>
      <c r="S260">
        <f t="shared" ref="S260:S323" ca="1" si="551">S259+R260*$D260</f>
        <v>0</v>
      </c>
      <c r="T260">
        <f>IF(P260,T259+S260*$D260,0)</f>
        <v>0</v>
      </c>
      <c r="U260">
        <f>IF($P260,T260*Analysis!$B$28+Analysis!$B$29,0)</f>
        <v>0</v>
      </c>
      <c r="V260">
        <f>U260-'Flight Input'!$U260</f>
        <v>0</v>
      </c>
      <c r="W260">
        <f ca="1">MEDIAN2(R260,Analysis!$B$5,2)</f>
        <v>0</v>
      </c>
      <c r="X260">
        <f t="shared" ref="X260:Y260" ca="1" si="552">X259+W260*$D260</f>
        <v>0</v>
      </c>
      <c r="Y260">
        <f t="shared" ca="1" si="552"/>
        <v>0</v>
      </c>
      <c r="AA260">
        <f ca="1">AVERAGE2(W260,Analysis!$B$6,2)</f>
        <v>0</v>
      </c>
      <c r="AB260">
        <f t="shared" ref="AB260:AC260" ca="1" si="553">AB259+AA260*$D260</f>
        <v>0</v>
      </c>
      <c r="AC260">
        <f t="shared" ca="1" si="553"/>
        <v>0</v>
      </c>
      <c r="AF260">
        <f ca="1">IF(B260&gt;0,C260-Analysis!$B$14,0)</f>
        <v>-1.0048831457151408E-2</v>
      </c>
      <c r="AG260">
        <f ca="1">IF(B260&gt;0,AG259+AF260*$D260,0)</f>
        <v>-1.1450972504825596E-2</v>
      </c>
      <c r="AH260">
        <f ca="1">IF(B260&gt;0,AH259+AG260*$D260,0)</f>
        <v>-3.1830513833489005E-2</v>
      </c>
      <c r="AI260">
        <f ca="1">IF(AND(B260&gt;Analysis!$B$39,B260&lt;Analysis!$B$40),FilterInput(AF260,Analysis!$B$34,Analysis!$B$35),0)</f>
        <v>0</v>
      </c>
      <c r="AJ260">
        <f ca="1">MEDIAN2(AI260,Analysis!$B$5,2)</f>
        <v>0</v>
      </c>
      <c r="AK260">
        <f ca="1">AVERAGE2(AJ260,Analysis!$B$6,2)</f>
        <v>0</v>
      </c>
      <c r="AL260">
        <f ca="1">INTEGRAL2(R260,$B260,AL259,R259,$B259,Analysis!$B$22)</f>
        <v>0</v>
      </c>
      <c r="AM260">
        <f ca="1">IF(AND(B260&lt;Analysis!$B$40,B260&gt;0),INTEGRAL2(AL260,$B260,AM259,AL259,$B259,Analysis!$B$23),0)</f>
        <v>0</v>
      </c>
      <c r="AN260">
        <f>IF($P260,AM260*Analysis!$B$30+Analysis!$B$31,0)</f>
        <v>0</v>
      </c>
      <c r="AO260">
        <f>AN260-'Flight Input'!$U260</f>
        <v>0</v>
      </c>
      <c r="AQ260">
        <f>Analysis!$B$36*'Flight Input'!U260+IF('Flight Input'!U260 &gt; 0,Analysis!$B$37,0)</f>
        <v>0</v>
      </c>
      <c r="AR260">
        <f ca="1">_xlfn.COVARIANCE.P($AN$102:$AN$1102,'Flight Input'!U260:U1260)</f>
        <v>3.1261396898029431E-3</v>
      </c>
    </row>
    <row r="261" spans="1:44" x14ac:dyDescent="0.3">
      <c r="A261">
        <v>259</v>
      </c>
      <c r="B261">
        <f>'Flight Input'!M261</f>
        <v>5.23209499999939</v>
      </c>
      <c r="C261">
        <f ca="1">INDIRECT(CONCATENATE("'Flight Input'!",Analysis!$B$2,A261+2))</f>
        <v>9.852889320000001</v>
      </c>
      <c r="D261">
        <f t="shared" si="542"/>
        <v>2.0036000001709908E-2</v>
      </c>
      <c r="F261">
        <f t="shared" ca="1" si="548"/>
        <v>51.022974694309788</v>
      </c>
      <c r="G261">
        <f t="shared" ca="1" si="549"/>
        <v>132.66684863113414</v>
      </c>
      <c r="I261">
        <f>SUM(D$2:D261)/COUNT(D$2:D261)</f>
        <v>1.9998050193065456E-2</v>
      </c>
      <c r="J261">
        <f t="shared" si="543"/>
        <v>1.001897675437259</v>
      </c>
      <c r="L261">
        <f ca="1">VARA(C$2:C261)</f>
        <v>4.9063595848887075E-4</v>
      </c>
      <c r="M261">
        <f t="shared" ca="1" si="544"/>
        <v>-9.4356493580342955E-5</v>
      </c>
      <c r="N261">
        <f t="shared" ca="1" si="550"/>
        <v>0.48766021157748396</v>
      </c>
      <c r="O261" t="b">
        <f ca="1">IF(OR(O260,M261*MIN((B261-B$2)*Analysis!$B$19,1)&gt;Analysis!$B$18),TRUE,FALSE)</f>
        <v>0</v>
      </c>
      <c r="P261" t="b">
        <f>IF(OR('Flight Input'!N261=3,'Flight Input'!N261=9),TRUE,FALSE)</f>
        <v>0</v>
      </c>
      <c r="Q261">
        <f ca="1">IF(O261,Q260,SUM(C$2:C261)/COUNT(C$2:C261))+(Analysis!$D$14-500)/1000000</f>
        <v>9.8513055103076859</v>
      </c>
      <c r="R261">
        <f t="shared" ca="1" si="545"/>
        <v>0</v>
      </c>
      <c r="S261">
        <f t="shared" ca="1" si="551"/>
        <v>0</v>
      </c>
      <c r="T261">
        <f>IF(P261,T260+S261*$D261,0)</f>
        <v>0</v>
      </c>
      <c r="U261">
        <f>IF($P261,T261*Analysis!$B$28+Analysis!$B$29,0)</f>
        <v>0</v>
      </c>
      <c r="V261">
        <f>U261-'Flight Input'!$U261</f>
        <v>0</v>
      </c>
      <c r="W261">
        <f ca="1">MEDIAN2(R261,Analysis!$B$5,2)</f>
        <v>0</v>
      </c>
      <c r="X261">
        <f t="shared" ref="X261:Y261" ca="1" si="554">X260+W261*$D261</f>
        <v>0</v>
      </c>
      <c r="Y261">
        <f t="shared" ca="1" si="554"/>
        <v>0</v>
      </c>
      <c r="AA261">
        <f ca="1">AVERAGE2(W261,Analysis!$B$6,2)</f>
        <v>0</v>
      </c>
      <c r="AB261">
        <f t="shared" ref="AB261:AC261" ca="1" si="555">AB260+AA261*$D261</f>
        <v>0</v>
      </c>
      <c r="AC261">
        <f t="shared" ca="1" si="555"/>
        <v>0</v>
      </c>
      <c r="AF261">
        <f ca="1">IF(B261&gt;0,C261-Analysis!$B$14,0)</f>
        <v>-2.7807145715108561E-4</v>
      </c>
      <c r="AG261">
        <f ca="1">IF(B261&gt;0,AG260+AF261*$D261,0)</f>
        <v>-1.145654394454155E-2</v>
      </c>
      <c r="AH261">
        <f ca="1">IF(B261&gt;0,AH260+AG261*$D261,0)</f>
        <v>-3.2060057147981429E-2</v>
      </c>
      <c r="AI261">
        <f ca="1">IF(AND(B261&gt;Analysis!$B$39,B261&lt;Analysis!$B$40),FilterInput(AF261,Analysis!$B$34,Analysis!$B$35),0)</f>
        <v>0</v>
      </c>
      <c r="AJ261">
        <f ca="1">MEDIAN2(AI261,Analysis!$B$5,2)</f>
        <v>0</v>
      </c>
      <c r="AK261">
        <f ca="1">AVERAGE2(AJ261,Analysis!$B$6,2)</f>
        <v>0</v>
      </c>
      <c r="AL261">
        <f ca="1">INTEGRAL2(R261,$B261,AL260,R260,$B260,Analysis!$B$22)</f>
        <v>0</v>
      </c>
      <c r="AM261">
        <f ca="1">IF(AND(B261&lt;Analysis!$B$40,B261&gt;0),INTEGRAL2(AL261,$B261,AM260,AL260,$B260,Analysis!$B$23),0)</f>
        <v>0</v>
      </c>
      <c r="AN261">
        <f>IF($P261,AM261*Analysis!$B$30+Analysis!$B$31,0)</f>
        <v>0</v>
      </c>
      <c r="AO261">
        <f>AN261-'Flight Input'!$U261</f>
        <v>0</v>
      </c>
      <c r="AQ261">
        <f>Analysis!$B$36*'Flight Input'!U261+IF('Flight Input'!U261 &gt; 0,Analysis!$B$37,0)</f>
        <v>0</v>
      </c>
      <c r="AR261">
        <f ca="1">_xlfn.COVARIANCE.P($AN$102:$AN$1102,'Flight Input'!U261:U1261)</f>
        <v>3.0518718988942926E-3</v>
      </c>
    </row>
    <row r="262" spans="1:44" x14ac:dyDescent="0.3">
      <c r="A262">
        <v>260</v>
      </c>
      <c r="B262">
        <f>'Flight Input'!M262</f>
        <v>5.2414469999930589</v>
      </c>
      <c r="C262">
        <f ca="1">INDIRECT(CONCATENATE("'Flight Input'!",Analysis!$B$2,A262+2))</f>
        <v>9.84768021</v>
      </c>
      <c r="D262">
        <f t="shared" si="542"/>
        <v>9.3519999936688691E-3</v>
      </c>
      <c r="F262">
        <f t="shared" ca="1" si="548"/>
        <v>51.115070199571363</v>
      </c>
      <c r="G262">
        <f t="shared" ca="1" si="549"/>
        <v>133.14487676731693</v>
      </c>
      <c r="I262">
        <f>SUM(D$2:D262)/COUNT(D$2:D262)</f>
        <v>1.99571038461447E-2</v>
      </c>
      <c r="J262">
        <f t="shared" si="543"/>
        <v>0.46860506743695091</v>
      </c>
      <c r="L262">
        <f ca="1">VARA(C$2:C262)</f>
        <v>4.8879624322598059E-4</v>
      </c>
      <c r="M262">
        <f t="shared" ca="1" si="544"/>
        <v>-1.9671891190500528E-4</v>
      </c>
      <c r="N262">
        <f t="shared" ca="1" si="550"/>
        <v>-0.55700491911113947</v>
      </c>
      <c r="O262" t="b">
        <f ca="1">IF(OR(O261,M262*MIN((B262-B$2)*Analysis!$B$19,1)&gt;Analysis!$B$18),TRUE,FALSE)</f>
        <v>0</v>
      </c>
      <c r="P262" t="b">
        <f>IF(OR('Flight Input'!N262=3,'Flight Input'!N262=9),TRUE,FALSE)</f>
        <v>0</v>
      </c>
      <c r="Q262">
        <f ca="1">IF(O262,Q261,SUM(C$2:C262)/COUNT(C$2:C262))+(Analysis!$D$14-500)/1000000</f>
        <v>9.8512920417241308</v>
      </c>
      <c r="R262">
        <f t="shared" ca="1" si="545"/>
        <v>0</v>
      </c>
      <c r="S262">
        <f t="shared" ca="1" si="551"/>
        <v>0</v>
      </c>
      <c r="T262">
        <f>IF(P262,T261+S262*$D262,0)</f>
        <v>0</v>
      </c>
      <c r="U262">
        <f>IF($P262,T262*Analysis!$B$28+Analysis!$B$29,0)</f>
        <v>0</v>
      </c>
      <c r="V262">
        <f>U262-'Flight Input'!$U262</f>
        <v>0</v>
      </c>
      <c r="W262">
        <f ca="1">MEDIAN2(R262,Analysis!$B$5,2)</f>
        <v>0</v>
      </c>
      <c r="X262">
        <f t="shared" ref="X262:Y262" ca="1" si="556">X261+W262*$D262</f>
        <v>0</v>
      </c>
      <c r="Y262">
        <f t="shared" ca="1" si="556"/>
        <v>0</v>
      </c>
      <c r="AA262">
        <f ca="1">AVERAGE2(W262,Analysis!$B$6,2)</f>
        <v>0</v>
      </c>
      <c r="AB262">
        <f t="shared" ref="AB262:AC262" ca="1" si="557">AB261+AA262*$D262</f>
        <v>0</v>
      </c>
      <c r="AC262">
        <f t="shared" ca="1" si="557"/>
        <v>0</v>
      </c>
      <c r="AF262">
        <f ca="1">IF(B262&gt;0,C262-Analysis!$B$14,0)</f>
        <v>-5.4871814571519906E-3</v>
      </c>
      <c r="AG262">
        <f ca="1">IF(B262&gt;0,AG261+AF262*$D262,0)</f>
        <v>-1.1507860065494096E-2</v>
      </c>
      <c r="AH262">
        <f ca="1">IF(B262&gt;0,AH261+AG262*$D262,0)</f>
        <v>-3.2167678655241075E-2</v>
      </c>
      <c r="AI262">
        <f ca="1">IF(AND(B262&gt;Analysis!$B$39,B262&lt;Analysis!$B$40),FilterInput(AF262,Analysis!$B$34,Analysis!$B$35),0)</f>
        <v>0</v>
      </c>
      <c r="AJ262">
        <f ca="1">MEDIAN2(AI262,Analysis!$B$5,2)</f>
        <v>0</v>
      </c>
      <c r="AK262">
        <f ca="1">AVERAGE2(AJ262,Analysis!$B$6,2)</f>
        <v>0</v>
      </c>
      <c r="AL262">
        <f ca="1">INTEGRAL2(R262,$B262,AL261,R261,$B261,Analysis!$B$22)</f>
        <v>0</v>
      </c>
      <c r="AM262">
        <f ca="1">IF(AND(B262&lt;Analysis!$B$40,B262&gt;0),INTEGRAL2(AL262,$B262,AM261,AL261,$B261,Analysis!$B$23),0)</f>
        <v>0</v>
      </c>
      <c r="AN262">
        <f>IF($P262,AM262*Analysis!$B$30+Analysis!$B$31,0)</f>
        <v>0</v>
      </c>
      <c r="AO262">
        <f>AN262-'Flight Input'!$U262</f>
        <v>0</v>
      </c>
      <c r="AQ262">
        <f>Analysis!$B$36*'Flight Input'!U262+IF('Flight Input'!U262 &gt; 0,Analysis!$B$37,0)</f>
        <v>0</v>
      </c>
      <c r="AR262">
        <f ca="1">_xlfn.COVARIANCE.P($AN$102:$AN$1102,'Flight Input'!U262:U1262)</f>
        <v>2.9776705164958365E-3</v>
      </c>
    </row>
    <row r="263" spans="1:44" x14ac:dyDescent="0.3">
      <c r="A263">
        <v>261</v>
      </c>
      <c r="B263">
        <f>'Flight Input'!M263</f>
        <v>5.2651409999962198</v>
      </c>
      <c r="C263">
        <f ca="1">INDIRECT(CONCATENATE("'Flight Input'!",Analysis!$B$2,A263+2))</f>
        <v>9.8520358500000018</v>
      </c>
      <c r="D263">
        <f t="shared" si="542"/>
        <v>2.3694000003160909E-2</v>
      </c>
      <c r="F263">
        <f t="shared" ca="1" si="548"/>
        <v>51.348504337032402</v>
      </c>
      <c r="G263">
        <f t="shared" ca="1" si="549"/>
        <v>134.36152822924089</v>
      </c>
      <c r="I263">
        <f>SUM(D$2:D263)/COUNT(D$2:D263)</f>
        <v>1.9971421455941697E-2</v>
      </c>
      <c r="J263">
        <f t="shared" si="543"/>
        <v>1.1863952726365257</v>
      </c>
      <c r="L263">
        <f ca="1">VARA(C$2:C263)</f>
        <v>4.8692624308401358E-4</v>
      </c>
      <c r="M263">
        <f t="shared" ca="1" si="544"/>
        <v>-7.8922940057294839E-5</v>
      </c>
      <c r="N263">
        <f t="shared" ca="1" si="550"/>
        <v>0.18382881739768314</v>
      </c>
      <c r="O263" t="b">
        <f ca="1">IF(OR(O262,M263*MIN((B263-B$2)*Analysis!$B$19,1)&gt;Analysis!$B$18),TRUE,FALSE)</f>
        <v>0</v>
      </c>
      <c r="P263" t="b">
        <f>IF(OR('Flight Input'!N263=3,'Flight Input'!N263=9),TRUE,FALSE)</f>
        <v>0</v>
      </c>
      <c r="Q263">
        <f ca="1">IF(O263,Q262,SUM(C$2:C263)/COUNT(C$2:C263))+(Analysis!$D$14-500)/1000000</f>
        <v>9.8512953005343444</v>
      </c>
      <c r="R263">
        <f t="shared" ca="1" si="545"/>
        <v>0</v>
      </c>
      <c r="S263">
        <f t="shared" ca="1" si="551"/>
        <v>0</v>
      </c>
      <c r="T263">
        <f>IF(P263,T262+S263*$D263,0)</f>
        <v>0</v>
      </c>
      <c r="U263">
        <f>IF($P263,T263*Analysis!$B$28+Analysis!$B$29,0)</f>
        <v>0</v>
      </c>
      <c r="V263">
        <f>U263-'Flight Input'!$U263</f>
        <v>0</v>
      </c>
      <c r="W263">
        <f ca="1">MEDIAN2(R263,Analysis!$B$5,2)</f>
        <v>0</v>
      </c>
      <c r="X263">
        <f t="shared" ref="X263:Y263" ca="1" si="558">X262+W263*$D263</f>
        <v>0</v>
      </c>
      <c r="Y263">
        <f t="shared" ca="1" si="558"/>
        <v>0</v>
      </c>
      <c r="AA263">
        <f ca="1">AVERAGE2(W263,Analysis!$B$6,2)</f>
        <v>0</v>
      </c>
      <c r="AB263">
        <f t="shared" ref="AB263:AC263" ca="1" si="559">AB262+AA263*$D263</f>
        <v>0</v>
      </c>
      <c r="AC263">
        <f t="shared" ca="1" si="559"/>
        <v>0</v>
      </c>
      <c r="AF263">
        <f ca="1">IF(B263&gt;0,C263-Analysis!$B$14,0)</f>
        <v>-1.1315414571502203E-3</v>
      </c>
      <c r="AG263">
        <f ca="1">IF(B263&gt;0,AG262+AF263*$D263,0)</f>
        <v>-1.153467080878339E-2</v>
      </c>
      <c r="AH263">
        <f ca="1">IF(B263&gt;0,AH262+AG263*$D263,0)</f>
        <v>-3.244098114542085E-2</v>
      </c>
      <c r="AI263">
        <f ca="1">IF(AND(B263&gt;Analysis!$B$39,B263&lt;Analysis!$B$40),FilterInput(AF263,Analysis!$B$34,Analysis!$B$35),0)</f>
        <v>0</v>
      </c>
      <c r="AJ263">
        <f ca="1">MEDIAN2(AI263,Analysis!$B$5,2)</f>
        <v>0</v>
      </c>
      <c r="AK263">
        <f ca="1">AVERAGE2(AJ263,Analysis!$B$6,2)</f>
        <v>0</v>
      </c>
      <c r="AL263">
        <f ca="1">INTEGRAL2(R263,$B263,AL262,R262,$B262,Analysis!$B$22)</f>
        <v>0</v>
      </c>
      <c r="AM263">
        <f ca="1">IF(AND(B263&lt;Analysis!$B$40,B263&gt;0),INTEGRAL2(AL263,$B263,AM262,AL262,$B262,Analysis!$B$23),0)</f>
        <v>0</v>
      </c>
      <c r="AN263">
        <f>IF($P263,AM263*Analysis!$B$30+Analysis!$B$31,0)</f>
        <v>0</v>
      </c>
      <c r="AO263">
        <f>AN263-'Flight Input'!$U263</f>
        <v>0</v>
      </c>
      <c r="AQ263">
        <f>Analysis!$B$36*'Flight Input'!U263+IF('Flight Input'!U263 &gt; 0,Analysis!$B$37,0)</f>
        <v>0</v>
      </c>
      <c r="AR263">
        <f ca="1">_xlfn.COVARIANCE.P($AN$102:$AN$1102,'Flight Input'!U263:U1263)</f>
        <v>2.9045826000424022E-3</v>
      </c>
    </row>
    <row r="264" spans="1:44" x14ac:dyDescent="0.3">
      <c r="A264">
        <v>262</v>
      </c>
      <c r="B264">
        <f>'Flight Input'!M264</f>
        <v>5.2915400000056252</v>
      </c>
      <c r="C264">
        <f ca="1">INDIRECT(CONCATENATE("'Flight Input'!",Analysis!$B$2,A264+2))</f>
        <v>9.8525655900000011</v>
      </c>
      <c r="D264">
        <f t="shared" si="542"/>
        <v>2.6399000009405427E-2</v>
      </c>
      <c r="F264">
        <f t="shared" ca="1" si="548"/>
        <v>51.60860221613548</v>
      </c>
      <c r="G264">
        <f t="shared" ca="1" si="549"/>
        <v>135.72394371963006</v>
      </c>
      <c r="I264">
        <f>SUM(D$2:D264)/COUNT(D$2:D264)</f>
        <v>1.9995954198512172E-2</v>
      </c>
      <c r="J264">
        <f t="shared" si="543"/>
        <v>1.3202170672790241</v>
      </c>
      <c r="L264">
        <f ca="1">VARA(C$2:C264)</f>
        <v>4.850749900757023E-4</v>
      </c>
      <c r="M264">
        <f t="shared" ca="1" si="544"/>
        <v>-7.0125876269999307E-5</v>
      </c>
      <c r="N264">
        <f t="shared" ca="1" si="550"/>
        <v>2.0066669184838196E-2</v>
      </c>
      <c r="O264" t="b">
        <f ca="1">IF(OR(O263,M264*MIN((B264-B$2)*Analysis!$B$19,1)&gt;Analysis!$B$18),TRUE,FALSE)</f>
        <v>0</v>
      </c>
      <c r="P264" t="b">
        <f>IF(OR('Flight Input'!N264=3,'Flight Input'!N264=9),TRUE,FALSE)</f>
        <v>0</v>
      </c>
      <c r="Q264">
        <f ca="1">IF(O264,Q263,SUM(C$2:C264)/COUNT(C$2:C264))+(Analysis!$D$14-500)/1000000</f>
        <v>9.8513005487832626</v>
      </c>
      <c r="R264">
        <f t="shared" ca="1" si="545"/>
        <v>0</v>
      </c>
      <c r="S264">
        <f t="shared" ca="1" si="551"/>
        <v>0</v>
      </c>
      <c r="T264">
        <f>IF(P264,T263+S264*$D264,0)</f>
        <v>0</v>
      </c>
      <c r="U264">
        <f>IF($P264,T264*Analysis!$B$28+Analysis!$B$29,0)</f>
        <v>0</v>
      </c>
      <c r="V264">
        <f>U264-'Flight Input'!$U264</f>
        <v>0</v>
      </c>
      <c r="W264">
        <f ca="1">MEDIAN2(R264,Analysis!$B$5,2)</f>
        <v>0</v>
      </c>
      <c r="X264">
        <f t="shared" ref="X264:Y264" ca="1" si="560">X263+W264*$D264</f>
        <v>0</v>
      </c>
      <c r="Y264">
        <f t="shared" ca="1" si="560"/>
        <v>0</v>
      </c>
      <c r="AA264">
        <f ca="1">AVERAGE2(W264,Analysis!$B$6,2)</f>
        <v>0</v>
      </c>
      <c r="AB264">
        <f t="shared" ref="AB264:AC264" ca="1" si="561">AB263+AA264*$D264</f>
        <v>0</v>
      </c>
      <c r="AC264">
        <f t="shared" ca="1" si="561"/>
        <v>0</v>
      </c>
      <c r="AF264">
        <f ca="1">IF(B264&gt;0,C264-Analysis!$B$14,0)</f>
        <v>-6.0180145715094113E-4</v>
      </c>
      <c r="AG264">
        <f ca="1">IF(B264&gt;0,AG263+AF264*$D264,0)</f>
        <v>-1.1550557765456377E-2</v>
      </c>
      <c r="AH264">
        <f ca="1">IF(B264&gt;0,AH263+AG264*$D264,0)</f>
        <v>-3.2745904319979771E-2</v>
      </c>
      <c r="AI264">
        <f ca="1">IF(AND(B264&gt;Analysis!$B$39,B264&lt;Analysis!$B$40),FilterInput(AF264,Analysis!$B$34,Analysis!$B$35),0)</f>
        <v>0</v>
      </c>
      <c r="AJ264">
        <f ca="1">MEDIAN2(AI264,Analysis!$B$5,2)</f>
        <v>0</v>
      </c>
      <c r="AK264">
        <f ca="1">AVERAGE2(AJ264,Analysis!$B$6,2)</f>
        <v>0</v>
      </c>
      <c r="AL264">
        <f ca="1">INTEGRAL2(R264,$B264,AL263,R263,$B263,Analysis!$B$22)</f>
        <v>0</v>
      </c>
      <c r="AM264">
        <f ca="1">IF(AND(B264&lt;Analysis!$B$40,B264&gt;0),INTEGRAL2(AL264,$B264,AM263,AL263,$B263,Analysis!$B$23),0)</f>
        <v>0</v>
      </c>
      <c r="AN264">
        <f>IF($P264,AM264*Analysis!$B$30+Analysis!$B$31,0)</f>
        <v>0</v>
      </c>
      <c r="AO264">
        <f>AN264-'Flight Input'!$U264</f>
        <v>0</v>
      </c>
      <c r="AQ264">
        <f>Analysis!$B$36*'Flight Input'!U264+IF('Flight Input'!U264 &gt; 0,Analysis!$B$37,0)</f>
        <v>0</v>
      </c>
      <c r="AR264">
        <f ca="1">_xlfn.COVARIANCE.P($AN$102:$AN$1102,'Flight Input'!U264:U1264)</f>
        <v>2.8316559826959643E-3</v>
      </c>
    </row>
    <row r="265" spans="1:44" x14ac:dyDescent="0.3">
      <c r="A265">
        <v>263</v>
      </c>
      <c r="B265">
        <f>'Flight Input'!M265</f>
        <v>5.3114269999932731</v>
      </c>
      <c r="C265">
        <f ca="1">INDIRECT(CONCATENATE("'Flight Input'!",Analysis!$B$2,A265+2))</f>
        <v>9.8154935999999999</v>
      </c>
      <c r="D265">
        <f t="shared" si="542"/>
        <v>1.9886999987647869E-2</v>
      </c>
      <c r="F265">
        <f t="shared" ca="1" si="548"/>
        <v>51.803802937237435</v>
      </c>
      <c r="G265">
        <f t="shared" ca="1" si="549"/>
        <v>136.75416594800302</v>
      </c>
      <c r="I265">
        <f>SUM(D$2:D265)/COUNT(D$2:D265)</f>
        <v>1.9995539923946145E-2</v>
      </c>
      <c r="J265">
        <f t="shared" si="543"/>
        <v>0.9945717926742107</v>
      </c>
      <c r="L265">
        <f ca="1">VARA(C$2:C265)</f>
        <v>4.8805738693465122E-4</v>
      </c>
      <c r="M265">
        <f t="shared" ca="1" si="544"/>
        <v>1.499671574798278E-4</v>
      </c>
      <c r="N265">
        <f t="shared" ca="1" si="550"/>
        <v>-1.86413184608172</v>
      </c>
      <c r="O265" t="b">
        <f ca="1">IF(OR(O264,M265*MIN((B265-B$2)*Analysis!$B$19,1)&gt;Analysis!$B$18),TRUE,FALSE)</f>
        <v>0</v>
      </c>
      <c r="P265" t="b">
        <f>IF(OR('Flight Input'!N265=3,'Flight Input'!N265=9),TRUE,FALSE)</f>
        <v>0</v>
      </c>
      <c r="Q265">
        <f ca="1">IF(O265,Q264,SUM(C$2:C265)/COUNT(C$2:C265))+(Analysis!$D$14-500)/1000000</f>
        <v>9.8511653330681739</v>
      </c>
      <c r="R265">
        <f t="shared" ca="1" si="545"/>
        <v>0</v>
      </c>
      <c r="S265">
        <f t="shared" ca="1" si="551"/>
        <v>0</v>
      </c>
      <c r="T265">
        <f>IF(P265,T264+S265*$D265,0)</f>
        <v>0</v>
      </c>
      <c r="U265">
        <f>IF($P265,T265*Analysis!$B$28+Analysis!$B$29,0)</f>
        <v>0</v>
      </c>
      <c r="V265">
        <f>U265-'Flight Input'!$U265</f>
        <v>0</v>
      </c>
      <c r="W265">
        <f ca="1">MEDIAN2(R265,Analysis!$B$5,2)</f>
        <v>0</v>
      </c>
      <c r="X265">
        <f t="shared" ref="X265:Y265" ca="1" si="562">X264+W265*$D265</f>
        <v>0</v>
      </c>
      <c r="Y265">
        <f t="shared" ca="1" si="562"/>
        <v>0</v>
      </c>
      <c r="AA265">
        <f ca="1">AVERAGE2(W265,Analysis!$B$6,2)</f>
        <v>0</v>
      </c>
      <c r="AB265">
        <f t="shared" ref="AB265:AC265" ca="1" si="563">AB264+AA265*$D265</f>
        <v>0</v>
      </c>
      <c r="AC265">
        <f t="shared" ca="1" si="563"/>
        <v>0</v>
      </c>
      <c r="AF265">
        <f ca="1">IF(B265&gt;0,C265-Analysis!$B$14,0)</f>
        <v>-3.7673791457152106E-2</v>
      </c>
      <c r="AG265">
        <f ca="1">IF(B265&gt;0,AG264+AF265*$D265,0)</f>
        <v>-1.2299776455699409E-2</v>
      </c>
      <c r="AH265">
        <f ca="1">IF(B265&gt;0,AH264+AG265*$D265,0)</f>
        <v>-3.2990509974202338E-2</v>
      </c>
      <c r="AI265">
        <f ca="1">IF(AND(B265&gt;Analysis!$B$39,B265&lt;Analysis!$B$40),FilterInput(AF265,Analysis!$B$34,Analysis!$B$35),0)</f>
        <v>0</v>
      </c>
      <c r="AJ265">
        <f ca="1">MEDIAN2(AI265,Analysis!$B$5,2)</f>
        <v>0</v>
      </c>
      <c r="AK265">
        <f ca="1">AVERAGE2(AJ265,Analysis!$B$6,2)</f>
        <v>0</v>
      </c>
      <c r="AL265">
        <f ca="1">INTEGRAL2(R265,$B265,AL264,R264,$B264,Analysis!$B$22)</f>
        <v>0</v>
      </c>
      <c r="AM265">
        <f ca="1">IF(AND(B265&lt;Analysis!$B$40,B265&gt;0),INTEGRAL2(AL265,$B265,AM264,AL264,$B264,Analysis!$B$23),0)</f>
        <v>0</v>
      </c>
      <c r="AN265">
        <f>IF($P265,AM265*Analysis!$B$30+Analysis!$B$31,0)</f>
        <v>0</v>
      </c>
      <c r="AO265">
        <f>AN265-'Flight Input'!$U265</f>
        <v>0</v>
      </c>
      <c r="AQ265">
        <f>Analysis!$B$36*'Flight Input'!U265+IF('Flight Input'!U265 &gt; 0,Analysis!$B$37,0)</f>
        <v>0</v>
      </c>
      <c r="AR265">
        <f ca="1">_xlfn.COVARIANCE.P($AN$102:$AN$1102,'Flight Input'!U265:U1265)</f>
        <v>2.7586466104660467E-3</v>
      </c>
    </row>
    <row r="266" spans="1:44" x14ac:dyDescent="0.3">
      <c r="A266">
        <v>264</v>
      </c>
      <c r="B266">
        <f>'Flight Input'!M266</f>
        <v>5.3258539999951608</v>
      </c>
      <c r="C266">
        <f ca="1">INDIRECT(CONCATENATE("'Flight Input'!",Analysis!$B$2,A266+2))</f>
        <v>9.8588145600000008</v>
      </c>
      <c r="D266">
        <f t="shared" si="542"/>
        <v>1.4427000001887791E-2</v>
      </c>
      <c r="F266">
        <f t="shared" ca="1" si="548"/>
        <v>51.946036054913165</v>
      </c>
      <c r="G266">
        <f t="shared" ca="1" si="549"/>
        <v>137.50359141026533</v>
      </c>
      <c r="I266">
        <f>SUM(D$2:D266)/COUNT(D$2:D266)</f>
        <v>1.9974446969695924E-2</v>
      </c>
      <c r="J266">
        <f t="shared" si="543"/>
        <v>0.72227281304837132</v>
      </c>
      <c r="L266">
        <f ca="1">VARA(C$2:C266)</f>
        <v>4.8643587566454366E-4</v>
      </c>
      <c r="M266">
        <f t="shared" ca="1" si="544"/>
        <v>-1.1239421015425173E-4</v>
      </c>
      <c r="N266">
        <f t="shared" ca="1" si="550"/>
        <v>3.0027698062197441</v>
      </c>
      <c r="O266" t="b">
        <f ca="1">IF(OR(O265,M266*MIN((B266-B$2)*Analysis!$B$19,1)&gt;Analysis!$B$18),TRUE,FALSE)</f>
        <v>0</v>
      </c>
      <c r="P266" t="b">
        <f>IF(OR('Flight Input'!N266=3,'Flight Input'!N266=9),TRUE,FALSE)</f>
        <v>0</v>
      </c>
      <c r="Q266">
        <f ca="1">IF(O266,Q265,SUM(C$2:C266)/COUNT(C$2:C266))+(Analysis!$D$14-500)/1000000</f>
        <v>9.8511946131698043</v>
      </c>
      <c r="R266">
        <f t="shared" ca="1" si="545"/>
        <v>0</v>
      </c>
      <c r="S266">
        <f t="shared" ca="1" si="551"/>
        <v>0</v>
      </c>
      <c r="T266">
        <f>IF(P266,T265+S266*$D266,0)</f>
        <v>0</v>
      </c>
      <c r="U266">
        <f>IF($P266,T266*Analysis!$B$28+Analysis!$B$29,0)</f>
        <v>0</v>
      </c>
      <c r="V266">
        <f>U266-'Flight Input'!$U266</f>
        <v>0</v>
      </c>
      <c r="W266">
        <f ca="1">MEDIAN2(R266,Analysis!$B$5,2)</f>
        <v>0</v>
      </c>
      <c r="X266">
        <f t="shared" ref="X266:Y266" ca="1" si="564">X265+W266*$D266</f>
        <v>0</v>
      </c>
      <c r="Y266">
        <f t="shared" ca="1" si="564"/>
        <v>0</v>
      </c>
      <c r="AA266">
        <f ca="1">AVERAGE2(W266,Analysis!$B$6,2)</f>
        <v>0</v>
      </c>
      <c r="AB266">
        <f t="shared" ref="AB266:AC266" ca="1" si="565">AB265+AA266*$D266</f>
        <v>0</v>
      </c>
      <c r="AC266">
        <f t="shared" ca="1" si="565"/>
        <v>0</v>
      </c>
      <c r="AF266">
        <f ca="1">IF(B266&gt;0,C266-Analysis!$B$14,0)</f>
        <v>5.6471685428487461E-3</v>
      </c>
      <c r="AG266">
        <f ca="1">IF(B266&gt;0,AG265+AF266*$D266,0)</f>
        <v>-1.2218304755121069E-2</v>
      </c>
      <c r="AH266">
        <f ca="1">IF(B266&gt;0,AH265+AG266*$D266,0)</f>
        <v>-3.3166783456927536E-2</v>
      </c>
      <c r="AI266">
        <f ca="1">IF(AND(B266&gt;Analysis!$B$39,B266&lt;Analysis!$B$40),FilterInput(AF266,Analysis!$B$34,Analysis!$B$35),0)</f>
        <v>0</v>
      </c>
      <c r="AJ266">
        <f ca="1">MEDIAN2(AI266,Analysis!$B$5,2)</f>
        <v>0</v>
      </c>
      <c r="AK266">
        <f ca="1">AVERAGE2(AJ266,Analysis!$B$6,2)</f>
        <v>0</v>
      </c>
      <c r="AL266">
        <f ca="1">INTEGRAL2(R266,$B266,AL265,R265,$B265,Analysis!$B$22)</f>
        <v>0</v>
      </c>
      <c r="AM266">
        <f ca="1">IF(AND(B266&lt;Analysis!$B$40,B266&gt;0),INTEGRAL2(AL266,$B266,AM265,AL265,$B265,Analysis!$B$23),0)</f>
        <v>0</v>
      </c>
      <c r="AN266">
        <f>IF($P266,AM266*Analysis!$B$30+Analysis!$B$31,0)</f>
        <v>0</v>
      </c>
      <c r="AO266">
        <f>AN266-'Flight Input'!$U266</f>
        <v>0</v>
      </c>
      <c r="AQ266">
        <f>Analysis!$B$36*'Flight Input'!U266+IF('Flight Input'!U266 &gt; 0,Analysis!$B$37,0)</f>
        <v>0</v>
      </c>
      <c r="AR266">
        <f ca="1">_xlfn.COVARIANCE.P($AN$102:$AN$1102,'Flight Input'!U266:U1266)</f>
        <v>2.6862362210306541E-3</v>
      </c>
    </row>
    <row r="267" spans="1:44" x14ac:dyDescent="0.3">
      <c r="A267">
        <v>265</v>
      </c>
      <c r="B267">
        <f>'Flight Input'!M267</f>
        <v>5.3507320000062464</v>
      </c>
      <c r="C267">
        <f ca="1">INDIRECT(CONCATENATE("'Flight Input'!",Analysis!$B$2,A267+2))</f>
        <v>9.8570193300000017</v>
      </c>
      <c r="D267">
        <f t="shared" si="542"/>
        <v>2.4878000011085533E-2</v>
      </c>
      <c r="F267">
        <f t="shared" ca="1" si="548"/>
        <v>52.191258981914174</v>
      </c>
      <c r="G267">
        <f t="shared" ca="1" si="549"/>
        <v>138.80200555179596</v>
      </c>
      <c r="I267">
        <f>SUM(D$2:D267)/COUNT(D$2:D267)</f>
        <v>1.9992950943437018E-2</v>
      </c>
      <c r="J267">
        <f t="shared" si="543"/>
        <v>1.2443385712028721</v>
      </c>
      <c r="L267">
        <f ca="1">VARA(C$2:C267)</f>
        <v>4.8473267784917477E-4</v>
      </c>
      <c r="M267">
        <f t="shared" ca="1" si="544"/>
        <v>-6.8462007179433449E-5</v>
      </c>
      <c r="N267">
        <f t="shared" ca="1" si="550"/>
        <v>-7.2161347342997437E-2</v>
      </c>
      <c r="O267" t="b">
        <f ca="1">IF(OR(O266,M267*MIN((B267-B$2)*Analysis!$B$19,1)&gt;Analysis!$B$18),TRUE,FALSE)</f>
        <v>0</v>
      </c>
      <c r="P267" t="b">
        <f>IF(OR('Flight Input'!N267=3,'Flight Input'!N267=9),TRUE,FALSE)</f>
        <v>0</v>
      </c>
      <c r="Q267">
        <f ca="1">IF(O267,Q266,SUM(C$2:C267)/COUNT(C$2:C267))+(Analysis!$D$14-500)/1000000</f>
        <v>9.8512169241353327</v>
      </c>
      <c r="R267">
        <f t="shared" ca="1" si="545"/>
        <v>0</v>
      </c>
      <c r="S267">
        <f t="shared" ca="1" si="551"/>
        <v>0</v>
      </c>
      <c r="T267">
        <f>IF(P267,T266+S267*$D267,0)</f>
        <v>0</v>
      </c>
      <c r="U267">
        <f>IF($P267,T267*Analysis!$B$28+Analysis!$B$29,0)</f>
        <v>0</v>
      </c>
      <c r="V267">
        <f>U267-'Flight Input'!$U267</f>
        <v>0</v>
      </c>
      <c r="W267">
        <f ca="1">MEDIAN2(R267,Analysis!$B$5,2)</f>
        <v>0</v>
      </c>
      <c r="X267">
        <f t="shared" ref="X267:Y267" ca="1" si="566">X266+W267*$D267</f>
        <v>0</v>
      </c>
      <c r="Y267">
        <f t="shared" ca="1" si="566"/>
        <v>0</v>
      </c>
      <c r="AA267">
        <f ca="1">AVERAGE2(W267,Analysis!$B$6,2)</f>
        <v>0</v>
      </c>
      <c r="AB267">
        <f t="shared" ref="AB267:AC267" ca="1" si="567">AB266+AA267*$D267</f>
        <v>0</v>
      </c>
      <c r="AC267">
        <f t="shared" ca="1" si="567"/>
        <v>0</v>
      </c>
      <c r="AF267">
        <f ca="1">IF(B267&gt;0,C267-Analysis!$B$14,0)</f>
        <v>3.8519385428497088E-3</v>
      </c>
      <c r="AG267">
        <f ca="1">IF(B267&gt;0,AG266+AF267*$D267,0)</f>
        <v>-1.2122476228009353E-2</v>
      </c>
      <c r="AH267">
        <f ca="1">IF(B267&gt;0,AH266+AG267*$D267,0)</f>
        <v>-3.3468366420662338E-2</v>
      </c>
      <c r="AI267">
        <f ca="1">IF(AND(B267&gt;Analysis!$B$39,B267&lt;Analysis!$B$40),FilterInput(AF267,Analysis!$B$34,Analysis!$B$35),0)</f>
        <v>0</v>
      </c>
      <c r="AJ267">
        <f ca="1">MEDIAN2(AI267,Analysis!$B$5,2)</f>
        <v>0</v>
      </c>
      <c r="AK267">
        <f ca="1">AVERAGE2(AJ267,Analysis!$B$6,2)</f>
        <v>0</v>
      </c>
      <c r="AL267">
        <f ca="1">INTEGRAL2(R267,$B267,AL266,R266,$B266,Analysis!$B$22)</f>
        <v>0</v>
      </c>
      <c r="AM267">
        <f ca="1">IF(AND(B267&lt;Analysis!$B$40,B267&gt;0),INTEGRAL2(AL267,$B267,AM266,AL266,$B266,Analysis!$B$23),0)</f>
        <v>0</v>
      </c>
      <c r="AN267">
        <f>IF($P267,AM267*Analysis!$B$30+Analysis!$B$31,0)</f>
        <v>0</v>
      </c>
      <c r="AO267">
        <f>AN267-'Flight Input'!$U267</f>
        <v>0</v>
      </c>
      <c r="AQ267">
        <f>Analysis!$B$36*'Flight Input'!U267+IF('Flight Input'!U267 &gt; 0,Analysis!$B$37,0)</f>
        <v>0</v>
      </c>
      <c r="AR267">
        <f ca="1">_xlfn.COVARIANCE.P($AN$102:$AN$1102,'Flight Input'!U267:U1267)</f>
        <v>2.6132371593134865E-3</v>
      </c>
    </row>
    <row r="268" spans="1:44" x14ac:dyDescent="0.3">
      <c r="A268">
        <v>266</v>
      </c>
      <c r="B268">
        <f>'Flight Input'!M268</f>
        <v>5.3712130000058096</v>
      </c>
      <c r="C268">
        <f ca="1">INDIRECT(CONCATENATE("'Flight Input'!",Analysis!$B$2,A268+2))</f>
        <v>9.8509861800000014</v>
      </c>
      <c r="D268">
        <f t="shared" si="542"/>
        <v>2.048099999956321E-2</v>
      </c>
      <c r="F268">
        <f t="shared" ca="1" si="548"/>
        <v>52.393017029862449</v>
      </c>
      <c r="G268">
        <f t="shared" ca="1" si="549"/>
        <v>139.8750669335617</v>
      </c>
      <c r="I268">
        <f>SUM(D$2:D268)/COUNT(D$2:D268)</f>
        <v>1.9994785714324712E-2</v>
      </c>
      <c r="J268">
        <f t="shared" si="543"/>
        <v>1.0243170540652589</v>
      </c>
      <c r="L268">
        <f ca="1">VARA(C$2:C268)</f>
        <v>4.8291042915253444E-4</v>
      </c>
      <c r="M268">
        <f t="shared" ca="1" si="544"/>
        <v>-8.8972642775215786E-5</v>
      </c>
      <c r="N268">
        <f t="shared" ca="1" si="550"/>
        <v>-0.29457301890186233</v>
      </c>
      <c r="O268" t="b">
        <f ca="1">IF(OR(O267,M268*MIN((B268-B$2)*Analysis!$B$19,1)&gt;Analysis!$B$18),TRUE,FALSE)</f>
        <v>0</v>
      </c>
      <c r="P268" t="b">
        <f>IF(OR('Flight Input'!N268=3,'Flight Input'!N268=9),TRUE,FALSE)</f>
        <v>0</v>
      </c>
      <c r="Q268">
        <f ca="1">IF(O268,Q267,SUM(C$2:C268)/COUNT(C$2:C268))+(Analysis!$D$14-500)/1000000</f>
        <v>9.8512164719101047</v>
      </c>
      <c r="R268">
        <f t="shared" ca="1" si="545"/>
        <v>0</v>
      </c>
      <c r="S268">
        <f t="shared" ca="1" si="551"/>
        <v>0</v>
      </c>
      <c r="T268">
        <f>IF(P268,T267+S268*$D268,0)</f>
        <v>0</v>
      </c>
      <c r="U268">
        <f>IF($P268,T268*Analysis!$B$28+Analysis!$B$29,0)</f>
        <v>0</v>
      </c>
      <c r="V268">
        <f>U268-'Flight Input'!$U268</f>
        <v>0</v>
      </c>
      <c r="W268">
        <f ca="1">MEDIAN2(R268,Analysis!$B$5,2)</f>
        <v>0</v>
      </c>
      <c r="X268">
        <f t="shared" ref="X268:Y268" ca="1" si="568">X267+W268*$D268</f>
        <v>0</v>
      </c>
      <c r="Y268">
        <f t="shared" ca="1" si="568"/>
        <v>0</v>
      </c>
      <c r="AA268">
        <f ca="1">AVERAGE2(W268,Analysis!$B$6,2)</f>
        <v>0</v>
      </c>
      <c r="AB268">
        <f t="shared" ref="AB268:AC268" ca="1" si="569">AB267+AA268*$D268</f>
        <v>0</v>
      </c>
      <c r="AC268">
        <f t="shared" ca="1" si="569"/>
        <v>0</v>
      </c>
      <c r="AF268">
        <f ca="1">IF(B268&gt;0,C268-Analysis!$B$14,0)</f>
        <v>-2.1812114571506669E-3</v>
      </c>
      <c r="AG268">
        <f ca="1">IF(B268&gt;0,AG267+AF268*$D268,0)</f>
        <v>-1.2167149619862302E-2</v>
      </c>
      <c r="AH268">
        <f ca="1">IF(B268&gt;0,AH267+AG268*$D268,0)</f>
        <v>-3.3717561812021422E-2</v>
      </c>
      <c r="AI268">
        <f ca="1">IF(AND(B268&gt;Analysis!$B$39,B268&lt;Analysis!$B$40),FilterInput(AF268,Analysis!$B$34,Analysis!$B$35),0)</f>
        <v>0</v>
      </c>
      <c r="AJ268">
        <f ca="1">MEDIAN2(AI268,Analysis!$B$5,2)</f>
        <v>0</v>
      </c>
      <c r="AK268">
        <f ca="1">AVERAGE2(AJ268,Analysis!$B$6,2)</f>
        <v>0</v>
      </c>
      <c r="AL268">
        <f ca="1">INTEGRAL2(R268,$B268,AL267,R267,$B267,Analysis!$B$22)</f>
        <v>0</v>
      </c>
      <c r="AM268">
        <f ca="1">IF(AND(B268&lt;Analysis!$B$40,B268&gt;0),INTEGRAL2(AL268,$B268,AM267,AL267,$B267,Analysis!$B$23),0)</f>
        <v>0</v>
      </c>
      <c r="AN268">
        <f>IF($P268,AM268*Analysis!$B$30+Analysis!$B$31,0)</f>
        <v>0</v>
      </c>
      <c r="AO268">
        <f>AN268-'Flight Input'!$U268</f>
        <v>0</v>
      </c>
      <c r="AQ268">
        <f>Analysis!$B$36*'Flight Input'!U268+IF('Flight Input'!U268 &gt; 0,Analysis!$B$37,0)</f>
        <v>0</v>
      </c>
      <c r="AR268">
        <f ca="1">_xlfn.COVARIANCE.P($AN$102:$AN$1102,'Flight Input'!U268:U1268)</f>
        <v>2.5400711244252818E-3</v>
      </c>
    </row>
    <row r="269" spans="1:44" x14ac:dyDescent="0.3">
      <c r="A269">
        <v>267</v>
      </c>
      <c r="B269">
        <f>'Flight Input'!M269</f>
        <v>5.3883910000004107</v>
      </c>
      <c r="C269">
        <f ca="1">INDIRECT(CONCATENATE("'Flight Input'!",Analysis!$B$2,A269+2))</f>
        <v>9.8517905999999993</v>
      </c>
      <c r="D269">
        <f t="shared" si="542"/>
        <v>1.7177999994601123E-2</v>
      </c>
      <c r="F269">
        <f t="shared" ca="1" si="548"/>
        <v>52.562251088736062</v>
      </c>
      <c r="G269">
        <f t="shared" ca="1" si="549"/>
        <v>140.77798128248023</v>
      </c>
      <c r="I269">
        <f>SUM(D$2:D269)/COUNT(D$2:D269)</f>
        <v>1.998423595507481E-2</v>
      </c>
      <c r="J269">
        <f t="shared" si="543"/>
        <v>0.85957752066267668</v>
      </c>
      <c r="L269">
        <f ca="1">VARA(C$2:C269)</f>
        <v>4.8110352224506461E-4</v>
      </c>
      <c r="M269">
        <f t="shared" ca="1" si="544"/>
        <v>-1.0518726906727945E-4</v>
      </c>
      <c r="N269">
        <f t="shared" ca="1" si="550"/>
        <v>4.6828501586374423E-2</v>
      </c>
      <c r="O269" t="b">
        <f ca="1">IF(OR(O268,M269*MIN((B269-B$2)*Analysis!$B$19,1)&gt;Analysis!$B$18),TRUE,FALSE)</f>
        <v>0</v>
      </c>
      <c r="P269" t="b">
        <f>IF(OR('Flight Input'!N269=3,'Flight Input'!N269=9),TRUE,FALSE)</f>
        <v>0</v>
      </c>
      <c r="Q269">
        <f ca="1">IF(O269,Q268,SUM(C$2:C269)/COUNT(C$2:C269))+(Analysis!$D$14-500)/1000000</f>
        <v>9.8512190246268592</v>
      </c>
      <c r="R269">
        <f t="shared" ca="1" si="545"/>
        <v>0</v>
      </c>
      <c r="S269">
        <f t="shared" ca="1" si="551"/>
        <v>0</v>
      </c>
      <c r="T269">
        <f>IF(P269,T268+S269*$D269,0)</f>
        <v>0</v>
      </c>
      <c r="U269">
        <f>IF($P269,T269*Analysis!$B$28+Analysis!$B$29,0)</f>
        <v>0</v>
      </c>
      <c r="V269">
        <f>U269-'Flight Input'!$U269</f>
        <v>0</v>
      </c>
      <c r="W269">
        <f ca="1">MEDIAN2(R269,Analysis!$B$5,2)</f>
        <v>0</v>
      </c>
      <c r="X269">
        <f t="shared" ref="X269:Y269" ca="1" si="570">X268+W269*$D269</f>
        <v>0</v>
      </c>
      <c r="Y269">
        <f t="shared" ca="1" si="570"/>
        <v>0</v>
      </c>
      <c r="AA269">
        <f ca="1">AVERAGE2(W269,Analysis!$B$6,2)</f>
        <v>0</v>
      </c>
      <c r="AB269">
        <f t="shared" ref="AB269:AC269" ca="1" si="571">AB268+AA269*$D269</f>
        <v>0</v>
      </c>
      <c r="AC269">
        <f t="shared" ca="1" si="571"/>
        <v>0</v>
      </c>
      <c r="AF269">
        <f ca="1">IF(B269&gt;0,C269-Analysis!$B$14,0)</f>
        <v>-1.3767914571527484E-3</v>
      </c>
      <c r="AG269">
        <f ca="1">IF(B269&gt;0,AG268+AF269*$D269,0)</f>
        <v>-1.2190800143505839E-2</v>
      </c>
      <c r="AH269">
        <f ca="1">IF(B269&gt;0,AH268+AG269*$D269,0)</f>
        <v>-3.3926975376820746E-2</v>
      </c>
      <c r="AI269">
        <f ca="1">IF(AND(B269&gt;Analysis!$B$39,B269&lt;Analysis!$B$40),FilterInput(AF269,Analysis!$B$34,Analysis!$B$35),0)</f>
        <v>0</v>
      </c>
      <c r="AJ269">
        <f ca="1">MEDIAN2(AI269,Analysis!$B$5,2)</f>
        <v>0</v>
      </c>
      <c r="AK269">
        <f ca="1">AVERAGE2(AJ269,Analysis!$B$6,2)</f>
        <v>0</v>
      </c>
      <c r="AL269">
        <f ca="1">INTEGRAL2(R269,$B269,AL268,R268,$B268,Analysis!$B$22)</f>
        <v>0</v>
      </c>
      <c r="AM269">
        <f ca="1">IF(AND(B269&lt;Analysis!$B$40,B269&gt;0),INTEGRAL2(AL269,$B269,AM268,AL268,$B268,Analysis!$B$23),0)</f>
        <v>0</v>
      </c>
      <c r="AN269">
        <f>IF($P269,AM269*Analysis!$B$30+Analysis!$B$31,0)</f>
        <v>0</v>
      </c>
      <c r="AO269">
        <f>AN269-'Flight Input'!$U269</f>
        <v>0</v>
      </c>
      <c r="AQ269">
        <f>Analysis!$B$36*'Flight Input'!U269+IF('Flight Input'!U269 &gt; 0,Analysis!$B$37,0)</f>
        <v>0</v>
      </c>
      <c r="AR269">
        <f ca="1">_xlfn.COVARIANCE.P($AN$102:$AN$1102,'Flight Input'!U269:U1269)</f>
        <v>2.4667750783860676E-3</v>
      </c>
    </row>
    <row r="270" spans="1:44" x14ac:dyDescent="0.3">
      <c r="A270">
        <v>268</v>
      </c>
      <c r="B270">
        <f>'Flight Input'!M270</f>
        <v>5.411642999999458</v>
      </c>
      <c r="C270">
        <f ca="1">INDIRECT(CONCATENATE("'Flight Input'!",Analysis!$B$2,A270+2))</f>
        <v>9.8518788900000018</v>
      </c>
      <c r="D270">
        <f t="shared" si="542"/>
        <v>2.3251999999047257E-2</v>
      </c>
      <c r="F270">
        <f t="shared" ca="1" si="548"/>
        <v>52.791326976676956</v>
      </c>
      <c r="G270">
        <f t="shared" ca="1" si="549"/>
        <v>142.00548521729164</v>
      </c>
      <c r="I270">
        <f>SUM(D$2:D270)/COUNT(D$2:D270)</f>
        <v>1.9996429104492619E-2</v>
      </c>
      <c r="J270">
        <f t="shared" si="543"/>
        <v>1.1628076131764549</v>
      </c>
      <c r="L270">
        <f ca="1">VARA(C$2:C270)</f>
        <v>4.7931056316718784E-4</v>
      </c>
      <c r="M270">
        <f t="shared" ca="1" si="544"/>
        <v>-7.7109886373225234E-5</v>
      </c>
      <c r="N270">
        <f t="shared" ca="1" si="550"/>
        <v>3.797092723471617E-3</v>
      </c>
      <c r="O270" t="b">
        <f ca="1">IF(OR(O269,M270*MIN((B270-B$2)*Analysis!$B$19,1)&gt;Analysis!$B$18),TRUE,FALSE)</f>
        <v>0</v>
      </c>
      <c r="P270" t="b">
        <f>IF(OR('Flight Input'!N270=3,'Flight Input'!N270=9),TRUE,FALSE)</f>
        <v>0</v>
      </c>
      <c r="Q270">
        <f ca="1">IF(O270,Q269,SUM(C$2:C270)/COUNT(C$2:C270))+(Analysis!$D$14-500)/1000000</f>
        <v>9.8512218865799195</v>
      </c>
      <c r="R270">
        <f t="shared" ca="1" si="545"/>
        <v>0</v>
      </c>
      <c r="S270">
        <f t="shared" ca="1" si="551"/>
        <v>0</v>
      </c>
      <c r="T270">
        <f>IF(P270,T269+S270*$D270,0)</f>
        <v>0</v>
      </c>
      <c r="U270">
        <f>IF($P270,T270*Analysis!$B$28+Analysis!$B$29,0)</f>
        <v>0</v>
      </c>
      <c r="V270">
        <f>U270-'Flight Input'!$U270</f>
        <v>0</v>
      </c>
      <c r="W270">
        <f ca="1">MEDIAN2(R270,Analysis!$B$5,2)</f>
        <v>0</v>
      </c>
      <c r="X270">
        <f t="shared" ref="X270:Y270" ca="1" si="572">X269+W270*$D270</f>
        <v>0</v>
      </c>
      <c r="Y270">
        <f t="shared" ca="1" si="572"/>
        <v>0</v>
      </c>
      <c r="AA270">
        <f ca="1">AVERAGE2(W270,Analysis!$B$6,2)</f>
        <v>0</v>
      </c>
      <c r="AB270">
        <f t="shared" ref="AB270:AC270" ca="1" si="573">AB269+AA270*$D270</f>
        <v>0</v>
      </c>
      <c r="AC270">
        <f t="shared" ca="1" si="573"/>
        <v>0</v>
      </c>
      <c r="AF270">
        <f ca="1">IF(B270&gt;0,C270-Analysis!$B$14,0)</f>
        <v>-1.288501457150204E-3</v>
      </c>
      <c r="AG270">
        <f ca="1">IF(B270&gt;0,AG269+AF270*$D270,0)</f>
        <v>-1.2220760379386268E-2</v>
      </c>
      <c r="AH270">
        <f ca="1">IF(B270&gt;0,AH269+AG270*$D270,0)</f>
        <v>-3.421113249715059E-2</v>
      </c>
      <c r="AI270">
        <f ca="1">IF(AND(B270&gt;Analysis!$B$39,B270&lt;Analysis!$B$40),FilterInput(AF270,Analysis!$B$34,Analysis!$B$35),0)</f>
        <v>0</v>
      </c>
      <c r="AJ270">
        <f ca="1">MEDIAN2(AI270,Analysis!$B$5,2)</f>
        <v>0</v>
      </c>
      <c r="AK270">
        <f ca="1">AVERAGE2(AJ270,Analysis!$B$6,2)</f>
        <v>0</v>
      </c>
      <c r="AL270">
        <f ca="1">INTEGRAL2(R270,$B270,AL269,R269,$B269,Analysis!$B$22)</f>
        <v>0</v>
      </c>
      <c r="AM270">
        <f ca="1">IF(AND(B270&lt;Analysis!$B$40,B270&gt;0),INTEGRAL2(AL270,$B270,AM269,AL269,$B269,Analysis!$B$23),0)</f>
        <v>0</v>
      </c>
      <c r="AN270">
        <f>IF($P270,AM270*Analysis!$B$30+Analysis!$B$31,0)</f>
        <v>0</v>
      </c>
      <c r="AO270">
        <f>AN270-'Flight Input'!$U270</f>
        <v>0</v>
      </c>
      <c r="AQ270">
        <f>Analysis!$B$36*'Flight Input'!U270+IF('Flight Input'!U270 &gt; 0,Analysis!$B$37,0)</f>
        <v>0</v>
      </c>
      <c r="AR270">
        <f ca="1">_xlfn.COVARIANCE.P($AN$102:$AN$1102,'Flight Input'!U270:U1270)</f>
        <v>2.3929429289281192E-3</v>
      </c>
    </row>
    <row r="271" spans="1:44" x14ac:dyDescent="0.3">
      <c r="A271">
        <v>269</v>
      </c>
      <c r="B271">
        <f>'Flight Input'!M271</f>
        <v>5.4311230000021169</v>
      </c>
      <c r="C271">
        <f ca="1">INDIRECT(CONCATENATE("'Flight Input'!",Analysis!$B$2,A271+2))</f>
        <v>9.8524674900000004</v>
      </c>
      <c r="D271">
        <f t="shared" si="542"/>
        <v>1.9480000002658926E-2</v>
      </c>
      <c r="F271">
        <f t="shared" ca="1" si="548"/>
        <v>52.983253043408354</v>
      </c>
      <c r="G271">
        <f t="shared" ca="1" si="549"/>
        <v>143.03759898671811</v>
      </c>
      <c r="I271">
        <f>SUM(D$2:D271)/COUNT(D$2:D271)</f>
        <v>1.999450929370513E-2</v>
      </c>
      <c r="J271">
        <f t="shared" si="543"/>
        <v>0.97426747095973054</v>
      </c>
      <c r="L271">
        <f ca="1">VARA(C$2:C271)</f>
        <v>4.7753554566278168E-4</v>
      </c>
      <c r="M271">
        <f t="shared" ca="1" si="544"/>
        <v>-9.1119995080281106E-5</v>
      </c>
      <c r="N271">
        <f t="shared" ca="1" si="550"/>
        <v>3.0215605745290853E-2</v>
      </c>
      <c r="O271" t="b">
        <f ca="1">IF(OR(O270,M271*MIN((B271-B$2)*Analysis!$B$19,1)&gt;Analysis!$B$18),TRUE,FALSE)</f>
        <v>0</v>
      </c>
      <c r="P271" t="b">
        <f>IF(OR('Flight Input'!N271=3,'Flight Input'!N271=9),TRUE,FALSE)</f>
        <v>0</v>
      </c>
      <c r="Q271">
        <f ca="1">IF(O271,Q270,SUM(C$2:C271)/COUNT(C$2:C271))+(Analysis!$D$14-500)/1000000</f>
        <v>9.8512269073333272</v>
      </c>
      <c r="R271">
        <f t="shared" ca="1" si="545"/>
        <v>0</v>
      </c>
      <c r="S271">
        <f t="shared" ca="1" si="551"/>
        <v>0</v>
      </c>
      <c r="T271">
        <f>IF(P271,T270+S271*$D271,0)</f>
        <v>0</v>
      </c>
      <c r="U271">
        <f>IF($P271,T271*Analysis!$B$28+Analysis!$B$29,0)</f>
        <v>0</v>
      </c>
      <c r="V271">
        <f>U271-'Flight Input'!$U271</f>
        <v>0</v>
      </c>
      <c r="W271">
        <f ca="1">MEDIAN2(R271,Analysis!$B$5,2)</f>
        <v>0</v>
      </c>
      <c r="X271">
        <f t="shared" ref="X271:Y271" ca="1" si="574">X270+W271*$D271</f>
        <v>0</v>
      </c>
      <c r="Y271">
        <f t="shared" ca="1" si="574"/>
        <v>0</v>
      </c>
      <c r="AA271">
        <f ca="1">AVERAGE2(W271,Analysis!$B$6,2)</f>
        <v>0</v>
      </c>
      <c r="AB271">
        <f t="shared" ref="AB271:AC271" ca="1" si="575">AB270+AA271*$D271</f>
        <v>0</v>
      </c>
      <c r="AC271">
        <f t="shared" ca="1" si="575"/>
        <v>0</v>
      </c>
      <c r="AF271">
        <f ca="1">IF(B271&gt;0,C271-Analysis!$B$14,0)</f>
        <v>-6.9990145715159713E-4</v>
      </c>
      <c r="AG271">
        <f ca="1">IF(B271&gt;0,AG270+AF271*$D271,0)</f>
        <v>-1.2234394459773442E-2</v>
      </c>
      <c r="AH271">
        <f ca="1">IF(B271&gt;0,AH270+AG271*$D271,0)</f>
        <v>-3.4449458501259508E-2</v>
      </c>
      <c r="AI271">
        <f ca="1">IF(AND(B271&gt;Analysis!$B$39,B271&lt;Analysis!$B$40),FilterInput(AF271,Analysis!$B$34,Analysis!$B$35),0)</f>
        <v>0</v>
      </c>
      <c r="AJ271">
        <f ca="1">MEDIAN2(AI271,Analysis!$B$5,2)</f>
        <v>0</v>
      </c>
      <c r="AK271">
        <f ca="1">AVERAGE2(AJ271,Analysis!$B$6,2)</f>
        <v>0</v>
      </c>
      <c r="AL271">
        <f ca="1">INTEGRAL2(R271,$B271,AL270,R270,$B270,Analysis!$B$22)</f>
        <v>0</v>
      </c>
      <c r="AM271">
        <f ca="1">IF(AND(B271&lt;Analysis!$B$40,B271&gt;0),INTEGRAL2(AL271,$B271,AM270,AL270,$B270,Analysis!$B$23),0)</f>
        <v>0</v>
      </c>
      <c r="AN271">
        <f>IF($P271,AM271*Analysis!$B$30+Analysis!$B$31,0)</f>
        <v>0</v>
      </c>
      <c r="AO271">
        <f>AN271-'Flight Input'!$U271</f>
        <v>0</v>
      </c>
      <c r="AQ271">
        <f>Analysis!$B$36*'Flight Input'!U271+IF('Flight Input'!U271 &gt; 0,Analysis!$B$37,0)</f>
        <v>0</v>
      </c>
      <c r="AR271">
        <f ca="1">_xlfn.COVARIANCE.P($AN$102:$AN$1102,'Flight Input'!U271:U1271)</f>
        <v>2.3189019795650796E-3</v>
      </c>
    </row>
    <row r="272" spans="1:44" x14ac:dyDescent="0.3">
      <c r="A272">
        <v>270</v>
      </c>
      <c r="B272">
        <f>'Flight Input'!M272</f>
        <v>5.4486299999989569</v>
      </c>
      <c r="C272">
        <f ca="1">INDIRECT(CONCATENATE("'Flight Input'!",Analysis!$B$2,A272+2))</f>
        <v>9.834220890000001</v>
      </c>
      <c r="D272">
        <f t="shared" si="542"/>
        <v>1.7506999996840023E-2</v>
      </c>
      <c r="F272">
        <f t="shared" ca="1" si="548"/>
        <v>53.155420748498507</v>
      </c>
      <c r="G272">
        <f t="shared" ca="1" si="549"/>
        <v>143.9681909375941</v>
      </c>
      <c r="I272">
        <f>SUM(D$2:D272)/COUNT(D$2:D272)</f>
        <v>1.9985296296309334E-2</v>
      </c>
      <c r="J272">
        <f t="shared" si="543"/>
        <v>0.87599401766552865</v>
      </c>
      <c r="L272">
        <f ca="1">VARA(C$2:C272)</f>
        <v>4.768203102601859E-4</v>
      </c>
      <c r="M272">
        <f t="shared" ca="1" si="544"/>
        <v>-4.0854252740325595E-5</v>
      </c>
      <c r="N272">
        <f t="shared" ca="1" si="550"/>
        <v>-1.0422459589474451</v>
      </c>
      <c r="O272" t="b">
        <f ca="1">IF(OR(O271,M272*MIN((B272-B$2)*Analysis!$B$19,1)&gt;Analysis!$B$18),TRUE,FALSE)</f>
        <v>0</v>
      </c>
      <c r="P272" t="b">
        <f>IF(OR('Flight Input'!N272=3,'Flight Input'!N272=9),TRUE,FALSE)</f>
        <v>0</v>
      </c>
      <c r="Q272">
        <f ca="1">IF(O272,Q271,SUM(C$2:C272)/COUNT(C$2:C272))+(Analysis!$D$14-500)/1000000</f>
        <v>9.8511645604058984</v>
      </c>
      <c r="R272">
        <f t="shared" ca="1" si="545"/>
        <v>0</v>
      </c>
      <c r="S272">
        <f t="shared" ca="1" si="551"/>
        <v>0</v>
      </c>
      <c r="T272">
        <f>IF(P272,T271+S272*$D272,0)</f>
        <v>0</v>
      </c>
      <c r="U272">
        <f>IF($P272,T272*Analysis!$B$28+Analysis!$B$29,0)</f>
        <v>0</v>
      </c>
      <c r="V272">
        <f>U272-'Flight Input'!$U272</f>
        <v>0</v>
      </c>
      <c r="W272">
        <f ca="1">MEDIAN2(R272,Analysis!$B$5,2)</f>
        <v>0</v>
      </c>
      <c r="X272">
        <f t="shared" ref="X272:Y272" ca="1" si="576">X271+W272*$D272</f>
        <v>0</v>
      </c>
      <c r="Y272">
        <f t="shared" ca="1" si="576"/>
        <v>0</v>
      </c>
      <c r="AA272">
        <f ca="1">AVERAGE2(W272,Analysis!$B$6,2)</f>
        <v>0</v>
      </c>
      <c r="AB272">
        <f t="shared" ref="AB272:AC272" ca="1" si="577">AB271+AA272*$D272</f>
        <v>0</v>
      </c>
      <c r="AC272">
        <f t="shared" ca="1" si="577"/>
        <v>0</v>
      </c>
      <c r="AF272">
        <f ca="1">IF(B272&gt;0,C272-Analysis!$B$14,0)</f>
        <v>-1.8946501457151044E-2</v>
      </c>
      <c r="AG272">
        <f ca="1">IF(B272&gt;0,AG271+AF272*$D272,0)</f>
        <v>-1.2566090860723916E-2</v>
      </c>
      <c r="AH272">
        <f ca="1">IF(B272&gt;0,AH271+AG272*$D272,0)</f>
        <v>-3.4669453053918491E-2</v>
      </c>
      <c r="AI272">
        <f ca="1">IF(AND(B272&gt;Analysis!$B$39,B272&lt;Analysis!$B$40),FilterInput(AF272,Analysis!$B$34,Analysis!$B$35),0)</f>
        <v>0</v>
      </c>
      <c r="AJ272">
        <f ca="1">MEDIAN2(AI272,Analysis!$B$5,2)</f>
        <v>0</v>
      </c>
      <c r="AK272">
        <f ca="1">AVERAGE2(AJ272,Analysis!$B$6,2)</f>
        <v>0</v>
      </c>
      <c r="AL272">
        <f ca="1">INTEGRAL2(R272,$B272,AL271,R271,$B271,Analysis!$B$22)</f>
        <v>0</v>
      </c>
      <c r="AM272">
        <f ca="1">IF(AND(B272&lt;Analysis!$B$40,B272&gt;0),INTEGRAL2(AL272,$B272,AM271,AL271,$B271,Analysis!$B$23),0)</f>
        <v>0</v>
      </c>
      <c r="AN272">
        <f>IF($P272,AM272*Analysis!$B$30+Analysis!$B$31,0)</f>
        <v>0</v>
      </c>
      <c r="AO272">
        <f>AN272-'Flight Input'!$U272</f>
        <v>0</v>
      </c>
      <c r="AQ272">
        <f>Analysis!$B$36*'Flight Input'!U272+IF('Flight Input'!U272 &gt; 0,Analysis!$B$37,0)</f>
        <v>0</v>
      </c>
      <c r="AR272">
        <f ca="1">_xlfn.COVARIANCE.P($AN$102:$AN$1102,'Flight Input'!U272:U1272)</f>
        <v>2.2445662724011471E-3</v>
      </c>
    </row>
    <row r="273" spans="1:44" x14ac:dyDescent="0.3">
      <c r="A273">
        <v>271</v>
      </c>
      <c r="B273">
        <f>'Flight Input'!M273</f>
        <v>5.4724680000072112</v>
      </c>
      <c r="C273">
        <f ca="1">INDIRECT(CONCATENATE("'Flight Input'!",Analysis!$B$2,A273+2))</f>
        <v>9.863788229999999</v>
      </c>
      <c r="D273">
        <f t="shared" si="542"/>
        <v>2.3838000008254312E-2</v>
      </c>
      <c r="F273">
        <f t="shared" ca="1" si="548"/>
        <v>53.390553732406666</v>
      </c>
      <c r="G273">
        <f t="shared" ca="1" si="549"/>
        <v>145.2409149579079</v>
      </c>
      <c r="I273">
        <f>SUM(D$2:D273)/COUNT(D$2:D273)</f>
        <v>1.9999512915172601E-2</v>
      </c>
      <c r="J273">
        <f t="shared" si="543"/>
        <v>1.1919290289399822</v>
      </c>
      <c r="L273">
        <f ca="1">VARA(C$2:C273)</f>
        <v>4.7565695197537605E-4</v>
      </c>
      <c r="M273">
        <f t="shared" ca="1" si="544"/>
        <v>-4.8802679939886605E-5</v>
      </c>
      <c r="N273">
        <f t="shared" ca="1" si="550"/>
        <v>1.2403448271566349</v>
      </c>
      <c r="O273" t="b">
        <f ca="1">IF(OR(O272,M273*MIN((B273-B$2)*Analysis!$B$19,1)&gt;Analysis!$B$18),TRUE,FALSE)</f>
        <v>0</v>
      </c>
      <c r="P273" t="b">
        <f>IF(OR('Flight Input'!N273=3,'Flight Input'!N273=9),TRUE,FALSE)</f>
        <v>0</v>
      </c>
      <c r="Q273">
        <f ca="1">IF(O273,Q272,SUM(C$2:C273)/COUNT(C$2:C273))+(Analysis!$D$14-500)/1000000</f>
        <v>9.8512113753676402</v>
      </c>
      <c r="R273">
        <f t="shared" ca="1" si="545"/>
        <v>0</v>
      </c>
      <c r="S273">
        <f t="shared" ca="1" si="551"/>
        <v>0</v>
      </c>
      <c r="T273">
        <f>IF(P273,T272+S273*$D273,0)</f>
        <v>0</v>
      </c>
      <c r="U273">
        <f>IF($P273,T273*Analysis!$B$28+Analysis!$B$29,0)</f>
        <v>0</v>
      </c>
      <c r="V273">
        <f>U273-'Flight Input'!$U273</f>
        <v>0</v>
      </c>
      <c r="W273">
        <f ca="1">MEDIAN2(R273,Analysis!$B$5,2)</f>
        <v>0</v>
      </c>
      <c r="X273">
        <f t="shared" ref="X273:Y273" ca="1" si="578">X272+W273*$D273</f>
        <v>0</v>
      </c>
      <c r="Y273">
        <f t="shared" ca="1" si="578"/>
        <v>0</v>
      </c>
      <c r="AA273">
        <f ca="1">AVERAGE2(W273,Analysis!$B$6,2)</f>
        <v>0</v>
      </c>
      <c r="AB273">
        <f t="shared" ref="AB273:AC273" ca="1" si="579">AB272+AA273*$D273</f>
        <v>0</v>
      </c>
      <c r="AC273">
        <f t="shared" ca="1" si="579"/>
        <v>0</v>
      </c>
      <c r="AF273">
        <f ca="1">IF(B273&gt;0,C273-Analysis!$B$14,0)</f>
        <v>1.0620838542847011E-2</v>
      </c>
      <c r="AG273">
        <f ca="1">IF(B273&gt;0,AG272+AF273*$D273,0)</f>
        <v>-1.2312911311451862E-2</v>
      </c>
      <c r="AH273">
        <f ca="1">IF(B273&gt;0,AH272+AG273*$D273,0)</f>
        <v>-3.4962968233862517E-2</v>
      </c>
      <c r="AI273">
        <f ca="1">IF(AND(B273&gt;Analysis!$B$39,B273&lt;Analysis!$B$40),FilterInput(AF273,Analysis!$B$34,Analysis!$B$35),0)</f>
        <v>0</v>
      </c>
      <c r="AJ273">
        <f ca="1">MEDIAN2(AI273,Analysis!$B$5,2)</f>
        <v>0</v>
      </c>
      <c r="AK273">
        <f ca="1">AVERAGE2(AJ273,Analysis!$B$6,2)</f>
        <v>0</v>
      </c>
      <c r="AL273">
        <f ca="1">INTEGRAL2(R273,$B273,AL272,R272,$B272,Analysis!$B$22)</f>
        <v>0</v>
      </c>
      <c r="AM273">
        <f ca="1">IF(AND(B273&lt;Analysis!$B$40,B273&gt;0),INTEGRAL2(AL273,$B273,AM272,AL272,$B272,Analysis!$B$23),0)</f>
        <v>0</v>
      </c>
      <c r="AN273">
        <f>IF($P273,AM273*Analysis!$B$30+Analysis!$B$31,0)</f>
        <v>0</v>
      </c>
      <c r="AO273">
        <f>AN273-'Flight Input'!$U273</f>
        <v>0</v>
      </c>
      <c r="AQ273">
        <f>Analysis!$B$36*'Flight Input'!U273+IF('Flight Input'!U273 &gt; 0,Analysis!$B$37,0)</f>
        <v>0</v>
      </c>
      <c r="AR273">
        <f ca="1">_xlfn.COVARIANCE.P($AN$102:$AN$1102,'Flight Input'!U273:U1273)</f>
        <v>2.1691588994179989E-3</v>
      </c>
    </row>
    <row r="274" spans="1:44" x14ac:dyDescent="0.3">
      <c r="A274">
        <v>272</v>
      </c>
      <c r="B274">
        <f>'Flight Input'!M274</f>
        <v>5.4919269999954849</v>
      </c>
      <c r="C274">
        <f ca="1">INDIRECT(CONCATENATE("'Flight Input'!",Analysis!$B$2,A274+2))</f>
        <v>9.8539684200000011</v>
      </c>
      <c r="D274">
        <f t="shared" si="542"/>
        <v>1.9458999988273717E-2</v>
      </c>
      <c r="F274">
        <f t="shared" ca="1" si="548"/>
        <v>53.582302103775895</v>
      </c>
      <c r="G274">
        <f t="shared" ca="1" si="549"/>
        <v>146.28357297391696</v>
      </c>
      <c r="I274">
        <f>SUM(D$2:D274)/COUNT(D$2:D274)</f>
        <v>1.9997525735294296E-2</v>
      </c>
      <c r="J274">
        <f t="shared" si="543"/>
        <v>0.97307038109869182</v>
      </c>
      <c r="L274">
        <f ca="1">VARA(C$2:C274)</f>
        <v>4.7393832286971434E-4</v>
      </c>
      <c r="M274">
        <f t="shared" ca="1" si="544"/>
        <v>-8.8320525551024569E-5</v>
      </c>
      <c r="N274">
        <f t="shared" ca="1" si="550"/>
        <v>-0.50464104043967051</v>
      </c>
      <c r="O274" t="b">
        <f ca="1">IF(OR(O273,M274*MIN((B274-B$2)*Analysis!$B$19,1)&gt;Analysis!$B$18),TRUE,FALSE)</f>
        <v>0</v>
      </c>
      <c r="P274" t="b">
        <f>IF(OR('Flight Input'!N274=3,'Flight Input'!N274=9),TRUE,FALSE)</f>
        <v>0</v>
      </c>
      <c r="Q274">
        <f ca="1">IF(O274,Q273,SUM(C$2:C274)/COUNT(C$2:C274))+(Analysis!$D$14-500)/1000000</f>
        <v>9.8512218773626312</v>
      </c>
      <c r="R274">
        <f t="shared" ca="1" si="545"/>
        <v>0</v>
      </c>
      <c r="S274">
        <f t="shared" ca="1" si="551"/>
        <v>0</v>
      </c>
      <c r="T274">
        <f>IF(P274,T273+S274*$D274,0)</f>
        <v>0</v>
      </c>
      <c r="U274">
        <f>IF($P274,T274*Analysis!$B$28+Analysis!$B$29,0)</f>
        <v>0</v>
      </c>
      <c r="V274">
        <f>U274-'Flight Input'!$U274</f>
        <v>0</v>
      </c>
      <c r="W274">
        <f ca="1">MEDIAN2(R274,Analysis!$B$5,2)</f>
        <v>0</v>
      </c>
      <c r="X274">
        <f t="shared" ref="X274:Y274" ca="1" si="580">X273+W274*$D274</f>
        <v>0</v>
      </c>
      <c r="Y274">
        <f t="shared" ca="1" si="580"/>
        <v>0</v>
      </c>
      <c r="AA274">
        <f ca="1">AVERAGE2(W274,Analysis!$B$6,2)</f>
        <v>0</v>
      </c>
      <c r="AB274">
        <f t="shared" ref="AB274:AC274" ca="1" si="581">AB273+AA274*$D274</f>
        <v>0</v>
      </c>
      <c r="AC274">
        <f t="shared" ca="1" si="581"/>
        <v>0</v>
      </c>
      <c r="AF274">
        <f ca="1">IF(B274&gt;0,C274-Analysis!$B$14,0)</f>
        <v>8.0102854284902492E-4</v>
      </c>
      <c r="AG274">
        <f ca="1">IF(B274&gt;0,AG273+AF274*$D274,0)</f>
        <v>-1.2297324097045956E-2</v>
      </c>
      <c r="AH274">
        <f ca="1">IF(B274&gt;0,AH273+AG274*$D274,0)</f>
        <v>-3.5202261863322731E-2</v>
      </c>
      <c r="AI274">
        <f ca="1">IF(AND(B274&gt;Analysis!$B$39,B274&lt;Analysis!$B$40),FilterInput(AF274,Analysis!$B$34,Analysis!$B$35),0)</f>
        <v>0</v>
      </c>
      <c r="AJ274">
        <f ca="1">MEDIAN2(AI274,Analysis!$B$5,2)</f>
        <v>0</v>
      </c>
      <c r="AK274">
        <f ca="1">AVERAGE2(AJ274,Analysis!$B$6,2)</f>
        <v>0</v>
      </c>
      <c r="AL274">
        <f ca="1">INTEGRAL2(R274,$B274,AL273,R273,$B273,Analysis!$B$22)</f>
        <v>0</v>
      </c>
      <c r="AM274">
        <f ca="1">IF(AND(B274&lt;Analysis!$B$40,B274&gt;0),INTEGRAL2(AL274,$B274,AM273,AL273,$B273,Analysis!$B$23),0)</f>
        <v>0</v>
      </c>
      <c r="AN274">
        <f>IF($P274,AM274*Analysis!$B$30+Analysis!$B$31,0)</f>
        <v>0</v>
      </c>
      <c r="AO274">
        <f>AN274-'Flight Input'!$U274</f>
        <v>0</v>
      </c>
      <c r="AQ274">
        <f>Analysis!$B$36*'Flight Input'!U274+IF('Flight Input'!U274 &gt; 0,Analysis!$B$37,0)</f>
        <v>0</v>
      </c>
      <c r="AR274">
        <f ca="1">_xlfn.COVARIANCE.P($AN$102:$AN$1102,'Flight Input'!U274:U1274)</f>
        <v>2.0929660994042092E-3</v>
      </c>
    </row>
    <row r="275" spans="1:44" x14ac:dyDescent="0.3">
      <c r="A275">
        <v>273</v>
      </c>
      <c r="B275">
        <f>'Flight Input'!M275</f>
        <v>5.511863000006997</v>
      </c>
      <c r="C275">
        <f ca="1">INDIRECT(CONCATENATE("'Flight Input'!",Analysis!$B$2,A275+2))</f>
        <v>9.8492792399999995</v>
      </c>
      <c r="D275">
        <f t="shared" si="542"/>
        <v>1.9936000011512078E-2</v>
      </c>
      <c r="F275">
        <f t="shared" ca="1" si="548"/>
        <v>53.778657334817922</v>
      </c>
      <c r="G275">
        <f t="shared" ca="1" si="549"/>
        <v>147.35570428716301</v>
      </c>
      <c r="I275">
        <f>SUM(D$2:D275)/COUNT(D$2:D275)</f>
        <v>1.9997300366342712E-2</v>
      </c>
      <c r="J275">
        <f t="shared" si="543"/>
        <v>0.99693456848136319</v>
      </c>
      <c r="L275">
        <f ca="1">VARA(C$2:C275)</f>
        <v>4.7221454257416918E-4</v>
      </c>
      <c r="M275">
        <f t="shared" ca="1" si="544"/>
        <v>-8.6465704983435053E-5</v>
      </c>
      <c r="N275">
        <f t="shared" ca="1" si="550"/>
        <v>-0.23521167723182879</v>
      </c>
      <c r="O275" t="b">
        <f ca="1">IF(OR(O274,M275*MIN((B275-B$2)*Analysis!$B$19,1)&gt;Analysis!$B$18),TRUE,FALSE)</f>
        <v>0</v>
      </c>
      <c r="P275" t="b">
        <f>IF(OR('Flight Input'!N275=3,'Flight Input'!N275=9),TRUE,FALSE)</f>
        <v>0</v>
      </c>
      <c r="Q275">
        <f ca="1">IF(O275,Q274,SUM(C$2:C275)/COUNT(C$2:C275))+(Analysis!$D$14-500)/1000000</f>
        <v>9.8512151889051047</v>
      </c>
      <c r="R275">
        <f t="shared" ca="1" si="545"/>
        <v>0</v>
      </c>
      <c r="S275">
        <f t="shared" ca="1" si="551"/>
        <v>0</v>
      </c>
      <c r="T275">
        <f>IF(P275,T274+S275*$D275,0)</f>
        <v>0</v>
      </c>
      <c r="U275">
        <f>IF($P275,T275*Analysis!$B$28+Analysis!$B$29,0)</f>
        <v>0</v>
      </c>
      <c r="V275">
        <f>U275-'Flight Input'!$U275</f>
        <v>0</v>
      </c>
      <c r="W275">
        <f ca="1">MEDIAN2(R275,Analysis!$B$5,2)</f>
        <v>0</v>
      </c>
      <c r="X275">
        <f t="shared" ref="X275:Y275" ca="1" si="582">X274+W275*$D275</f>
        <v>0</v>
      </c>
      <c r="Y275">
        <f t="shared" ca="1" si="582"/>
        <v>0</v>
      </c>
      <c r="AA275">
        <f ca="1">AVERAGE2(W275,Analysis!$B$6,2)</f>
        <v>0</v>
      </c>
      <c r="AB275">
        <f t="shared" ref="AB275:AC275" ca="1" si="583">AB274+AA275*$D275</f>
        <v>0</v>
      </c>
      <c r="AC275">
        <f t="shared" ca="1" si="583"/>
        <v>0</v>
      </c>
      <c r="AF275">
        <f ca="1">IF(B275&gt;0,C275-Analysis!$B$14,0)</f>
        <v>-3.8881514571524889E-3</v>
      </c>
      <c r="AG275">
        <f ca="1">IF(B275&gt;0,AG274+AF275*$D275,0)</f>
        <v>-1.2374838284540508E-2</v>
      </c>
      <c r="AH275">
        <f ca="1">IF(B275&gt;0,AH274+AG275*$D275,0)</f>
        <v>-3.5448966639505794E-2</v>
      </c>
      <c r="AI275">
        <f ca="1">IF(AND(B275&gt;Analysis!$B$39,B275&lt;Analysis!$B$40),FilterInput(AF275,Analysis!$B$34,Analysis!$B$35),0)</f>
        <v>0</v>
      </c>
      <c r="AJ275">
        <f ca="1">MEDIAN2(AI275,Analysis!$B$5,2)</f>
        <v>0</v>
      </c>
      <c r="AK275">
        <f ca="1">AVERAGE2(AJ275,Analysis!$B$6,2)</f>
        <v>0</v>
      </c>
      <c r="AL275">
        <f ca="1">INTEGRAL2(R275,$B275,AL274,R274,$B274,Analysis!$B$22)</f>
        <v>0</v>
      </c>
      <c r="AM275">
        <f ca="1">IF(AND(B275&lt;Analysis!$B$40,B275&gt;0),INTEGRAL2(AL275,$B275,AM274,AL274,$B274,Analysis!$B$23),0)</f>
        <v>0</v>
      </c>
      <c r="AN275">
        <f>IF($P275,AM275*Analysis!$B$30+Analysis!$B$31,0)</f>
        <v>0</v>
      </c>
      <c r="AO275">
        <f>AN275-'Flight Input'!$U275</f>
        <v>0</v>
      </c>
      <c r="AQ275">
        <f>Analysis!$B$36*'Flight Input'!U275+IF('Flight Input'!U275 &gt; 0,Analysis!$B$37,0)</f>
        <v>0</v>
      </c>
      <c r="AR275">
        <f ca="1">_xlfn.COVARIANCE.P($AN$102:$AN$1102,'Flight Input'!U275:U1275)</f>
        <v>2.0166263856321595E-3</v>
      </c>
    </row>
    <row r="276" spans="1:44" x14ac:dyDescent="0.3">
      <c r="A276">
        <v>274</v>
      </c>
      <c r="B276">
        <f>'Flight Input'!M276</f>
        <v>5.5304809999943245</v>
      </c>
      <c r="C276">
        <f ca="1">INDIRECT(CONCATENATE("'Flight Input'!",Analysis!$B$2,A276+2))</f>
        <v>9.867506220000001</v>
      </c>
      <c r="D276">
        <f t="shared" si="542"/>
        <v>1.8617999987327494E-2</v>
      </c>
      <c r="F276">
        <f t="shared" ca="1" si="548"/>
        <v>53.962370565496833</v>
      </c>
      <c r="G276">
        <f t="shared" ca="1" si="549"/>
        <v>148.36037570166758</v>
      </c>
      <c r="I276">
        <f>SUM(D$2:D276)/COUNT(D$2:D276)</f>
        <v>1.9992266423353607E-2</v>
      </c>
      <c r="J276">
        <f t="shared" si="543"/>
        <v>0.93126009793362952</v>
      </c>
      <c r="L276">
        <f ca="1">VARA(C$2:C276)</f>
        <v>4.7146929118384957E-4</v>
      </c>
      <c r="M276">
        <f t="shared" ca="1" si="544"/>
        <v>-4.0028541778218293E-5</v>
      </c>
      <c r="N276">
        <f t="shared" ca="1" si="550"/>
        <v>0.97899774478503609</v>
      </c>
      <c r="O276" t="b">
        <f ca="1">IF(OR(O275,M276*MIN((B276-B$2)*Analysis!$B$19,1)&gt;Analysis!$B$18),TRUE,FALSE)</f>
        <v>0</v>
      </c>
      <c r="P276" t="b">
        <f>IF(OR('Flight Input'!N276=3,'Flight Input'!N276=9),TRUE,FALSE)</f>
        <v>0</v>
      </c>
      <c r="Q276">
        <f ca="1">IF(O276,Q275,SUM(C$2:C276)/COUNT(C$2:C276))+(Analysis!$D$14-500)/1000000</f>
        <v>9.8512748290181769</v>
      </c>
      <c r="R276">
        <f t="shared" ca="1" si="545"/>
        <v>0</v>
      </c>
      <c r="S276">
        <f t="shared" ca="1" si="551"/>
        <v>0</v>
      </c>
      <c r="T276">
        <f>IF(P276,T275+S276*$D276,0)</f>
        <v>0</v>
      </c>
      <c r="U276">
        <f>IF($P276,T276*Analysis!$B$28+Analysis!$B$29,0)</f>
        <v>0</v>
      </c>
      <c r="V276">
        <f>U276-'Flight Input'!$U276</f>
        <v>0</v>
      </c>
      <c r="W276">
        <f ca="1">MEDIAN2(R276,Analysis!$B$5,2)</f>
        <v>0</v>
      </c>
      <c r="X276">
        <f t="shared" ref="X276:Y276" ca="1" si="584">X275+W276*$D276</f>
        <v>0</v>
      </c>
      <c r="Y276">
        <f t="shared" ca="1" si="584"/>
        <v>0</v>
      </c>
      <c r="AA276">
        <f ca="1">AVERAGE2(W276,Analysis!$B$6,2)</f>
        <v>0</v>
      </c>
      <c r="AB276">
        <f t="shared" ref="AB276:AC276" ca="1" si="585">AB275+AA276*$D276</f>
        <v>0</v>
      </c>
      <c r="AC276">
        <f t="shared" ca="1" si="585"/>
        <v>0</v>
      </c>
      <c r="AF276">
        <f ca="1">IF(B276&gt;0,C276-Analysis!$B$14,0)</f>
        <v>1.4338828542848958E-2</v>
      </c>
      <c r="AG276">
        <f ca="1">IF(B276&gt;0,AG275+AF276*$D276,0)</f>
        <v>-1.2107877974911455E-2</v>
      </c>
      <c r="AH276">
        <f ca="1">IF(B276&gt;0,AH275+AG276*$D276,0)</f>
        <v>-3.5674391111489255E-2</v>
      </c>
      <c r="AI276">
        <f ca="1">IF(AND(B276&gt;Analysis!$B$39,B276&lt;Analysis!$B$40),FilterInput(AF276,Analysis!$B$34,Analysis!$B$35),0)</f>
        <v>0</v>
      </c>
      <c r="AJ276">
        <f ca="1">MEDIAN2(AI276,Analysis!$B$5,2)</f>
        <v>0</v>
      </c>
      <c r="AK276">
        <f ca="1">AVERAGE2(AJ276,Analysis!$B$6,2)</f>
        <v>0</v>
      </c>
      <c r="AL276">
        <f ca="1">INTEGRAL2(R276,$B276,AL275,R275,$B275,Analysis!$B$22)</f>
        <v>0</v>
      </c>
      <c r="AM276">
        <f ca="1">IF(AND(B276&lt;Analysis!$B$40,B276&gt;0),INTEGRAL2(AL276,$B276,AM275,AL275,$B275,Analysis!$B$23),0)</f>
        <v>0</v>
      </c>
      <c r="AN276">
        <f>IF($P276,AM276*Analysis!$B$30+Analysis!$B$31,0)</f>
        <v>0</v>
      </c>
      <c r="AO276">
        <f>AN276-'Flight Input'!$U276</f>
        <v>0</v>
      </c>
      <c r="AQ276">
        <f>Analysis!$B$36*'Flight Input'!U276+IF('Flight Input'!U276 &gt; 0,Analysis!$B$37,0)</f>
        <v>0</v>
      </c>
      <c r="AR276">
        <f ca="1">_xlfn.COVARIANCE.P($AN$102:$AN$1102,'Flight Input'!U276:U1276)</f>
        <v>1.9397434779550406E-3</v>
      </c>
    </row>
    <row r="277" spans="1:44" x14ac:dyDescent="0.3">
      <c r="A277">
        <v>275</v>
      </c>
      <c r="B277">
        <f>'Flight Input'!M277</f>
        <v>5.5470349999959581</v>
      </c>
      <c r="C277">
        <f ca="1">INDIRECT(CONCATENATE("'Flight Input'!",Analysis!$B$2,A277+2))</f>
        <v>9.8725485600000003</v>
      </c>
      <c r="D277">
        <f t="shared" si="542"/>
        <v>1.655400000163354E-2</v>
      </c>
      <c r="F277">
        <f t="shared" ca="1" si="548"/>
        <v>54.125800734375197</v>
      </c>
      <c r="G277">
        <f t="shared" ca="1" si="549"/>
        <v>149.25637420711286</v>
      </c>
      <c r="I277">
        <f>SUM(D$2:D277)/COUNT(D$2:D277)</f>
        <v>1.9979763636365534E-2</v>
      </c>
      <c r="J277">
        <f t="shared" si="543"/>
        <v>0.8285383302284568</v>
      </c>
      <c r="L277">
        <f ca="1">VARA(C$2:C277)</f>
        <v>4.7141161084230174E-4</v>
      </c>
      <c r="M277">
        <f t="shared" ca="1" si="544"/>
        <v>-3.4843748666267634E-6</v>
      </c>
      <c r="N277">
        <f t="shared" ca="1" si="550"/>
        <v>0.30459949253966906</v>
      </c>
      <c r="O277" t="b">
        <f ca="1">IF(OR(O276,M277*MIN((B277-B$2)*Analysis!$B$19,1)&gt;Analysis!$B$18),TRUE,FALSE)</f>
        <v>0</v>
      </c>
      <c r="P277" t="b">
        <f>IF(OR('Flight Input'!N277=3,'Flight Input'!N277=9),TRUE,FALSE)</f>
        <v>0</v>
      </c>
      <c r="Q277">
        <f ca="1">IF(O277,Q276,SUM(C$2:C277)/COUNT(C$2:C277))+(Analysis!$D$14-500)/1000000</f>
        <v>9.8513523063043422</v>
      </c>
      <c r="R277">
        <f t="shared" ca="1" si="545"/>
        <v>0</v>
      </c>
      <c r="S277">
        <f t="shared" ca="1" si="551"/>
        <v>0</v>
      </c>
      <c r="T277">
        <f>IF(P277,T276+S277*$D277,0)</f>
        <v>0</v>
      </c>
      <c r="U277">
        <f>IF($P277,T277*Analysis!$B$28+Analysis!$B$29,0)</f>
        <v>0</v>
      </c>
      <c r="V277">
        <f>U277-'Flight Input'!$U277</f>
        <v>0</v>
      </c>
      <c r="W277">
        <f ca="1">MEDIAN2(R277,Analysis!$B$5,2)</f>
        <v>0</v>
      </c>
      <c r="X277">
        <f t="shared" ref="X277:Y277" ca="1" si="586">X276+W277*$D277</f>
        <v>0</v>
      </c>
      <c r="Y277">
        <f t="shared" ca="1" si="586"/>
        <v>0</v>
      </c>
      <c r="AA277">
        <f ca="1">AVERAGE2(W277,Analysis!$B$6,2)</f>
        <v>0</v>
      </c>
      <c r="AB277">
        <f t="shared" ref="AB277:AC277" ca="1" si="587">AB276+AA277*$D277</f>
        <v>0</v>
      </c>
      <c r="AC277">
        <f t="shared" ca="1" si="587"/>
        <v>0</v>
      </c>
      <c r="AF277">
        <f ca="1">IF(B277&gt;0,C277-Analysis!$B$14,0)</f>
        <v>1.9381168542848215E-2</v>
      </c>
      <c r="AG277">
        <f ca="1">IF(B277&gt;0,AG276+AF277*$D277,0)</f>
        <v>-1.1787042110821485E-2</v>
      </c>
      <c r="AH277">
        <f ca="1">IF(B277&gt;0,AH276+AG277*$D277,0)</f>
        <v>-3.5869513806611047E-2</v>
      </c>
      <c r="AI277">
        <f ca="1">IF(AND(B277&gt;Analysis!$B$39,B277&lt;Analysis!$B$40),FilterInput(AF277,Analysis!$B$34,Analysis!$B$35),0)</f>
        <v>0</v>
      </c>
      <c r="AJ277">
        <f ca="1">MEDIAN2(AI277,Analysis!$B$5,2)</f>
        <v>0</v>
      </c>
      <c r="AK277">
        <f ca="1">AVERAGE2(AJ277,Analysis!$B$6,2)</f>
        <v>0</v>
      </c>
      <c r="AL277">
        <f ca="1">INTEGRAL2(R277,$B277,AL276,R276,$B276,Analysis!$B$22)</f>
        <v>0</v>
      </c>
      <c r="AM277">
        <f ca="1">IF(AND(B277&lt;Analysis!$B$40,B277&gt;0),INTEGRAL2(AL277,$B277,AM276,AL276,$B276,Analysis!$B$23),0)</f>
        <v>0</v>
      </c>
      <c r="AN277">
        <f>IF($P277,AM277*Analysis!$B$30+Analysis!$B$31,0)</f>
        <v>0</v>
      </c>
      <c r="AO277">
        <f>AN277-'Flight Input'!$U277</f>
        <v>0</v>
      </c>
      <c r="AQ277">
        <f>Analysis!$B$36*'Flight Input'!U277+IF('Flight Input'!U277 &gt; 0,Analysis!$B$37,0)</f>
        <v>0</v>
      </c>
      <c r="AR277">
        <f ca="1">_xlfn.COVARIANCE.P($AN$102:$AN$1102,'Flight Input'!U277:U1277)</f>
        <v>1.8618588741232478E-3</v>
      </c>
    </row>
    <row r="278" spans="1:44" x14ac:dyDescent="0.3">
      <c r="A278">
        <v>276</v>
      </c>
      <c r="B278">
        <f>'Flight Input'!M278</f>
        <v>5.5724880000052508</v>
      </c>
      <c r="C278">
        <f ca="1">INDIRECT(CONCATENATE("'Flight Input'!",Analysis!$B$2,A278+2))</f>
        <v>9.8593835399999996</v>
      </c>
      <c r="D278">
        <f t="shared" si="542"/>
        <v>2.5453000009292737E-2</v>
      </c>
      <c r="F278">
        <f t="shared" ca="1" si="548"/>
        <v>54.37675162371044</v>
      </c>
      <c r="G278">
        <f t="shared" ca="1" si="549"/>
        <v>150.64042566669647</v>
      </c>
      <c r="I278">
        <f>SUM(D$2:D278)/COUNT(D$2:D278)</f>
        <v>1.9999594202934109E-2</v>
      </c>
      <c r="J278">
        <f t="shared" si="543"/>
        <v>1.2726758228703743</v>
      </c>
      <c r="L278">
        <f ca="1">VARA(C$2:C278)</f>
        <v>4.6994287460461919E-4</v>
      </c>
      <c r="M278">
        <f t="shared" ca="1" si="544"/>
        <v>-5.7703855621982512E-5</v>
      </c>
      <c r="N278">
        <f t="shared" ca="1" si="550"/>
        <v>-0.51722861726296188</v>
      </c>
      <c r="O278" t="b">
        <f ca="1">IF(OR(O277,M278*MIN((B278-B$2)*Analysis!$B$19,1)&gt;Analysis!$B$18),TRUE,FALSE)</f>
        <v>0</v>
      </c>
      <c r="P278" t="b">
        <f>IF(OR('Flight Input'!N278=3,'Flight Input'!N278=9),TRUE,FALSE)</f>
        <v>0</v>
      </c>
      <c r="Q278">
        <f ca="1">IF(O278,Q277,SUM(C$2:C278)/COUNT(C$2:C278))+(Analysis!$D$14-500)/1000000</f>
        <v>9.8513816970397059</v>
      </c>
      <c r="R278">
        <f t="shared" ca="1" si="545"/>
        <v>0</v>
      </c>
      <c r="S278">
        <f t="shared" ca="1" si="551"/>
        <v>0</v>
      </c>
      <c r="T278">
        <f>IF(P278,T277+S278*$D278,0)</f>
        <v>0</v>
      </c>
      <c r="U278">
        <f>IF($P278,T278*Analysis!$B$28+Analysis!$B$29,0)</f>
        <v>0</v>
      </c>
      <c r="V278">
        <f>U278-'Flight Input'!$U278</f>
        <v>0</v>
      </c>
      <c r="W278">
        <f ca="1">MEDIAN2(R278,Analysis!$B$5,2)</f>
        <v>0</v>
      </c>
      <c r="X278">
        <f t="shared" ref="X278:Y278" ca="1" si="588">X277+W278*$D278</f>
        <v>0</v>
      </c>
      <c r="Y278">
        <f t="shared" ca="1" si="588"/>
        <v>0</v>
      </c>
      <c r="AA278">
        <f ca="1">AVERAGE2(W278,Analysis!$B$6,2)</f>
        <v>0</v>
      </c>
      <c r="AB278">
        <f t="shared" ref="AB278:AC278" ca="1" si="589">AB277+AA278*$D278</f>
        <v>0</v>
      </c>
      <c r="AC278">
        <f t="shared" ca="1" si="589"/>
        <v>0</v>
      </c>
      <c r="AF278">
        <f ca="1">IF(B278&gt;0,C278-Analysis!$B$14,0)</f>
        <v>6.2161485428475771E-3</v>
      </c>
      <c r="AG278">
        <f ca="1">IF(B278&gt;0,AG277+AF278*$D278,0)</f>
        <v>-1.1628822481902621E-2</v>
      </c>
      <c r="AH278">
        <f ca="1">IF(B278&gt;0,AH277+AG278*$D278,0)</f>
        <v>-3.6165502225350976E-2</v>
      </c>
      <c r="AI278">
        <f ca="1">IF(AND(B278&gt;Analysis!$B$39,B278&lt;Analysis!$B$40),FilterInput(AF278,Analysis!$B$34,Analysis!$B$35),0)</f>
        <v>0</v>
      </c>
      <c r="AJ278">
        <f ca="1">MEDIAN2(AI278,Analysis!$B$5,2)</f>
        <v>0</v>
      </c>
      <c r="AK278">
        <f ca="1">AVERAGE2(AJ278,Analysis!$B$6,2)</f>
        <v>0</v>
      </c>
      <c r="AL278">
        <f ca="1">INTEGRAL2(R278,$B278,AL277,R277,$B277,Analysis!$B$22)</f>
        <v>0</v>
      </c>
      <c r="AM278">
        <f ca="1">IF(AND(B278&lt;Analysis!$B$40,B278&gt;0),INTEGRAL2(AL278,$B278,AM277,AL277,$B277,Analysis!$B$23),0)</f>
        <v>0</v>
      </c>
      <c r="AN278">
        <f>IF($P278,AM278*Analysis!$B$30+Analysis!$B$31,0)</f>
        <v>0</v>
      </c>
      <c r="AO278">
        <f>AN278-'Flight Input'!$U278</f>
        <v>0</v>
      </c>
      <c r="AQ278">
        <f>Analysis!$B$36*'Flight Input'!U278+IF('Flight Input'!U278 &gt; 0,Analysis!$B$37,0)</f>
        <v>0</v>
      </c>
      <c r="AR278">
        <f ca="1">_xlfn.COVARIANCE.P($AN$102:$AN$1102,'Flight Input'!U278:U1278)</f>
        <v>1.7829111030718268E-3</v>
      </c>
    </row>
    <row r="279" spans="1:44" x14ac:dyDescent="0.3">
      <c r="A279">
        <v>277</v>
      </c>
      <c r="B279">
        <f>'Flight Input'!M279</f>
        <v>5.5827129999961471</v>
      </c>
      <c r="C279">
        <f ca="1">INDIRECT(CONCATENATE("'Flight Input'!",Analysis!$B$2,A279+2))</f>
        <v>9.8467678800000016</v>
      </c>
      <c r="D279">
        <f t="shared" si="542"/>
        <v>1.0224999990896322E-2</v>
      </c>
      <c r="F279">
        <f t="shared" ca="1" si="548"/>
        <v>54.477434825193797</v>
      </c>
      <c r="G279">
        <f t="shared" ca="1" si="549"/>
        <v>151.19745743728814</v>
      </c>
      <c r="I279">
        <f>SUM(D$2:D279)/COUNT(D$2:D279)</f>
        <v>1.9964306859208341E-2</v>
      </c>
      <c r="J279">
        <f t="shared" si="543"/>
        <v>0.51216403669833099</v>
      </c>
      <c r="L279">
        <f ca="1">VARA(C$2:C279)</f>
        <v>4.6831929528321338E-4</v>
      </c>
      <c r="M279">
        <f t="shared" ca="1" si="544"/>
        <v>-1.587852638485418E-4</v>
      </c>
      <c r="N279">
        <f t="shared" ca="1" si="550"/>
        <v>-1.2338053800714128</v>
      </c>
      <c r="O279" t="b">
        <f ca="1">IF(OR(O278,M279*MIN((B279-B$2)*Analysis!$B$19,1)&gt;Analysis!$B$18),TRUE,FALSE)</f>
        <v>0</v>
      </c>
      <c r="P279" t="b">
        <f>IF(OR('Flight Input'!N279=3,'Flight Input'!N279=9),TRUE,FALSE)</f>
        <v>0</v>
      </c>
      <c r="Q279">
        <f ca="1">IF(O279,Q278,SUM(C$2:C279)/COUNT(C$2:C279))+(Analysis!$D$14-500)/1000000</f>
        <v>9.8513654962589872</v>
      </c>
      <c r="R279">
        <f t="shared" ca="1" si="545"/>
        <v>0</v>
      </c>
      <c r="S279">
        <f t="shared" ca="1" si="551"/>
        <v>0</v>
      </c>
      <c r="T279">
        <f>IF(P279,T278+S279*$D279,0)</f>
        <v>0</v>
      </c>
      <c r="U279">
        <f>IF($P279,T279*Analysis!$B$28+Analysis!$B$29,0)</f>
        <v>0</v>
      </c>
      <c r="V279">
        <f>U279-'Flight Input'!$U279</f>
        <v>0</v>
      </c>
      <c r="W279">
        <f ca="1">MEDIAN2(R279,Analysis!$B$5,2)</f>
        <v>0</v>
      </c>
      <c r="X279">
        <f t="shared" ref="X279:Y279" ca="1" si="590">X278+W279*$D279</f>
        <v>0</v>
      </c>
      <c r="Y279">
        <f t="shared" ca="1" si="590"/>
        <v>0</v>
      </c>
      <c r="AA279">
        <f ca="1">AVERAGE2(W279,Analysis!$B$6,2)</f>
        <v>0</v>
      </c>
      <c r="AB279">
        <f t="shared" ref="AB279:AC279" ca="1" si="591">AB278+AA279*$D279</f>
        <v>0</v>
      </c>
      <c r="AC279">
        <f t="shared" ca="1" si="591"/>
        <v>0</v>
      </c>
      <c r="AF279">
        <f ca="1">IF(B279&gt;0,C279-Analysis!$B$14,0)</f>
        <v>-6.399511457150453E-3</v>
      </c>
      <c r="AG279">
        <f ca="1">IF(B279&gt;0,AG278+AF279*$D279,0)</f>
        <v>-1.1694257486493725E-2</v>
      </c>
      <c r="AH279">
        <f ca="1">IF(B279&gt;0,AH278+AG279*$D279,0)</f>
        <v>-3.6285076008043912E-2</v>
      </c>
      <c r="AI279">
        <f ca="1">IF(AND(B279&gt;Analysis!$B$39,B279&lt;Analysis!$B$40),FilterInput(AF279,Analysis!$B$34,Analysis!$B$35),0)</f>
        <v>0</v>
      </c>
      <c r="AJ279">
        <f ca="1">MEDIAN2(AI279,Analysis!$B$5,2)</f>
        <v>0</v>
      </c>
      <c r="AK279">
        <f ca="1">AVERAGE2(AJ279,Analysis!$B$6,2)</f>
        <v>0</v>
      </c>
      <c r="AL279">
        <f ca="1">INTEGRAL2(R279,$B279,AL278,R278,$B278,Analysis!$B$22)</f>
        <v>0</v>
      </c>
      <c r="AM279">
        <f ca="1">IF(AND(B279&lt;Analysis!$B$40,B279&gt;0),INTEGRAL2(AL279,$B279,AM278,AL278,$B278,Analysis!$B$23),0)</f>
        <v>0</v>
      </c>
      <c r="AN279">
        <f>IF($P279,AM279*Analysis!$B$30+Analysis!$B$31,0)</f>
        <v>0</v>
      </c>
      <c r="AO279">
        <f>AN279-'Flight Input'!$U279</f>
        <v>0</v>
      </c>
      <c r="AQ279">
        <f>Analysis!$B$36*'Flight Input'!U279+IF('Flight Input'!U279 &gt; 0,Analysis!$B$37,0)</f>
        <v>0</v>
      </c>
      <c r="AR279">
        <f ca="1">_xlfn.COVARIANCE.P($AN$102:$AN$1102,'Flight Input'!U279:U1279)</f>
        <v>1.7028678368503584E-3</v>
      </c>
    </row>
    <row r="280" spans="1:44" x14ac:dyDescent="0.3">
      <c r="A280">
        <v>278</v>
      </c>
      <c r="B280">
        <f>'Flight Input'!M280</f>
        <v>5.6128069999977015</v>
      </c>
      <c r="C280">
        <f ca="1">INDIRECT(CONCATENATE("'Flight Input'!",Analysis!$B$2,A280+2))</f>
        <v>9.919607130000001</v>
      </c>
      <c r="D280">
        <f t="shared" si="542"/>
        <v>3.0094000001554377E-2</v>
      </c>
      <c r="F280">
        <f t="shared" ca="1" si="548"/>
        <v>54.775955482179434</v>
      </c>
      <c r="G280">
        <f t="shared" ca="1" si="549"/>
        <v>152.84588504165399</v>
      </c>
      <c r="I280">
        <f>SUM(D$2:D280)/COUNT(D$2:D280)</f>
        <v>2.0000744604324695E-2</v>
      </c>
      <c r="J280">
        <f t="shared" si="543"/>
        <v>1.5046439818569179</v>
      </c>
      <c r="L280">
        <f ca="1">VARA(C$2:C280)</f>
        <v>4.8338001907532752E-4</v>
      </c>
      <c r="M280">
        <f t="shared" ca="1" si="544"/>
        <v>5.0045603081465555E-4</v>
      </c>
      <c r="N280">
        <f t="shared" ca="1" si="550"/>
        <v>2.4203911077369997</v>
      </c>
      <c r="O280" t="b">
        <f ca="1">IF(OR(O279,M280*MIN((B280-B$2)*Analysis!$B$19,1)&gt;Analysis!$B$18),TRUE,FALSE)</f>
        <v>0</v>
      </c>
      <c r="P280" t="b">
        <f>IF(OR('Flight Input'!N280=3,'Flight Input'!N280=9),TRUE,FALSE)</f>
        <v>0</v>
      </c>
      <c r="Q280">
        <f ca="1">IF(O280,Q279,SUM(C$2:C280)/COUNT(C$2:C280))+(Analysis!$D$14-500)/1000000</f>
        <v>9.8516104841935412</v>
      </c>
      <c r="R280">
        <f t="shared" ca="1" si="545"/>
        <v>0</v>
      </c>
      <c r="S280">
        <f t="shared" ca="1" si="551"/>
        <v>0</v>
      </c>
      <c r="T280">
        <f>IF(P280,T279+S280*$D280,0)</f>
        <v>0</v>
      </c>
      <c r="U280">
        <f>IF($P280,T280*Analysis!$B$28+Analysis!$B$29,0)</f>
        <v>0</v>
      </c>
      <c r="V280">
        <f>U280-'Flight Input'!$U280</f>
        <v>0</v>
      </c>
      <c r="W280">
        <f ca="1">MEDIAN2(R280,Analysis!$B$5,2)</f>
        <v>0</v>
      </c>
      <c r="X280">
        <f t="shared" ref="X280:Y280" ca="1" si="592">X279+W280*$D280</f>
        <v>0</v>
      </c>
      <c r="Y280">
        <f t="shared" ca="1" si="592"/>
        <v>0</v>
      </c>
      <c r="AA280">
        <f ca="1">AVERAGE2(W280,Analysis!$B$6,2)</f>
        <v>0</v>
      </c>
      <c r="AB280">
        <f t="shared" ref="AB280:AC280" ca="1" si="593">AB279+AA280*$D280</f>
        <v>0</v>
      </c>
      <c r="AC280">
        <f t="shared" ca="1" si="593"/>
        <v>0</v>
      </c>
      <c r="AF280">
        <f ca="1">IF(B280&gt;0,C280-Analysis!$B$14,0)</f>
        <v>6.6439738542849014E-2</v>
      </c>
      <c r="AG280">
        <f ca="1">IF(B280&gt;0,AG279+AF280*$D280,0)</f>
        <v>-9.6948199946819552E-3</v>
      </c>
      <c r="AH280">
        <f ca="1">IF(B280&gt;0,AH279+AG280*$D280,0)</f>
        <v>-3.6576831920978943E-2</v>
      </c>
      <c r="AI280">
        <f ca="1">IF(AND(B280&gt;Analysis!$B$39,B280&lt;Analysis!$B$40),FilterInput(AF280,Analysis!$B$34,Analysis!$B$35),0)</f>
        <v>0</v>
      </c>
      <c r="AJ280">
        <f ca="1">MEDIAN2(AI280,Analysis!$B$5,2)</f>
        <v>0</v>
      </c>
      <c r="AK280">
        <f ca="1">AVERAGE2(AJ280,Analysis!$B$6,2)</f>
        <v>0</v>
      </c>
      <c r="AL280">
        <f ca="1">INTEGRAL2(R280,$B280,AL279,R279,$B279,Analysis!$B$22)</f>
        <v>0</v>
      </c>
      <c r="AM280">
        <f ca="1">IF(AND(B280&lt;Analysis!$B$40,B280&gt;0),INTEGRAL2(AL280,$B280,AM279,AL279,$B279,Analysis!$B$23),0)</f>
        <v>0</v>
      </c>
      <c r="AN280">
        <f>IF($P280,AM280*Analysis!$B$30+Analysis!$B$31,0)</f>
        <v>0</v>
      </c>
      <c r="AO280">
        <f>AN280-'Flight Input'!$U280</f>
        <v>0</v>
      </c>
      <c r="AQ280">
        <f>Analysis!$B$36*'Flight Input'!U280+IF('Flight Input'!U280 &gt; 0,Analysis!$B$37,0)</f>
        <v>0</v>
      </c>
      <c r="AR280">
        <f ca="1">_xlfn.COVARIANCE.P($AN$102:$AN$1102,'Flight Input'!U280:U1280)</f>
        <v>1.6216415149107736E-3</v>
      </c>
    </row>
    <row r="281" spans="1:44" x14ac:dyDescent="0.3">
      <c r="A281">
        <v>279</v>
      </c>
      <c r="B281">
        <f>'Flight Input'!M281</f>
        <v>5.6301979999989271</v>
      </c>
      <c r="C281">
        <f ca="1">INDIRECT(CONCATENATE("'Flight Input'!",Analysis!$B$2,A281+2))</f>
        <v>9.935479710000001</v>
      </c>
      <c r="D281">
        <f t="shared" si="542"/>
        <v>1.7391000001225621E-2</v>
      </c>
      <c r="F281">
        <f t="shared" ca="1" si="548"/>
        <v>54.948743409828218</v>
      </c>
      <c r="G281">
        <f t="shared" ca="1" si="549"/>
        <v>153.80149863836166</v>
      </c>
      <c r="I281">
        <f>SUM(D$2:D281)/COUNT(D$2:D281)</f>
        <v>1.9991390681016095E-2</v>
      </c>
      <c r="J281">
        <f t="shared" si="543"/>
        <v>0.86992447292524699</v>
      </c>
      <c r="L281">
        <f ca="1">VARA(C$2:C281)</f>
        <v>5.0683501122927312E-4</v>
      </c>
      <c r="M281">
        <f t="shared" ca="1" si="544"/>
        <v>1.3486856507557139E-3</v>
      </c>
      <c r="N281">
        <f t="shared" ca="1" si="550"/>
        <v>0.91268932199880992</v>
      </c>
      <c r="O281" t="b">
        <f ca="1">IF(OR(O280,M281*MIN((B281-B$2)*Analysis!$B$19,1)&gt;Analysis!$B$18),TRUE,FALSE)</f>
        <v>0</v>
      </c>
      <c r="P281" t="b">
        <f>IF(OR('Flight Input'!N281=3,'Flight Input'!N281=9),TRUE,FALSE)</f>
        <v>0</v>
      </c>
      <c r="Q281">
        <f ca="1">IF(O281,Q280,SUM(C$2:C281)/COUNT(C$2:C281))+(Analysis!$D$14-500)/1000000</f>
        <v>9.8519104099999932</v>
      </c>
      <c r="R281">
        <f t="shared" ca="1" si="545"/>
        <v>0</v>
      </c>
      <c r="S281">
        <f t="shared" ca="1" si="551"/>
        <v>0</v>
      </c>
      <c r="T281">
        <f>IF(P281,T280+S281*$D281,0)</f>
        <v>0</v>
      </c>
      <c r="U281">
        <f>IF($P281,T281*Analysis!$B$28+Analysis!$B$29,0)</f>
        <v>0</v>
      </c>
      <c r="V281">
        <f>U281-'Flight Input'!$U281</f>
        <v>0</v>
      </c>
      <c r="W281">
        <f ca="1">MEDIAN2(R281,Analysis!$B$5,2)</f>
        <v>0</v>
      </c>
      <c r="X281">
        <f t="shared" ref="X281:Y281" ca="1" si="594">X280+W281*$D281</f>
        <v>0</v>
      </c>
      <c r="Y281">
        <f t="shared" ca="1" si="594"/>
        <v>0</v>
      </c>
      <c r="AA281">
        <f ca="1">AVERAGE2(W281,Analysis!$B$6,2)</f>
        <v>0</v>
      </c>
      <c r="AB281">
        <f t="shared" ref="AB281:AC281" ca="1" si="595">AB280+AA281*$D281</f>
        <v>0</v>
      </c>
      <c r="AC281">
        <f t="shared" ca="1" si="595"/>
        <v>0</v>
      </c>
      <c r="AF281">
        <f ca="1">IF(B281&gt;0,C281-Analysis!$B$14,0)</f>
        <v>8.2312318542848928E-2</v>
      </c>
      <c r="AG281">
        <f ca="1">IF(B281&gt;0,AG280+AF281*$D281,0)</f>
        <v>-8.2633264628023863E-3</v>
      </c>
      <c r="AH281">
        <f ca="1">IF(B281&gt;0,AH280+AG281*$D281,0)</f>
        <v>-3.672053943150367E-2</v>
      </c>
      <c r="AI281">
        <f ca="1">IF(AND(B281&gt;Analysis!$B$39,B281&lt;Analysis!$B$40),FilterInput(AF281,Analysis!$B$34,Analysis!$B$35),0)</f>
        <v>0</v>
      </c>
      <c r="AJ281">
        <f ca="1">MEDIAN2(AI281,Analysis!$B$5,2)</f>
        <v>0</v>
      </c>
      <c r="AK281">
        <f ca="1">AVERAGE2(AJ281,Analysis!$B$6,2)</f>
        <v>0</v>
      </c>
      <c r="AL281">
        <f ca="1">INTEGRAL2(R281,$B281,AL280,R280,$B280,Analysis!$B$22)</f>
        <v>0</v>
      </c>
      <c r="AM281">
        <f ca="1">IF(AND(B281&lt;Analysis!$B$40,B281&gt;0),INTEGRAL2(AL281,$B281,AM280,AL280,$B280,Analysis!$B$23),0)</f>
        <v>0</v>
      </c>
      <c r="AN281">
        <f>IF($P281,AM281*Analysis!$B$30+Analysis!$B$31,0)</f>
        <v>0</v>
      </c>
      <c r="AO281">
        <f>AN281-'Flight Input'!$U281</f>
        <v>0</v>
      </c>
      <c r="AQ281">
        <f>Analysis!$B$36*'Flight Input'!U281+IF('Flight Input'!U281 &gt; 0,Analysis!$B$37,0)</f>
        <v>0</v>
      </c>
      <c r="AR281">
        <f ca="1">_xlfn.COVARIANCE.P($AN$102:$AN$1102,'Flight Input'!U281:U1281)</f>
        <v>1.539773503052199E-3</v>
      </c>
    </row>
    <row r="282" spans="1:44" x14ac:dyDescent="0.3">
      <c r="A282">
        <v>280</v>
      </c>
      <c r="B282">
        <f>'Flight Input'!M282</f>
        <v>5.6481090000015683</v>
      </c>
      <c r="C282">
        <f ca="1">INDIRECT(CONCATENATE("'Flight Input'!",Analysis!$B$2,A282+2))</f>
        <v>9.8486514000000014</v>
      </c>
      <c r="D282">
        <f t="shared" si="542"/>
        <v>1.7911000002641231E-2</v>
      </c>
      <c r="F282">
        <f t="shared" ca="1" si="548"/>
        <v>55.125142605079631</v>
      </c>
      <c r="G282">
        <f t="shared" ca="1" si="549"/>
        <v>154.78884506770683</v>
      </c>
      <c r="I282">
        <f>SUM(D$2:D282)/COUNT(D$2:D282)</f>
        <v>1.9983960714307615E-2</v>
      </c>
      <c r="J282">
        <f t="shared" si="543"/>
        <v>0.89626877567957597</v>
      </c>
      <c r="L282">
        <f ca="1">VARA(C$2:C282)</f>
        <v>5.0506017538482688E-4</v>
      </c>
      <c r="M282">
        <f t="shared" ca="1" si="544"/>
        <v>-9.9091945965301619E-5</v>
      </c>
      <c r="N282">
        <f t="shared" ca="1" si="550"/>
        <v>-4.8477645015462851</v>
      </c>
      <c r="O282" t="b">
        <f ca="1">IF(OR(O281,M282*MIN((B282-B$2)*Analysis!$B$19,1)&gt;Analysis!$B$18),TRUE,FALSE)</f>
        <v>0</v>
      </c>
      <c r="P282" t="b">
        <f>IF(OR('Flight Input'!N282=3,'Flight Input'!N282=9),TRUE,FALSE)</f>
        <v>0</v>
      </c>
      <c r="Q282">
        <f ca="1">IF(O282,Q281,SUM(C$2:C282)/COUNT(C$2:C282))+(Analysis!$D$14-500)/1000000</f>
        <v>9.8518992035587125</v>
      </c>
      <c r="R282">
        <f t="shared" ca="1" si="545"/>
        <v>0</v>
      </c>
      <c r="S282">
        <f t="shared" ca="1" si="551"/>
        <v>0</v>
      </c>
      <c r="T282">
        <f>IF(P282,T281+S282*$D282,0)</f>
        <v>0</v>
      </c>
      <c r="U282">
        <f>IF($P282,T282*Analysis!$B$28+Analysis!$B$29,0)</f>
        <v>0</v>
      </c>
      <c r="V282">
        <f>U282-'Flight Input'!$U282</f>
        <v>0</v>
      </c>
      <c r="W282">
        <f ca="1">MEDIAN2(R282,Analysis!$B$5,2)</f>
        <v>0</v>
      </c>
      <c r="X282">
        <f t="shared" ref="X282:Y282" ca="1" si="596">X281+W282*$D282</f>
        <v>0</v>
      </c>
      <c r="Y282">
        <f t="shared" ca="1" si="596"/>
        <v>0</v>
      </c>
      <c r="AA282">
        <f ca="1">AVERAGE2(W282,Analysis!$B$6,2)</f>
        <v>0</v>
      </c>
      <c r="AB282">
        <f t="shared" ref="AB282:AC282" ca="1" si="597">AB281+AA282*$D282</f>
        <v>0</v>
      </c>
      <c r="AC282">
        <f t="shared" ca="1" si="597"/>
        <v>0</v>
      </c>
      <c r="AF282">
        <f ca="1">IF(B282&gt;0,C282-Analysis!$B$14,0)</f>
        <v>-4.5159914571506476E-3</v>
      </c>
      <c r="AG282">
        <f ca="1">IF(B282&gt;0,AG281+AF282*$D282,0)</f>
        <v>-8.3442123858033391E-3</v>
      </c>
      <c r="AH282">
        <f ca="1">IF(B282&gt;0,AH281+AG282*$D282,0)</f>
        <v>-3.6869992619567832E-2</v>
      </c>
      <c r="AI282">
        <f ca="1">IF(AND(B282&gt;Analysis!$B$39,B282&lt;Analysis!$B$40),FilterInput(AF282,Analysis!$B$34,Analysis!$B$35),0)</f>
        <v>0</v>
      </c>
      <c r="AJ282">
        <f ca="1">MEDIAN2(AI282,Analysis!$B$5,2)</f>
        <v>0</v>
      </c>
      <c r="AK282">
        <f ca="1">AVERAGE2(AJ282,Analysis!$B$6,2)</f>
        <v>0</v>
      </c>
      <c r="AL282">
        <f ca="1">INTEGRAL2(R282,$B282,AL281,R281,$B281,Analysis!$B$22)</f>
        <v>0</v>
      </c>
      <c r="AM282">
        <f ca="1">IF(AND(B282&lt;Analysis!$B$40,B282&gt;0),INTEGRAL2(AL282,$B282,AM281,AL281,$B281,Analysis!$B$23),0)</f>
        <v>0</v>
      </c>
      <c r="AN282">
        <f>IF($P282,AM282*Analysis!$B$30+Analysis!$B$31,0)</f>
        <v>0</v>
      </c>
      <c r="AO282">
        <f>AN282-'Flight Input'!$U282</f>
        <v>0</v>
      </c>
      <c r="AQ282">
        <f>Analysis!$B$36*'Flight Input'!U282+IF('Flight Input'!U282 &gt; 0,Analysis!$B$37,0)</f>
        <v>0</v>
      </c>
      <c r="AR282">
        <f ca="1">_xlfn.COVARIANCE.P($AN$102:$AN$1102,'Flight Input'!U282:U1282)</f>
        <v>1.4566741432465531E-3</v>
      </c>
    </row>
    <row r="283" spans="1:44" x14ac:dyDescent="0.3">
      <c r="A283">
        <v>281</v>
      </c>
      <c r="B283">
        <f>'Flight Input'!M283</f>
        <v>5.6710330000059912</v>
      </c>
      <c r="C283">
        <f ca="1">INDIRECT(CONCATENATE("'Flight Input'!",Analysis!$B$2,A283+2))</f>
        <v>9.8504760600000019</v>
      </c>
      <c r="D283">
        <f t="shared" si="542"/>
        <v>2.2924000004422851E-2</v>
      </c>
      <c r="F283">
        <f t="shared" ca="1" si="548"/>
        <v>55.350954918322635</v>
      </c>
      <c r="G283">
        <f t="shared" ca="1" si="549"/>
        <v>156.05771035849926</v>
      </c>
      <c r="I283">
        <f>SUM(D$2:D283)/COUNT(D$2:D283)</f>
        <v>1.9994423487582045E-2</v>
      </c>
      <c r="J283">
        <f t="shared" si="543"/>
        <v>1.14651967928259</v>
      </c>
      <c r="L283">
        <f ca="1">VARA(C$2:C283)</f>
        <v>5.0326892291478677E-4</v>
      </c>
      <c r="M283">
        <f t="shared" ca="1" si="544"/>
        <v>-7.8138739735408931E-5</v>
      </c>
      <c r="N283">
        <f t="shared" ca="1" si="550"/>
        <v>7.9596056519300129E-2</v>
      </c>
      <c r="O283" t="b">
        <f ca="1">IF(OR(O282,M283*MIN((B283-B$2)*Analysis!$B$19,1)&gt;Analysis!$B$18),TRUE,FALSE)</f>
        <v>0</v>
      </c>
      <c r="P283" t="b">
        <f>IF(OR('Flight Input'!N283=3,'Flight Input'!N283=9),TRUE,FALSE)</f>
        <v>0</v>
      </c>
      <c r="Q283">
        <f ca="1">IF(O283,Q282,SUM(C$2:C283)/COUNT(C$2:C283))+(Analysis!$D$14-500)/1000000</f>
        <v>9.8518945470212689</v>
      </c>
      <c r="R283">
        <f t="shared" ca="1" si="545"/>
        <v>0</v>
      </c>
      <c r="S283">
        <f t="shared" ca="1" si="551"/>
        <v>0</v>
      </c>
      <c r="T283">
        <f>IF(P283,T282+S283*$D283,0)</f>
        <v>0</v>
      </c>
      <c r="U283">
        <f>IF($P283,T283*Analysis!$B$28+Analysis!$B$29,0)</f>
        <v>0</v>
      </c>
      <c r="V283">
        <f>U283-'Flight Input'!$U283</f>
        <v>0</v>
      </c>
      <c r="W283">
        <f ca="1">MEDIAN2(R283,Analysis!$B$5,2)</f>
        <v>0</v>
      </c>
      <c r="X283">
        <f t="shared" ref="X283:Y283" ca="1" si="598">X282+W283*$D283</f>
        <v>0</v>
      </c>
      <c r="Y283">
        <f t="shared" ca="1" si="598"/>
        <v>0</v>
      </c>
      <c r="AA283">
        <f ca="1">AVERAGE2(W283,Analysis!$B$6,2)</f>
        <v>0</v>
      </c>
      <c r="AB283">
        <f t="shared" ref="AB283:AC283" ca="1" si="599">AB282+AA283*$D283</f>
        <v>0</v>
      </c>
      <c r="AC283">
        <f t="shared" ca="1" si="599"/>
        <v>0</v>
      </c>
      <c r="AF283">
        <f ca="1">IF(B283&gt;0,C283-Analysis!$B$14,0)</f>
        <v>-2.6913314571501701E-3</v>
      </c>
      <c r="AG283">
        <f ca="1">IF(B283&gt;0,AG282+AF283*$D283,0)</f>
        <v>-8.4059084681389531E-3</v>
      </c>
      <c r="AH283">
        <f ca="1">IF(B283&gt;0,AH282+AG283*$D283,0)</f>
        <v>-3.7062689665328628E-2</v>
      </c>
      <c r="AI283">
        <f ca="1">IF(AND(B283&gt;Analysis!$B$39,B283&lt;Analysis!$B$40),FilterInput(AF283,Analysis!$B$34,Analysis!$B$35),0)</f>
        <v>0</v>
      </c>
      <c r="AJ283">
        <f ca="1">MEDIAN2(AI283,Analysis!$B$5,2)</f>
        <v>0</v>
      </c>
      <c r="AK283">
        <f ca="1">AVERAGE2(AJ283,Analysis!$B$6,2)</f>
        <v>0</v>
      </c>
      <c r="AL283">
        <f ca="1">INTEGRAL2(R283,$B283,AL282,R282,$B282,Analysis!$B$22)</f>
        <v>0</v>
      </c>
      <c r="AM283">
        <f ca="1">IF(AND(B283&lt;Analysis!$B$40,B283&gt;0),INTEGRAL2(AL283,$B283,AM282,AL282,$B282,Analysis!$B$23),0)</f>
        <v>0</v>
      </c>
      <c r="AN283">
        <f>IF($P283,AM283*Analysis!$B$30+Analysis!$B$31,0)</f>
        <v>0</v>
      </c>
      <c r="AO283">
        <f>AN283-'Flight Input'!$U283</f>
        <v>0</v>
      </c>
      <c r="AQ283">
        <f>Analysis!$B$36*'Flight Input'!U283+IF('Flight Input'!U283 &gt; 0,Analysis!$B$37,0)</f>
        <v>0</v>
      </c>
      <c r="AR283">
        <f ca="1">_xlfn.COVARIANCE.P($AN$102:$AN$1102,'Flight Input'!U283:U1283)</f>
        <v>1.3728678598803701E-3</v>
      </c>
    </row>
    <row r="284" spans="1:44" x14ac:dyDescent="0.3">
      <c r="A284">
        <v>282</v>
      </c>
      <c r="B284">
        <f>'Flight Input'!M284</f>
        <v>5.688586000003852</v>
      </c>
      <c r="C284">
        <f ca="1">INDIRECT(CONCATENATE("'Flight Input'!",Analysis!$B$2,A284+2))</f>
        <v>9.9059614200000006</v>
      </c>
      <c r="D284">
        <f t="shared" si="542"/>
        <v>1.7552999997860752E-2</v>
      </c>
      <c r="F284">
        <f t="shared" ca="1" si="548"/>
        <v>55.524834259106704</v>
      </c>
      <c r="G284">
        <f t="shared" ca="1" si="549"/>
        <v>157.03233777413058</v>
      </c>
      <c r="I284">
        <f>SUM(D$2:D284)/COUNT(D$2:D284)</f>
        <v>1.9985765957476649E-2</v>
      </c>
      <c r="J284">
        <f t="shared" si="543"/>
        <v>0.87827507012780748</v>
      </c>
      <c r="L284">
        <f ca="1">VARA(C$2:C284)</f>
        <v>5.1185577804294005E-4</v>
      </c>
      <c r="M284">
        <f t="shared" ca="1" si="544"/>
        <v>4.8919587131543278E-4</v>
      </c>
      <c r="N284">
        <f t="shared" ca="1" si="550"/>
        <v>3.161018629679309</v>
      </c>
      <c r="O284" t="b">
        <f ca="1">IF(OR(O283,M284*MIN((B284-B$2)*Analysis!$B$19,1)&gt;Analysis!$B$18),TRUE,FALSE)</f>
        <v>0</v>
      </c>
      <c r="P284" t="b">
        <f>IF(OR('Flight Input'!N284=3,'Flight Input'!N284=9),TRUE,FALSE)</f>
        <v>0</v>
      </c>
      <c r="Q284">
        <f ca="1">IF(O284,Q283,SUM(C$2:C284)/COUNT(C$2:C284))+(Analysis!$D$14-500)/1000000</f>
        <v>9.8520859847349751</v>
      </c>
      <c r="R284">
        <f t="shared" ca="1" si="545"/>
        <v>0</v>
      </c>
      <c r="S284">
        <f t="shared" ca="1" si="551"/>
        <v>0</v>
      </c>
      <c r="T284">
        <f>IF(P284,T283+S284*$D284,0)</f>
        <v>0</v>
      </c>
      <c r="U284">
        <f>IF($P284,T284*Analysis!$B$28+Analysis!$B$29,0)</f>
        <v>0</v>
      </c>
      <c r="V284">
        <f>U284-'Flight Input'!$U284</f>
        <v>0</v>
      </c>
      <c r="W284">
        <f ca="1">MEDIAN2(R284,Analysis!$B$5,2)</f>
        <v>0</v>
      </c>
      <c r="X284">
        <f t="shared" ref="X284:Y284" ca="1" si="600">X283+W284*$D284</f>
        <v>0</v>
      </c>
      <c r="Y284">
        <f t="shared" ca="1" si="600"/>
        <v>0</v>
      </c>
      <c r="AA284">
        <f ca="1">AVERAGE2(W284,Analysis!$B$6,2)</f>
        <v>0</v>
      </c>
      <c r="AB284">
        <f t="shared" ref="AB284:AC284" ca="1" si="601">AB283+AA284*$D284</f>
        <v>0</v>
      </c>
      <c r="AC284">
        <f t="shared" ca="1" si="601"/>
        <v>0</v>
      </c>
      <c r="AF284">
        <f ca="1">IF(B284&gt;0,C284-Analysis!$B$14,0)</f>
        <v>5.2794028542848537E-2</v>
      </c>
      <c r="AG284">
        <f ca="1">IF(B284&gt;0,AG283+AF284*$D284,0)</f>
        <v>-7.4792148852392722E-3</v>
      </c>
      <c r="AH284">
        <f ca="1">IF(B284&gt;0,AH283+AG284*$D284,0)</f>
        <v>-3.7193972324193234E-2</v>
      </c>
      <c r="AI284">
        <f ca="1">IF(AND(B284&gt;Analysis!$B$39,B284&lt;Analysis!$B$40),FilterInput(AF284,Analysis!$B$34,Analysis!$B$35),0)</f>
        <v>0</v>
      </c>
      <c r="AJ284">
        <f ca="1">MEDIAN2(AI284,Analysis!$B$5,2)</f>
        <v>0</v>
      </c>
      <c r="AK284">
        <f ca="1">AVERAGE2(AJ284,Analysis!$B$6,2)</f>
        <v>0</v>
      </c>
      <c r="AL284">
        <f ca="1">INTEGRAL2(R284,$B284,AL283,R283,$B283,Analysis!$B$22)</f>
        <v>0</v>
      </c>
      <c r="AM284">
        <f ca="1">IF(AND(B284&lt;Analysis!$B$40,B284&gt;0),INTEGRAL2(AL284,$B284,AM283,AL283,$B283,Analysis!$B$23),0)</f>
        <v>0</v>
      </c>
      <c r="AN284">
        <f>IF($P284,AM284*Analysis!$B$30+Analysis!$B$31,0)</f>
        <v>0</v>
      </c>
      <c r="AO284">
        <f>AN284-'Flight Input'!$U284</f>
        <v>0</v>
      </c>
      <c r="AQ284">
        <f>Analysis!$B$36*'Flight Input'!U284+IF('Flight Input'!U284 &gt; 0,Analysis!$B$37,0)</f>
        <v>0</v>
      </c>
      <c r="AR284">
        <f ca="1">_xlfn.COVARIANCE.P($AN$102:$AN$1102,'Flight Input'!U284:U1284)</f>
        <v>1.287704010187359E-3</v>
      </c>
    </row>
    <row r="285" spans="1:44" x14ac:dyDescent="0.3">
      <c r="A285">
        <v>283</v>
      </c>
      <c r="B285">
        <f>'Flight Input'!M285</f>
        <v>5.7051849999988917</v>
      </c>
      <c r="C285">
        <f ca="1">INDIRECT(CONCATENATE("'Flight Input'!",Analysis!$B$2,A285+2))</f>
        <v>9.9014684400000021</v>
      </c>
      <c r="D285">
        <f t="shared" si="542"/>
        <v>1.6598999995039776E-2</v>
      </c>
      <c r="F285">
        <f t="shared" ca="1" si="548"/>
        <v>55.68918873369315</v>
      </c>
      <c r="G285">
        <f t="shared" ca="1" si="549"/>
        <v>157.95672261764491</v>
      </c>
      <c r="I285">
        <f>SUM(D$2:D285)/COUNT(D$2:D285)</f>
        <v>1.9973798586584646E-2</v>
      </c>
      <c r="J285">
        <f t="shared" si="543"/>
        <v>0.83103871920429073</v>
      </c>
      <c r="L285">
        <f ca="1">VARA(C$2:C285)</f>
        <v>5.1867211139665869E-4</v>
      </c>
      <c r="M285">
        <f t="shared" ca="1" si="544"/>
        <v>4.1064722909545987E-4</v>
      </c>
      <c r="N285">
        <f t="shared" ca="1" si="550"/>
        <v>-0.27067775175257835</v>
      </c>
      <c r="O285" t="b">
        <f ca="1">IF(OR(O284,M285*MIN((B285-B$2)*Analysis!$B$19,1)&gt;Analysis!$B$18),TRUE,FALSE)</f>
        <v>0</v>
      </c>
      <c r="P285" t="b">
        <f>IF(OR('Flight Input'!N285=3,'Flight Input'!N285=9),TRUE,FALSE)</f>
        <v>0</v>
      </c>
      <c r="Q285">
        <f ca="1">IF(O285,Q284,SUM(C$2:C285)/COUNT(C$2:C285))+(Analysis!$D$14-500)/1000000</f>
        <v>9.8522602539436548</v>
      </c>
      <c r="R285">
        <f t="shared" ca="1" si="545"/>
        <v>0</v>
      </c>
      <c r="S285">
        <f t="shared" ca="1" si="551"/>
        <v>0</v>
      </c>
      <c r="T285">
        <f>IF(P285,T284+S285*$D285,0)</f>
        <v>0</v>
      </c>
      <c r="U285">
        <f>IF($P285,T285*Analysis!$B$28+Analysis!$B$29,0)</f>
        <v>0</v>
      </c>
      <c r="V285">
        <f>U285-'Flight Input'!$U285</f>
        <v>0</v>
      </c>
      <c r="W285">
        <f ca="1">MEDIAN2(R285,Analysis!$B$5,2)</f>
        <v>0</v>
      </c>
      <c r="X285">
        <f t="shared" ref="X285:Y285" ca="1" si="602">X284+W285*$D285</f>
        <v>0</v>
      </c>
      <c r="Y285">
        <f t="shared" ca="1" si="602"/>
        <v>0</v>
      </c>
      <c r="AA285">
        <f ca="1">AVERAGE2(W285,Analysis!$B$6,2)</f>
        <v>0</v>
      </c>
      <c r="AB285">
        <f t="shared" ref="AB285:AC285" ca="1" si="603">AB284+AA285*$D285</f>
        <v>0</v>
      </c>
      <c r="AC285">
        <f t="shared" ca="1" si="603"/>
        <v>0</v>
      </c>
      <c r="AF285">
        <f ca="1">IF(B285&gt;0,C285-Analysis!$B$14,0)</f>
        <v>4.8301048542850111E-2</v>
      </c>
      <c r="AG285">
        <f ca="1">IF(B285&gt;0,AG284+AF285*$D285,0)</f>
        <v>-6.6774657807160869E-3</v>
      </c>
      <c r="AH285">
        <f ca="1">IF(B285&gt;0,AH284+AG285*$D285,0)</f>
        <v>-3.7304811578654215E-2</v>
      </c>
      <c r="AI285">
        <f ca="1">IF(AND(B285&gt;Analysis!$B$39,B285&lt;Analysis!$B$40),FilterInput(AF285,Analysis!$B$34,Analysis!$B$35),0)</f>
        <v>0</v>
      </c>
      <c r="AJ285">
        <f ca="1">MEDIAN2(AI285,Analysis!$B$5,2)</f>
        <v>0</v>
      </c>
      <c r="AK285">
        <f ca="1">AVERAGE2(AJ285,Analysis!$B$6,2)</f>
        <v>0</v>
      </c>
      <c r="AL285">
        <f ca="1">INTEGRAL2(R285,$B285,AL284,R284,$B284,Analysis!$B$22)</f>
        <v>0</v>
      </c>
      <c r="AM285">
        <f ca="1">IF(AND(B285&lt;Analysis!$B$40,B285&gt;0),INTEGRAL2(AL285,$B285,AM284,AL284,$B284,Analysis!$B$23),0)</f>
        <v>0</v>
      </c>
      <c r="AN285">
        <f>IF($P285,AM285*Analysis!$B$30+Analysis!$B$31,0)</f>
        <v>0</v>
      </c>
      <c r="AO285">
        <f>AN285-'Flight Input'!$U285</f>
        <v>0</v>
      </c>
      <c r="AQ285">
        <f>Analysis!$B$36*'Flight Input'!U285+IF('Flight Input'!U285 &gt; 0,Analysis!$B$37,0)</f>
        <v>0</v>
      </c>
      <c r="AR285">
        <f ca="1">_xlfn.COVARIANCE.P($AN$102:$AN$1102,'Flight Input'!U285:U1285)</f>
        <v>1.2017447377550255E-3</v>
      </c>
    </row>
    <row r="286" spans="1:44" x14ac:dyDescent="0.3">
      <c r="A286">
        <v>284</v>
      </c>
      <c r="B286">
        <f>'Flight Input'!M286</f>
        <v>5.7317630000034114</v>
      </c>
      <c r="C286">
        <f ca="1">INDIRECT(CONCATENATE("'Flight Input'!",Analysis!$B$2,A286+2))</f>
        <v>9.8592462000000012</v>
      </c>
      <c r="D286">
        <f t="shared" si="542"/>
        <v>2.6578000004519708E-2</v>
      </c>
      <c r="F286">
        <f t="shared" ca="1" si="548"/>
        <v>55.951227779241314</v>
      </c>
      <c r="G286">
        <f t="shared" ca="1" si="549"/>
        <v>159.44379434981448</v>
      </c>
      <c r="I286">
        <f>SUM(D$2:D286)/COUNT(D$2:D286)</f>
        <v>1.9997052816929491E-2</v>
      </c>
      <c r="J286">
        <f t="shared" si="543"/>
        <v>1.3290958546660832</v>
      </c>
      <c r="L286">
        <f ca="1">VARA(C$2:C286)</f>
        <v>5.1702247640994406E-4</v>
      </c>
      <c r="M286">
        <f t="shared" ca="1" si="544"/>
        <v>-6.2067687050722413E-5</v>
      </c>
      <c r="N286">
        <f t="shared" ca="1" si="550"/>
        <v>-1.588616148424294</v>
      </c>
      <c r="O286" t="b">
        <f ca="1">IF(OR(O285,M286*MIN((B286-B$2)*Analysis!$B$19,1)&gt;Analysis!$B$18),TRUE,FALSE)</f>
        <v>0</v>
      </c>
      <c r="P286" t="b">
        <f>IF(OR('Flight Input'!N286=3,'Flight Input'!N286=9),TRUE,FALSE)</f>
        <v>0</v>
      </c>
      <c r="Q286">
        <f ca="1">IF(O286,Q285,SUM(C$2:C286)/COUNT(C$2:C286))+(Analysis!$D$14-500)/1000000</f>
        <v>9.8522851519999932</v>
      </c>
      <c r="R286">
        <f t="shared" ca="1" si="545"/>
        <v>0</v>
      </c>
      <c r="S286">
        <f t="shared" ca="1" si="551"/>
        <v>0</v>
      </c>
      <c r="T286">
        <f>IF(P286,T285+S286*$D286,0)</f>
        <v>0</v>
      </c>
      <c r="U286">
        <f>IF($P286,T286*Analysis!$B$28+Analysis!$B$29,0)</f>
        <v>0</v>
      </c>
      <c r="V286">
        <f>U286-'Flight Input'!$U286</f>
        <v>0</v>
      </c>
      <c r="W286">
        <f ca="1">MEDIAN2(R286,Analysis!$B$5,2)</f>
        <v>0</v>
      </c>
      <c r="X286">
        <f t="shared" ref="X286:Y286" ca="1" si="604">X285+W286*$D286</f>
        <v>0</v>
      </c>
      <c r="Y286">
        <f t="shared" ca="1" si="604"/>
        <v>0</v>
      </c>
      <c r="AA286">
        <f ca="1">AVERAGE2(W286,Analysis!$B$6,2)</f>
        <v>0</v>
      </c>
      <c r="AB286">
        <f t="shared" ref="AB286:AC286" ca="1" si="605">AB285+AA286*$D286</f>
        <v>0</v>
      </c>
      <c r="AC286">
        <f t="shared" ca="1" si="605"/>
        <v>0</v>
      </c>
      <c r="AF286">
        <f ca="1">IF(B286&gt;0,C286-Analysis!$B$14,0)</f>
        <v>6.0788085428491456E-3</v>
      </c>
      <c r="AG286">
        <f ca="1">IF(B286&gt;0,AG285+AF286*$D286,0)</f>
        <v>-6.5159032072367676E-3</v>
      </c>
      <c r="AH286">
        <f ca="1">IF(B286&gt;0,AH285+AG286*$D286,0)</f>
        <v>-3.7477991254125605E-2</v>
      </c>
      <c r="AI286">
        <f ca="1">IF(AND(B286&gt;Analysis!$B$39,B286&lt;Analysis!$B$40),FilterInput(AF286,Analysis!$B$34,Analysis!$B$35),0)</f>
        <v>0</v>
      </c>
      <c r="AJ286">
        <f ca="1">MEDIAN2(AI286,Analysis!$B$5,2)</f>
        <v>0</v>
      </c>
      <c r="AK286">
        <f ca="1">AVERAGE2(AJ286,Analysis!$B$6,2)</f>
        <v>0</v>
      </c>
      <c r="AL286">
        <f ca="1">INTEGRAL2(R286,$B286,AL285,R285,$B285,Analysis!$B$22)</f>
        <v>0</v>
      </c>
      <c r="AM286">
        <f ca="1">IF(AND(B286&lt;Analysis!$B$40,B286&gt;0),INTEGRAL2(AL286,$B286,AM285,AL285,$B285,Analysis!$B$23),0)</f>
        <v>0</v>
      </c>
      <c r="AN286">
        <f>IF($P286,AM286*Analysis!$B$30+Analysis!$B$31,0)</f>
        <v>0</v>
      </c>
      <c r="AO286">
        <f>AN286-'Flight Input'!$U286</f>
        <v>0</v>
      </c>
      <c r="AQ286">
        <f>Analysis!$B$36*'Flight Input'!U286+IF('Flight Input'!U286 &gt; 0,Analysis!$B$37,0)</f>
        <v>0</v>
      </c>
      <c r="AR286">
        <f ca="1">_xlfn.COVARIANCE.P($AN$102:$AN$1102,'Flight Input'!U286:U1286)</f>
        <v>1.1138633976508427E-3</v>
      </c>
    </row>
    <row r="287" spans="1:44" x14ac:dyDescent="0.3">
      <c r="A287">
        <v>285</v>
      </c>
      <c r="B287">
        <f>'Flight Input'!M287</f>
        <v>5.7484459999977844</v>
      </c>
      <c r="C287">
        <f ca="1">INDIRECT(CONCATENATE("'Flight Input'!",Analysis!$B$2,A287+2))</f>
        <v>9.8517415499999998</v>
      </c>
      <c r="D287">
        <f t="shared" si="542"/>
        <v>1.6682999994372949E-2</v>
      </c>
      <c r="F287">
        <f t="shared" ca="1" si="548"/>
        <v>56.11558438346453</v>
      </c>
      <c r="G287">
        <f t="shared" ca="1" si="549"/>
        <v>160.37997064376805</v>
      </c>
      <c r="I287">
        <f>SUM(D$2:D287)/COUNT(D$2:D287)</f>
        <v>1.9985424561411749E-2</v>
      </c>
      <c r="J287">
        <f t="shared" si="543"/>
        <v>0.83475834817063699</v>
      </c>
      <c r="L287">
        <f ca="1">VARA(C$2:C287)</f>
        <v>5.152090198376789E-4</v>
      </c>
      <c r="M287">
        <f t="shared" ca="1" si="544"/>
        <v>-1.0870086752243761E-4</v>
      </c>
      <c r="N287">
        <f t="shared" ca="1" si="550"/>
        <v>-0.44983815875637451</v>
      </c>
      <c r="O287" t="b">
        <f ca="1">IF(OR(O286,M287*MIN((B287-B$2)*Analysis!$B$19,1)&gt;Analysis!$B$18),TRUE,FALSE)</f>
        <v>0</v>
      </c>
      <c r="P287" t="b">
        <f>IF(OR('Flight Input'!N287=3,'Flight Input'!N287=9),TRUE,FALSE)</f>
        <v>0</v>
      </c>
      <c r="Q287">
        <f ca="1">IF(O287,Q286,SUM(C$2:C287)/COUNT(C$2:C287))+(Analysis!$D$14-500)/1000000</f>
        <v>9.8522836359090853</v>
      </c>
      <c r="R287">
        <f t="shared" ca="1" si="545"/>
        <v>0</v>
      </c>
      <c r="S287">
        <f t="shared" ca="1" si="551"/>
        <v>0</v>
      </c>
      <c r="T287">
        <f>IF(P287,T286+S287*$D287,0)</f>
        <v>0</v>
      </c>
      <c r="U287">
        <f>IF($P287,T287*Analysis!$B$28+Analysis!$B$29,0)</f>
        <v>0</v>
      </c>
      <c r="V287">
        <f>U287-'Flight Input'!$U287</f>
        <v>0</v>
      </c>
      <c r="W287">
        <f ca="1">MEDIAN2(R287,Analysis!$B$5,2)</f>
        <v>0</v>
      </c>
      <c r="X287">
        <f t="shared" ref="X287:Y287" ca="1" si="606">X286+W287*$D287</f>
        <v>0</v>
      </c>
      <c r="Y287">
        <f t="shared" ca="1" si="606"/>
        <v>0</v>
      </c>
      <c r="AA287">
        <f ca="1">AVERAGE2(W287,Analysis!$B$6,2)</f>
        <v>0</v>
      </c>
      <c r="AB287">
        <f t="shared" ref="AB287:AC287" ca="1" si="607">AB286+AA287*$D287</f>
        <v>0</v>
      </c>
      <c r="AC287">
        <f t="shared" ca="1" si="607"/>
        <v>0</v>
      </c>
      <c r="AF287">
        <f ca="1">IF(B287&gt;0,C287-Analysis!$B$14,0)</f>
        <v>-1.4258414571521882E-3</v>
      </c>
      <c r="AG287">
        <f ca="1">IF(B287&gt;0,AG286+AF287*$D287,0)</f>
        <v>-6.5396905202584144E-3</v>
      </c>
      <c r="AH287">
        <f ca="1">IF(B287&gt;0,AH286+AG287*$D287,0)</f>
        <v>-3.7587092911038275E-2</v>
      </c>
      <c r="AI287">
        <f ca="1">IF(AND(B287&gt;Analysis!$B$39,B287&lt;Analysis!$B$40),FilterInput(AF287,Analysis!$B$34,Analysis!$B$35),0)</f>
        <v>0</v>
      </c>
      <c r="AJ287">
        <f ca="1">MEDIAN2(AI287,Analysis!$B$5,2)</f>
        <v>0</v>
      </c>
      <c r="AK287">
        <f ca="1">AVERAGE2(AJ287,Analysis!$B$6,2)</f>
        <v>0</v>
      </c>
      <c r="AL287">
        <f ca="1">INTEGRAL2(R287,$B287,AL286,R286,$B286,Analysis!$B$22)</f>
        <v>0</v>
      </c>
      <c r="AM287">
        <f ca="1">IF(AND(B287&lt;Analysis!$B$40,B287&gt;0),INTEGRAL2(AL287,$B287,AM286,AL286,$B286,Analysis!$B$23),0)</f>
        <v>0</v>
      </c>
      <c r="AN287">
        <f>IF($P287,AM287*Analysis!$B$30+Analysis!$B$31,0)</f>
        <v>0</v>
      </c>
      <c r="AO287">
        <f>AN287-'Flight Input'!$U287</f>
        <v>0</v>
      </c>
      <c r="AQ287">
        <f>Analysis!$B$36*'Flight Input'!U287+IF('Flight Input'!U287 &gt; 0,Analysis!$B$37,0)</f>
        <v>0</v>
      </c>
      <c r="AR287">
        <f ca="1">_xlfn.COVARIANCE.P($AN$102:$AN$1102,'Flight Input'!U287:U1287)</f>
        <v>1.0987030563122237E-3</v>
      </c>
    </row>
    <row r="288" spans="1:44" x14ac:dyDescent="0.3">
      <c r="A288">
        <v>286</v>
      </c>
      <c r="B288">
        <f>'Flight Input'!M288</f>
        <v>5.770009999992908</v>
      </c>
      <c r="C288">
        <f ca="1">INDIRECT(CONCATENATE("'Flight Input'!",Analysis!$B$2,A288+2))</f>
        <v>9.8500051800000001</v>
      </c>
      <c r="D288">
        <f t="shared" si="542"/>
        <v>2.1563999995123595E-2</v>
      </c>
      <c r="F288">
        <f t="shared" ca="1" si="548"/>
        <v>56.327989895118016</v>
      </c>
      <c r="G288">
        <f t="shared" ca="1" si="549"/>
        <v>161.59462741759168</v>
      </c>
      <c r="I288">
        <f>SUM(D$2:D288)/COUNT(D$2:D288)</f>
        <v>1.9990944055935215E-2</v>
      </c>
      <c r="J288">
        <f t="shared" si="543"/>
        <v>1.078688426859028</v>
      </c>
      <c r="L288">
        <f ca="1">VARA(C$2:C288)</f>
        <v>5.1342397367410005E-4</v>
      </c>
      <c r="M288">
        <f t="shared" ca="1" si="544"/>
        <v>-8.2778991095460366E-5</v>
      </c>
      <c r="N288">
        <f t="shared" ca="1" si="550"/>
        <v>-8.0521702856258856E-2</v>
      </c>
      <c r="O288" t="b">
        <f ca="1">IF(OR(O287,M288*MIN((B288-B$2)*Analysis!$B$19,1)&gt;Analysis!$B$18),TRUE,FALSE)</f>
        <v>0</v>
      </c>
      <c r="P288" t="b">
        <f>IF(OR('Flight Input'!N288=3,'Flight Input'!N288=9),TRUE,FALSE)</f>
        <v>0</v>
      </c>
      <c r="Q288">
        <f ca="1">IF(O288,Q287,SUM(C$2:C288)/COUNT(C$2:C288))+(Analysis!$D$14-500)/1000000</f>
        <v>9.8522760803135832</v>
      </c>
      <c r="R288">
        <f t="shared" ca="1" si="545"/>
        <v>0</v>
      </c>
      <c r="S288">
        <f t="shared" ca="1" si="551"/>
        <v>0</v>
      </c>
      <c r="T288">
        <f>IF(P288,T287+S288*$D288,0)</f>
        <v>0</v>
      </c>
      <c r="U288">
        <f>IF($P288,T288*Analysis!$B$28+Analysis!$B$29,0)</f>
        <v>0</v>
      </c>
      <c r="V288">
        <f>U288-'Flight Input'!$U288</f>
        <v>0</v>
      </c>
      <c r="W288">
        <f ca="1">MEDIAN2(R288,Analysis!$B$5,2)</f>
        <v>0</v>
      </c>
      <c r="X288">
        <f t="shared" ref="X288:Y288" ca="1" si="608">X287+W288*$D288</f>
        <v>0</v>
      </c>
      <c r="Y288">
        <f t="shared" ca="1" si="608"/>
        <v>0</v>
      </c>
      <c r="AA288">
        <f ca="1">AVERAGE2(W288,Analysis!$B$6,2)</f>
        <v>0</v>
      </c>
      <c r="AB288">
        <f t="shared" ref="AB288:AC288" ca="1" si="609">AB287+AA288*$D288</f>
        <v>0</v>
      </c>
      <c r="AC288">
        <f t="shared" ca="1" si="609"/>
        <v>0</v>
      </c>
      <c r="AF288">
        <f ca="1">IF(B288&gt;0,C288-Analysis!$B$14,0)</f>
        <v>-3.1622114571518978E-3</v>
      </c>
      <c r="AG288">
        <f ca="1">IF(B288&gt;0,AG287+AF288*$D288,0)</f>
        <v>-6.6078804481050175E-3</v>
      </c>
      <c r="AH288">
        <f ca="1">IF(B288&gt;0,AH287+AG288*$D288,0)</f>
        <v>-3.772958524498899E-2</v>
      </c>
      <c r="AI288">
        <f ca="1">IF(AND(B288&gt;Analysis!$B$39,B288&lt;Analysis!$B$40),FilterInput(AF288,Analysis!$B$34,Analysis!$B$35),0)</f>
        <v>0</v>
      </c>
      <c r="AJ288">
        <f ca="1">MEDIAN2(AI288,Analysis!$B$5,2)</f>
        <v>0</v>
      </c>
      <c r="AK288">
        <f ca="1">AVERAGE2(AJ288,Analysis!$B$6,2)</f>
        <v>0</v>
      </c>
      <c r="AL288">
        <f ca="1">INTEGRAL2(R288,$B288,AL287,R287,$B287,Analysis!$B$22)</f>
        <v>0</v>
      </c>
      <c r="AM288">
        <f ca="1">IF(AND(B288&lt;Analysis!$B$40,B288&gt;0),INTEGRAL2(AL288,$B288,AM287,AL287,$B287,Analysis!$B$23),0)</f>
        <v>0</v>
      </c>
      <c r="AN288">
        <f>IF($P288,AM288*Analysis!$B$30+Analysis!$B$31,0)</f>
        <v>0</v>
      </c>
      <c r="AO288">
        <f>AN288-'Flight Input'!$U288</f>
        <v>0</v>
      </c>
      <c r="AQ288">
        <f>Analysis!$B$36*'Flight Input'!U288+IF('Flight Input'!U288 &gt; 0,Analysis!$B$37,0)</f>
        <v>0</v>
      </c>
      <c r="AR288">
        <f ca="1">_xlfn.COVARIANCE.P($AN$102:$AN$1102,'Flight Input'!U288:U1288)</f>
        <v>1.0824522992690837E-3</v>
      </c>
    </row>
    <row r="289" spans="1:44" x14ac:dyDescent="0.3">
      <c r="A289">
        <v>287</v>
      </c>
      <c r="B289">
        <f>'Flight Input'!M289</f>
        <v>5.7910430000047199</v>
      </c>
      <c r="C289">
        <f ca="1">INDIRECT(CONCATENATE("'Flight Input'!",Analysis!$B$2,A289+2))</f>
        <v>9.8507605500000004</v>
      </c>
      <c r="D289">
        <f t="shared" si="542"/>
        <v>2.1033000011811964E-2</v>
      </c>
      <c r="F289">
        <f t="shared" ca="1" si="548"/>
        <v>56.535180941882523</v>
      </c>
      <c r="G289">
        <f t="shared" ca="1" si="549"/>
        <v>162.78373187901008</v>
      </c>
      <c r="I289">
        <f>SUM(D$2:D289)/COUNT(D$2:D289)</f>
        <v>1.9994574912924331E-2</v>
      </c>
      <c r="J289">
        <f t="shared" si="543"/>
        <v>1.0519353426321858</v>
      </c>
      <c r="L289">
        <f ca="1">VARA(C$2:C289)</f>
        <v>5.1164189939660696E-4</v>
      </c>
      <c r="M289">
        <f t="shared" ca="1" si="544"/>
        <v>-8.4727536561227473E-5</v>
      </c>
      <c r="N289">
        <f t="shared" ca="1" si="550"/>
        <v>3.5913564378645235E-2</v>
      </c>
      <c r="O289" t="b">
        <f ca="1">IF(OR(O288,M289*MIN((B289-B$2)*Analysis!$B$19,1)&gt;Analysis!$B$18),TRUE,FALSE)</f>
        <v>0</v>
      </c>
      <c r="P289" t="b">
        <f>IF(OR('Flight Input'!N289=3,'Flight Input'!N289=9),TRUE,FALSE)</f>
        <v>0</v>
      </c>
      <c r="Q289">
        <f ca="1">IF(O289,Q288,SUM(C$2:C289)/COUNT(C$2:C289))+(Analysis!$D$14-500)/1000000</f>
        <v>9.8522711999999935</v>
      </c>
      <c r="R289">
        <f t="shared" ca="1" si="545"/>
        <v>0</v>
      </c>
      <c r="S289">
        <f t="shared" ca="1" si="551"/>
        <v>0</v>
      </c>
      <c r="T289">
        <f>IF(P289,T288+S289*$D289,0)</f>
        <v>0</v>
      </c>
      <c r="U289">
        <f>IF($P289,T289*Analysis!$B$28+Analysis!$B$29,0)</f>
        <v>0</v>
      </c>
      <c r="V289">
        <f>U289-'Flight Input'!$U289</f>
        <v>0</v>
      </c>
      <c r="W289">
        <f ca="1">MEDIAN2(R289,Analysis!$B$5,2)</f>
        <v>0</v>
      </c>
      <c r="X289">
        <f t="shared" ref="X289:Y289" ca="1" si="610">X288+W289*$D289</f>
        <v>0</v>
      </c>
      <c r="Y289">
        <f t="shared" ca="1" si="610"/>
        <v>0</v>
      </c>
      <c r="AA289">
        <f ca="1">AVERAGE2(W289,Analysis!$B$6,2)</f>
        <v>0</v>
      </c>
      <c r="AB289">
        <f t="shared" ref="AB289:AC289" ca="1" si="611">AB288+AA289*$D289</f>
        <v>0</v>
      </c>
      <c r="AC289">
        <f t="shared" ca="1" si="611"/>
        <v>0</v>
      </c>
      <c r="AF289">
        <f ca="1">IF(B289&gt;0,C289-Analysis!$B$14,0)</f>
        <v>-2.4068414571516428E-3</v>
      </c>
      <c r="AG289">
        <f ca="1">IF(B289&gt;0,AG288+AF289*$D289,0)</f>
        <v>-6.6585035445017177E-3</v>
      </c>
      <c r="AH289">
        <f ca="1">IF(B289&gt;0,AH288+AG289*$D289,0)</f>
        <v>-3.7869633550119144E-2</v>
      </c>
      <c r="AI289">
        <f ca="1">IF(AND(B289&gt;Analysis!$B$39,B289&lt;Analysis!$B$40),FilterInput(AF289,Analysis!$B$34,Analysis!$B$35),0)</f>
        <v>0</v>
      </c>
      <c r="AJ289">
        <f ca="1">MEDIAN2(AI289,Analysis!$B$5,2)</f>
        <v>0</v>
      </c>
      <c r="AK289">
        <f ca="1">AVERAGE2(AJ289,Analysis!$B$6,2)</f>
        <v>0</v>
      </c>
      <c r="AL289">
        <f ca="1">INTEGRAL2(R289,$B289,AL288,R288,$B288,Analysis!$B$22)</f>
        <v>0</v>
      </c>
      <c r="AM289">
        <f ca="1">IF(AND(B289&lt;Analysis!$B$40,B289&gt;0),INTEGRAL2(AL289,$B289,AM288,AL288,$B288,Analysis!$B$23),0)</f>
        <v>0</v>
      </c>
      <c r="AN289">
        <f>IF($P289,AM289*Analysis!$B$30+Analysis!$B$31,0)</f>
        <v>0</v>
      </c>
      <c r="AO289">
        <f>AN289-'Flight Input'!$U289</f>
        <v>0</v>
      </c>
      <c r="AQ289">
        <f>Analysis!$B$36*'Flight Input'!U289+IF('Flight Input'!U289 &gt; 0,Analysis!$B$37,0)</f>
        <v>0</v>
      </c>
      <c r="AR289">
        <f ca="1">_xlfn.COVARIANCE.P($AN$102:$AN$1102,'Flight Input'!U289:U1289)</f>
        <v>1.0661930340818604E-3</v>
      </c>
    </row>
    <row r="290" spans="1:44" x14ac:dyDescent="0.3">
      <c r="A290">
        <v>288</v>
      </c>
      <c r="B290">
        <f>'Flight Input'!M290</f>
        <v>5.811199999996461</v>
      </c>
      <c r="C290">
        <f ca="1">INDIRECT(CONCATENATE("'Flight Input'!",Analysis!$B$2,A290+2))</f>
        <v>9.851015610000001</v>
      </c>
      <c r="D290">
        <f t="shared" si="542"/>
        <v>2.0156999991741031E-2</v>
      </c>
      <c r="F290">
        <f t="shared" ca="1" si="548"/>
        <v>56.733747863451931</v>
      </c>
      <c r="G290">
        <f t="shared" ca="1" si="549"/>
        <v>163.92731403422511</v>
      </c>
      <c r="I290">
        <f>SUM(D$2:D290)/COUNT(D$2:D290)</f>
        <v>1.9995138888892445E-2</v>
      </c>
      <c r="J290">
        <f t="shared" si="543"/>
        <v>1.0080950226826633</v>
      </c>
      <c r="L290">
        <f ca="1">VARA(C$2:C290)</f>
        <v>5.098699061186785E-4</v>
      </c>
      <c r="M290">
        <f t="shared" ca="1" si="544"/>
        <v>-8.7909573778563441E-5</v>
      </c>
      <c r="N290">
        <f t="shared" ca="1" si="550"/>
        <v>1.2653668705915862E-2</v>
      </c>
      <c r="O290" t="b">
        <f ca="1">IF(OR(O289,M290*MIN((B290-B$2)*Analysis!$B$19,1)&gt;Analysis!$B$18),TRUE,FALSE)</f>
        <v>0</v>
      </c>
      <c r="P290" t="b">
        <f>IF(OR('Flight Input'!N290=3,'Flight Input'!N290=9),TRUE,FALSE)</f>
        <v>0</v>
      </c>
      <c r="Q290">
        <f ca="1">IF(O290,Q289,SUM(C$2:C290)/COUNT(C$2:C290))+(Analysis!$D$14-500)/1000000</f>
        <v>9.8522672360207562</v>
      </c>
      <c r="R290">
        <f t="shared" ca="1" si="545"/>
        <v>0</v>
      </c>
      <c r="S290">
        <f t="shared" ca="1" si="551"/>
        <v>0</v>
      </c>
      <c r="T290">
        <f>IF(P290,T289+S290*$D290,0)</f>
        <v>0</v>
      </c>
      <c r="U290">
        <f>IF($P290,T290*Analysis!$B$28+Analysis!$B$29,0)</f>
        <v>0</v>
      </c>
      <c r="V290">
        <f>U290-'Flight Input'!$U290</f>
        <v>0</v>
      </c>
      <c r="W290">
        <f ca="1">MEDIAN2(R290,Analysis!$B$5,2)</f>
        <v>0</v>
      </c>
      <c r="X290">
        <f t="shared" ref="X290:Y290" ca="1" si="612">X289+W290*$D290</f>
        <v>0</v>
      </c>
      <c r="Y290">
        <f t="shared" ca="1" si="612"/>
        <v>0</v>
      </c>
      <c r="AA290">
        <f ca="1">AVERAGE2(W290,Analysis!$B$6,2)</f>
        <v>0</v>
      </c>
      <c r="AB290">
        <f t="shared" ref="AB290:AC290" ca="1" si="613">AB289+AA290*$D290</f>
        <v>0</v>
      </c>
      <c r="AC290">
        <f t="shared" ca="1" si="613"/>
        <v>0</v>
      </c>
      <c r="AF290">
        <f ca="1">IF(B290&gt;0,C290-Analysis!$B$14,0)</f>
        <v>-2.151781457151003E-3</v>
      </c>
      <c r="AG290">
        <f ca="1">IF(B290&gt;0,AG289+AF290*$D290,0)</f>
        <v>-6.7018770033157394E-3</v>
      </c>
      <c r="AH290">
        <f ca="1">IF(B290&gt;0,AH289+AG290*$D290,0)</f>
        <v>-3.800472328481963E-2</v>
      </c>
      <c r="AI290">
        <f ca="1">IF(AND(B290&gt;Analysis!$B$39,B290&lt;Analysis!$B$40),FilterInput(AF290,Analysis!$B$34,Analysis!$B$35),0)</f>
        <v>0</v>
      </c>
      <c r="AJ290">
        <f ca="1">MEDIAN2(AI290,Analysis!$B$5,2)</f>
        <v>0</v>
      </c>
      <c r="AK290">
        <f ca="1">AVERAGE2(AJ290,Analysis!$B$6,2)</f>
        <v>0</v>
      </c>
      <c r="AL290">
        <f ca="1">INTEGRAL2(R290,$B290,AL289,R289,$B289,Analysis!$B$22)</f>
        <v>0</v>
      </c>
      <c r="AM290">
        <f ca="1">IF(AND(B290&lt;Analysis!$B$40,B290&gt;0),INTEGRAL2(AL290,$B290,AM289,AL289,$B289,Analysis!$B$23),0)</f>
        <v>0</v>
      </c>
      <c r="AN290">
        <f>IF($P290,AM290*Analysis!$B$30+Analysis!$B$31,0)</f>
        <v>0</v>
      </c>
      <c r="AO290">
        <f>AN290-'Flight Input'!$U290</f>
        <v>0</v>
      </c>
      <c r="AQ290">
        <f>Analysis!$B$36*'Flight Input'!U290+IF('Flight Input'!U290 &gt; 0,Analysis!$B$37,0)</f>
        <v>0</v>
      </c>
      <c r="AR290">
        <f ca="1">_xlfn.COVARIANCE.P($AN$102:$AN$1102,'Flight Input'!U290:U1290)</f>
        <v>1.0488364162350371E-3</v>
      </c>
    </row>
    <row r="291" spans="1:44" x14ac:dyDescent="0.3">
      <c r="A291">
        <v>289</v>
      </c>
      <c r="B291">
        <f>'Flight Input'!M291</f>
        <v>5.8293629999971017</v>
      </c>
      <c r="C291">
        <f ca="1">INDIRECT(CONCATENATE("'Flight Input'!",Analysis!$B$2,A291+2))</f>
        <v>9.8514766799999993</v>
      </c>
      <c r="D291">
        <f t="shared" si="542"/>
        <v>1.816300000064075E-2</v>
      </c>
      <c r="F291">
        <f t="shared" ca="1" si="548"/>
        <v>56.912680234397087</v>
      </c>
      <c r="G291">
        <f t="shared" ca="1" si="549"/>
        <v>164.96101904535894</v>
      </c>
      <c r="I291">
        <f>SUM(D$2:D291)/COUNT(D$2:D291)</f>
        <v>1.9988799307964239E-2</v>
      </c>
      <c r="J291">
        <f t="shared" si="543"/>
        <v>0.90865888044630938</v>
      </c>
      <c r="L291">
        <f ca="1">VARA(C$2:C291)</f>
        <v>5.081072474795342E-4</v>
      </c>
      <c r="M291">
        <f t="shared" ca="1" si="544"/>
        <v>-9.704666845136344E-5</v>
      </c>
      <c r="N291">
        <f t="shared" ca="1" si="550"/>
        <v>2.5385123601939188E-2</v>
      </c>
      <c r="O291" t="b">
        <f ca="1">IF(OR(O290,M291*MIN((B291-B$2)*Analysis!$B$19,1)&gt;Analysis!$B$18),TRUE,FALSE)</f>
        <v>0</v>
      </c>
      <c r="P291" t="b">
        <f>IF(OR('Flight Input'!N291=3,'Flight Input'!N291=9),TRUE,FALSE)</f>
        <v>0</v>
      </c>
      <c r="Q291">
        <f ca="1">IF(O291,Q290,SUM(C$2:C291)/COUNT(C$2:C291))+(Analysis!$D$14-500)/1000000</f>
        <v>9.8522648892758564</v>
      </c>
      <c r="R291">
        <f t="shared" ca="1" si="545"/>
        <v>0</v>
      </c>
      <c r="S291">
        <f t="shared" ca="1" si="551"/>
        <v>0</v>
      </c>
      <c r="T291">
        <f>IF(P291,T290+S291*$D291,0)</f>
        <v>0</v>
      </c>
      <c r="U291">
        <f>IF($P291,T291*Analysis!$B$28+Analysis!$B$29,0)</f>
        <v>0</v>
      </c>
      <c r="V291">
        <f>U291-'Flight Input'!$U291</f>
        <v>0</v>
      </c>
      <c r="W291">
        <f ca="1">MEDIAN2(R291,Analysis!$B$5,2)</f>
        <v>0</v>
      </c>
      <c r="X291">
        <f t="shared" ref="X291:Y291" ca="1" si="614">X290+W291*$D291</f>
        <v>0</v>
      </c>
      <c r="Y291">
        <f t="shared" ca="1" si="614"/>
        <v>0</v>
      </c>
      <c r="AA291">
        <f ca="1">AVERAGE2(W291,Analysis!$B$6,2)</f>
        <v>0</v>
      </c>
      <c r="AB291">
        <f t="shared" ref="AB291:AC291" ca="1" si="615">AB290+AA291*$D291</f>
        <v>0</v>
      </c>
      <c r="AC291">
        <f t="shared" ca="1" si="615"/>
        <v>0</v>
      </c>
      <c r="AF291">
        <f ca="1">IF(B291&gt;0,C291-Analysis!$B$14,0)</f>
        <v>-1.690711457152716E-3</v>
      </c>
      <c r="AG291">
        <f ca="1">IF(B291&gt;0,AG290+AF291*$D291,0)</f>
        <v>-6.7325853955130877E-3</v>
      </c>
      <c r="AH291">
        <f ca="1">IF(B291&gt;0,AH290+AG291*$D291,0)</f>
        <v>-3.8127007233362646E-2</v>
      </c>
      <c r="AI291">
        <f ca="1">IF(AND(B291&gt;Analysis!$B$39,B291&lt;Analysis!$B$40),FilterInput(AF291,Analysis!$B$34,Analysis!$B$35),0)</f>
        <v>0</v>
      </c>
      <c r="AJ291">
        <f ca="1">MEDIAN2(AI291,Analysis!$B$5,2)</f>
        <v>0</v>
      </c>
      <c r="AK291">
        <f ca="1">AVERAGE2(AJ291,Analysis!$B$6,2)</f>
        <v>0</v>
      </c>
      <c r="AL291">
        <f ca="1">INTEGRAL2(R291,$B291,AL290,R290,$B290,Analysis!$B$22)</f>
        <v>0</v>
      </c>
      <c r="AM291">
        <f ca="1">IF(AND(B291&lt;Analysis!$B$40,B291&gt;0),INTEGRAL2(AL291,$B291,AM290,AL290,$B290,Analysis!$B$23),0)</f>
        <v>0</v>
      </c>
      <c r="AN291">
        <f>IF($P291,AM291*Analysis!$B$30+Analysis!$B$31,0)</f>
        <v>0</v>
      </c>
      <c r="AO291">
        <f>AN291-'Flight Input'!$U291</f>
        <v>0</v>
      </c>
      <c r="AQ291">
        <f>Analysis!$B$36*'Flight Input'!U291+IF('Flight Input'!U291 &gt; 0,Analysis!$B$37,0)</f>
        <v>0</v>
      </c>
      <c r="AR291">
        <f ca="1">_xlfn.COVARIANCE.P($AN$102:$AN$1102,'Flight Input'!U291:U1291)</f>
        <v>1.0314398326032193E-3</v>
      </c>
    </row>
    <row r="292" spans="1:44" x14ac:dyDescent="0.3">
      <c r="A292">
        <v>290</v>
      </c>
      <c r="B292">
        <f>'Flight Input'!M292</f>
        <v>5.8445210000063526</v>
      </c>
      <c r="C292">
        <f ca="1">INDIRECT(CONCATENATE("'Flight Input'!",Analysis!$B$2,A292+2))</f>
        <v>9.8662309200000013</v>
      </c>
      <c r="D292">
        <f t="shared" si="542"/>
        <v>1.5158000009250827E-2</v>
      </c>
      <c r="F292">
        <f t="shared" ca="1" si="548"/>
        <v>57.062232562773715</v>
      </c>
      <c r="G292">
        <f t="shared" ca="1" si="549"/>
        <v>165.82596836707333</v>
      </c>
      <c r="I292">
        <f>SUM(D$2:D292)/COUNT(D$2:D292)</f>
        <v>1.9972141379347986E-2</v>
      </c>
      <c r="J292">
        <f t="shared" si="543"/>
        <v>0.75895717546466102</v>
      </c>
      <c r="L292">
        <f ca="1">VARA(C$2:C292)</f>
        <v>5.0703602857750873E-4</v>
      </c>
      <c r="M292">
        <f t="shared" ca="1" si="544"/>
        <v>-7.0670200644657125E-5</v>
      </c>
      <c r="N292">
        <f t="shared" ca="1" si="550"/>
        <v>0.97336323993914853</v>
      </c>
      <c r="O292" t="b">
        <f ca="1">IF(OR(O291,M292*MIN((B292-B$2)*Analysis!$B$19,1)&gt;Analysis!$B$18),TRUE,FALSE)</f>
        <v>0</v>
      </c>
      <c r="P292" t="b">
        <f>IF(OR('Flight Input'!N292=3,'Flight Input'!N292=9),TRUE,FALSE)</f>
        <v>0</v>
      </c>
      <c r="Q292">
        <f ca="1">IF(O292,Q291,SUM(C$2:C292)/COUNT(C$2:C292))+(Analysis!$D$14-500)/1000000</f>
        <v>9.8523132605154569</v>
      </c>
      <c r="R292">
        <f t="shared" ca="1" si="545"/>
        <v>0</v>
      </c>
      <c r="S292">
        <f t="shared" ca="1" si="551"/>
        <v>0</v>
      </c>
      <c r="T292">
        <f>IF(P292,T291+S292*$D292,0)</f>
        <v>0</v>
      </c>
      <c r="U292">
        <f>IF($P292,T292*Analysis!$B$28+Analysis!$B$29,0)</f>
        <v>0</v>
      </c>
      <c r="V292">
        <f>U292-'Flight Input'!$U292</f>
        <v>0</v>
      </c>
      <c r="W292">
        <f ca="1">MEDIAN2(R292,Analysis!$B$5,2)</f>
        <v>0</v>
      </c>
      <c r="X292">
        <f t="shared" ref="X292:Y292" ca="1" si="616">X291+W292*$D292</f>
        <v>0</v>
      </c>
      <c r="Y292">
        <f t="shared" ca="1" si="616"/>
        <v>0</v>
      </c>
      <c r="AA292">
        <f ca="1">AVERAGE2(W292,Analysis!$B$6,2)</f>
        <v>0</v>
      </c>
      <c r="AB292">
        <f t="shared" ref="AB292:AC292" ca="1" si="617">AB291+AA292*$D292</f>
        <v>0</v>
      </c>
      <c r="AC292">
        <f t="shared" ca="1" si="617"/>
        <v>0</v>
      </c>
      <c r="AF292">
        <f ca="1">IF(B292&gt;0,C292-Analysis!$B$14,0)</f>
        <v>1.3063528542849312E-2</v>
      </c>
      <c r="AG292">
        <f ca="1">IF(B292&gt;0,AG291+AF292*$D292,0)</f>
        <v>-6.5345684297397292E-3</v>
      </c>
      <c r="AH292">
        <f ca="1">IF(B292&gt;0,AH291+AG292*$D292,0)</f>
        <v>-3.822605822168109E-2</v>
      </c>
      <c r="AI292">
        <f ca="1">IF(AND(B292&gt;Analysis!$B$39,B292&lt;Analysis!$B$40),FilterInput(AF292,Analysis!$B$34,Analysis!$B$35),0)</f>
        <v>0</v>
      </c>
      <c r="AJ292">
        <f ca="1">MEDIAN2(AI292,Analysis!$B$5,2)</f>
        <v>0</v>
      </c>
      <c r="AK292">
        <f ca="1">AVERAGE2(AJ292,Analysis!$B$6,2)</f>
        <v>0</v>
      </c>
      <c r="AL292">
        <f ca="1">INTEGRAL2(R292,$B292,AL291,R291,$B291,Analysis!$B$22)</f>
        <v>0</v>
      </c>
      <c r="AM292">
        <f ca="1">IF(AND(B292&lt;Analysis!$B$40,B292&gt;0),INTEGRAL2(AL292,$B292,AM291,AL291,$B291,Analysis!$B$23),0)</f>
        <v>0</v>
      </c>
      <c r="AN292">
        <f>IF($P292,AM292*Analysis!$B$30+Analysis!$B$31,0)</f>
        <v>0</v>
      </c>
      <c r="AO292">
        <f>AN292-'Flight Input'!$U292</f>
        <v>0</v>
      </c>
      <c r="AQ292">
        <f>Analysis!$B$36*'Flight Input'!U292+IF('Flight Input'!U292 &gt; 0,Analysis!$B$37,0)</f>
        <v>0</v>
      </c>
      <c r="AR292">
        <f ca="1">_xlfn.COVARIANCE.P($AN$102:$AN$1102,'Flight Input'!U292:U1292)</f>
        <v>1.0123479345673235E-3</v>
      </c>
    </row>
    <row r="293" spans="1:44" x14ac:dyDescent="0.3">
      <c r="A293">
        <v>291</v>
      </c>
      <c r="B293">
        <f>'Flight Input'!M293</f>
        <v>5.8717230000038398</v>
      </c>
      <c r="C293">
        <f ca="1">INDIRECT(CONCATENATE("'Flight Input'!",Analysis!$B$2,A293+2))</f>
        <v>9.8691837299999996</v>
      </c>
      <c r="D293">
        <f t="shared" si="542"/>
        <v>2.7201999997487292E-2</v>
      </c>
      <c r="F293">
        <f t="shared" ca="1" si="548"/>
        <v>57.33069409857238</v>
      </c>
      <c r="G293">
        <f t="shared" ca="1" si="549"/>
        <v>167.38547790779864</v>
      </c>
      <c r="I293">
        <f>SUM(D$2:D293)/COUNT(D$2:D293)</f>
        <v>1.999698625432441E-2</v>
      </c>
      <c r="J293">
        <f t="shared" si="543"/>
        <v>1.3603049805369933</v>
      </c>
      <c r="L293">
        <f ca="1">VARA(C$2:C293)</f>
        <v>5.0628108995931314E-4</v>
      </c>
      <c r="M293">
        <f t="shared" ca="1" si="544"/>
        <v>-2.7753055593902159E-5</v>
      </c>
      <c r="N293">
        <f t="shared" ca="1" si="550"/>
        <v>0.10855120947985476</v>
      </c>
      <c r="O293" t="b">
        <f ca="1">IF(OR(O292,M293*MIN((B293-B$2)*Analysis!$B$19,1)&gt;Analysis!$B$18),TRUE,FALSE)</f>
        <v>0</v>
      </c>
      <c r="P293" t="b">
        <f>IF(OR('Flight Input'!N293=3,'Flight Input'!N293=9),TRUE,FALSE)</f>
        <v>0</v>
      </c>
      <c r="Q293">
        <f ca="1">IF(O293,Q292,SUM(C$2:C293)/COUNT(C$2:C293))+(Analysis!$D$14-500)/1000000</f>
        <v>9.8523714128082123</v>
      </c>
      <c r="R293">
        <f t="shared" ca="1" si="545"/>
        <v>0</v>
      </c>
      <c r="S293">
        <f t="shared" ca="1" si="551"/>
        <v>0</v>
      </c>
      <c r="T293">
        <f>IF(P293,T292+S293*$D293,0)</f>
        <v>0</v>
      </c>
      <c r="U293">
        <f>IF($P293,T293*Analysis!$B$28+Analysis!$B$29,0)</f>
        <v>0</v>
      </c>
      <c r="V293">
        <f>U293-'Flight Input'!$U293</f>
        <v>0</v>
      </c>
      <c r="W293">
        <f ca="1">MEDIAN2(R293,Analysis!$B$5,2)</f>
        <v>0</v>
      </c>
      <c r="X293">
        <f t="shared" ref="X293:Y293" ca="1" si="618">X292+W293*$D293</f>
        <v>0</v>
      </c>
      <c r="Y293">
        <f t="shared" ca="1" si="618"/>
        <v>0</v>
      </c>
      <c r="AA293">
        <f ca="1">AVERAGE2(W293,Analysis!$B$6,2)</f>
        <v>0</v>
      </c>
      <c r="AB293">
        <f t="shared" ref="AB293:AC293" ca="1" si="619">AB292+AA293*$D293</f>
        <v>0</v>
      </c>
      <c r="AC293">
        <f t="shared" ca="1" si="619"/>
        <v>0</v>
      </c>
      <c r="AF293">
        <f ca="1">IF(B293&gt;0,C293-Analysis!$B$14,0)</f>
        <v>1.6016338542847564E-2</v>
      </c>
      <c r="AG293">
        <f ca="1">IF(B293&gt;0,AG292+AF293*$D293,0)</f>
        <v>-6.0988919887374343E-3</v>
      </c>
      <c r="AH293">
        <f ca="1">IF(B293&gt;0,AH292+AG293*$D293,0)</f>
        <v>-3.8391960281543402E-2</v>
      </c>
      <c r="AI293">
        <f ca="1">IF(AND(B293&gt;Analysis!$B$39,B293&lt;Analysis!$B$40),FilterInput(AF293,Analysis!$B$34,Analysis!$B$35),0)</f>
        <v>0</v>
      </c>
      <c r="AJ293">
        <f ca="1">MEDIAN2(AI293,Analysis!$B$5,2)</f>
        <v>0</v>
      </c>
      <c r="AK293">
        <f ca="1">AVERAGE2(AJ293,Analysis!$B$6,2)</f>
        <v>0</v>
      </c>
      <c r="AL293">
        <f ca="1">INTEGRAL2(R293,$B293,AL292,R292,$B292,Analysis!$B$22)</f>
        <v>0</v>
      </c>
      <c r="AM293">
        <f ca="1">IF(AND(B293&lt;Analysis!$B$40,B293&gt;0),INTEGRAL2(AL293,$B293,AM292,AL292,$B292,Analysis!$B$23),0)</f>
        <v>0</v>
      </c>
      <c r="AN293">
        <f>IF($P293,AM293*Analysis!$B$30+Analysis!$B$31,0)</f>
        <v>0</v>
      </c>
      <c r="AO293">
        <f>AN293-'Flight Input'!$U293</f>
        <v>0</v>
      </c>
      <c r="AQ293">
        <f>Analysis!$B$36*'Flight Input'!U293+IF('Flight Input'!U293 &gt; 0,Analysis!$B$37,0)</f>
        <v>0</v>
      </c>
      <c r="AR293">
        <f ca="1">_xlfn.COVARIANCE.P($AN$102:$AN$1102,'Flight Input'!U293:U1293)</f>
        <v>9.932103263728966E-4</v>
      </c>
    </row>
    <row r="294" spans="1:44" x14ac:dyDescent="0.3">
      <c r="A294">
        <v>292</v>
      </c>
      <c r="B294">
        <f>'Flight Input'!M294</f>
        <v>5.8918779999949038</v>
      </c>
      <c r="C294">
        <f ca="1">INDIRECT(CONCATENATE("'Flight Input'!",Analysis!$B$2,A294+2))</f>
        <v>9.8502504300000009</v>
      </c>
      <c r="D294">
        <f t="shared" si="542"/>
        <v>2.015499999106396E-2</v>
      </c>
      <c r="F294">
        <f t="shared" ca="1" si="548"/>
        <v>57.529225895901007</v>
      </c>
      <c r="G294">
        <f t="shared" ca="1" si="549"/>
        <v>168.54497945521643</v>
      </c>
      <c r="I294">
        <f>SUM(D$2:D294)/COUNT(D$2:D294)</f>
        <v>1.9997527397258449E-2</v>
      </c>
      <c r="J294">
        <f t="shared" si="543"/>
        <v>1.0078746032285522</v>
      </c>
      <c r="L294">
        <f ca="1">VARA(C$2:C294)</f>
        <v>5.0456105283489818E-4</v>
      </c>
      <c r="M294">
        <f t="shared" ca="1" si="544"/>
        <v>-8.5340467634709079E-5</v>
      </c>
      <c r="N294">
        <f t="shared" ca="1" si="550"/>
        <v>-0.93938476846405805</v>
      </c>
      <c r="O294" t="b">
        <f ca="1">IF(OR(O293,M294*MIN((B294-B$2)*Analysis!$B$19,1)&gt;Analysis!$B$18),TRUE,FALSE)</f>
        <v>0</v>
      </c>
      <c r="P294" t="b">
        <f>IF(OR('Flight Input'!N294=3,'Flight Input'!N294=9),TRUE,FALSE)</f>
        <v>0</v>
      </c>
      <c r="Q294">
        <f ca="1">IF(O294,Q293,SUM(C$2:C294)/COUNT(C$2:C294))+(Analysis!$D$14-500)/1000000</f>
        <v>9.8523645493856584</v>
      </c>
      <c r="R294">
        <f t="shared" ca="1" si="545"/>
        <v>0</v>
      </c>
      <c r="S294">
        <f t="shared" ca="1" si="551"/>
        <v>0</v>
      </c>
      <c r="T294">
        <f>IF(P294,T293+S294*$D294,0)</f>
        <v>0</v>
      </c>
      <c r="U294">
        <f>IF($P294,T294*Analysis!$B$28+Analysis!$B$29,0)</f>
        <v>0</v>
      </c>
      <c r="V294">
        <f>U294-'Flight Input'!$U294</f>
        <v>0</v>
      </c>
      <c r="W294">
        <f ca="1">MEDIAN2(R294,Analysis!$B$5,2)</f>
        <v>0</v>
      </c>
      <c r="X294">
        <f t="shared" ref="X294:Y294" ca="1" si="620">X293+W294*$D294</f>
        <v>0</v>
      </c>
      <c r="Y294">
        <f t="shared" ca="1" si="620"/>
        <v>0</v>
      </c>
      <c r="AA294">
        <f ca="1">AVERAGE2(W294,Analysis!$B$6,2)</f>
        <v>0</v>
      </c>
      <c r="AB294">
        <f t="shared" ref="AB294:AC294" ca="1" si="621">AB293+AA294*$D294</f>
        <v>0</v>
      </c>
      <c r="AC294">
        <f t="shared" ca="1" si="621"/>
        <v>0</v>
      </c>
      <c r="AF294">
        <f ca="1">IF(B294&gt;0,C294-Analysis!$B$14,0)</f>
        <v>-2.916961457151146E-3</v>
      </c>
      <c r="AG294">
        <f ca="1">IF(B294&gt;0,AG293+AF294*$D294,0)</f>
        <v>-6.15768334688025E-3</v>
      </c>
      <c r="AH294">
        <f ca="1">IF(B294&gt;0,AH293+AG294*$D294,0)</f>
        <v>-3.8516068389344751E-2</v>
      </c>
      <c r="AI294">
        <f ca="1">IF(AND(B294&gt;Analysis!$B$39,B294&lt;Analysis!$B$40),FilterInput(AF294,Analysis!$B$34,Analysis!$B$35),0)</f>
        <v>0</v>
      </c>
      <c r="AJ294">
        <f ca="1">MEDIAN2(AI294,Analysis!$B$5,2)</f>
        <v>0</v>
      </c>
      <c r="AK294">
        <f ca="1">AVERAGE2(AJ294,Analysis!$B$6,2)</f>
        <v>0</v>
      </c>
      <c r="AL294">
        <f ca="1">INTEGRAL2(R294,$B294,AL293,R293,$B293,Analysis!$B$22)</f>
        <v>0</v>
      </c>
      <c r="AM294">
        <f ca="1">IF(AND(B294&lt;Analysis!$B$40,B294&gt;0),INTEGRAL2(AL294,$B294,AM293,AL293,$B293,Analysis!$B$23),0)</f>
        <v>0</v>
      </c>
      <c r="AN294">
        <f>IF($P294,AM294*Analysis!$B$30+Analysis!$B$31,0)</f>
        <v>0</v>
      </c>
      <c r="AO294">
        <f>AN294-'Flight Input'!$U294</f>
        <v>0</v>
      </c>
      <c r="AQ294">
        <f>Analysis!$B$36*'Flight Input'!U294+IF('Flight Input'!U294 &gt; 0,Analysis!$B$37,0)</f>
        <v>0</v>
      </c>
      <c r="AR294">
        <f ca="1">_xlfn.COVARIANCE.P($AN$102:$AN$1102,'Flight Input'!U294:U1294)</f>
        <v>9.7292362991107187E-4</v>
      </c>
    </row>
    <row r="295" spans="1:44" x14ac:dyDescent="0.3">
      <c r="A295">
        <v>293</v>
      </c>
      <c r="B295">
        <f>'Flight Input'!M295</f>
        <v>5.9094639999966603</v>
      </c>
      <c r="C295">
        <f ca="1">INDIRECT(CONCATENATE("'Flight Input'!",Analysis!$B$2,A295+2))</f>
        <v>9.8588439900000004</v>
      </c>
      <c r="D295">
        <f t="shared" si="542"/>
        <v>1.7586000001756474E-2</v>
      </c>
      <c r="F295">
        <f t="shared" ca="1" si="548"/>
        <v>57.702603526326463</v>
      </c>
      <c r="G295">
        <f t="shared" ca="1" si="549"/>
        <v>169.55973744093177</v>
      </c>
      <c r="I295">
        <f>SUM(D$2:D295)/COUNT(D$2:D295)</f>
        <v>1.9989296928331821E-2</v>
      </c>
      <c r="J295">
        <f t="shared" si="543"/>
        <v>0.87977081259076029</v>
      </c>
      <c r="L295">
        <f ca="1">VARA(C$2:C295)</f>
        <v>5.0298669100972825E-4</v>
      </c>
      <c r="M295">
        <f t="shared" ca="1" si="544"/>
        <v>-8.9523588366466865E-5</v>
      </c>
      <c r="N295">
        <f t="shared" ca="1" si="550"/>
        <v>0.48865916064717607</v>
      </c>
      <c r="O295" t="b">
        <f ca="1">IF(OR(O294,M295*MIN((B295-B$2)*Analysis!$B$19,1)&gt;Analysis!$B$18),TRUE,FALSE)</f>
        <v>0</v>
      </c>
      <c r="P295" t="b">
        <f>IF(OR('Flight Input'!N295=3,'Flight Input'!N295=9),TRUE,FALSE)</f>
        <v>0</v>
      </c>
      <c r="Q295">
        <f ca="1">IF(O295,Q294,SUM(C$2:C295)/COUNT(C$2:C295))+(Analysis!$D$14-500)/1000000</f>
        <v>9.8523869624489731</v>
      </c>
      <c r="R295">
        <f t="shared" ca="1" si="545"/>
        <v>0</v>
      </c>
      <c r="S295">
        <f t="shared" ca="1" si="551"/>
        <v>0</v>
      </c>
      <c r="T295">
        <f>IF(P295,T294+S295*$D295,0)</f>
        <v>0</v>
      </c>
      <c r="U295">
        <f>IF($P295,T295*Analysis!$B$28+Analysis!$B$29,0)</f>
        <v>0</v>
      </c>
      <c r="V295">
        <f>U295-'Flight Input'!$U295</f>
        <v>0</v>
      </c>
      <c r="W295">
        <f ca="1">MEDIAN2(R295,Analysis!$B$5,2)</f>
        <v>0</v>
      </c>
      <c r="X295">
        <f t="shared" ref="X295:Y295" ca="1" si="622">X294+W295*$D295</f>
        <v>0</v>
      </c>
      <c r="Y295">
        <f t="shared" ca="1" si="622"/>
        <v>0</v>
      </c>
      <c r="AA295">
        <f ca="1">AVERAGE2(W295,Analysis!$B$6,2)</f>
        <v>0</v>
      </c>
      <c r="AB295">
        <f t="shared" ref="AB295:AC295" ca="1" si="623">AB294+AA295*$D295</f>
        <v>0</v>
      </c>
      <c r="AC295">
        <f t="shared" ca="1" si="623"/>
        <v>0</v>
      </c>
      <c r="AF295">
        <f ca="1">IF(B295&gt;0,C295-Analysis!$B$14,0)</f>
        <v>5.67659854284841E-3</v>
      </c>
      <c r="AG295">
        <f ca="1">IF(B295&gt;0,AG294+AF295*$D295,0)</f>
        <v>-6.0578546848957474E-3</v>
      </c>
      <c r="AH295">
        <f ca="1">IF(B295&gt;0,AH294+AG295*$D295,0)</f>
        <v>-3.8622601821843967E-2</v>
      </c>
      <c r="AI295">
        <f ca="1">IF(AND(B295&gt;Analysis!$B$39,B295&lt;Analysis!$B$40),FilterInput(AF295,Analysis!$B$34,Analysis!$B$35),0)</f>
        <v>0</v>
      </c>
      <c r="AJ295">
        <f ca="1">MEDIAN2(AI295,Analysis!$B$5,2)</f>
        <v>0</v>
      </c>
      <c r="AK295">
        <f ca="1">AVERAGE2(AJ295,Analysis!$B$6,2)</f>
        <v>0</v>
      </c>
      <c r="AL295">
        <f ca="1">INTEGRAL2(R295,$B295,AL294,R294,$B294,Analysis!$B$22)</f>
        <v>0</v>
      </c>
      <c r="AM295">
        <f ca="1">IF(AND(B295&lt;Analysis!$B$40,B295&gt;0),INTEGRAL2(AL295,$B295,AM294,AL294,$B294,Analysis!$B$23),0)</f>
        <v>0</v>
      </c>
      <c r="AN295">
        <f>IF($P295,AM295*Analysis!$B$30+Analysis!$B$31,0)</f>
        <v>0</v>
      </c>
      <c r="AO295">
        <f>AN295-'Flight Input'!$U295</f>
        <v>0</v>
      </c>
      <c r="AQ295">
        <f>Analysis!$B$36*'Flight Input'!U295+IF('Flight Input'!U295 &gt; 0,Analysis!$B$37,0)</f>
        <v>0</v>
      </c>
      <c r="AR295">
        <f ca="1">_xlfn.COVARIANCE.P($AN$102:$AN$1102,'Flight Input'!U295:U1295)</f>
        <v>9.5203739742778337E-4</v>
      </c>
    </row>
    <row r="296" spans="1:44" x14ac:dyDescent="0.3">
      <c r="A296">
        <v>294</v>
      </c>
      <c r="B296">
        <f>'Flight Input'!M296</f>
        <v>5.9309780000039609</v>
      </c>
      <c r="C296">
        <f ca="1">INDIRECT(CONCATENATE("'Flight Input'!",Analysis!$B$2,A296+2))</f>
        <v>9.8488083600000014</v>
      </c>
      <c r="D296">
        <f t="shared" si="542"/>
        <v>2.1514000007300638E-2</v>
      </c>
      <c r="F296">
        <f t="shared" ca="1" si="548"/>
        <v>57.914490789455407</v>
      </c>
      <c r="G296">
        <f t="shared" ca="1" si="549"/>
        <v>170.80570979619893</v>
      </c>
      <c r="I296">
        <f>SUM(D$2:D296)/COUNT(D$2:D296)</f>
        <v>1.9994482993226273E-2</v>
      </c>
      <c r="J296">
        <f t="shared" si="543"/>
        <v>1.0759968144507235</v>
      </c>
      <c r="L296">
        <f ca="1">VARA(C$2:C296)</f>
        <v>5.0131663566347164E-4</v>
      </c>
      <c r="M296">
        <f t="shared" ca="1" si="544"/>
        <v>-7.7626445369986216E-5</v>
      </c>
      <c r="N296">
        <f t="shared" ca="1" si="550"/>
        <v>-0.46646974047566919</v>
      </c>
      <c r="O296" t="b">
        <f ca="1">IF(OR(O295,M296*MIN((B296-B$2)*Analysis!$B$19,1)&gt;Analysis!$B$18),TRUE,FALSE)</f>
        <v>0</v>
      </c>
      <c r="P296" t="b">
        <f>IF(OR('Flight Input'!N296=3,'Flight Input'!N296=9),TRUE,FALSE)</f>
        <v>0</v>
      </c>
      <c r="Q296">
        <f ca="1">IF(O296,Q295,SUM(C$2:C296)/COUNT(C$2:C296))+(Analysis!$D$14-500)/1000000</f>
        <v>9.8523752044745692</v>
      </c>
      <c r="R296">
        <f t="shared" ca="1" si="545"/>
        <v>0</v>
      </c>
      <c r="S296">
        <f t="shared" ca="1" si="551"/>
        <v>0</v>
      </c>
      <c r="T296">
        <f>IF(P296,T295+S296*$D296,0)</f>
        <v>0</v>
      </c>
      <c r="U296">
        <f>IF($P296,T296*Analysis!$B$28+Analysis!$B$29,0)</f>
        <v>0</v>
      </c>
      <c r="V296">
        <f>U296-'Flight Input'!$U296</f>
        <v>0</v>
      </c>
      <c r="W296">
        <f ca="1">MEDIAN2(R296,Analysis!$B$5,2)</f>
        <v>0</v>
      </c>
      <c r="X296">
        <f t="shared" ref="X296:Y296" ca="1" si="624">X295+W296*$D296</f>
        <v>0</v>
      </c>
      <c r="Y296">
        <f t="shared" ca="1" si="624"/>
        <v>0</v>
      </c>
      <c r="AA296">
        <f ca="1">AVERAGE2(W296,Analysis!$B$6,2)</f>
        <v>0</v>
      </c>
      <c r="AB296">
        <f t="shared" ref="AB296:AC296" ca="1" si="625">AB295+AA296*$D296</f>
        <v>0</v>
      </c>
      <c r="AC296">
        <f t="shared" ca="1" si="625"/>
        <v>0</v>
      </c>
      <c r="AF296">
        <f ca="1">IF(B296&gt;0,C296-Analysis!$B$14,0)</f>
        <v>-4.3590314571506639E-3</v>
      </c>
      <c r="AG296">
        <f ca="1">IF(B296&gt;0,AG295+AF296*$D296,0)</f>
        <v>-6.1516348876967109E-3</v>
      </c>
      <c r="AH296">
        <f ca="1">IF(B296&gt;0,AH295+AG296*$D296,0)</f>
        <v>-3.8754948094862789E-2</v>
      </c>
      <c r="AI296">
        <f ca="1">IF(AND(B296&gt;Analysis!$B$39,B296&lt;Analysis!$B$40),FilterInput(AF296,Analysis!$B$34,Analysis!$B$35),0)</f>
        <v>0</v>
      </c>
      <c r="AJ296">
        <f ca="1">MEDIAN2(AI296,Analysis!$B$5,2)</f>
        <v>0</v>
      </c>
      <c r="AK296">
        <f ca="1">AVERAGE2(AJ296,Analysis!$B$6,2)</f>
        <v>0</v>
      </c>
      <c r="AL296">
        <f ca="1">INTEGRAL2(R296,$B296,AL295,R295,$B295,Analysis!$B$22)</f>
        <v>0</v>
      </c>
      <c r="AM296">
        <f ca="1">IF(AND(B296&lt;Analysis!$B$40,B296&gt;0),INTEGRAL2(AL296,$B296,AM295,AL295,$B295,Analysis!$B$23),0)</f>
        <v>0</v>
      </c>
      <c r="AN296">
        <f>IF($P296,AM296*Analysis!$B$30+Analysis!$B$31,0)</f>
        <v>0</v>
      </c>
      <c r="AO296">
        <f>AN296-'Flight Input'!$U296</f>
        <v>0</v>
      </c>
      <c r="AQ296">
        <f>Analysis!$B$36*'Flight Input'!U296+IF('Flight Input'!U296 &gt; 0,Analysis!$B$37,0)</f>
        <v>0</v>
      </c>
      <c r="AR296">
        <f ca="1">_xlfn.COVARIANCE.P($AN$102:$AN$1102,'Flight Input'!U296:U1296)</f>
        <v>9.2999781534668265E-4</v>
      </c>
    </row>
    <row r="297" spans="1:44" x14ac:dyDescent="0.3">
      <c r="A297">
        <v>295</v>
      </c>
      <c r="B297">
        <f>'Flight Input'!M297</f>
        <v>5.9442010000057053</v>
      </c>
      <c r="C297">
        <f ca="1">INDIRECT(CONCATENATE("'Flight Input'!",Analysis!$B$2,A297+2))</f>
        <v>9.8511235199999998</v>
      </c>
      <c r="D297">
        <f t="shared" si="542"/>
        <v>1.3223000001744367E-2</v>
      </c>
      <c r="F297">
        <f t="shared" ca="1" si="548"/>
        <v>58.044752195777548</v>
      </c>
      <c r="G297">
        <f t="shared" ca="1" si="549"/>
        <v>171.57323555458495</v>
      </c>
      <c r="I297">
        <f>SUM(D$2:D297)/COUNT(D$2:D297)</f>
        <v>1.9971528813594132E-2</v>
      </c>
      <c r="J297">
        <f t="shared" si="543"/>
        <v>0.66209252807645824</v>
      </c>
      <c r="L297">
        <f ca="1">VARA(C$2:C297)</f>
        <v>4.9962166076262691E-4</v>
      </c>
      <c r="M297">
        <f t="shared" ca="1" si="544"/>
        <v>-1.2818383881276055E-4</v>
      </c>
      <c r="N297">
        <f t="shared" ca="1" si="550"/>
        <v>0.17508583526378391</v>
      </c>
      <c r="O297" t="b">
        <f ca="1">IF(OR(O296,M297*MIN((B297-B$2)*Analysis!$B$19,1)&gt;Analysis!$B$18),TRUE,FALSE)</f>
        <v>0</v>
      </c>
      <c r="P297" t="b">
        <f>IF(OR('Flight Input'!N297=3,'Flight Input'!N297=9),TRUE,FALSE)</f>
        <v>0</v>
      </c>
      <c r="Q297">
        <f ca="1">IF(O297,Q296,SUM(C$2:C297)/COUNT(C$2:C297))+(Analysis!$D$14-500)/1000000</f>
        <v>9.8523713474324257</v>
      </c>
      <c r="R297">
        <f t="shared" ca="1" si="545"/>
        <v>0</v>
      </c>
      <c r="S297">
        <f t="shared" ca="1" si="551"/>
        <v>0</v>
      </c>
      <c r="T297">
        <f>IF(P297,T296+S297*$D297,0)</f>
        <v>0</v>
      </c>
      <c r="U297">
        <f>IF($P297,T297*Analysis!$B$28+Analysis!$B$29,0)</f>
        <v>0</v>
      </c>
      <c r="V297">
        <f>U297-'Flight Input'!$U297</f>
        <v>0</v>
      </c>
      <c r="W297">
        <f ca="1">MEDIAN2(R297,Analysis!$B$5,2)</f>
        <v>0</v>
      </c>
      <c r="X297">
        <f t="shared" ref="X297:Y297" ca="1" si="626">X296+W297*$D297</f>
        <v>0</v>
      </c>
      <c r="Y297">
        <f t="shared" ca="1" si="626"/>
        <v>0</v>
      </c>
      <c r="AA297">
        <f ca="1">AVERAGE2(W297,Analysis!$B$6,2)</f>
        <v>0</v>
      </c>
      <c r="AB297">
        <f t="shared" ref="AB297:AC297" ca="1" si="627">AB296+AA297*$D297</f>
        <v>0</v>
      </c>
      <c r="AC297">
        <f t="shared" ca="1" si="627"/>
        <v>0</v>
      </c>
      <c r="AF297">
        <f ca="1">IF(B297&gt;0,C297-Analysis!$B$14,0)</f>
        <v>-2.0438714571522354E-3</v>
      </c>
      <c r="AG297">
        <f ca="1">IF(B297&gt;0,AG296+AF297*$D297,0)</f>
        <v>-6.1786609999782E-3</v>
      </c>
      <c r="AH297">
        <f ca="1">IF(B297&gt;0,AH296+AG297*$D297,0)</f>
        <v>-3.8836648529276277E-2</v>
      </c>
      <c r="AI297">
        <f ca="1">IF(AND(B297&gt;Analysis!$B$39,B297&lt;Analysis!$B$40),FilterInput(AF297,Analysis!$B$34,Analysis!$B$35),0)</f>
        <v>0</v>
      </c>
      <c r="AJ297">
        <f ca="1">MEDIAN2(AI297,Analysis!$B$5,2)</f>
        <v>0</v>
      </c>
      <c r="AK297">
        <f ca="1">AVERAGE2(AJ297,Analysis!$B$6,2)</f>
        <v>0</v>
      </c>
      <c r="AL297">
        <f ca="1">INTEGRAL2(R297,$B297,AL296,R296,$B296,Analysis!$B$22)</f>
        <v>0</v>
      </c>
      <c r="AM297">
        <f ca="1">IF(AND(B297&lt;Analysis!$B$40,B297&gt;0),INTEGRAL2(AL297,$B297,AM296,AL296,$B296,Analysis!$B$23),0)</f>
        <v>0</v>
      </c>
      <c r="AN297">
        <f>IF($P297,AM297*Analysis!$B$30+Analysis!$B$31,0)</f>
        <v>0</v>
      </c>
      <c r="AO297">
        <f>AN297-'Flight Input'!$U297</f>
        <v>0</v>
      </c>
      <c r="AQ297">
        <f>Analysis!$B$36*'Flight Input'!U297+IF('Flight Input'!U297 &gt; 0,Analysis!$B$37,0)</f>
        <v>0</v>
      </c>
      <c r="AR297">
        <f ca="1">_xlfn.COVARIANCE.P($AN$102:$AN$1102,'Flight Input'!U297:U1297)</f>
        <v>8.5172745208041622E-4</v>
      </c>
    </row>
    <row r="298" spans="1:44" x14ac:dyDescent="0.3">
      <c r="A298">
        <v>296</v>
      </c>
      <c r="B298">
        <f>'Flight Input'!M298</f>
        <v>5.9691310000052908</v>
      </c>
      <c r="C298">
        <f ca="1">INDIRECT(CONCATENATE("'Flight Input'!",Analysis!$B$2,A298+2))</f>
        <v>9.8524674900000004</v>
      </c>
      <c r="D298">
        <f t="shared" si="542"/>
        <v>2.4929999999585561E-2</v>
      </c>
      <c r="F298">
        <f t="shared" ca="1" si="548"/>
        <v>58.290374210299163</v>
      </c>
      <c r="G298">
        <f t="shared" ca="1" si="549"/>
        <v>173.02641458362356</v>
      </c>
      <c r="I298">
        <f>SUM(D$2:D298)/COUNT(D$2:D298)</f>
        <v>1.9988280405438697E-2</v>
      </c>
      <c r="J298">
        <f t="shared" si="543"/>
        <v>1.2472308519747526</v>
      </c>
      <c r="L298">
        <f ca="1">VARA(C$2:C298)</f>
        <v>4.9793389282653156E-4</v>
      </c>
      <c r="M298">
        <f t="shared" ca="1" si="544"/>
        <v>-6.7700278223963622E-5</v>
      </c>
      <c r="N298">
        <f t="shared" ca="1" si="550"/>
        <v>5.3909747293340575E-2</v>
      </c>
      <c r="O298" t="b">
        <f ca="1">IF(OR(O297,M298*MIN((B298-B$2)*Analysis!$B$19,1)&gt;Analysis!$B$18),TRUE,FALSE)</f>
        <v>0</v>
      </c>
      <c r="P298" t="b">
        <f>IF(OR('Flight Input'!N298=3,'Flight Input'!N298=9),TRUE,FALSE)</f>
        <v>0</v>
      </c>
      <c r="Q298">
        <f ca="1">IF(O298,Q297,SUM(C$2:C298)/COUNT(C$2:C298))+(Analysis!$D$14-500)/1000000</f>
        <v>9.8523720415151441</v>
      </c>
      <c r="R298">
        <f t="shared" ca="1" si="545"/>
        <v>0</v>
      </c>
      <c r="S298">
        <f t="shared" ca="1" si="551"/>
        <v>0</v>
      </c>
      <c r="T298">
        <f>IF(P298,T297+S298*$D298,0)</f>
        <v>0</v>
      </c>
      <c r="U298">
        <f>IF($P298,T298*Analysis!$B$28+Analysis!$B$29,0)</f>
        <v>0</v>
      </c>
      <c r="V298">
        <f>U298-'Flight Input'!$U298</f>
        <v>0</v>
      </c>
      <c r="W298">
        <f ca="1">MEDIAN2(R298,Analysis!$B$5,2)</f>
        <v>0</v>
      </c>
      <c r="X298">
        <f t="shared" ref="X298:Y298" ca="1" si="628">X297+W298*$D298</f>
        <v>0</v>
      </c>
      <c r="Y298">
        <f t="shared" ca="1" si="628"/>
        <v>0</v>
      </c>
      <c r="AA298">
        <f ca="1">AVERAGE2(W298,Analysis!$B$6,2)</f>
        <v>0</v>
      </c>
      <c r="AB298">
        <f t="shared" ref="AB298:AC298" ca="1" si="629">AB297+AA298*$D298</f>
        <v>0</v>
      </c>
      <c r="AC298">
        <f t="shared" ca="1" si="629"/>
        <v>0</v>
      </c>
      <c r="AF298">
        <f ca="1">IF(B298&gt;0,C298-Analysis!$B$14,0)</f>
        <v>-6.9990145715159713E-4</v>
      </c>
      <c r="AG298">
        <f ca="1">IF(B298&gt;0,AG297+AF298*$D298,0)</f>
        <v>-6.196109543304699E-3</v>
      </c>
      <c r="AH298">
        <f ca="1">IF(B298&gt;0,AH297+AG298*$D298,0)</f>
        <v>-3.8991117540188296E-2</v>
      </c>
      <c r="AI298">
        <f ca="1">IF(AND(B298&gt;Analysis!$B$39,B298&lt;Analysis!$B$40),FilterInput(AF298,Analysis!$B$34,Analysis!$B$35),0)</f>
        <v>0</v>
      </c>
      <c r="AJ298">
        <f ca="1">MEDIAN2(AI298,Analysis!$B$5,2)</f>
        <v>0</v>
      </c>
      <c r="AK298">
        <f ca="1">AVERAGE2(AJ298,Analysis!$B$6,2)</f>
        <v>0</v>
      </c>
      <c r="AL298">
        <f ca="1">INTEGRAL2(R298,$B298,AL297,R297,$B297,Analysis!$B$22)</f>
        <v>0</v>
      </c>
      <c r="AM298">
        <f ca="1">IF(AND(B298&lt;Analysis!$B$40,B298&gt;0),INTEGRAL2(AL298,$B298,AM297,AL297,$B297,Analysis!$B$23),0)</f>
        <v>0</v>
      </c>
      <c r="AN298">
        <f>IF($P298,AM298*Analysis!$B$30+Analysis!$B$31,0)</f>
        <v>0</v>
      </c>
      <c r="AO298">
        <f>AN298-'Flight Input'!$U298</f>
        <v>0</v>
      </c>
      <c r="AQ298">
        <f>Analysis!$B$36*'Flight Input'!U298+IF('Flight Input'!U298 &gt; 0,Analysis!$B$37,0)</f>
        <v>0</v>
      </c>
      <c r="AR298">
        <f ca="1">_xlfn.COVARIANCE.P($AN$102:$AN$1102,'Flight Input'!U298:U1298)</f>
        <v>7.7437345015264505E-4</v>
      </c>
    </row>
    <row r="299" spans="1:44" x14ac:dyDescent="0.3">
      <c r="A299">
        <v>297</v>
      </c>
      <c r="B299">
        <f>'Flight Input'!M299</f>
        <v>5.9892129999934696</v>
      </c>
      <c r="C299">
        <f ca="1">INDIRECT(CONCATENATE("'Flight Input'!",Analysis!$B$2,A299+2))</f>
        <v>9.8316408600000003</v>
      </c>
      <c r="D299">
        <f t="shared" si="542"/>
        <v>2.0081999988178723E-2</v>
      </c>
      <c r="F299">
        <f t="shared" ca="1" si="548"/>
        <v>58.487813221933457</v>
      </c>
      <c r="G299">
        <f t="shared" ca="1" si="549"/>
        <v>174.20096684805503</v>
      </c>
      <c r="I299">
        <f>SUM(D$2:D299)/COUNT(D$2:D299)</f>
        <v>1.9988595959589336E-2</v>
      </c>
      <c r="J299">
        <f t="shared" si="543"/>
        <v>1.0046728659070512</v>
      </c>
      <c r="L299">
        <f ca="1">VARA(C$2:C299)</f>
        <v>4.9768430453512344E-4</v>
      </c>
      <c r="M299">
        <f t="shared" ca="1" si="544"/>
        <v>-1.2428457900360453E-5</v>
      </c>
      <c r="N299">
        <f t="shared" ca="1" si="550"/>
        <v>-1.0370794747664467</v>
      </c>
      <c r="O299" t="b">
        <f ca="1">IF(OR(O298,M299*MIN((B299-B$2)*Analysis!$B$19,1)&gt;Analysis!$B$18),TRUE,FALSE)</f>
        <v>0</v>
      </c>
      <c r="P299" t="b">
        <f>IF(OR('Flight Input'!N299=3,'Flight Input'!N299=9),TRUE,FALSE)</f>
        <v>0</v>
      </c>
      <c r="Q299">
        <f ca="1">IF(O299,Q298,SUM(C$2:C299)/COUNT(C$2:C299))+(Analysis!$D$14-500)/1000000</f>
        <v>9.852302842919455</v>
      </c>
      <c r="R299">
        <f t="shared" ca="1" si="545"/>
        <v>0</v>
      </c>
      <c r="S299">
        <f t="shared" ca="1" si="551"/>
        <v>0</v>
      </c>
      <c r="T299">
        <f>IF(P299,T298+S299*$D299,0)</f>
        <v>0</v>
      </c>
      <c r="U299">
        <f>IF($P299,T299*Analysis!$B$28+Analysis!$B$29,0)</f>
        <v>0</v>
      </c>
      <c r="V299">
        <f>U299-'Flight Input'!$U299</f>
        <v>0</v>
      </c>
      <c r="W299">
        <f ca="1">MEDIAN2(R299,Analysis!$B$5,2)</f>
        <v>0</v>
      </c>
      <c r="X299">
        <f t="shared" ref="X299:Y299" ca="1" si="630">X298+W299*$D299</f>
        <v>0</v>
      </c>
      <c r="Y299">
        <f t="shared" ca="1" si="630"/>
        <v>0</v>
      </c>
      <c r="AA299">
        <f ca="1">AVERAGE2(W299,Analysis!$B$6,2)</f>
        <v>0</v>
      </c>
      <c r="AB299">
        <f t="shared" ref="AB299:AC299" ca="1" si="631">AB298+AA299*$D299</f>
        <v>0</v>
      </c>
      <c r="AC299">
        <f t="shared" ca="1" si="631"/>
        <v>0</v>
      </c>
      <c r="AF299">
        <f ca="1">IF(B299&gt;0,C299-Analysis!$B$14,0)</f>
        <v>-2.1526531457151776E-2</v>
      </c>
      <c r="AG299">
        <f ca="1">IF(B299&gt;0,AG298+AF299*$D299,0)</f>
        <v>-6.6284053477727502E-3</v>
      </c>
      <c r="AH299">
        <f ca="1">IF(B299&gt;0,AH298+AG299*$D299,0)</f>
        <v>-3.9124229176303912E-2</v>
      </c>
      <c r="AI299">
        <f ca="1">IF(AND(B299&gt;Analysis!$B$39,B299&lt;Analysis!$B$40),FilterInput(AF299,Analysis!$B$34,Analysis!$B$35),0)</f>
        <v>0</v>
      </c>
      <c r="AJ299">
        <f ca="1">MEDIAN2(AI299,Analysis!$B$5,2)</f>
        <v>0</v>
      </c>
      <c r="AK299">
        <f ca="1">AVERAGE2(AJ299,Analysis!$B$6,2)</f>
        <v>0</v>
      </c>
      <c r="AL299">
        <f ca="1">INTEGRAL2(R299,$B299,AL298,R298,$B298,Analysis!$B$22)</f>
        <v>0</v>
      </c>
      <c r="AM299">
        <f ca="1">IF(AND(B299&lt;Analysis!$B$40,B299&gt;0),INTEGRAL2(AL299,$B299,AM298,AL298,$B298,Analysis!$B$23),0)</f>
        <v>0</v>
      </c>
      <c r="AN299">
        <f>IF($P299,AM299*Analysis!$B$30+Analysis!$B$31,0)</f>
        <v>0</v>
      </c>
      <c r="AO299">
        <f>AN299-'Flight Input'!$U299</f>
        <v>0</v>
      </c>
      <c r="AQ299">
        <f>Analysis!$B$36*'Flight Input'!U299+IF('Flight Input'!U299 &gt; 0,Analysis!$B$37,0)</f>
        <v>0</v>
      </c>
      <c r="AR299">
        <f ca="1">_xlfn.COVARIANCE.P($AN$102:$AN$1102,'Flight Input'!U299:U1299)</f>
        <v>6.9917166036117769E-4</v>
      </c>
    </row>
    <row r="300" spans="1:44" x14ac:dyDescent="0.3">
      <c r="A300">
        <v>298</v>
      </c>
      <c r="B300">
        <f>'Flight Input'!M300</f>
        <v>6.0112450000015087</v>
      </c>
      <c r="C300">
        <f ca="1">INDIRECT(CONCATENATE("'Flight Input'!",Analysis!$B$2,A300+2))</f>
        <v>9.8598249900000017</v>
      </c>
      <c r="D300">
        <f t="shared" si="542"/>
        <v>2.2032000008039176E-2</v>
      </c>
      <c r="F300">
        <f t="shared" ca="1" si="548"/>
        <v>58.705044886192404</v>
      </c>
      <c r="G300">
        <f t="shared" ca="1" si="549"/>
        <v>175.49435639745957</v>
      </c>
      <c r="I300">
        <f>SUM(D$2:D300)/COUNT(D$2:D300)</f>
        <v>1.9995453020154604E-2</v>
      </c>
      <c r="J300">
        <f t="shared" si="543"/>
        <v>1.1018505050039034</v>
      </c>
      <c r="L300">
        <f ca="1">VARA(C$2:C300)</f>
        <v>4.9620903792296691E-4</v>
      </c>
      <c r="M300">
        <f t="shared" ca="1" si="544"/>
        <v>-6.6960176634814057E-5</v>
      </c>
      <c r="N300">
        <f t="shared" ca="1" si="550"/>
        <v>1.2792361106443997</v>
      </c>
      <c r="O300" t="b">
        <f ca="1">IF(OR(O299,M300*MIN((B300-B$2)*Analysis!$B$19,1)&gt;Analysis!$B$18),TRUE,FALSE)</f>
        <v>0</v>
      </c>
      <c r="P300" t="b">
        <f>IF(OR('Flight Input'!N300=3,'Flight Input'!N300=9),TRUE,FALSE)</f>
        <v>0</v>
      </c>
      <c r="Q300">
        <f ca="1">IF(O300,Q299,SUM(C$2:C300)/COUNT(C$2:C300))+(Analysis!$D$14-500)/1000000</f>
        <v>9.852328368494975</v>
      </c>
      <c r="R300">
        <f t="shared" ca="1" si="545"/>
        <v>0</v>
      </c>
      <c r="S300">
        <f t="shared" ca="1" si="551"/>
        <v>0</v>
      </c>
      <c r="T300">
        <f>IF(P300,T299+S300*$D300,0)</f>
        <v>0</v>
      </c>
      <c r="U300">
        <f>IF($P300,T300*Analysis!$B$28+Analysis!$B$29,0)</f>
        <v>0</v>
      </c>
      <c r="V300">
        <f>U300-'Flight Input'!$U300</f>
        <v>0</v>
      </c>
      <c r="W300">
        <f ca="1">MEDIAN2(R300,Analysis!$B$5,2)</f>
        <v>0</v>
      </c>
      <c r="X300">
        <f t="shared" ref="X300:Y300" ca="1" si="632">X299+W300*$D300</f>
        <v>0</v>
      </c>
      <c r="Y300">
        <f t="shared" ca="1" si="632"/>
        <v>0</v>
      </c>
      <c r="AA300">
        <f ca="1">AVERAGE2(W300,Analysis!$B$6,2)</f>
        <v>0</v>
      </c>
      <c r="AB300">
        <f t="shared" ref="AB300:AC300" ca="1" si="633">AB299+AA300*$D300</f>
        <v>0</v>
      </c>
      <c r="AC300">
        <f t="shared" ca="1" si="633"/>
        <v>0</v>
      </c>
      <c r="AF300">
        <f ca="1">IF(B300&gt;0,C300-Analysis!$B$14,0)</f>
        <v>6.6575985428496409E-3</v>
      </c>
      <c r="AG300">
        <f ca="1">IF(B300&gt;0,AG299+AF300*$D300,0)</f>
        <v>-6.4817251366231657E-3</v>
      </c>
      <c r="AH300">
        <f ca="1">IF(B300&gt;0,AH299+AG300*$D300,0)</f>
        <v>-3.92670345445661E-2</v>
      </c>
      <c r="AI300">
        <f ca="1">IF(AND(B300&gt;Analysis!$B$39,B300&lt;Analysis!$B$40),FilterInput(AF300,Analysis!$B$34,Analysis!$B$35),0)</f>
        <v>0</v>
      </c>
      <c r="AJ300">
        <f ca="1">MEDIAN2(AI300,Analysis!$B$5,2)</f>
        <v>0</v>
      </c>
      <c r="AK300">
        <f ca="1">AVERAGE2(AJ300,Analysis!$B$6,2)</f>
        <v>0</v>
      </c>
      <c r="AL300">
        <f ca="1">INTEGRAL2(R300,$B300,AL299,R299,$B299,Analysis!$B$22)</f>
        <v>0</v>
      </c>
      <c r="AM300">
        <f ca="1">IF(AND(B300&lt;Analysis!$B$40,B300&gt;0),INTEGRAL2(AL300,$B300,AM299,AL299,$B299,Analysis!$B$23),0)</f>
        <v>0</v>
      </c>
      <c r="AN300">
        <f>IF($P300,AM300*Analysis!$B$30+Analysis!$B$31,0)</f>
        <v>0</v>
      </c>
      <c r="AO300">
        <f>AN300-'Flight Input'!$U300</f>
        <v>0</v>
      </c>
      <c r="AQ300">
        <f>Analysis!$B$36*'Flight Input'!U300+IF('Flight Input'!U300 &gt; 0,Analysis!$B$37,0)</f>
        <v>0</v>
      </c>
      <c r="AR300">
        <f ca="1">_xlfn.COVARIANCE.P($AN$102:$AN$1102,'Flight Input'!U300:U1300)</f>
        <v>6.2486311325383559E-4</v>
      </c>
    </row>
    <row r="301" spans="1:44" x14ac:dyDescent="0.3">
      <c r="A301">
        <v>299</v>
      </c>
      <c r="B301">
        <f>'Flight Input'!M301</f>
        <v>6.0316659999953117</v>
      </c>
      <c r="C301">
        <f ca="1">INDIRECT(CONCATENATE("'Flight Input'!",Analysis!$B$2,A301+2))</f>
        <v>9.8448941700000017</v>
      </c>
      <c r="D301">
        <f t="shared" si="542"/>
        <v>2.042099999380298E-2</v>
      </c>
      <c r="F301">
        <f t="shared" ca="1" si="548"/>
        <v>58.906087469976967</v>
      </c>
      <c r="G301">
        <f t="shared" ca="1" si="549"/>
        <v>176.69727760931892</v>
      </c>
      <c r="I301">
        <f>SUM(D$2:D301)/COUNT(D$2:D301)</f>
        <v>1.9996876254180184E-2</v>
      </c>
      <c r="J301">
        <f t="shared" si="543"/>
        <v>1.0212094996354311</v>
      </c>
      <c r="L301">
        <f ca="1">VARA(C$2:C301)</f>
        <v>4.9472828886853743E-4</v>
      </c>
      <c r="M301">
        <f t="shared" ca="1" si="544"/>
        <v>-7.2511094210804127E-5</v>
      </c>
      <c r="N301">
        <f t="shared" ca="1" si="550"/>
        <v>-0.73115028669168824</v>
      </c>
      <c r="O301" t="b">
        <f ca="1">IF(OR(O300,M301*MIN((B301-B$2)*Analysis!$B$19,1)&gt;Analysis!$B$18),TRUE,FALSE)</f>
        <v>0</v>
      </c>
      <c r="P301" t="b">
        <f>IF(OR('Flight Input'!N301=3,'Flight Input'!N301=9),TRUE,FALSE)</f>
        <v>0</v>
      </c>
      <c r="Q301">
        <f ca="1">IF(O301,Q300,SUM(C$2:C301)/COUNT(C$2:C301))+(Analysis!$D$14-500)/1000000</f>
        <v>9.8523039544999929</v>
      </c>
      <c r="R301">
        <f t="shared" ca="1" si="545"/>
        <v>0</v>
      </c>
      <c r="S301">
        <f t="shared" ca="1" si="551"/>
        <v>0</v>
      </c>
      <c r="T301">
        <f>IF(P301,T300+S301*$D301,0)</f>
        <v>0</v>
      </c>
      <c r="U301">
        <f>IF($P301,T301*Analysis!$B$28+Analysis!$B$29,0)</f>
        <v>0</v>
      </c>
      <c r="V301">
        <f>U301-'Flight Input'!$U301</f>
        <v>0</v>
      </c>
      <c r="W301">
        <f ca="1">MEDIAN2(R301,Analysis!$B$5,2)</f>
        <v>0</v>
      </c>
      <c r="X301">
        <f t="shared" ref="X301:Y301" ca="1" si="634">X300+W301*$D301</f>
        <v>0</v>
      </c>
      <c r="Y301">
        <f t="shared" ca="1" si="634"/>
        <v>0</v>
      </c>
      <c r="AA301">
        <f ca="1">AVERAGE2(W301,Analysis!$B$6,2)</f>
        <v>0</v>
      </c>
      <c r="AB301">
        <f t="shared" ref="AB301:AC301" ca="1" si="635">AB300+AA301*$D301</f>
        <v>0</v>
      </c>
      <c r="AC301">
        <f t="shared" ca="1" si="635"/>
        <v>0</v>
      </c>
      <c r="AF301">
        <f ca="1">IF(B301&gt;0,C301-Analysis!$B$14,0)</f>
        <v>-8.2732214571503704E-3</v>
      </c>
      <c r="AG301">
        <f ca="1">IF(B301&gt;0,AG300+AF301*$D301,0)</f>
        <v>-6.6506725919483643E-3</v>
      </c>
      <c r="AH301">
        <f ca="1">IF(B301&gt;0,AH300+AG301*$D301,0)</f>
        <v>-3.9402847929525066E-2</v>
      </c>
      <c r="AI301">
        <f ca="1">IF(AND(B301&gt;Analysis!$B$39,B301&lt;Analysis!$B$40),FilterInput(AF301,Analysis!$B$34,Analysis!$B$35),0)</f>
        <v>0</v>
      </c>
      <c r="AJ301">
        <f ca="1">MEDIAN2(AI301,Analysis!$B$5,2)</f>
        <v>0</v>
      </c>
      <c r="AK301">
        <f ca="1">AVERAGE2(AJ301,Analysis!$B$6,2)</f>
        <v>0</v>
      </c>
      <c r="AL301">
        <f ca="1">INTEGRAL2(R301,$B301,AL300,R300,$B300,Analysis!$B$22)</f>
        <v>0</v>
      </c>
      <c r="AM301">
        <f ca="1">IF(AND(B301&lt;Analysis!$B$40,B301&gt;0),INTEGRAL2(AL301,$B301,AM300,AL300,$B300,Analysis!$B$23),0)</f>
        <v>0</v>
      </c>
      <c r="AN301">
        <f>IF($P301,AM301*Analysis!$B$30+Analysis!$B$31,0)</f>
        <v>0</v>
      </c>
      <c r="AO301">
        <f>AN301-'Flight Input'!$U301</f>
        <v>0</v>
      </c>
      <c r="AQ301">
        <f>Analysis!$B$36*'Flight Input'!U301+IF('Flight Input'!U301 &gt; 0,Analysis!$B$37,0)</f>
        <v>0</v>
      </c>
      <c r="AR301">
        <f ca="1">_xlfn.COVARIANCE.P($AN$102:$AN$1102,'Flight Input'!U301:U1301)</f>
        <v>5.5107912885435058E-4</v>
      </c>
    </row>
    <row r="302" spans="1:44" x14ac:dyDescent="0.3">
      <c r="A302">
        <v>300</v>
      </c>
      <c r="B302">
        <f>'Flight Input'!M302</f>
        <v>6.049723999996786</v>
      </c>
      <c r="C302">
        <f ca="1">INDIRECT(CONCATENATE("'Flight Input'!",Analysis!$B$2,A302+2))</f>
        <v>9.8551750499999997</v>
      </c>
      <c r="D302">
        <f t="shared" si="542"/>
        <v>1.8058000001474284E-2</v>
      </c>
      <c r="F302">
        <f t="shared" ca="1" si="548"/>
        <v>59.084052221044395</v>
      </c>
      <c r="G302">
        <f t="shared" ca="1" si="549"/>
        <v>177.76421742441363</v>
      </c>
      <c r="I302">
        <f>SUM(D$2:D302)/COUNT(D$2:D302)</f>
        <v>1.9990413333337832E-2</v>
      </c>
      <c r="J302">
        <f t="shared" si="543"/>
        <v>0.90333299769040398</v>
      </c>
      <c r="L302">
        <f ca="1">VARA(C$2:C302)</f>
        <v>4.9310871925795736E-4</v>
      </c>
      <c r="M302">
        <f t="shared" ca="1" si="544"/>
        <v>-8.968709771003689E-5</v>
      </c>
      <c r="N302">
        <f t="shared" ca="1" si="550"/>
        <v>0.56932550665404269</v>
      </c>
      <c r="O302" t="b">
        <f ca="1">IF(OR(O301,M302*MIN((B302-B$2)*Analysis!$B$19,1)&gt;Analysis!$B$18),TRUE,FALSE)</f>
        <v>0</v>
      </c>
      <c r="P302" t="b">
        <f>IF(OR('Flight Input'!N302=3,'Flight Input'!N302=9),TRUE,FALSE)</f>
        <v>0</v>
      </c>
      <c r="Q302">
        <f ca="1">IF(O302,Q301,SUM(C$2:C302)/COUNT(C$2:C302))+(Analysis!$D$14-500)/1000000</f>
        <v>9.8523138584717529</v>
      </c>
      <c r="R302">
        <f t="shared" ca="1" si="545"/>
        <v>0</v>
      </c>
      <c r="S302">
        <f t="shared" ca="1" si="551"/>
        <v>0</v>
      </c>
      <c r="T302">
        <f>IF(P302,T301+S302*$D302,0)</f>
        <v>0</v>
      </c>
      <c r="U302">
        <f>IF($P302,T302*Analysis!$B$28+Analysis!$B$29,0)</f>
        <v>0</v>
      </c>
      <c r="V302">
        <f>U302-'Flight Input'!$U302</f>
        <v>0</v>
      </c>
      <c r="W302">
        <f ca="1">MEDIAN2(R302,Analysis!$B$5,2)</f>
        <v>0</v>
      </c>
      <c r="X302">
        <f t="shared" ref="X302:Y302" ca="1" si="636">X301+W302*$D302</f>
        <v>0</v>
      </c>
      <c r="Y302">
        <f t="shared" ca="1" si="636"/>
        <v>0</v>
      </c>
      <c r="AA302">
        <f ca="1">AVERAGE2(W302,Analysis!$B$6,2)</f>
        <v>0</v>
      </c>
      <c r="AB302">
        <f t="shared" ref="AB302:AC302" ca="1" si="637">AB301+AA302*$D302</f>
        <v>0</v>
      </c>
      <c r="AC302">
        <f t="shared" ca="1" si="637"/>
        <v>0</v>
      </c>
      <c r="AF302">
        <f ca="1">IF(B302&gt;0,C302-Analysis!$B$14,0)</f>
        <v>2.007658542847679E-3</v>
      </c>
      <c r="AG302">
        <f ca="1">IF(B302&gt;0,AG301+AF302*$D302,0)</f>
        <v>-6.6144182939786612E-3</v>
      </c>
      <c r="AH302">
        <f ca="1">IF(B302&gt;0,AH301+AG302*$D302,0)</f>
        <v>-3.9522291095087481E-2</v>
      </c>
      <c r="AI302">
        <f ca="1">IF(AND(B302&gt;Analysis!$B$39,B302&lt;Analysis!$B$40),FilterInput(AF302,Analysis!$B$34,Analysis!$B$35),0)</f>
        <v>0</v>
      </c>
      <c r="AJ302">
        <f ca="1">MEDIAN2(AI302,Analysis!$B$5,2)</f>
        <v>0</v>
      </c>
      <c r="AK302">
        <f ca="1">AVERAGE2(AJ302,Analysis!$B$6,2)</f>
        <v>0</v>
      </c>
      <c r="AL302">
        <f ca="1">INTEGRAL2(R302,$B302,AL301,R301,$B301,Analysis!$B$22)</f>
        <v>0</v>
      </c>
      <c r="AM302">
        <f ca="1">IF(AND(B302&lt;Analysis!$B$40,B302&gt;0),INTEGRAL2(AL302,$B302,AM301,AL301,$B301,Analysis!$B$23),0)</f>
        <v>0</v>
      </c>
      <c r="AN302">
        <f>IF($P302,AM302*Analysis!$B$30+Analysis!$B$31,0)</f>
        <v>0</v>
      </c>
      <c r="AO302">
        <f>AN302-'Flight Input'!$U302</f>
        <v>0</v>
      </c>
      <c r="AQ302">
        <f>Analysis!$B$36*'Flight Input'!U302+IF('Flight Input'!U302 &gt; 0,Analysis!$B$37,0)</f>
        <v>0</v>
      </c>
      <c r="AR302">
        <f ca="1">_xlfn.COVARIANCE.P($AN$102:$AN$1102,'Flight Input'!U302:U1302)</f>
        <v>4.7809181555501538E-4</v>
      </c>
    </row>
    <row r="303" spans="1:44" x14ac:dyDescent="0.3">
      <c r="A303">
        <v>301</v>
      </c>
      <c r="B303">
        <f>'Flight Input'!M303</f>
        <v>6.0702909999963595</v>
      </c>
      <c r="C303">
        <f ca="1">INDIRECT(CONCATENATE("'Flight Input'!",Analysis!$B$2,A303+2))</f>
        <v>9.8530364699999993</v>
      </c>
      <c r="D303">
        <f t="shared" si="542"/>
        <v>2.0566999999573454E-2</v>
      </c>
      <c r="F303">
        <f t="shared" ca="1" si="548"/>
        <v>59.286699622118682</v>
      </c>
      <c r="G303">
        <f t="shared" ca="1" si="549"/>
        <v>178.98356697551645</v>
      </c>
      <c r="I303">
        <f>SUM(D$2:D303)/COUNT(D$2:D303)</f>
        <v>1.9992328903657552E-2</v>
      </c>
      <c r="J303">
        <f t="shared" si="543"/>
        <v>1.0287445799178887</v>
      </c>
      <c r="L303">
        <f ca="1">VARA(C$2:C303)</f>
        <v>4.9147277981342484E-4</v>
      </c>
      <c r="M303">
        <f t="shared" ca="1" si="544"/>
        <v>-7.9541957726768635E-5</v>
      </c>
      <c r="N303">
        <f t="shared" ca="1" si="550"/>
        <v>-0.10398113482981465</v>
      </c>
      <c r="O303" t="b">
        <f ca="1">IF(OR(O302,M303*MIN((B303-B$2)*Analysis!$B$19,1)&gt;Analysis!$B$18),TRUE,FALSE)</f>
        <v>0</v>
      </c>
      <c r="P303" t="b">
        <f>IF(OR('Flight Input'!N303=3,'Flight Input'!N303=9),TRUE,FALSE)</f>
        <v>0</v>
      </c>
      <c r="Q303">
        <f ca="1">IF(O303,Q302,SUM(C$2:C303)/COUNT(C$2:C303))+(Analysis!$D$14-500)/1000000</f>
        <v>9.8523166154635682</v>
      </c>
      <c r="R303">
        <f t="shared" ca="1" si="545"/>
        <v>0</v>
      </c>
      <c r="S303">
        <f t="shared" ca="1" si="551"/>
        <v>0</v>
      </c>
      <c r="T303">
        <f>IF(P303,T302+S303*$D303,0)</f>
        <v>0</v>
      </c>
      <c r="U303">
        <f>IF($P303,T303*Analysis!$B$28+Analysis!$B$29,0)</f>
        <v>0</v>
      </c>
      <c r="V303">
        <f>U303-'Flight Input'!$U303</f>
        <v>0</v>
      </c>
      <c r="W303">
        <f ca="1">MEDIAN2(R303,Analysis!$B$5,2)</f>
        <v>0</v>
      </c>
      <c r="X303">
        <f t="shared" ref="X303:Y303" ca="1" si="638">X302+W303*$D303</f>
        <v>0</v>
      </c>
      <c r="Y303">
        <f t="shared" ca="1" si="638"/>
        <v>0</v>
      </c>
      <c r="AA303">
        <f ca="1">AVERAGE2(W303,Analysis!$B$6,2)</f>
        <v>0</v>
      </c>
      <c r="AB303">
        <f t="shared" ref="AB303:AC303" ca="1" si="639">AB302+AA303*$D303</f>
        <v>0</v>
      </c>
      <c r="AC303">
        <f t="shared" ca="1" si="639"/>
        <v>0</v>
      </c>
      <c r="AF303">
        <f ca="1">IF(B303&gt;0,C303-Analysis!$B$14,0)</f>
        <v>-1.3092145715276615E-4</v>
      </c>
      <c r="AG303">
        <f ca="1">IF(B303&gt;0,AG302+AF303*$D303,0)</f>
        <v>-6.6171109555878665E-3</v>
      </c>
      <c r="AH303">
        <f ca="1">IF(B303&gt;0,AH302+AG303*$D303,0)</f>
        <v>-3.9658385216108233E-2</v>
      </c>
      <c r="AI303">
        <f ca="1">IF(AND(B303&gt;Analysis!$B$39,B303&lt;Analysis!$B$40),FilterInput(AF303,Analysis!$B$34,Analysis!$B$35),0)</f>
        <v>0</v>
      </c>
      <c r="AJ303">
        <f ca="1">MEDIAN2(AI303,Analysis!$B$5,2)</f>
        <v>0</v>
      </c>
      <c r="AK303">
        <f ca="1">AVERAGE2(AJ303,Analysis!$B$6,2)</f>
        <v>0</v>
      </c>
      <c r="AL303">
        <f ca="1">INTEGRAL2(R303,$B303,AL302,R302,$B302,Analysis!$B$22)</f>
        <v>0</v>
      </c>
      <c r="AM303">
        <f ca="1">IF(AND(B303&lt;Analysis!$B$40,B303&gt;0),INTEGRAL2(AL303,$B303,AM302,AL302,$B302,Analysis!$B$23),0)</f>
        <v>0</v>
      </c>
      <c r="AN303">
        <f>IF($P303,AM303*Analysis!$B$30+Analysis!$B$31,0)</f>
        <v>0</v>
      </c>
      <c r="AO303">
        <f>AN303-'Flight Input'!$U303</f>
        <v>0</v>
      </c>
      <c r="AQ303">
        <f>Analysis!$B$36*'Flight Input'!U303+IF('Flight Input'!U303 &gt; 0,Analysis!$B$37,0)</f>
        <v>0</v>
      </c>
      <c r="AR303">
        <f ca="1">_xlfn.COVARIANCE.P($AN$102:$AN$1102,'Flight Input'!U303:U1303)</f>
        <v>4.0706927984970838E-4</v>
      </c>
    </row>
    <row r="304" spans="1:44" x14ac:dyDescent="0.3">
      <c r="A304">
        <v>302</v>
      </c>
      <c r="B304">
        <f>'Flight Input'!M304</f>
        <v>6.0916339999967022</v>
      </c>
      <c r="C304">
        <f ca="1">INDIRECT(CONCATENATE("'Flight Input'!",Analysis!$B$2,A304+2))</f>
        <v>9.8524086300000011</v>
      </c>
      <c r="D304">
        <f t="shared" si="542"/>
        <v>2.1343000000342727E-2</v>
      </c>
      <c r="F304">
        <f t="shared" ca="1" si="548"/>
        <v>59.49697957951215</v>
      </c>
      <c r="G304">
        <f t="shared" ca="1" si="549"/>
        <v>180.25341101070237</v>
      </c>
      <c r="I304">
        <f>SUM(D$2:D304)/COUNT(D$2:D304)</f>
        <v>1.9996801324507502E-2</v>
      </c>
      <c r="J304">
        <f t="shared" si="543"/>
        <v>1.0673207006455259</v>
      </c>
      <c r="L304">
        <f ca="1">VARA(C$2:C304)</f>
        <v>4.8984552118883388E-4</v>
      </c>
      <c r="M304">
        <f t="shared" ca="1" si="544"/>
        <v>-7.6243200326328397E-5</v>
      </c>
      <c r="N304">
        <f t="shared" ca="1" si="550"/>
        <v>-2.9416670570588804E-2</v>
      </c>
      <c r="O304" t="b">
        <f ca="1">IF(OR(O303,M304*MIN((B304-B$2)*Analysis!$B$19,1)&gt;Analysis!$B$18),TRUE,FALSE)</f>
        <v>0</v>
      </c>
      <c r="P304" t="b">
        <f>IF(OR('Flight Input'!N304=3,'Flight Input'!N304=9),TRUE,FALSE)</f>
        <v>0</v>
      </c>
      <c r="Q304">
        <f ca="1">IF(O304,Q303,SUM(C$2:C304)/COUNT(C$2:C304))+(Analysis!$D$14-500)/1000000</f>
        <v>9.852317282178209</v>
      </c>
      <c r="R304">
        <f t="shared" ca="1" si="545"/>
        <v>0</v>
      </c>
      <c r="S304">
        <f t="shared" ca="1" si="551"/>
        <v>0</v>
      </c>
      <c r="T304">
        <f>IF(P304,T303+S304*$D304,0)</f>
        <v>0</v>
      </c>
      <c r="U304">
        <f>IF($P304,T304*Analysis!$B$28+Analysis!$B$29,0)</f>
        <v>0</v>
      </c>
      <c r="V304">
        <f>U304-'Flight Input'!$U304</f>
        <v>0</v>
      </c>
      <c r="W304">
        <f ca="1">MEDIAN2(R304,Analysis!$B$5,2)</f>
        <v>0</v>
      </c>
      <c r="X304">
        <f t="shared" ref="X304:Y304" ca="1" si="640">X303+W304*$D304</f>
        <v>0</v>
      </c>
      <c r="Y304">
        <f t="shared" ca="1" si="640"/>
        <v>0</v>
      </c>
      <c r="AA304">
        <f ca="1">AVERAGE2(W304,Analysis!$B$6,2)</f>
        <v>0</v>
      </c>
      <c r="AB304">
        <f t="shared" ref="AB304:AC304" ca="1" si="641">AB303+AA304*$D304</f>
        <v>0</v>
      </c>
      <c r="AC304">
        <f t="shared" ca="1" si="641"/>
        <v>0</v>
      </c>
      <c r="AF304">
        <f ca="1">IF(B304&gt;0,C304-Analysis!$B$14,0)</f>
        <v>-7.5876145715092491E-4</v>
      </c>
      <c r="AG304">
        <f ca="1">IF(B304&gt;0,AG303+AF304*$D304,0)</f>
        <v>-6.6333052013680983E-3</v>
      </c>
      <c r="AH304">
        <f ca="1">IF(B304&gt;0,AH303+AG304*$D304,0)</f>
        <v>-3.9799959849023306E-2</v>
      </c>
      <c r="AI304">
        <f ca="1">IF(AND(B304&gt;Analysis!$B$39,B304&lt;Analysis!$B$40),FilterInput(AF304,Analysis!$B$34,Analysis!$B$35),0)</f>
        <v>0</v>
      </c>
      <c r="AJ304">
        <f ca="1">MEDIAN2(AI304,Analysis!$B$5,2)</f>
        <v>0</v>
      </c>
      <c r="AK304">
        <f ca="1">AVERAGE2(AJ304,Analysis!$B$6,2)</f>
        <v>0</v>
      </c>
      <c r="AL304">
        <f ca="1">INTEGRAL2(R304,$B304,AL303,R303,$B303,Analysis!$B$22)</f>
        <v>0</v>
      </c>
      <c r="AM304">
        <f ca="1">IF(AND(B304&lt;Analysis!$B$40,B304&gt;0),INTEGRAL2(AL304,$B304,AM303,AL303,$B303,Analysis!$B$23),0)</f>
        <v>0</v>
      </c>
      <c r="AN304">
        <f>IF($P304,AM304*Analysis!$B$30+Analysis!$B$31,0)</f>
        <v>0</v>
      </c>
      <c r="AO304">
        <f>AN304-'Flight Input'!$U304</f>
        <v>0</v>
      </c>
      <c r="AQ304">
        <f>Analysis!$B$36*'Flight Input'!U304+IF('Flight Input'!U304 &gt; 0,Analysis!$B$37,0)</f>
        <v>0</v>
      </c>
      <c r="AR304">
        <f ca="1">_xlfn.COVARIANCE.P($AN$102:$AN$1102,'Flight Input'!U304:U1304)</f>
        <v>3.3546292843861816E-4</v>
      </c>
    </row>
    <row r="305" spans="1:44" x14ac:dyDescent="0.3">
      <c r="A305">
        <v>303</v>
      </c>
      <c r="B305">
        <f>'Flight Input'!M305</f>
        <v>6.1098610000044573</v>
      </c>
      <c r="C305">
        <f ca="1">INDIRECT(CONCATENATE("'Flight Input'!",Analysis!$B$2,A305+2))</f>
        <v>9.8504466300000022</v>
      </c>
      <c r="D305">
        <f t="shared" si="542"/>
        <v>1.8227000007755123E-2</v>
      </c>
      <c r="F305">
        <f t="shared" ca="1" si="548"/>
        <v>59.67652367031355</v>
      </c>
      <c r="G305">
        <f t="shared" ca="1" si="549"/>
        <v>181.34113500810398</v>
      </c>
      <c r="I305">
        <f>SUM(D$2:D305)/COUNT(D$2:D305)</f>
        <v>1.9990960396069377E-2</v>
      </c>
      <c r="J305">
        <f t="shared" si="543"/>
        <v>0.91176209880036163</v>
      </c>
      <c r="L305">
        <f ca="1">VARA(C$2:C305)</f>
        <v>4.8823906633034244E-4</v>
      </c>
      <c r="M305">
        <f t="shared" ca="1" si="544"/>
        <v>-8.8135999221371629E-5</v>
      </c>
      <c r="N305">
        <f t="shared" ca="1" si="550"/>
        <v>-0.10764250832084973</v>
      </c>
      <c r="O305" t="b">
        <f ca="1">IF(OR(O304,M305*MIN((B305-B$2)*Analysis!$B$19,1)&gt;Analysis!$B$18),TRUE,FALSE)</f>
        <v>0</v>
      </c>
      <c r="P305" t="b">
        <f>IF(OR('Flight Input'!N305=3,'Flight Input'!N305=9),TRUE,FALSE)</f>
        <v>0</v>
      </c>
      <c r="Q305">
        <f ca="1">IF(O305,Q304,SUM(C$2:C305)/COUNT(C$2:C305))+(Analysis!$D$14-500)/1000000</f>
        <v>9.8523114905592024</v>
      </c>
      <c r="R305">
        <f t="shared" ca="1" si="545"/>
        <v>0</v>
      </c>
      <c r="S305">
        <f t="shared" ca="1" si="551"/>
        <v>0</v>
      </c>
      <c r="T305">
        <f>IF(P305,T304+S305*$D305,0)</f>
        <v>0</v>
      </c>
      <c r="U305">
        <f>IF($P305,T305*Analysis!$B$28+Analysis!$B$29,0)</f>
        <v>0</v>
      </c>
      <c r="V305">
        <f>U305-'Flight Input'!$U305</f>
        <v>0</v>
      </c>
      <c r="W305">
        <f ca="1">MEDIAN2(R305,Analysis!$B$5,2)</f>
        <v>0</v>
      </c>
      <c r="X305">
        <f t="shared" ref="X305:Y305" ca="1" si="642">X304+W305*$D305</f>
        <v>0</v>
      </c>
      <c r="Y305">
        <f t="shared" ca="1" si="642"/>
        <v>0</v>
      </c>
      <c r="AA305">
        <f ca="1">AVERAGE2(W305,Analysis!$B$6,2)</f>
        <v>0</v>
      </c>
      <c r="AB305">
        <f t="shared" ref="AB305:AC305" ca="1" si="643">AB304+AA305*$D305</f>
        <v>0</v>
      </c>
      <c r="AC305">
        <f t="shared" ca="1" si="643"/>
        <v>0</v>
      </c>
      <c r="AF305">
        <f ca="1">IF(B305&gt;0,C305-Analysis!$B$14,0)</f>
        <v>-2.720761457149834E-3</v>
      </c>
      <c r="AG305">
        <f ca="1">IF(B305&gt;0,AG304+AF305*$D305,0)</f>
        <v>-6.682896520468668E-3</v>
      </c>
      <c r="AH305">
        <f ca="1">IF(B305&gt;0,AH304+AG305*$D305,0)</f>
        <v>-3.9921769003953715E-2</v>
      </c>
      <c r="AI305">
        <f ca="1">IF(AND(B305&gt;Analysis!$B$39,B305&lt;Analysis!$B$40),FilterInput(AF305,Analysis!$B$34,Analysis!$B$35),0)</f>
        <v>0</v>
      </c>
      <c r="AJ305">
        <f ca="1">MEDIAN2(AI305,Analysis!$B$5,2)</f>
        <v>0</v>
      </c>
      <c r="AK305">
        <f ca="1">AVERAGE2(AJ305,Analysis!$B$6,2)</f>
        <v>0</v>
      </c>
      <c r="AL305">
        <f ca="1">INTEGRAL2(R305,$B305,AL304,R304,$B304,Analysis!$B$22)</f>
        <v>0</v>
      </c>
      <c r="AM305">
        <f ca="1">IF(AND(B305&lt;Analysis!$B$40,B305&gt;0),INTEGRAL2(AL305,$B305,AM304,AL304,$B304,Analysis!$B$23),0)</f>
        <v>0</v>
      </c>
      <c r="AN305">
        <f>IF($P305,AM305*Analysis!$B$30+Analysis!$B$31,0)</f>
        <v>0</v>
      </c>
      <c r="AO305">
        <f>AN305-'Flight Input'!$U305</f>
        <v>0</v>
      </c>
      <c r="AQ305">
        <f>Analysis!$B$36*'Flight Input'!U305+IF('Flight Input'!U305 &gt; 0,Analysis!$B$37,0)</f>
        <v>0</v>
      </c>
      <c r="AR305">
        <f ca="1">_xlfn.COVARIANCE.P($AN$102:$AN$1102,'Flight Input'!U305:U1305)</f>
        <v>2.6512827974134505E-4</v>
      </c>
    </row>
    <row r="306" spans="1:44" x14ac:dyDescent="0.3">
      <c r="A306">
        <v>304</v>
      </c>
      <c r="B306">
        <f>'Flight Input'!M306</f>
        <v>6.1296969999966677</v>
      </c>
      <c r="C306">
        <f ca="1">INDIRECT(CONCATENATE("'Flight Input'!",Analysis!$B$2,A306+2))</f>
        <v>9.850858650000001</v>
      </c>
      <c r="D306">
        <f t="shared" si="542"/>
        <v>1.9835999992210418E-2</v>
      </c>
      <c r="F306">
        <f t="shared" ca="1" si="548"/>
        <v>59.871925302418219</v>
      </c>
      <c r="G306">
        <f t="shared" ca="1" si="549"/>
        <v>182.52875451793636</v>
      </c>
      <c r="I306">
        <f>SUM(D$2:D306)/COUNT(D$2:D306)</f>
        <v>1.9990450657898787E-2</v>
      </c>
      <c r="J306">
        <f t="shared" si="543"/>
        <v>0.99227377769858627</v>
      </c>
      <c r="L306">
        <f ca="1">VARA(C$2:C306)</f>
        <v>4.8663892896928313E-4</v>
      </c>
      <c r="M306">
        <f t="shared" ca="1" si="544"/>
        <v>-8.0668348542431889E-5</v>
      </c>
      <c r="N306">
        <f t="shared" ca="1" si="550"/>
        <v>2.0771324871982615E-2</v>
      </c>
      <c r="O306" t="b">
        <f ca="1">IF(OR(O305,M306*MIN((B306-B$2)*Analysis!$B$19,1)&gt;Analysis!$B$18),TRUE,FALSE)</f>
        <v>0</v>
      </c>
      <c r="P306" t="b">
        <f>IF(OR('Flight Input'!N306=3,'Flight Input'!N306=9),TRUE,FALSE)</f>
        <v>0</v>
      </c>
      <c r="Q306">
        <f ca="1">IF(O306,Q305,SUM(C$2:C306)/COUNT(C$2:C306))+(Analysis!$D$14-500)/1000000</f>
        <v>9.8523070878032719</v>
      </c>
      <c r="R306">
        <f t="shared" ca="1" si="545"/>
        <v>0</v>
      </c>
      <c r="S306">
        <f t="shared" ca="1" si="551"/>
        <v>0</v>
      </c>
      <c r="T306">
        <f>IF(P306,T305+S306*$D306,0)</f>
        <v>0</v>
      </c>
      <c r="U306">
        <f>IF($P306,T306*Analysis!$B$28+Analysis!$B$29,0)</f>
        <v>0</v>
      </c>
      <c r="V306">
        <f>U306-'Flight Input'!$U306</f>
        <v>0</v>
      </c>
      <c r="W306">
        <f ca="1">MEDIAN2(R306,Analysis!$B$5,2)</f>
        <v>0</v>
      </c>
      <c r="X306">
        <f t="shared" ref="X306:Y306" ca="1" si="644">X305+W306*$D306</f>
        <v>0</v>
      </c>
      <c r="Y306">
        <f t="shared" ca="1" si="644"/>
        <v>0</v>
      </c>
      <c r="AA306">
        <f ca="1">AVERAGE2(W306,Analysis!$B$6,2)</f>
        <v>0</v>
      </c>
      <c r="AB306">
        <f t="shared" ref="AB306:AC306" ca="1" si="645">AB305+AA306*$D306</f>
        <v>0</v>
      </c>
      <c r="AC306">
        <f t="shared" ca="1" si="645"/>
        <v>0</v>
      </c>
      <c r="AF306">
        <f ca="1">IF(B306&gt;0,C306-Analysis!$B$14,0)</f>
        <v>-2.3087414571509868E-3</v>
      </c>
      <c r="AG306">
        <f ca="1">IF(B306&gt;0,AG305+AF306*$D306,0)</f>
        <v>-6.728692715994731E-3</v>
      </c>
      <c r="AH306">
        <f ca="1">IF(B306&gt;0,AH305+AG306*$D306,0)</f>
        <v>-4.0055239352615776E-2</v>
      </c>
      <c r="AI306">
        <f ca="1">IF(AND(B306&gt;Analysis!$B$39,B306&lt;Analysis!$B$40),FilterInput(AF306,Analysis!$B$34,Analysis!$B$35),0)</f>
        <v>0</v>
      </c>
      <c r="AJ306">
        <f ca="1">MEDIAN2(AI306,Analysis!$B$5,2)</f>
        <v>0</v>
      </c>
      <c r="AK306">
        <f ca="1">AVERAGE2(AJ306,Analysis!$B$6,2)</f>
        <v>0</v>
      </c>
      <c r="AL306">
        <f ca="1">INTEGRAL2(R306,$B306,AL305,R305,$B305,Analysis!$B$22)</f>
        <v>0</v>
      </c>
      <c r="AM306">
        <f ca="1">IF(AND(B306&lt;Analysis!$B$40,B306&gt;0),INTEGRAL2(AL306,$B306,AM305,AL305,$B305,Analysis!$B$23),0)</f>
        <v>0</v>
      </c>
      <c r="AN306">
        <f>IF($P306,AM306*Analysis!$B$30+Analysis!$B$31,0)</f>
        <v>0</v>
      </c>
      <c r="AO306">
        <f>AN306-'Flight Input'!$U306</f>
        <v>0</v>
      </c>
      <c r="AQ306">
        <f>Analysis!$B$36*'Flight Input'!U306+IF('Flight Input'!U306 &gt; 0,Analysis!$B$37,0)</f>
        <v>0</v>
      </c>
      <c r="AR306">
        <f ca="1">_xlfn.COVARIANCE.P($AN$102:$AN$1102,'Flight Input'!U306:U1306)</f>
        <v>1.9398675621864534E-4</v>
      </c>
    </row>
    <row r="307" spans="1:44" x14ac:dyDescent="0.3">
      <c r="A307">
        <v>305</v>
      </c>
      <c r="B307">
        <f>'Flight Input'!M307</f>
        <v>6.1473790000018198</v>
      </c>
      <c r="C307">
        <f ca="1">INDIRECT(CONCATENATE("'Flight Input'!",Analysis!$B$2,A307+2))</f>
        <v>9.8518396500000005</v>
      </c>
      <c r="D307">
        <f t="shared" si="542"/>
        <v>1.7682000005152076E-2</v>
      </c>
      <c r="F307">
        <f t="shared" ca="1" si="548"/>
        <v>60.046125531160278</v>
      </c>
      <c r="G307">
        <f t="shared" ca="1" si="549"/>
        <v>183.5904901098877</v>
      </c>
      <c r="I307">
        <f>SUM(D$2:D307)/COUNT(D$2:D307)</f>
        <v>1.9982881967234044E-2</v>
      </c>
      <c r="J307">
        <f t="shared" si="543"/>
        <v>0.88485735111408226</v>
      </c>
      <c r="L307">
        <f ca="1">VARA(C$2:C307)</f>
        <v>4.8504380901941998E-4</v>
      </c>
      <c r="M307">
        <f t="shared" ca="1" si="544"/>
        <v>-9.021151167279587E-5</v>
      </c>
      <c r="N307">
        <f t="shared" ca="1" si="550"/>
        <v>5.5480149288181006E-2</v>
      </c>
      <c r="O307" t="b">
        <f ca="1">IF(OR(O306,M307*MIN((B307-B$2)*Analysis!$B$19,1)&gt;Analysis!$B$18),TRUE,FALSE)</f>
        <v>0</v>
      </c>
      <c r="P307" t="b">
        <f>IF(OR('Flight Input'!N307=3,'Flight Input'!N307=9),TRUE,FALSE)</f>
        <v>0</v>
      </c>
      <c r="Q307">
        <f ca="1">IF(O307,Q306,SUM(C$2:C307)/COUNT(C$2:C307))+(Analysis!$D$14-500)/1000000</f>
        <v>9.8523059197058753</v>
      </c>
      <c r="R307">
        <f t="shared" ca="1" si="545"/>
        <v>0</v>
      </c>
      <c r="S307">
        <f t="shared" ca="1" si="551"/>
        <v>0</v>
      </c>
      <c r="T307">
        <f>IF(P307,T306+S307*$D307,0)</f>
        <v>0</v>
      </c>
      <c r="U307">
        <f>IF($P307,T307*Analysis!$B$28+Analysis!$B$29,0)</f>
        <v>0</v>
      </c>
      <c r="V307">
        <f>U307-'Flight Input'!$U307</f>
        <v>0</v>
      </c>
      <c r="W307">
        <f ca="1">MEDIAN2(R307,Analysis!$B$5,2)</f>
        <v>0</v>
      </c>
      <c r="X307">
        <f t="shared" ref="X307:Y307" ca="1" si="646">X306+W307*$D307</f>
        <v>0</v>
      </c>
      <c r="Y307">
        <f t="shared" ca="1" si="646"/>
        <v>0</v>
      </c>
      <c r="AA307">
        <f ca="1">AVERAGE2(W307,Analysis!$B$6,2)</f>
        <v>0</v>
      </c>
      <c r="AB307">
        <f t="shared" ref="AB307:AC307" ca="1" si="647">AB306+AA307*$D307</f>
        <v>0</v>
      </c>
      <c r="AC307">
        <f t="shared" ca="1" si="647"/>
        <v>0</v>
      </c>
      <c r="AF307">
        <f ca="1">IF(B307&gt;0,C307-Analysis!$B$14,0)</f>
        <v>-1.3277414571515322E-3</v>
      </c>
      <c r="AG307">
        <f ca="1">IF(B307&gt;0,AG306+AF307*$D307,0)</f>
        <v>-6.7521698404469253E-3</v>
      </c>
      <c r="AH307">
        <f ca="1">IF(B307&gt;0,AH306+AG307*$D307,0)</f>
        <v>-4.0174631219769344E-2</v>
      </c>
      <c r="AI307">
        <f ca="1">IF(AND(B307&gt;Analysis!$B$39,B307&lt;Analysis!$B$40),FilterInput(AF307,Analysis!$B$34,Analysis!$B$35),0)</f>
        <v>0</v>
      </c>
      <c r="AJ307">
        <f ca="1">MEDIAN2(AI307,Analysis!$B$5,2)</f>
        <v>0</v>
      </c>
      <c r="AK307">
        <f ca="1">AVERAGE2(AJ307,Analysis!$B$6,2)</f>
        <v>0</v>
      </c>
      <c r="AL307">
        <f ca="1">INTEGRAL2(R307,$B307,AL306,R306,$B306,Analysis!$B$22)</f>
        <v>0</v>
      </c>
      <c r="AM307">
        <f ca="1">IF(AND(B307&lt;Analysis!$B$40,B307&gt;0),INTEGRAL2(AL307,$B307,AM306,AL306,$B306,Analysis!$B$23),0)</f>
        <v>0</v>
      </c>
      <c r="AN307">
        <f>IF($P307,AM307*Analysis!$B$30+Analysis!$B$31,0)</f>
        <v>0</v>
      </c>
      <c r="AO307">
        <f>AN307-'Flight Input'!$U307</f>
        <v>0</v>
      </c>
      <c r="AQ307">
        <f>Analysis!$B$36*'Flight Input'!U307+IF('Flight Input'!U307 &gt; 0,Analysis!$B$37,0)</f>
        <v>0</v>
      </c>
      <c r="AR307">
        <f ca="1">_xlfn.COVARIANCE.P($AN$102:$AN$1102,'Flight Input'!U307:U1307)</f>
        <v>1.2166694632453047E-4</v>
      </c>
    </row>
    <row r="308" spans="1:44" x14ac:dyDescent="0.3">
      <c r="A308">
        <v>306</v>
      </c>
      <c r="B308">
        <f>'Flight Input'!M308</f>
        <v>6.1705170000059297</v>
      </c>
      <c r="C308">
        <f ca="1">INDIRECT(CONCATENATE("'Flight Input'!",Analysis!$B$2,A308+2))</f>
        <v>9.8533700100000008</v>
      </c>
      <c r="D308">
        <f t="shared" si="542"/>
        <v>2.3138000004109927E-2</v>
      </c>
      <c r="F308">
        <f t="shared" ca="1" si="548"/>
        <v>60.274112806492155</v>
      </c>
      <c r="G308">
        <f t="shared" ca="1" si="549"/>
        <v>184.98511253225203</v>
      </c>
      <c r="I308">
        <f>SUM(D$2:D308)/COUNT(D$2:D308)</f>
        <v>1.9993192810491809E-2</v>
      </c>
      <c r="J308">
        <f t="shared" si="543"/>
        <v>1.1572938961488843</v>
      </c>
      <c r="L308">
        <f ca="1">VARA(C$2:C308)</f>
        <v>4.8346318872141453E-4</v>
      </c>
      <c r="M308">
        <f t="shared" ca="1" si="544"/>
        <v>-6.8312745169188621E-5</v>
      </c>
      <c r="N308">
        <f t="shared" ca="1" si="550"/>
        <v>6.6140548004514355E-2</v>
      </c>
      <c r="O308" t="b">
        <f ca="1">IF(OR(O307,M308*MIN((B308-B$2)*Analysis!$B$19,1)&gt;Analysis!$B$18),TRUE,FALSE)</f>
        <v>0</v>
      </c>
      <c r="P308" t="b">
        <f>IF(OR('Flight Input'!N308=3,'Flight Input'!N308=9),TRUE,FALSE)</f>
        <v>0</v>
      </c>
      <c r="Q308">
        <f ca="1">IF(O308,Q307,SUM(C$2:C308)/COUNT(C$2:C308))+(Analysis!$D$14-500)/1000000</f>
        <v>9.8523097441042271</v>
      </c>
      <c r="R308">
        <f t="shared" ca="1" si="545"/>
        <v>0</v>
      </c>
      <c r="S308">
        <f t="shared" ca="1" si="551"/>
        <v>0</v>
      </c>
      <c r="T308">
        <f>IF(P308,T307+S308*$D308,0)</f>
        <v>0</v>
      </c>
      <c r="U308">
        <f>IF($P308,T308*Analysis!$B$28+Analysis!$B$29,0)</f>
        <v>0</v>
      </c>
      <c r="V308">
        <f>U308-'Flight Input'!$U308</f>
        <v>0</v>
      </c>
      <c r="W308">
        <f ca="1">MEDIAN2(R308,Analysis!$B$5,2)</f>
        <v>0</v>
      </c>
      <c r="X308">
        <f t="shared" ref="X308:Y308" ca="1" si="648">X307+W308*$D308</f>
        <v>0</v>
      </c>
      <c r="Y308">
        <f t="shared" ca="1" si="648"/>
        <v>0</v>
      </c>
      <c r="AA308">
        <f ca="1">AVERAGE2(W308,Analysis!$B$6,2)</f>
        <v>0</v>
      </c>
      <c r="AB308">
        <f t="shared" ref="AB308:AC308" ca="1" si="649">AB307+AA308*$D308</f>
        <v>0</v>
      </c>
      <c r="AC308">
        <f t="shared" ca="1" si="649"/>
        <v>0</v>
      </c>
      <c r="AF308">
        <f ca="1">IF(B308&gt;0,C308-Analysis!$B$14,0)</f>
        <v>2.0261854284875369E-4</v>
      </c>
      <c r="AG308">
        <f ca="1">IF(B308&gt;0,AG307+AF308*$D308,0)</f>
        <v>-6.7474816526016581E-3</v>
      </c>
      <c r="AH308">
        <f ca="1">IF(B308&gt;0,AH307+AG308*$D308,0)</f>
        <v>-4.0330754450274973E-2</v>
      </c>
      <c r="AI308">
        <f ca="1">IF(AND(B308&gt;Analysis!$B$39,B308&lt;Analysis!$B$40),FilterInput(AF308,Analysis!$B$34,Analysis!$B$35),0)</f>
        <v>0</v>
      </c>
      <c r="AJ308">
        <f ca="1">MEDIAN2(AI308,Analysis!$B$5,2)</f>
        <v>0</v>
      </c>
      <c r="AK308">
        <f ca="1">AVERAGE2(AJ308,Analysis!$B$6,2)</f>
        <v>0</v>
      </c>
      <c r="AL308">
        <f ca="1">INTEGRAL2(R308,$B308,AL307,R307,$B307,Analysis!$B$22)</f>
        <v>0</v>
      </c>
      <c r="AM308">
        <f ca="1">IF(AND(B308&lt;Analysis!$B$40,B308&gt;0),INTEGRAL2(AL308,$B308,AM307,AL307,$B307,Analysis!$B$23),0)</f>
        <v>0</v>
      </c>
      <c r="AN308">
        <f>IF($P308,AM308*Analysis!$B$30+Analysis!$B$31,0)</f>
        <v>0</v>
      </c>
      <c r="AO308">
        <f>AN308-'Flight Input'!$U308</f>
        <v>0</v>
      </c>
      <c r="AQ308">
        <f>Analysis!$B$36*'Flight Input'!U308+IF('Flight Input'!U308 &gt; 0,Analysis!$B$37,0)</f>
        <v>0</v>
      </c>
      <c r="AR308">
        <f ca="1">_xlfn.COVARIANCE.P($AN$102:$AN$1102,'Flight Input'!U308:U1308)</f>
        <v>4.8632572715924921E-5</v>
      </c>
    </row>
    <row r="309" spans="1:44" x14ac:dyDescent="0.3">
      <c r="A309">
        <v>307</v>
      </c>
      <c r="B309">
        <f>'Flight Input'!M309</f>
        <v>6.1910729999945033</v>
      </c>
      <c r="C309">
        <f ca="1">INDIRECT(CONCATENATE("'Flight Input'!",Analysis!$B$2,A309+2))</f>
        <v>9.85001499</v>
      </c>
      <c r="D309">
        <f t="shared" si="542"/>
        <v>2.0555999988573603E-2</v>
      </c>
      <c r="F309">
        <f t="shared" ca="1" si="548"/>
        <v>60.476589714514049</v>
      </c>
      <c r="G309">
        <f t="shared" ca="1" si="549"/>
        <v>186.22826930973255</v>
      </c>
      <c r="I309">
        <f>SUM(D$2:D309)/COUNT(D$2:D309)</f>
        <v>1.9995026058628882E-2</v>
      </c>
      <c r="J309">
        <f t="shared" si="543"/>
        <v>1.0280556738610818</v>
      </c>
      <c r="L309">
        <f ca="1">VARA(C$2:C309)</f>
        <v>4.8190388730295458E-4</v>
      </c>
      <c r="M309">
        <f t="shared" ca="1" si="544"/>
        <v>-7.5856266750667196E-5</v>
      </c>
      <c r="N309">
        <f t="shared" ca="1" si="550"/>
        <v>-0.16321366033594609</v>
      </c>
      <c r="O309" t="b">
        <f ca="1">IF(OR(O308,M309*MIN((B309-B$2)*Analysis!$B$19,1)&gt;Analysis!$B$18),TRUE,FALSE)</f>
        <v>0</v>
      </c>
      <c r="P309" t="b">
        <f>IF(OR('Flight Input'!N309=3,'Flight Input'!N309=9),TRUE,FALSE)</f>
        <v>0</v>
      </c>
      <c r="Q309">
        <f ca="1">IF(O309,Q308,SUM(C$2:C309)/COUNT(C$2:C309))+(Analysis!$D$14-500)/1000000</f>
        <v>9.852302650746747</v>
      </c>
      <c r="R309">
        <f t="shared" ca="1" si="545"/>
        <v>0</v>
      </c>
      <c r="S309">
        <f t="shared" ca="1" si="551"/>
        <v>0</v>
      </c>
      <c r="T309">
        <f>IF(P309,T308+S309*$D309,0)</f>
        <v>0</v>
      </c>
      <c r="U309">
        <f>IF($P309,T309*Analysis!$B$28+Analysis!$B$29,0)</f>
        <v>0</v>
      </c>
      <c r="V309">
        <f>U309-'Flight Input'!$U309</f>
        <v>0</v>
      </c>
      <c r="W309">
        <f ca="1">MEDIAN2(R309,Analysis!$B$5,2)</f>
        <v>0</v>
      </c>
      <c r="X309">
        <f t="shared" ref="X309:Y309" ca="1" si="650">X308+W309*$D309</f>
        <v>0</v>
      </c>
      <c r="Y309">
        <f t="shared" ca="1" si="650"/>
        <v>0</v>
      </c>
      <c r="AA309">
        <f ca="1">AVERAGE2(W309,Analysis!$B$6,2)</f>
        <v>0</v>
      </c>
      <c r="AB309">
        <f t="shared" ref="AB309:AC309" ca="1" si="651">AB308+AA309*$D309</f>
        <v>0</v>
      </c>
      <c r="AC309">
        <f t="shared" ca="1" si="651"/>
        <v>0</v>
      </c>
      <c r="AF309">
        <f ca="1">IF(B309&gt;0,C309-Analysis!$B$14,0)</f>
        <v>-3.1524014571520098E-3</v>
      </c>
      <c r="AG309">
        <f ca="1">IF(B309&gt;0,AG308+AF309*$D309,0)</f>
        <v>-6.8122824169188538E-3</v>
      </c>
      <c r="AH309">
        <f ca="1">IF(B309&gt;0,AH308+AG309*$D309,0)</f>
        <v>-4.0470787727559319E-2</v>
      </c>
      <c r="AI309">
        <f ca="1">IF(AND(B309&gt;Analysis!$B$39,B309&lt;Analysis!$B$40),FilterInput(AF309,Analysis!$B$34,Analysis!$B$35),0)</f>
        <v>0</v>
      </c>
      <c r="AJ309">
        <f ca="1">MEDIAN2(AI309,Analysis!$B$5,2)</f>
        <v>0</v>
      </c>
      <c r="AK309">
        <f ca="1">AVERAGE2(AJ309,Analysis!$B$6,2)</f>
        <v>0</v>
      </c>
      <c r="AL309">
        <f ca="1">INTEGRAL2(R309,$B309,AL308,R308,$B308,Analysis!$B$22)</f>
        <v>0</v>
      </c>
      <c r="AM309">
        <f ca="1">IF(AND(B309&lt;Analysis!$B$40,B309&gt;0),INTEGRAL2(AL309,$B309,AM308,AL308,$B308,Analysis!$B$23),0)</f>
        <v>0</v>
      </c>
      <c r="AN309">
        <f>IF($P309,AM309*Analysis!$B$30+Analysis!$B$31,0)</f>
        <v>0</v>
      </c>
      <c r="AO309">
        <f>AN309-'Flight Input'!$U309</f>
        <v>0</v>
      </c>
      <c r="AQ309">
        <f>Analysis!$B$36*'Flight Input'!U309+IF('Flight Input'!U309 &gt; 0,Analysis!$B$37,0)</f>
        <v>0</v>
      </c>
      <c r="AR309">
        <f ca="1">_xlfn.COVARIANCE.P($AN$102:$AN$1102,'Flight Input'!U309:U1309)</f>
        <v>-2.5173034425080734E-5</v>
      </c>
    </row>
    <row r="310" spans="1:44" x14ac:dyDescent="0.3">
      <c r="A310">
        <v>308</v>
      </c>
      <c r="B310">
        <f>'Flight Input'!M310</f>
        <v>6.2112950000009732</v>
      </c>
      <c r="C310">
        <f ca="1">INDIRECT(CONCATENATE("'Flight Input'!",Analysis!$B$2,A310+2))</f>
        <v>9.850711500000001</v>
      </c>
      <c r="D310">
        <f t="shared" si="542"/>
        <v>2.0222000006469898E-2</v>
      </c>
      <c r="F310">
        <f t="shared" ca="1" si="548"/>
        <v>60.675790802530784</v>
      </c>
      <c r="G310">
        <f t="shared" ca="1" si="549"/>
        <v>187.45525515173389</v>
      </c>
      <c r="I310">
        <f>SUM(D$2:D310)/COUNT(D$2:D310)</f>
        <v>1.9995762987030964E-2</v>
      </c>
      <c r="J310">
        <f t="shared" si="543"/>
        <v>1.0113142479027015</v>
      </c>
      <c r="L310">
        <f ca="1">VARA(C$2:C310)</f>
        <v>4.8034636399298916E-4</v>
      </c>
      <c r="M310">
        <f t="shared" ca="1" si="544"/>
        <v>-7.7021229822326934E-5</v>
      </c>
      <c r="N310">
        <f t="shared" ca="1" si="550"/>
        <v>3.4443180683319322E-2</v>
      </c>
      <c r="O310" t="b">
        <f ca="1">IF(OR(O309,M310*MIN((B310-B$2)*Analysis!$B$19,1)&gt;Analysis!$B$18),TRUE,FALSE)</f>
        <v>0</v>
      </c>
      <c r="P310" t="b">
        <f>IF(OR('Flight Input'!N310=3,'Flight Input'!N310=9),TRUE,FALSE)</f>
        <v>0</v>
      </c>
      <c r="Q310">
        <f ca="1">IF(O310,Q309,SUM(C$2:C310)/COUNT(C$2:C310))+(Analysis!$D$14-500)/1000000</f>
        <v>9.8522978573786357</v>
      </c>
      <c r="R310">
        <f t="shared" ca="1" si="545"/>
        <v>0</v>
      </c>
      <c r="S310">
        <f t="shared" ca="1" si="551"/>
        <v>0</v>
      </c>
      <c r="T310">
        <f>IF(P310,T309+S310*$D310,0)</f>
        <v>0</v>
      </c>
      <c r="U310">
        <f>IF($P310,T310*Analysis!$B$28+Analysis!$B$29,0)</f>
        <v>0</v>
      </c>
      <c r="V310">
        <f>U310-'Flight Input'!$U310</f>
        <v>0</v>
      </c>
      <c r="W310">
        <f ca="1">MEDIAN2(R310,Analysis!$B$5,2)</f>
        <v>0</v>
      </c>
      <c r="X310">
        <f t="shared" ref="X310:Y310" ca="1" si="652">X309+W310*$D310</f>
        <v>0</v>
      </c>
      <c r="Y310">
        <f t="shared" ca="1" si="652"/>
        <v>0</v>
      </c>
      <c r="AA310">
        <f ca="1">AVERAGE2(W310,Analysis!$B$6,2)</f>
        <v>0</v>
      </c>
      <c r="AB310">
        <f t="shared" ref="AB310:AC310" ca="1" si="653">AB309+AA310*$D310</f>
        <v>0</v>
      </c>
      <c r="AC310">
        <f t="shared" ca="1" si="653"/>
        <v>0</v>
      </c>
      <c r="AF310">
        <f ca="1">IF(B310&gt;0,C310-Analysis!$B$14,0)</f>
        <v>-2.4558914571510826E-3</v>
      </c>
      <c r="AG310">
        <f ca="1">IF(B310&gt;0,AG309+AF310*$D310,0)</f>
        <v>-6.8619454539812523E-3</v>
      </c>
      <c r="AH310">
        <f ca="1">IF(B310&gt;0,AH309+AG310*$D310,0)</f>
        <v>-4.0609549988574127E-2</v>
      </c>
      <c r="AI310">
        <f ca="1">IF(AND(B310&gt;Analysis!$B$39,B310&lt;Analysis!$B$40),FilterInput(AF310,Analysis!$B$34,Analysis!$B$35),0)</f>
        <v>0</v>
      </c>
      <c r="AJ310">
        <f ca="1">MEDIAN2(AI310,Analysis!$B$5,2)</f>
        <v>0</v>
      </c>
      <c r="AK310">
        <f ca="1">AVERAGE2(AJ310,Analysis!$B$6,2)</f>
        <v>0</v>
      </c>
      <c r="AL310">
        <f ca="1">INTEGRAL2(R310,$B310,AL309,R309,$B309,Analysis!$B$22)</f>
        <v>0</v>
      </c>
      <c r="AM310">
        <f ca="1">IF(AND(B310&lt;Analysis!$B$40,B310&gt;0),INTEGRAL2(AL310,$B310,AM309,AL309,$B309,Analysis!$B$23),0)</f>
        <v>0</v>
      </c>
      <c r="AN310">
        <f>IF($P310,AM310*Analysis!$B$30+Analysis!$B$31,0)</f>
        <v>0</v>
      </c>
      <c r="AO310">
        <f>AN310-'Flight Input'!$U310</f>
        <v>0</v>
      </c>
      <c r="AQ310">
        <f>Analysis!$B$36*'Flight Input'!U310+IF('Flight Input'!U310 &gt; 0,Analysis!$B$37,0)</f>
        <v>0</v>
      </c>
      <c r="AR310">
        <f ca="1">_xlfn.COVARIANCE.P($AN$102:$AN$1102,'Flight Input'!U310:U1310)</f>
        <v>-9.983467957355656E-5</v>
      </c>
    </row>
    <row r="311" spans="1:44" x14ac:dyDescent="0.3">
      <c r="A311">
        <v>309</v>
      </c>
      <c r="B311">
        <f>'Flight Input'!M311</f>
        <v>6.2324990000051912</v>
      </c>
      <c r="C311">
        <f ca="1">INDIRECT(CONCATENATE("'Flight Input'!",Analysis!$B$2,A311+2))</f>
        <v>9.8506722599999996</v>
      </c>
      <c r="D311">
        <f t="shared" si="542"/>
        <v>2.120400000421796E-2</v>
      </c>
      <c r="F311">
        <f t="shared" ca="1" si="548"/>
        <v>60.884664457173372</v>
      </c>
      <c r="G311">
        <f t="shared" ca="1" si="549"/>
        <v>188.74625357714061</v>
      </c>
      <c r="I311">
        <f>SUM(D$2:D311)/COUNT(D$2:D311)</f>
        <v>1.9999673139190145E-2</v>
      </c>
      <c r="J311">
        <f t="shared" si="543"/>
        <v>1.0602173273856106</v>
      </c>
      <c r="L311">
        <f ca="1">VARA(C$2:C311)</f>
        <v>4.7879925480732489E-4</v>
      </c>
      <c r="M311">
        <f t="shared" ca="1" si="544"/>
        <v>-7.2963081746675888E-5</v>
      </c>
      <c r="N311">
        <f t="shared" ca="1" si="550"/>
        <v>-1.8505942271987588E-3</v>
      </c>
      <c r="O311" t="b">
        <f ca="1">IF(OR(O310,M311*MIN((B311-B$2)*Analysis!$B$19,1)&gt;Analysis!$B$18),TRUE,FALSE)</f>
        <v>0</v>
      </c>
      <c r="P311" t="b">
        <f>IF(OR('Flight Input'!N311=3,'Flight Input'!N311=9),TRUE,FALSE)</f>
        <v>0</v>
      </c>
      <c r="Q311">
        <f ca="1">IF(O311,Q310,SUM(C$2:C311)/COUNT(C$2:C311))+(Analysis!$D$14-500)/1000000</f>
        <v>9.852292968354833</v>
      </c>
      <c r="R311">
        <f t="shared" ca="1" si="545"/>
        <v>0</v>
      </c>
      <c r="S311">
        <f t="shared" ca="1" si="551"/>
        <v>0</v>
      </c>
      <c r="T311">
        <f>IF(P311,T310+S311*$D311,0)</f>
        <v>0</v>
      </c>
      <c r="U311">
        <f>IF($P311,T311*Analysis!$B$28+Analysis!$B$29,0)</f>
        <v>0</v>
      </c>
      <c r="V311">
        <f>U311-'Flight Input'!$U311</f>
        <v>0</v>
      </c>
      <c r="W311">
        <f ca="1">MEDIAN2(R311,Analysis!$B$5,2)</f>
        <v>0</v>
      </c>
      <c r="X311">
        <f t="shared" ref="X311:Y311" ca="1" si="654">X310+W311*$D311</f>
        <v>0</v>
      </c>
      <c r="Y311">
        <f t="shared" ca="1" si="654"/>
        <v>0</v>
      </c>
      <c r="AA311">
        <f ca="1">AVERAGE2(W311,Analysis!$B$6,2)</f>
        <v>0</v>
      </c>
      <c r="AB311">
        <f t="shared" ref="AB311:AC311" ca="1" si="655">AB310+AA311*$D311</f>
        <v>0</v>
      </c>
      <c r="AC311">
        <f t="shared" ca="1" si="655"/>
        <v>0</v>
      </c>
      <c r="AF311">
        <f ca="1">IF(B311&gt;0,C311-Analysis!$B$14,0)</f>
        <v>-2.4951314571524108E-3</v>
      </c>
      <c r="AG311">
        <f ca="1">IF(B311&gt;0,AG310+AF311*$D311,0)</f>
        <v>-6.9148522214092364E-3</v>
      </c>
      <c r="AH311">
        <f ca="1">IF(B311&gt;0,AH310+AG311*$D311,0)</f>
        <v>-4.0756172515106055E-2</v>
      </c>
      <c r="AI311">
        <f ca="1">IF(AND(B311&gt;Analysis!$B$39,B311&lt;Analysis!$B$40),FilterInput(AF311,Analysis!$B$34,Analysis!$B$35),0)</f>
        <v>0</v>
      </c>
      <c r="AJ311">
        <f ca="1">MEDIAN2(AI311,Analysis!$B$5,2)</f>
        <v>0</v>
      </c>
      <c r="AK311">
        <f ca="1">AVERAGE2(AJ311,Analysis!$B$6,2)</f>
        <v>0</v>
      </c>
      <c r="AL311">
        <f ca="1">INTEGRAL2(R311,$B311,AL310,R310,$B310,Analysis!$B$22)</f>
        <v>0</v>
      </c>
      <c r="AM311">
        <f ca="1">IF(AND(B311&lt;Analysis!$B$40,B311&gt;0),INTEGRAL2(AL311,$B311,AM310,AL310,$B310,Analysis!$B$23),0)</f>
        <v>0</v>
      </c>
      <c r="AN311">
        <f>IF($P311,AM311*Analysis!$B$30+Analysis!$B$31,0)</f>
        <v>0</v>
      </c>
      <c r="AO311">
        <f>AN311-'Flight Input'!$U311</f>
        <v>0</v>
      </c>
      <c r="AQ311">
        <f>Analysis!$B$36*'Flight Input'!U311+IF('Flight Input'!U311 &gt; 0,Analysis!$B$37,0)</f>
        <v>0</v>
      </c>
      <c r="AR311">
        <f ca="1">_xlfn.COVARIANCE.P($AN$102:$AN$1102,'Flight Input'!U311:U1311)</f>
        <v>-1.7190704282905043E-4</v>
      </c>
    </row>
    <row r="312" spans="1:44" x14ac:dyDescent="0.3">
      <c r="A312">
        <v>310</v>
      </c>
      <c r="B312">
        <f>'Flight Input'!M312</f>
        <v>6.2469310000014957</v>
      </c>
      <c r="C312">
        <f ca="1">INDIRECT(CONCATENATE("'Flight Input'!",Analysis!$B$2,A312+2))</f>
        <v>9.850554540000001</v>
      </c>
      <c r="D312">
        <f t="shared" si="542"/>
        <v>1.4431999996304512E-2</v>
      </c>
      <c r="F312">
        <f t="shared" ca="1" si="548"/>
        <v>61.026827660258249</v>
      </c>
      <c r="G312">
        <f t="shared" ca="1" si="549"/>
        <v>189.62699275370792</v>
      </c>
      <c r="I312">
        <f>SUM(D$2:D312)/COUNT(D$2:D312)</f>
        <v>1.9981712903245352E-2</v>
      </c>
      <c r="J312">
        <f t="shared" si="543"/>
        <v>0.72226040210799558</v>
      </c>
      <c r="L312">
        <f ca="1">VARA(C$2:C312)</f>
        <v>4.7726326770241857E-4</v>
      </c>
      <c r="M312">
        <f t="shared" ca="1" si="544"/>
        <v>-1.0642926173085024E-4</v>
      </c>
      <c r="N312">
        <f t="shared" ca="1" si="550"/>
        <v>-8.1568736161861978E-3</v>
      </c>
      <c r="O312" t="b">
        <f ca="1">IF(OR(O311,M312*MIN((B312-B$2)*Analysis!$B$19,1)&gt;Analysis!$B$18),TRUE,FALSE)</f>
        <v>0</v>
      </c>
      <c r="P312" t="b">
        <f>IF(OR('Flight Input'!N312=3,'Flight Input'!N312=9),TRUE,FALSE)</f>
        <v>0</v>
      </c>
      <c r="Q312">
        <f ca="1">IF(O312,Q311,SUM(C$2:C312)/COUNT(C$2:C312))+(Analysis!$D$14-500)/1000000</f>
        <v>9.8522877322507973</v>
      </c>
      <c r="R312">
        <f t="shared" ca="1" si="545"/>
        <v>0</v>
      </c>
      <c r="S312">
        <f t="shared" ca="1" si="551"/>
        <v>0</v>
      </c>
      <c r="T312">
        <f>IF(P312,T311+S312*$D312,0)</f>
        <v>0</v>
      </c>
      <c r="U312">
        <f>IF($P312,T312*Analysis!$B$28+Analysis!$B$29,0)</f>
        <v>0</v>
      </c>
      <c r="V312">
        <f>U312-'Flight Input'!$U312</f>
        <v>0</v>
      </c>
      <c r="W312">
        <f ca="1">MEDIAN2(R312,Analysis!$B$5,2)</f>
        <v>0</v>
      </c>
      <c r="X312">
        <f t="shared" ref="X312:Y312" ca="1" si="656">X311+W312*$D312</f>
        <v>0</v>
      </c>
      <c r="Y312">
        <f t="shared" ca="1" si="656"/>
        <v>0</v>
      </c>
      <c r="AA312">
        <f ca="1">AVERAGE2(W312,Analysis!$B$6,2)</f>
        <v>0</v>
      </c>
      <c r="AB312">
        <f t="shared" ref="AB312:AC312" ca="1" si="657">AB311+AA312*$D312</f>
        <v>0</v>
      </c>
      <c r="AC312">
        <f t="shared" ca="1" si="657"/>
        <v>0</v>
      </c>
      <c r="AF312">
        <f ca="1">IF(B312&gt;0,C312-Analysis!$B$14,0)</f>
        <v>-2.6128514571510664E-3</v>
      </c>
      <c r="AG312">
        <f ca="1">IF(B312&gt;0,AG311+AF312*$D312,0)</f>
        <v>-6.9525608936291845E-3</v>
      </c>
      <c r="AH312">
        <f ca="1">IF(B312&gt;0,AH311+AG312*$D312,0)</f>
        <v>-4.0856511873897217E-2</v>
      </c>
      <c r="AI312">
        <f ca="1">IF(AND(B312&gt;Analysis!$B$39,B312&lt;Analysis!$B$40),FilterInput(AF312,Analysis!$B$34,Analysis!$B$35),0)</f>
        <v>0</v>
      </c>
      <c r="AJ312">
        <f ca="1">MEDIAN2(AI312,Analysis!$B$5,2)</f>
        <v>0</v>
      </c>
      <c r="AK312">
        <f ca="1">AVERAGE2(AJ312,Analysis!$B$6,2)</f>
        <v>0</v>
      </c>
      <c r="AL312">
        <f ca="1">INTEGRAL2(R312,$B312,AL311,R311,$B311,Analysis!$B$22)</f>
        <v>0</v>
      </c>
      <c r="AM312">
        <f ca="1">IF(AND(B312&lt;Analysis!$B$40,B312&gt;0),INTEGRAL2(AL312,$B312,AM311,AL311,$B311,Analysis!$B$23),0)</f>
        <v>0</v>
      </c>
      <c r="AN312">
        <f>IF($P312,AM312*Analysis!$B$30+Analysis!$B$31,0)</f>
        <v>0</v>
      </c>
      <c r="AO312">
        <f>AN312-'Flight Input'!$U312</f>
        <v>0</v>
      </c>
      <c r="AQ312">
        <f>Analysis!$B$36*'Flight Input'!U312+IF('Flight Input'!U312 &gt; 0,Analysis!$B$37,0)</f>
        <v>0</v>
      </c>
      <c r="AR312">
        <f ca="1">_xlfn.COVARIANCE.P($AN$102:$AN$1102,'Flight Input'!U312:U1312)</f>
        <v>-2.442137357383882E-4</v>
      </c>
    </row>
    <row r="313" spans="1:44" x14ac:dyDescent="0.3">
      <c r="A313">
        <v>311</v>
      </c>
      <c r="B313">
        <f>'Flight Input'!M313</f>
        <v>6.2678610000002664</v>
      </c>
      <c r="C313">
        <f ca="1">INDIRECT(CONCATENATE("'Flight Input'!",Analysis!$B$2,A313+2))</f>
        <v>9.8352607499999998</v>
      </c>
      <c r="D313">
        <f t="shared" si="542"/>
        <v>2.0929999998770654E-2</v>
      </c>
      <c r="F313">
        <f t="shared" ca="1" si="548"/>
        <v>61.23267966774366</v>
      </c>
      <c r="G313">
        <f t="shared" ca="1" si="549"/>
        <v>190.90859273907853</v>
      </c>
      <c r="I313">
        <f>SUM(D$2:D313)/COUNT(D$2:D313)</f>
        <v>1.9984762057893343E-2</v>
      </c>
      <c r="J313">
        <f t="shared" si="543"/>
        <v>1.0472979332022607</v>
      </c>
      <c r="L313">
        <f ca="1">VARA(C$2:C313)</f>
        <v>4.7664591645945042E-4</v>
      </c>
      <c r="M313">
        <f t="shared" ca="1" si="544"/>
        <v>-2.9495998232413458E-5</v>
      </c>
      <c r="N313">
        <f t="shared" ca="1" si="550"/>
        <v>-0.73071141905874304</v>
      </c>
      <c r="O313" t="b">
        <f ca="1">IF(OR(O312,M313*MIN((B313-B$2)*Analysis!$B$19,1)&gt;Analysis!$B$18),TRUE,FALSE)</f>
        <v>0</v>
      </c>
      <c r="P313" t="b">
        <f>IF(OR('Flight Input'!N313=3,'Flight Input'!N313=9),TRUE,FALSE)</f>
        <v>0</v>
      </c>
      <c r="Q313">
        <f ca="1">IF(O313,Q312,SUM(C$2:C313)/COUNT(C$2:C313))+(Analysis!$D$14-500)/1000000</f>
        <v>9.8522335111538393</v>
      </c>
      <c r="R313">
        <f t="shared" ca="1" si="545"/>
        <v>0</v>
      </c>
      <c r="S313">
        <f t="shared" ca="1" si="551"/>
        <v>0</v>
      </c>
      <c r="T313">
        <f>IF(P313,T312+S313*$D313,0)</f>
        <v>0</v>
      </c>
      <c r="U313">
        <f>IF($P313,T313*Analysis!$B$28+Analysis!$B$29,0)</f>
        <v>0</v>
      </c>
      <c r="V313">
        <f>U313-'Flight Input'!$U313</f>
        <v>0</v>
      </c>
      <c r="W313">
        <f ca="1">MEDIAN2(R313,Analysis!$B$5,2)</f>
        <v>0</v>
      </c>
      <c r="X313">
        <f t="shared" ref="X313:Y313" ca="1" si="658">X312+W313*$D313</f>
        <v>0</v>
      </c>
      <c r="Y313">
        <f t="shared" ca="1" si="658"/>
        <v>0</v>
      </c>
      <c r="AA313">
        <f ca="1">AVERAGE2(W313,Analysis!$B$6,2)</f>
        <v>0</v>
      </c>
      <c r="AB313">
        <f t="shared" ref="AB313:AC313" ca="1" si="659">AB312+AA313*$D313</f>
        <v>0</v>
      </c>
      <c r="AC313">
        <f t="shared" ca="1" si="659"/>
        <v>0</v>
      </c>
      <c r="AF313">
        <f ca="1">IF(B313&gt;0,C313-Analysis!$B$14,0)</f>
        <v>-1.7906641457152261E-2</v>
      </c>
      <c r="AG313">
        <f ca="1">IF(B313&gt;0,AG312+AF313*$D313,0)</f>
        <v>-7.3273468993053682E-3</v>
      </c>
      <c r="AH313">
        <f ca="1">IF(B313&gt;0,AH312+AG313*$D313,0)</f>
        <v>-4.1009873244490673E-2</v>
      </c>
      <c r="AI313">
        <f ca="1">IF(AND(B313&gt;Analysis!$B$39,B313&lt;Analysis!$B$40),FilterInput(AF313,Analysis!$B$34,Analysis!$B$35),0)</f>
        <v>0</v>
      </c>
      <c r="AJ313">
        <f ca="1">MEDIAN2(AI313,Analysis!$B$5,2)</f>
        <v>0</v>
      </c>
      <c r="AK313">
        <f ca="1">AVERAGE2(AJ313,Analysis!$B$6,2)</f>
        <v>0</v>
      </c>
      <c r="AL313">
        <f ca="1">INTEGRAL2(R313,$B313,AL312,R312,$B312,Analysis!$B$22)</f>
        <v>0</v>
      </c>
      <c r="AM313">
        <f ca="1">IF(AND(B313&lt;Analysis!$B$40,B313&gt;0),INTEGRAL2(AL313,$B313,AM312,AL312,$B312,Analysis!$B$23),0)</f>
        <v>0</v>
      </c>
      <c r="AN313">
        <f>IF($P313,AM313*Analysis!$B$30+Analysis!$B$31,0)</f>
        <v>0</v>
      </c>
      <c r="AO313">
        <f>AN313-'Flight Input'!$U313</f>
        <v>0</v>
      </c>
      <c r="AQ313">
        <f>Analysis!$B$36*'Flight Input'!U313+IF('Flight Input'!U313 &gt; 0,Analysis!$B$37,0)</f>
        <v>0</v>
      </c>
      <c r="AR313">
        <f ca="1">_xlfn.COVARIANCE.P($AN$102:$AN$1102,'Flight Input'!U313:U1313)</f>
        <v>-3.144057927671137E-4</v>
      </c>
    </row>
    <row r="314" spans="1:44" x14ac:dyDescent="0.3">
      <c r="A314">
        <v>312</v>
      </c>
      <c r="B314">
        <f>'Flight Input'!M314</f>
        <v>6.2864479999989271</v>
      </c>
      <c r="C314">
        <f ca="1">INDIRECT(CONCATENATE("'Flight Input'!",Analysis!$B$2,A314+2))</f>
        <v>9.7600082400000012</v>
      </c>
      <c r="D314">
        <f t="shared" si="542"/>
        <v>1.8586999998660758E-2</v>
      </c>
      <c r="F314">
        <f t="shared" ca="1" si="548"/>
        <v>61.414088940887467</v>
      </c>
      <c r="G314">
        <f t="shared" ca="1" si="549"/>
        <v>192.05009641014055</v>
      </c>
      <c r="I314">
        <f>SUM(D$2:D314)/COUNT(D$2:D314)</f>
        <v>1.9980282051293239E-2</v>
      </c>
      <c r="J314">
        <f t="shared" si="543"/>
        <v>0.93026714792835974</v>
      </c>
      <c r="L314">
        <f ca="1">VARA(C$2:C314)</f>
        <v>5.0222754442116359E-4</v>
      </c>
      <c r="M314">
        <f t="shared" ca="1" si="544"/>
        <v>1.3763182850140632E-3</v>
      </c>
      <c r="N314">
        <f t="shared" ca="1" si="550"/>
        <v>-4.0486635823651307</v>
      </c>
      <c r="O314" t="b">
        <f ca="1">IF(OR(O313,M314*MIN((B314-B$2)*Analysis!$B$19,1)&gt;Analysis!$B$18),TRUE,FALSE)</f>
        <v>0</v>
      </c>
      <c r="P314" t="b">
        <f>IF(OR('Flight Input'!N314=3,'Flight Input'!N314=9),TRUE,FALSE)</f>
        <v>0</v>
      </c>
      <c r="Q314">
        <f ca="1">IF(O314,Q313,SUM(C$2:C314)/COUNT(C$2:C314))+(Analysis!$D$14-500)/1000000</f>
        <v>9.8519392131629324</v>
      </c>
      <c r="R314">
        <f t="shared" ca="1" si="545"/>
        <v>0</v>
      </c>
      <c r="S314">
        <f t="shared" ca="1" si="551"/>
        <v>0</v>
      </c>
      <c r="T314">
        <f>IF(P314,T313+S314*$D314,0)</f>
        <v>0</v>
      </c>
      <c r="U314">
        <f>IF($P314,T314*Analysis!$B$28+Analysis!$B$29,0)</f>
        <v>0</v>
      </c>
      <c r="V314">
        <f>U314-'Flight Input'!$U314</f>
        <v>0</v>
      </c>
      <c r="W314">
        <f ca="1">MEDIAN2(R314,Analysis!$B$5,2)</f>
        <v>0</v>
      </c>
      <c r="X314">
        <f t="shared" ref="X314:Y314" ca="1" si="660">X313+W314*$D314</f>
        <v>0</v>
      </c>
      <c r="Y314">
        <f t="shared" ca="1" si="660"/>
        <v>0</v>
      </c>
      <c r="AA314">
        <f ca="1">AVERAGE2(W314,Analysis!$B$6,2)</f>
        <v>0</v>
      </c>
      <c r="AB314">
        <f t="shared" ref="AB314:AC314" ca="1" si="661">AB313+AA314*$D314</f>
        <v>0</v>
      </c>
      <c r="AC314">
        <f t="shared" ca="1" si="661"/>
        <v>0</v>
      </c>
      <c r="AF314">
        <f ca="1">IF(B314&gt;0,C314-Analysis!$B$14,0)</f>
        <v>-9.3159151457150813E-2</v>
      </c>
      <c r="AG314">
        <f ca="1">IF(B314&gt;0,AG313+AF314*$D314,0)</f>
        <v>-9.0588960473146681E-3</v>
      </c>
      <c r="AH314">
        <f ca="1">IF(B314&gt;0,AH313+AG314*$D314,0)</f>
        <v>-4.1178250945309976E-2</v>
      </c>
      <c r="AI314">
        <f ca="1">IF(AND(B314&gt;Analysis!$B$39,B314&lt;Analysis!$B$40),FilterInput(AF314,Analysis!$B$34,Analysis!$B$35),0)</f>
        <v>0</v>
      </c>
      <c r="AJ314">
        <f ca="1">MEDIAN2(AI314,Analysis!$B$5,2)</f>
        <v>0</v>
      </c>
      <c r="AK314">
        <f ca="1">AVERAGE2(AJ314,Analysis!$B$6,2)</f>
        <v>0</v>
      </c>
      <c r="AL314">
        <f ca="1">INTEGRAL2(R314,$B314,AL313,R313,$B313,Analysis!$B$22)</f>
        <v>0</v>
      </c>
      <c r="AM314">
        <f ca="1">IF(AND(B314&lt;Analysis!$B$40,B314&gt;0),INTEGRAL2(AL314,$B314,AM313,AL313,$B313,Analysis!$B$23),0)</f>
        <v>0</v>
      </c>
      <c r="AN314">
        <f>IF($P314,AM314*Analysis!$B$30+Analysis!$B$31,0)</f>
        <v>0</v>
      </c>
      <c r="AO314">
        <f>AN314-'Flight Input'!$U314</f>
        <v>0</v>
      </c>
      <c r="AQ314">
        <f>Analysis!$B$36*'Flight Input'!U314+IF('Flight Input'!U314 &gt; 0,Analysis!$B$37,0)</f>
        <v>0</v>
      </c>
      <c r="AR314">
        <f ca="1">_xlfn.COVARIANCE.P($AN$102:$AN$1102,'Flight Input'!U314:U1314)</f>
        <v>-3.854120893700853E-4</v>
      </c>
    </row>
    <row r="315" spans="1:44" x14ac:dyDescent="0.3">
      <c r="A315">
        <v>313</v>
      </c>
      <c r="B315">
        <f>'Flight Input'!M315</f>
        <v>6.3126840000040829</v>
      </c>
      <c r="C315">
        <f ca="1">INDIRECT(CONCATENATE("'Flight Input'!",Analysis!$B$2,A315+2))</f>
        <v>9.8041630499999997</v>
      </c>
      <c r="D315">
        <f t="shared" si="542"/>
        <v>2.6236000005155802E-2</v>
      </c>
      <c r="F315">
        <f t="shared" ca="1" si="548"/>
        <v>61.671310962717818</v>
      </c>
      <c r="G315">
        <f t="shared" ca="1" si="549"/>
        <v>193.66810492487639</v>
      </c>
      <c r="I315">
        <f>SUM(D$2:D315)/COUNT(D$2:D315)</f>
        <v>2.0000268370634653E-2</v>
      </c>
      <c r="J315">
        <f t="shared" si="543"/>
        <v>1.3117823980640553</v>
      </c>
      <c r="L315">
        <f ca="1">VARA(C$2:C315)</f>
        <v>5.0785885335559032E-4</v>
      </c>
      <c r="M315">
        <f t="shared" ca="1" si="544"/>
        <v>2.1464052955176436E-4</v>
      </c>
      <c r="N315">
        <f t="shared" ca="1" si="550"/>
        <v>1.682985591985108</v>
      </c>
      <c r="O315" t="b">
        <f ca="1">IF(OR(O314,M315*MIN((B315-B$2)*Analysis!$B$19,1)&gt;Analysis!$B$18),TRUE,FALSE)</f>
        <v>0</v>
      </c>
      <c r="P315" t="b">
        <f>IF(OR('Flight Input'!N315=3,'Flight Input'!N315=9),TRUE,FALSE)</f>
        <v>0</v>
      </c>
      <c r="Q315">
        <f ca="1">IF(O315,Q314,SUM(C$2:C315)/COUNT(C$2:C315))+(Analysis!$D$14-500)/1000000</f>
        <v>9.851787410095536</v>
      </c>
      <c r="R315">
        <f t="shared" ca="1" si="545"/>
        <v>0</v>
      </c>
      <c r="S315">
        <f t="shared" ca="1" si="551"/>
        <v>0</v>
      </c>
      <c r="T315">
        <f>IF(P315,T314+S315*$D315,0)</f>
        <v>0</v>
      </c>
      <c r="U315">
        <f>IF($P315,T315*Analysis!$B$28+Analysis!$B$29,0)</f>
        <v>0</v>
      </c>
      <c r="V315">
        <f>U315-'Flight Input'!$U315</f>
        <v>0</v>
      </c>
      <c r="W315">
        <f ca="1">MEDIAN2(R315,Analysis!$B$5,2)</f>
        <v>0</v>
      </c>
      <c r="X315">
        <f t="shared" ref="X315:Y315" ca="1" si="662">X314+W315*$D315</f>
        <v>0</v>
      </c>
      <c r="Y315">
        <f t="shared" ca="1" si="662"/>
        <v>0</v>
      </c>
      <c r="AA315">
        <f ca="1">AVERAGE2(W315,Analysis!$B$6,2)</f>
        <v>0</v>
      </c>
      <c r="AB315">
        <f t="shared" ref="AB315:AC315" ca="1" si="663">AB314+AA315*$D315</f>
        <v>0</v>
      </c>
      <c r="AC315">
        <f t="shared" ca="1" si="663"/>
        <v>0</v>
      </c>
      <c r="AF315">
        <f ca="1">IF(B315&gt;0,C315-Analysis!$B$14,0)</f>
        <v>-4.9004341457152378E-2</v>
      </c>
      <c r="AG315">
        <f ca="1">IF(B315&gt;0,AG314+AF315*$D315,0)</f>
        <v>-1.0344573950037175E-2</v>
      </c>
      <c r="AH315">
        <f ca="1">IF(B315&gt;0,AH314+AG315*$D315,0)</f>
        <v>-4.1449651187516486E-2</v>
      </c>
      <c r="AI315">
        <f ca="1">IF(AND(B315&gt;Analysis!$B$39,B315&lt;Analysis!$B$40),FilterInput(AF315,Analysis!$B$34,Analysis!$B$35),0)</f>
        <v>0</v>
      </c>
      <c r="AJ315">
        <f ca="1">MEDIAN2(AI315,Analysis!$B$5,2)</f>
        <v>0</v>
      </c>
      <c r="AK315">
        <f ca="1">AVERAGE2(AJ315,Analysis!$B$6,2)</f>
        <v>0</v>
      </c>
      <c r="AL315">
        <f ca="1">INTEGRAL2(R315,$B315,AL314,R314,$B314,Analysis!$B$22)</f>
        <v>0</v>
      </c>
      <c r="AM315">
        <f ca="1">IF(AND(B315&lt;Analysis!$B$40,B315&gt;0),INTEGRAL2(AL315,$B315,AM314,AL314,$B314,Analysis!$B$23),0)</f>
        <v>0</v>
      </c>
      <c r="AN315">
        <f>IF($P315,AM315*Analysis!$B$30+Analysis!$B$31,0)</f>
        <v>0</v>
      </c>
      <c r="AO315">
        <f>AN315-'Flight Input'!$U315</f>
        <v>0</v>
      </c>
      <c r="AQ315">
        <f>Analysis!$B$36*'Flight Input'!U315+IF('Flight Input'!U315 &gt; 0,Analysis!$B$37,0)</f>
        <v>0</v>
      </c>
      <c r="AR315">
        <f ca="1">_xlfn.COVARIANCE.P($AN$102:$AN$1102,'Flight Input'!U315:U1315)</f>
        <v>-4.5363014037547893E-4</v>
      </c>
    </row>
    <row r="316" spans="1:44" x14ac:dyDescent="0.3">
      <c r="A316">
        <v>314</v>
      </c>
      <c r="B316">
        <f>'Flight Input'!M316</f>
        <v>6.3321949999954086</v>
      </c>
      <c r="C316">
        <f ca="1">INDIRECT(CONCATENATE("'Flight Input'!",Analysis!$B$2,A316+2))</f>
        <v>9.8606784600000008</v>
      </c>
      <c r="D316">
        <f t="shared" si="542"/>
        <v>1.9510999991325662E-2</v>
      </c>
      <c r="F316">
        <f t="shared" ca="1" si="548"/>
        <v>61.863702660065343</v>
      </c>
      <c r="G316">
        <f t="shared" ca="1" si="549"/>
        <v>194.8751276269403</v>
      </c>
      <c r="I316">
        <f>SUM(D$2:D316)/COUNT(D$2:D316)</f>
        <v>1.9998710191082715E-2</v>
      </c>
      <c r="J316">
        <f t="shared" si="543"/>
        <v>0.97561291727830923</v>
      </c>
      <c r="L316">
        <f ca="1">VARA(C$2:C316)</f>
        <v>5.0649867132747514E-4</v>
      </c>
      <c r="M316">
        <f t="shared" ca="1" si="544"/>
        <v>-6.971359892982948E-5</v>
      </c>
      <c r="N316">
        <f t="shared" ca="1" si="550"/>
        <v>2.8965921800587964</v>
      </c>
      <c r="O316" t="b">
        <f ca="1">IF(OR(O315,M316*MIN((B316-B$2)*Analysis!$B$19,1)&gt;Analysis!$B$18),TRUE,FALSE)</f>
        <v>0</v>
      </c>
      <c r="P316" t="b">
        <f>IF(OR('Flight Input'!N316=3,'Flight Input'!N316=9),TRUE,FALSE)</f>
        <v>0</v>
      </c>
      <c r="Q316">
        <f ca="1">IF(O316,Q315,SUM(C$2:C316)/COUNT(C$2:C316))+(Analysis!$D$14-500)/1000000</f>
        <v>9.8518159848571383</v>
      </c>
      <c r="R316">
        <f t="shared" ca="1" si="545"/>
        <v>0</v>
      </c>
      <c r="S316">
        <f t="shared" ca="1" si="551"/>
        <v>0</v>
      </c>
      <c r="T316">
        <f>IF(P316,T315+S316*$D316,0)</f>
        <v>0</v>
      </c>
      <c r="U316">
        <f>IF($P316,T316*Analysis!$B$28+Analysis!$B$29,0)</f>
        <v>0</v>
      </c>
      <c r="V316">
        <f>U316-'Flight Input'!$U316</f>
        <v>0</v>
      </c>
      <c r="W316">
        <f ca="1">MEDIAN2(R316,Analysis!$B$5,2)</f>
        <v>0</v>
      </c>
      <c r="X316">
        <f t="shared" ref="X316:Y316" ca="1" si="664">X315+W316*$D316</f>
        <v>0</v>
      </c>
      <c r="Y316">
        <f t="shared" ca="1" si="664"/>
        <v>0</v>
      </c>
      <c r="AA316">
        <f ca="1">AVERAGE2(W316,Analysis!$B$6,2)</f>
        <v>0</v>
      </c>
      <c r="AB316">
        <f t="shared" ref="AB316:AC316" ca="1" si="665">AB315+AA316*$D316</f>
        <v>0</v>
      </c>
      <c r="AC316">
        <f t="shared" ca="1" si="665"/>
        <v>0</v>
      </c>
      <c r="AF316">
        <f ca="1">IF(B316&gt;0,C316-Analysis!$B$14,0)</f>
        <v>7.5110685428487756E-3</v>
      </c>
      <c r="AG316">
        <f ca="1">IF(B316&gt;0,AG315+AF316*$D316,0)</f>
        <v>-1.0198025491762805E-2</v>
      </c>
      <c r="AH316">
        <f ca="1">IF(B316&gt;0,AH315+AG316*$D316,0)</f>
        <v>-4.1648624862797808E-2</v>
      </c>
      <c r="AI316">
        <f ca="1">IF(AND(B316&gt;Analysis!$B$39,B316&lt;Analysis!$B$40),FilterInput(AF316,Analysis!$B$34,Analysis!$B$35),0)</f>
        <v>0</v>
      </c>
      <c r="AJ316">
        <f ca="1">MEDIAN2(AI316,Analysis!$B$5,2)</f>
        <v>0</v>
      </c>
      <c r="AK316">
        <f ca="1">AVERAGE2(AJ316,Analysis!$B$6,2)</f>
        <v>0</v>
      </c>
      <c r="AL316">
        <f ca="1">INTEGRAL2(R316,$B316,AL315,R315,$B315,Analysis!$B$22)</f>
        <v>0</v>
      </c>
      <c r="AM316">
        <f ca="1">IF(AND(B316&lt;Analysis!$B$40,B316&gt;0),INTEGRAL2(AL316,$B316,AM315,AL315,$B315,Analysis!$B$23),0)</f>
        <v>0</v>
      </c>
      <c r="AN316">
        <f>IF($P316,AM316*Analysis!$B$30+Analysis!$B$31,0)</f>
        <v>0</v>
      </c>
      <c r="AO316">
        <f>AN316-'Flight Input'!$U316</f>
        <v>0</v>
      </c>
      <c r="AQ316">
        <f>Analysis!$B$36*'Flight Input'!U316+IF('Flight Input'!U316 &gt; 0,Analysis!$B$37,0)</f>
        <v>0</v>
      </c>
      <c r="AR316">
        <f ca="1">_xlfn.COVARIANCE.P($AN$102:$AN$1102,'Flight Input'!U316:U1316)</f>
        <v>-5.2205983328291734E-4</v>
      </c>
    </row>
    <row r="317" spans="1:44" x14ac:dyDescent="0.3">
      <c r="A317">
        <v>315</v>
      </c>
      <c r="B317">
        <f>'Flight Input'!M317</f>
        <v>6.3515110000007553</v>
      </c>
      <c r="C317">
        <f ca="1">INDIRECT(CONCATENATE("'Flight Input'!",Analysis!$B$2,A317+2))</f>
        <v>9.8567642699999993</v>
      </c>
      <c r="D317">
        <f t="shared" si="542"/>
        <v>1.9316000005346723E-2</v>
      </c>
      <c r="F317">
        <f t="shared" ca="1" si="548"/>
        <v>62.054095918757362</v>
      </c>
      <c r="G317">
        <f t="shared" ca="1" si="549"/>
        <v>196.0737645440388</v>
      </c>
      <c r="I317">
        <f>SUM(D$2:D317)/COUNT(D$2:D317)</f>
        <v>1.9996542857159742E-2</v>
      </c>
      <c r="J317">
        <f t="shared" si="543"/>
        <v>0.96596697455783709</v>
      </c>
      <c r="L317">
        <f ca="1">VARA(C$2:C317)</f>
        <v>5.0497170817864322E-4</v>
      </c>
      <c r="M317">
        <f t="shared" ca="1" si="544"/>
        <v>-7.9051726465585373E-5</v>
      </c>
      <c r="N317">
        <f t="shared" ca="1" si="550"/>
        <v>-0.20263978043684117</v>
      </c>
      <c r="O317" t="b">
        <f ca="1">IF(OR(O316,M317*MIN((B317-B$2)*Analysis!$B$19,1)&gt;Analysis!$B$18),TRUE,FALSE)</f>
        <v>0</v>
      </c>
      <c r="P317" t="b">
        <f>IF(OR('Flight Input'!N317=3,'Flight Input'!N317=9),TRUE,FALSE)</f>
        <v>0</v>
      </c>
      <c r="Q317">
        <f ca="1">IF(O317,Q316,SUM(C$2:C317)/COUNT(C$2:C317))+(Analysis!$D$14-500)/1000000</f>
        <v>9.8518319920886022</v>
      </c>
      <c r="R317">
        <f t="shared" ca="1" si="545"/>
        <v>0</v>
      </c>
      <c r="S317">
        <f t="shared" ca="1" si="551"/>
        <v>0</v>
      </c>
      <c r="T317">
        <f>IF(P317,T316+S317*$D317,0)</f>
        <v>0</v>
      </c>
      <c r="U317">
        <f>IF($P317,T317*Analysis!$B$28+Analysis!$B$29,0)</f>
        <v>0</v>
      </c>
      <c r="V317">
        <f>U317-'Flight Input'!$U317</f>
        <v>0</v>
      </c>
      <c r="W317">
        <f ca="1">MEDIAN2(R317,Analysis!$B$5,2)</f>
        <v>0</v>
      </c>
      <c r="X317">
        <f t="shared" ref="X317:Y317" ca="1" si="666">X316+W317*$D317</f>
        <v>0</v>
      </c>
      <c r="Y317">
        <f t="shared" ca="1" si="666"/>
        <v>0</v>
      </c>
      <c r="AA317">
        <f ca="1">AVERAGE2(W317,Analysis!$B$6,2)</f>
        <v>0</v>
      </c>
      <c r="AB317">
        <f t="shared" ref="AB317:AC317" ca="1" si="667">AB316+AA317*$D317</f>
        <v>0</v>
      </c>
      <c r="AC317">
        <f t="shared" ca="1" si="667"/>
        <v>0</v>
      </c>
      <c r="AF317">
        <f ca="1">IF(B317&gt;0,C317-Analysis!$B$14,0)</f>
        <v>3.5968785428472927E-3</v>
      </c>
      <c r="AG317">
        <f ca="1">IF(B317&gt;0,AG316+AF317*$D317,0)</f>
        <v>-1.0128548185809936E-2</v>
      </c>
      <c r="AH317">
        <f ca="1">IF(B317&gt;0,AH316+AG317*$D317,0)</f>
        <v>-4.1844267899609065E-2</v>
      </c>
      <c r="AI317">
        <f ca="1">IF(AND(B317&gt;Analysis!$B$39,B317&lt;Analysis!$B$40),FilterInput(AF317,Analysis!$B$34,Analysis!$B$35),0)</f>
        <v>0</v>
      </c>
      <c r="AJ317">
        <f ca="1">MEDIAN2(AI317,Analysis!$B$5,2)</f>
        <v>0</v>
      </c>
      <c r="AK317">
        <f ca="1">AVERAGE2(AJ317,Analysis!$B$6,2)</f>
        <v>0</v>
      </c>
      <c r="AL317">
        <f ca="1">INTEGRAL2(R317,$B317,AL316,R316,$B316,Analysis!$B$22)</f>
        <v>0</v>
      </c>
      <c r="AM317">
        <f ca="1">IF(AND(B317&lt;Analysis!$B$40,B317&gt;0),INTEGRAL2(AL317,$B317,AM316,AL316,$B316,Analysis!$B$23),0)</f>
        <v>0</v>
      </c>
      <c r="AN317">
        <f>IF($P317,AM317*Analysis!$B$30+Analysis!$B$31,0)</f>
        <v>0</v>
      </c>
      <c r="AO317">
        <f>AN317-'Flight Input'!$U317</f>
        <v>0</v>
      </c>
      <c r="AQ317">
        <f>Analysis!$B$36*'Flight Input'!U317+IF('Flight Input'!U317 &gt; 0,Analysis!$B$37,0)</f>
        <v>0</v>
      </c>
      <c r="AR317">
        <f ca="1">_xlfn.COVARIANCE.P($AN$102:$AN$1102,'Flight Input'!U317:U1317)</f>
        <v>-5.8850948270882362E-4</v>
      </c>
    </row>
    <row r="318" spans="1:44" x14ac:dyDescent="0.3">
      <c r="A318">
        <v>316</v>
      </c>
      <c r="B318">
        <f>'Flight Input'!M318</f>
        <v>6.3666939999966417</v>
      </c>
      <c r="C318">
        <f ca="1">INDIRECT(CONCATENATE("'Flight Input'!",Analysis!$B$2,A318+2))</f>
        <v>9.8537231700000003</v>
      </c>
      <c r="D318">
        <f t="shared" si="542"/>
        <v>1.5182999995886348E-2</v>
      </c>
      <c r="F318">
        <f t="shared" ca="1" si="548"/>
        <v>62.203704997606934</v>
      </c>
      <c r="G318">
        <f t="shared" ca="1" si="549"/>
        <v>197.01820339676158</v>
      </c>
      <c r="I318">
        <f>SUM(D$2:D318)/COUNT(D$2:D318)</f>
        <v>1.9981310126586091E-2</v>
      </c>
      <c r="J318">
        <f t="shared" si="543"/>
        <v>0.75986008423364781</v>
      </c>
      <c r="L318">
        <f ca="1">VARA(C$2:C318)</f>
        <v>5.0338632960804245E-4</v>
      </c>
      <c r="M318">
        <f t="shared" ca="1" si="544"/>
        <v>-1.0441800507345822E-4</v>
      </c>
      <c r="N318">
        <f t="shared" ca="1" si="550"/>
        <v>-0.20029638416801482</v>
      </c>
      <c r="O318" t="b">
        <f ca="1">IF(OR(O317,M318*MIN((B318-B$2)*Analysis!$B$19,1)&gt;Analysis!$B$18),TRUE,FALSE)</f>
        <v>0</v>
      </c>
      <c r="P318" t="b">
        <f>IF(OR('Flight Input'!N318=3,'Flight Input'!N318=9),TRUE,FALSE)</f>
        <v>0</v>
      </c>
      <c r="Q318">
        <f ca="1">IF(O318,Q317,SUM(C$2:C318)/COUNT(C$2:C318))+(Analysis!$D$14-500)/1000000</f>
        <v>9.8518383049526772</v>
      </c>
      <c r="R318">
        <f t="shared" ca="1" si="545"/>
        <v>0</v>
      </c>
      <c r="S318">
        <f t="shared" ca="1" si="551"/>
        <v>0</v>
      </c>
      <c r="T318">
        <f>IF(P318,T317+S318*$D318,0)</f>
        <v>0</v>
      </c>
      <c r="U318">
        <f>IF($P318,T318*Analysis!$B$28+Analysis!$B$29,0)</f>
        <v>0</v>
      </c>
      <c r="V318">
        <f>U318-'Flight Input'!$U318</f>
        <v>0</v>
      </c>
      <c r="W318">
        <f ca="1">MEDIAN2(R318,Analysis!$B$5,2)</f>
        <v>0</v>
      </c>
      <c r="X318">
        <f t="shared" ref="X318:Y318" ca="1" si="668">X317+W318*$D318</f>
        <v>0</v>
      </c>
      <c r="Y318">
        <f t="shared" ca="1" si="668"/>
        <v>0</v>
      </c>
      <c r="AA318">
        <f ca="1">AVERAGE2(W318,Analysis!$B$6,2)</f>
        <v>0</v>
      </c>
      <c r="AB318">
        <f t="shared" ref="AB318:AC318" ca="1" si="669">AB317+AA318*$D318</f>
        <v>0</v>
      </c>
      <c r="AC318">
        <f t="shared" ca="1" si="669"/>
        <v>0</v>
      </c>
      <c r="AF318">
        <f ca="1">IF(B318&gt;0,C318-Analysis!$B$14,0)</f>
        <v>5.557785428482731E-4</v>
      </c>
      <c r="AG318">
        <f ca="1">IF(B318&gt;0,AG317+AF318*$D318,0)</f>
        <v>-1.0120109800196158E-2</v>
      </c>
      <c r="AH318">
        <f ca="1">IF(B318&gt;0,AH317+AG318*$D318,0)</f>
        <v>-4.199792152666381E-2</v>
      </c>
      <c r="AI318">
        <f ca="1">IF(AND(B318&gt;Analysis!$B$39,B318&lt;Analysis!$B$40),FilterInput(AF318,Analysis!$B$34,Analysis!$B$35),0)</f>
        <v>0</v>
      </c>
      <c r="AJ318">
        <f ca="1">MEDIAN2(AI318,Analysis!$B$5,2)</f>
        <v>0</v>
      </c>
      <c r="AK318">
        <f ca="1">AVERAGE2(AJ318,Analysis!$B$6,2)</f>
        <v>0</v>
      </c>
      <c r="AL318">
        <f ca="1">INTEGRAL2(R318,$B318,AL317,R317,$B317,Analysis!$B$22)</f>
        <v>0</v>
      </c>
      <c r="AM318">
        <f ca="1">IF(AND(B318&lt;Analysis!$B$40,B318&gt;0),INTEGRAL2(AL318,$B318,AM317,AL317,$B317,Analysis!$B$23),0)</f>
        <v>0</v>
      </c>
      <c r="AN318">
        <f>IF($P318,AM318*Analysis!$B$30+Analysis!$B$31,0)</f>
        <v>0</v>
      </c>
      <c r="AO318">
        <f>AN318-'Flight Input'!$U318</f>
        <v>0</v>
      </c>
      <c r="AQ318">
        <f>Analysis!$B$36*'Flight Input'!U318+IF('Flight Input'!U318 &gt; 0,Analysis!$B$37,0)</f>
        <v>0</v>
      </c>
      <c r="AR318">
        <f ca="1">_xlfn.COVARIANCE.P($AN$102:$AN$1102,'Flight Input'!U318:U1318)</f>
        <v>-6.5573107907943137E-4</v>
      </c>
    </row>
    <row r="319" spans="1:44" x14ac:dyDescent="0.3">
      <c r="A319">
        <v>317</v>
      </c>
      <c r="B319">
        <f>'Flight Input'!M319</f>
        <v>6.3825130000041099</v>
      </c>
      <c r="C319">
        <f ca="1">INDIRECT(CONCATENATE("'Flight Input'!",Analysis!$B$2,A319+2))</f>
        <v>9.8729998200000004</v>
      </c>
      <c r="D319">
        <f t="shared" si="542"/>
        <v>1.5819000007468276E-2</v>
      </c>
      <c r="F319">
        <f t="shared" ca="1" si="548"/>
        <v>62.359885981833251</v>
      </c>
      <c r="G319">
        <f t="shared" ca="1" si="549"/>
        <v>198.00467443357391</v>
      </c>
      <c r="I319">
        <f>SUM(D$2:D319)/COUNT(D$2:D319)</f>
        <v>1.9968179810752912E-2</v>
      </c>
      <c r="J319">
        <f t="shared" si="543"/>
        <v>0.79221041463928055</v>
      </c>
      <c r="L319">
        <f ca="1">VARA(C$2:C319)</f>
        <v>5.0322124487001216E-4</v>
      </c>
      <c r="M319">
        <f t="shared" ca="1" si="544"/>
        <v>-1.0435851694313438E-5</v>
      </c>
      <c r="N319">
        <f t="shared" ca="1" si="550"/>
        <v>1.2185757627472948</v>
      </c>
      <c r="O319" t="b">
        <f ca="1">IF(OR(O318,M319*MIN((B319-B$2)*Analysis!$B$19,1)&gt;Analysis!$B$18),TRUE,FALSE)</f>
        <v>0</v>
      </c>
      <c r="P319" t="b">
        <f>IF(OR('Flight Input'!N319=3,'Flight Input'!N319=9),TRUE,FALSE)</f>
        <v>0</v>
      </c>
      <c r="Q319">
        <f ca="1">IF(O319,Q318,SUM(C$2:C319)/COUNT(C$2:C319))+(Analysis!$D$14-500)/1000000</f>
        <v>9.8519051965094295</v>
      </c>
      <c r="R319">
        <f t="shared" ca="1" si="545"/>
        <v>0</v>
      </c>
      <c r="S319">
        <f t="shared" ca="1" si="551"/>
        <v>0</v>
      </c>
      <c r="T319">
        <f>IF(P319,T318+S319*$D319,0)</f>
        <v>0</v>
      </c>
      <c r="U319">
        <f>IF($P319,T319*Analysis!$B$28+Analysis!$B$29,0)</f>
        <v>0</v>
      </c>
      <c r="V319">
        <f>U319-'Flight Input'!$U319</f>
        <v>0</v>
      </c>
      <c r="W319">
        <f ca="1">MEDIAN2(R319,Analysis!$B$5,2)</f>
        <v>0</v>
      </c>
      <c r="X319">
        <f t="shared" ref="X319:Y319" ca="1" si="670">X318+W319*$D319</f>
        <v>0</v>
      </c>
      <c r="Y319">
        <f t="shared" ca="1" si="670"/>
        <v>0</v>
      </c>
      <c r="AA319">
        <f ca="1">AVERAGE2(W319,Analysis!$B$6,2)</f>
        <v>0</v>
      </c>
      <c r="AB319">
        <f t="shared" ref="AB319:AC319" ca="1" si="671">AB318+AA319*$D319</f>
        <v>0</v>
      </c>
      <c r="AC319">
        <f t="shared" ca="1" si="671"/>
        <v>0</v>
      </c>
      <c r="AF319">
        <f ca="1">IF(B319&gt;0,C319-Analysis!$B$14,0)</f>
        <v>1.983242854284839E-2</v>
      </c>
      <c r="AG319">
        <f ca="1">IF(B319&gt;0,AG318+AF319*$D319,0)</f>
        <v>-9.8063806129287251E-3</v>
      </c>
      <c r="AH319">
        <f ca="1">IF(B319&gt;0,AH318+AG319*$D319,0)</f>
        <v>-4.2153048661652967E-2</v>
      </c>
      <c r="AI319">
        <f ca="1">IF(AND(B319&gt;Analysis!$B$39,B319&lt;Analysis!$B$40),FilterInput(AF319,Analysis!$B$34,Analysis!$B$35),0)</f>
        <v>0</v>
      </c>
      <c r="AJ319">
        <f ca="1">MEDIAN2(AI319,Analysis!$B$5,2)</f>
        <v>0</v>
      </c>
      <c r="AK319">
        <f ca="1">AVERAGE2(AJ319,Analysis!$B$6,2)</f>
        <v>0</v>
      </c>
      <c r="AL319">
        <f ca="1">INTEGRAL2(R319,$B319,AL318,R318,$B318,Analysis!$B$22)</f>
        <v>0</v>
      </c>
      <c r="AM319">
        <f ca="1">IF(AND(B319&lt;Analysis!$B$40,B319&gt;0),INTEGRAL2(AL319,$B319,AM318,AL318,$B318,Analysis!$B$23),0)</f>
        <v>0</v>
      </c>
      <c r="AN319">
        <f>IF($P319,AM319*Analysis!$B$30+Analysis!$B$31,0)</f>
        <v>0</v>
      </c>
      <c r="AO319">
        <f>AN319-'Flight Input'!$U319</f>
        <v>0</v>
      </c>
      <c r="AQ319">
        <f>Analysis!$B$36*'Flight Input'!U319+IF('Flight Input'!U319 &gt; 0,Analysis!$B$37,0)</f>
        <v>0</v>
      </c>
      <c r="AR319">
        <f ca="1">_xlfn.COVARIANCE.P($AN$102:$AN$1102,'Flight Input'!U319:U1319)</f>
        <v>-7.2112031104813658E-4</v>
      </c>
    </row>
    <row r="320" spans="1:44" x14ac:dyDescent="0.3">
      <c r="A320">
        <v>318</v>
      </c>
      <c r="B320">
        <f>'Flight Input'!M320</f>
        <v>6.4117300000070827</v>
      </c>
      <c r="C320">
        <f ca="1">INDIRECT(CONCATENATE("'Flight Input'!",Analysis!$B$2,A320+2))</f>
        <v>9.8596091700000006</v>
      </c>
      <c r="D320">
        <f t="shared" si="542"/>
        <v>2.9217000002972782E-2</v>
      </c>
      <c r="F320">
        <f t="shared" ca="1" si="548"/>
        <v>62.647954182982453</v>
      </c>
      <c r="G320">
        <f t="shared" ca="1" si="549"/>
        <v>199.83505971112436</v>
      </c>
      <c r="I320">
        <f>SUM(D$2:D320)/COUNT(D$2:D320)</f>
        <v>1.9997264150980021E-2</v>
      </c>
      <c r="J320">
        <f t="shared" si="543"/>
        <v>1.4610498607401214</v>
      </c>
      <c r="L320">
        <f ca="1">VARA(C$2:C320)</f>
        <v>5.0183019308348018E-4</v>
      </c>
      <c r="M320">
        <f t="shared" ca="1" si="544"/>
        <v>-4.7611041051115749E-5</v>
      </c>
      <c r="N320">
        <f t="shared" ca="1" si="550"/>
        <v>-0.45831707562848206</v>
      </c>
      <c r="O320" t="b">
        <f ca="1">IF(OR(O319,M320*MIN((B320-B$2)*Analysis!$B$19,1)&gt;Analysis!$B$18),TRUE,FALSE)</f>
        <v>0</v>
      </c>
      <c r="P320" t="b">
        <f>IF(OR('Flight Input'!N320=3,'Flight Input'!N320=9),TRUE,FALSE)</f>
        <v>0</v>
      </c>
      <c r="Q320">
        <f ca="1">IF(O320,Q319,SUM(C$2:C320)/COUNT(C$2:C320))+(Analysis!$D$14-500)/1000000</f>
        <v>9.8519296917241341</v>
      </c>
      <c r="R320">
        <f t="shared" ca="1" si="545"/>
        <v>0</v>
      </c>
      <c r="S320">
        <f t="shared" ca="1" si="551"/>
        <v>0</v>
      </c>
      <c r="T320">
        <f>IF(P320,T319+S320*$D320,0)</f>
        <v>0</v>
      </c>
      <c r="U320">
        <f>IF($P320,T320*Analysis!$B$28+Analysis!$B$29,0)</f>
        <v>0</v>
      </c>
      <c r="V320">
        <f>U320-'Flight Input'!$U320</f>
        <v>0</v>
      </c>
      <c r="W320">
        <f ca="1">MEDIAN2(R320,Analysis!$B$5,2)</f>
        <v>0</v>
      </c>
      <c r="X320">
        <f t="shared" ref="X320:Y320" ca="1" si="672">X319+W320*$D320</f>
        <v>0</v>
      </c>
      <c r="Y320">
        <f t="shared" ca="1" si="672"/>
        <v>0</v>
      </c>
      <c r="AA320">
        <f ca="1">AVERAGE2(W320,Analysis!$B$6,2)</f>
        <v>0</v>
      </c>
      <c r="AB320">
        <f t="shared" ref="AB320:AC320" ca="1" si="673">AB319+AA320*$D320</f>
        <v>0</v>
      </c>
      <c r="AC320">
        <f t="shared" ca="1" si="673"/>
        <v>0</v>
      </c>
      <c r="AF320">
        <f ca="1">IF(B320&gt;0,C320-Analysis!$B$14,0)</f>
        <v>6.441778542848553E-3</v>
      </c>
      <c r="AG320">
        <f ca="1">IF(B320&gt;0,AG319+AF320*$D320,0)</f>
        <v>-9.6181711692231685E-3</v>
      </c>
      <c r="AH320">
        <f ca="1">IF(B320&gt;0,AH319+AG320*$D320,0)</f>
        <v>-4.2434062768732753E-2</v>
      </c>
      <c r="AI320">
        <f ca="1">IF(AND(B320&gt;Analysis!$B$39,B320&lt;Analysis!$B$40),FilterInput(AF320,Analysis!$B$34,Analysis!$B$35),0)</f>
        <v>0</v>
      </c>
      <c r="AJ320">
        <f ca="1">MEDIAN2(AI320,Analysis!$B$5,2)</f>
        <v>0</v>
      </c>
      <c r="AK320">
        <f ca="1">AVERAGE2(AJ320,Analysis!$B$6,2)</f>
        <v>0</v>
      </c>
      <c r="AL320">
        <f ca="1">INTEGRAL2(R320,$B320,AL319,R319,$B319,Analysis!$B$22)</f>
        <v>0</v>
      </c>
      <c r="AM320">
        <f ca="1">IF(AND(B320&lt;Analysis!$B$40,B320&gt;0),INTEGRAL2(AL320,$B320,AM319,AL319,$B319,Analysis!$B$23),0)</f>
        <v>0</v>
      </c>
      <c r="AN320">
        <f>IF($P320,AM320*Analysis!$B$30+Analysis!$B$31,0)</f>
        <v>0</v>
      </c>
      <c r="AO320">
        <f>AN320-'Flight Input'!$U320</f>
        <v>0</v>
      </c>
      <c r="AQ320">
        <f>Analysis!$B$36*'Flight Input'!U320+IF('Flight Input'!U320 &gt; 0,Analysis!$B$37,0)</f>
        <v>0</v>
      </c>
      <c r="AR320">
        <f ca="1">_xlfn.COVARIANCE.P($AN$102:$AN$1102,'Flight Input'!U320:U1320)</f>
        <v>-7.8460056493544824E-4</v>
      </c>
    </row>
    <row r="321" spans="1:44" x14ac:dyDescent="0.3">
      <c r="A321">
        <v>319</v>
      </c>
      <c r="B321">
        <f>'Flight Input'!M321</f>
        <v>6.42871500000183</v>
      </c>
      <c r="C321">
        <f ca="1">INDIRECT(CONCATENATE("'Flight Input'!",Analysis!$B$2,A321+2))</f>
        <v>9.8304244199999999</v>
      </c>
      <c r="D321">
        <f t="shared" si="542"/>
        <v>1.6984999994747341E-2</v>
      </c>
      <c r="F321">
        <f t="shared" ca="1" si="548"/>
        <v>62.814923941704514</v>
      </c>
      <c r="G321">
        <f t="shared" ca="1" si="549"/>
        <v>200.90197119394426</v>
      </c>
      <c r="I321">
        <f>SUM(D$2:D321)/COUNT(D$2:D321)</f>
        <v>1.9987821316634461E-2</v>
      </c>
      <c r="J321">
        <f t="shared" si="543"/>
        <v>0.84976745217408545</v>
      </c>
      <c r="L321">
        <f ca="1">VARA(C$2:C321)</f>
        <v>5.016875503449325E-4</v>
      </c>
      <c r="M321">
        <f t="shared" ca="1" si="544"/>
        <v>-8.3981594696371108E-6</v>
      </c>
      <c r="N321">
        <f t="shared" ca="1" si="550"/>
        <v>-1.7182661176936187</v>
      </c>
      <c r="O321" t="b">
        <f ca="1">IF(OR(O320,M321*MIN((B321-B$2)*Analysis!$B$19,1)&gt;Analysis!$B$18),TRUE,FALSE)</f>
        <v>0</v>
      </c>
      <c r="P321" t="b">
        <f>IF(OR('Flight Input'!N321=3,'Flight Input'!N321=9),TRUE,FALSE)</f>
        <v>0</v>
      </c>
      <c r="Q321">
        <f ca="1">IF(O321,Q320,SUM(C$2:C321)/COUNT(C$2:C321))+(Analysis!$D$14-500)/1000000</f>
        <v>9.8518628314999965</v>
      </c>
      <c r="R321">
        <f t="shared" ca="1" si="545"/>
        <v>0</v>
      </c>
      <c r="S321">
        <f t="shared" ca="1" si="551"/>
        <v>0</v>
      </c>
      <c r="T321">
        <f>IF(P321,T320+S321*$D321,0)</f>
        <v>0</v>
      </c>
      <c r="U321">
        <f>IF($P321,T321*Analysis!$B$28+Analysis!$B$29,0)</f>
        <v>0</v>
      </c>
      <c r="V321">
        <f>U321-'Flight Input'!$U321</f>
        <v>0</v>
      </c>
      <c r="W321">
        <f ca="1">MEDIAN2(R321,Analysis!$B$5,2)</f>
        <v>0</v>
      </c>
      <c r="X321">
        <f t="shared" ref="X321:Y321" ca="1" si="674">X320+W321*$D321</f>
        <v>0</v>
      </c>
      <c r="Y321">
        <f t="shared" ca="1" si="674"/>
        <v>0</v>
      </c>
      <c r="AA321">
        <f ca="1">AVERAGE2(W321,Analysis!$B$6,2)</f>
        <v>0</v>
      </c>
      <c r="AB321">
        <f t="shared" ref="AB321:AC321" ca="1" si="675">AB320+AA321*$D321</f>
        <v>0</v>
      </c>
      <c r="AC321">
        <f t="shared" ca="1" si="675"/>
        <v>0</v>
      </c>
      <c r="AF321">
        <f ca="1">IF(B321&gt;0,C321-Analysis!$B$14,0)</f>
        <v>-2.2742971457152095E-2</v>
      </c>
      <c r="AG321">
        <f ca="1">IF(B321&gt;0,AG320+AF321*$D321,0)</f>
        <v>-1.0004460539303435E-2</v>
      </c>
      <c r="AH321">
        <f ca="1">IF(B321&gt;0,AH320+AG321*$D321,0)</f>
        <v>-4.2603988530940273E-2</v>
      </c>
      <c r="AI321">
        <f ca="1">IF(AND(B321&gt;Analysis!$B$39,B321&lt;Analysis!$B$40),FilterInput(AF321,Analysis!$B$34,Analysis!$B$35),0)</f>
        <v>0</v>
      </c>
      <c r="AJ321">
        <f ca="1">MEDIAN2(AI321,Analysis!$B$5,2)</f>
        <v>0</v>
      </c>
      <c r="AK321">
        <f ca="1">AVERAGE2(AJ321,Analysis!$B$6,2)</f>
        <v>0</v>
      </c>
      <c r="AL321">
        <f ca="1">INTEGRAL2(R321,$B321,AL320,R320,$B320,Analysis!$B$22)</f>
        <v>0</v>
      </c>
      <c r="AM321">
        <f ca="1">IF(AND(B321&lt;Analysis!$B$40,B321&gt;0),INTEGRAL2(AL321,$B321,AM320,AL320,$B320,Analysis!$B$23),0)</f>
        <v>0</v>
      </c>
      <c r="AN321">
        <f>IF($P321,AM321*Analysis!$B$30+Analysis!$B$31,0)</f>
        <v>0</v>
      </c>
      <c r="AO321">
        <f>AN321-'Flight Input'!$U321</f>
        <v>0</v>
      </c>
      <c r="AQ321">
        <f>Analysis!$B$36*'Flight Input'!U321+IF('Flight Input'!U321 &gt; 0,Analysis!$B$37,0)</f>
        <v>0</v>
      </c>
      <c r="AR321">
        <f ca="1">_xlfn.COVARIANCE.P($AN$102:$AN$1102,'Flight Input'!U321:U1321)</f>
        <v>-8.4855655240244268E-4</v>
      </c>
    </row>
    <row r="322" spans="1:44" x14ac:dyDescent="0.3">
      <c r="A322">
        <v>320</v>
      </c>
      <c r="B322">
        <f>'Flight Input'!M322</f>
        <v>6.4473149999976158</v>
      </c>
      <c r="C322">
        <f ca="1">INDIRECT(CONCATENATE("'Flight Input'!",Analysis!$B$2,A322+2))</f>
        <v>9.8595993600000007</v>
      </c>
      <c r="D322">
        <f t="shared" si="542"/>
        <v>1.8599999995785765E-2</v>
      </c>
      <c r="F322">
        <f t="shared" ca="1" si="548"/>
        <v>62.998312489758966</v>
      </c>
      <c r="G322">
        <f t="shared" ca="1" si="549"/>
        <v>202.07373980598828</v>
      </c>
      <c r="I322">
        <f>SUM(D$2:D322)/COUNT(D$2:D322)</f>
        <v>1.998348437500681E-2</v>
      </c>
      <c r="J322">
        <f t="shared" si="543"/>
        <v>0.93076861105607001</v>
      </c>
      <c r="L322">
        <f ca="1">VARA(C$2:C322)</f>
        <v>5.0031157740275671E-4</v>
      </c>
      <c r="M322">
        <f t="shared" ca="1" si="544"/>
        <v>-7.397703991868545E-5</v>
      </c>
      <c r="N322">
        <f t="shared" ca="1" si="550"/>
        <v>1.5685451616457515</v>
      </c>
      <c r="O322" t="b">
        <f ca="1">IF(OR(O321,M322*MIN((B322-B$2)*Analysis!$B$19,1)&gt;Analysis!$B$18),TRUE,FALSE)</f>
        <v>0</v>
      </c>
      <c r="P322" t="b">
        <f>IF(OR('Flight Input'!N322=3,'Flight Input'!N322=9),TRUE,FALSE)</f>
        <v>0</v>
      </c>
      <c r="Q322">
        <f ca="1">IF(O322,Q321,SUM(C$2:C322)/COUNT(C$2:C322))+(Analysis!$D$14-500)/1000000</f>
        <v>9.8518872755140148</v>
      </c>
      <c r="R322">
        <f t="shared" ca="1" si="545"/>
        <v>0</v>
      </c>
      <c r="S322">
        <f t="shared" ca="1" si="551"/>
        <v>0</v>
      </c>
      <c r="T322">
        <f>IF(P322,T321+S322*$D322,0)</f>
        <v>0</v>
      </c>
      <c r="U322">
        <f>IF($P322,T322*Analysis!$B$28+Analysis!$B$29,0)</f>
        <v>0</v>
      </c>
      <c r="V322">
        <f>U322-'Flight Input'!$U322</f>
        <v>0</v>
      </c>
      <c r="W322">
        <f ca="1">MEDIAN2(R322,Analysis!$B$5,2)</f>
        <v>0</v>
      </c>
      <c r="X322">
        <f t="shared" ref="X322:Y322" ca="1" si="676">X321+W322*$D322</f>
        <v>0</v>
      </c>
      <c r="Y322">
        <f t="shared" ca="1" si="676"/>
        <v>0</v>
      </c>
      <c r="AA322">
        <f ca="1">AVERAGE2(W322,Analysis!$B$6,2)</f>
        <v>0</v>
      </c>
      <c r="AB322">
        <f t="shared" ref="AB322:AC322" ca="1" si="677">AB321+AA322*$D322</f>
        <v>0</v>
      </c>
      <c r="AC322">
        <f t="shared" ca="1" si="677"/>
        <v>0</v>
      </c>
      <c r="AF322">
        <f ca="1">IF(B322&gt;0,C322-Analysis!$B$14,0)</f>
        <v>6.431968542848665E-3</v>
      </c>
      <c r="AG322">
        <f ca="1">IF(B322&gt;0,AG321+AF322*$D322,0)</f>
        <v>-9.8848259244335556E-3</v>
      </c>
      <c r="AH322">
        <f ca="1">IF(B322&gt;0,AH321+AG322*$D322,0)</f>
        <v>-4.2787846293093082E-2</v>
      </c>
      <c r="AI322">
        <f ca="1">IF(AND(B322&gt;Analysis!$B$39,B322&lt;Analysis!$B$40),FilterInput(AF322,Analysis!$B$34,Analysis!$B$35),0)</f>
        <v>0</v>
      </c>
      <c r="AJ322">
        <f ca="1">MEDIAN2(AI322,Analysis!$B$5,2)</f>
        <v>0</v>
      </c>
      <c r="AK322">
        <f ca="1">AVERAGE2(AJ322,Analysis!$B$6,2)</f>
        <v>0</v>
      </c>
      <c r="AL322">
        <f ca="1">INTEGRAL2(R322,$B322,AL321,R321,$B321,Analysis!$B$22)</f>
        <v>0</v>
      </c>
      <c r="AM322">
        <f ca="1">IF(AND(B322&lt;Analysis!$B$40,B322&gt;0),INTEGRAL2(AL322,$B322,AM321,AL321,$B321,Analysis!$B$23),0)</f>
        <v>0</v>
      </c>
      <c r="AN322">
        <f>IF($P322,AM322*Analysis!$B$30+Analysis!$B$31,0)</f>
        <v>0</v>
      </c>
      <c r="AO322">
        <f>AN322-'Flight Input'!$U322</f>
        <v>0</v>
      </c>
      <c r="AQ322">
        <f>Analysis!$B$36*'Flight Input'!U322+IF('Flight Input'!U322 &gt; 0,Analysis!$B$37,0)</f>
        <v>0</v>
      </c>
      <c r="AR322">
        <f ca="1">_xlfn.COVARIANCE.P($AN$102:$AN$1102,'Flight Input'!U322:U1322)</f>
        <v>-9.1294496154008969E-4</v>
      </c>
    </row>
    <row r="323" spans="1:44" x14ac:dyDescent="0.3">
      <c r="A323">
        <v>321</v>
      </c>
      <c r="B323">
        <f>'Flight Input'!M323</f>
        <v>6.4672019999998156</v>
      </c>
      <c r="C323">
        <f ca="1">INDIRECT(CONCATENATE("'Flight Input'!",Analysis!$B$2,A323+2))</f>
        <v>9.85686237</v>
      </c>
      <c r="D323">
        <f t="shared" ref="D323:D386" si="678">B323-B322</f>
        <v>1.9887000002199784E-2</v>
      </c>
      <c r="F323">
        <f t="shared" ca="1" si="548"/>
        <v>63.194335911732836</v>
      </c>
      <c r="G323">
        <f t="shared" ca="1" si="549"/>
        <v>203.33048556440392</v>
      </c>
      <c r="I323">
        <f>SUM(D$2:D323)/COUNT(D$2:D323)</f>
        <v>1.9983183800636694E-2</v>
      </c>
      <c r="J323">
        <f t="shared" ref="J323:J386" si="679">D323/I323</f>
        <v>0.99518676306055665</v>
      </c>
      <c r="L323">
        <f ca="1">VARA(C$2:C323)</f>
        <v>4.9883327928314106E-4</v>
      </c>
      <c r="M323">
        <f t="shared" ref="M323:M386" ca="1" si="680">(L323-L322)/D323</f>
        <v>-7.433489814713789E-5</v>
      </c>
      <c r="N323">
        <f t="shared" ca="1" si="550"/>
        <v>-0.13762709306069124</v>
      </c>
      <c r="O323" t="b">
        <f ca="1">IF(OR(O322,M323*MIN((B323-B$2)*Analysis!$B$19,1)&gt;Analysis!$B$18),TRUE,FALSE)</f>
        <v>0</v>
      </c>
      <c r="P323" t="b">
        <f>IF(OR('Flight Input'!N323=3,'Flight Input'!N323=9),TRUE,FALSE)</f>
        <v>0</v>
      </c>
      <c r="Q323">
        <f ca="1">IF(O323,Q322,SUM(C$2:C323)/COUNT(C$2:C323))+(Analysis!$D$14-500)/1000000</f>
        <v>9.8519030677329145</v>
      </c>
      <c r="R323">
        <f t="shared" ref="R323:R386" ca="1" si="681">IF(O323,C323-Q323,0)</f>
        <v>0</v>
      </c>
      <c r="S323">
        <f t="shared" ca="1" si="551"/>
        <v>0</v>
      </c>
      <c r="T323">
        <f>IF(P323,T322+S323*$D323,0)</f>
        <v>0</v>
      </c>
      <c r="U323">
        <f>IF($P323,T323*Analysis!$B$28+Analysis!$B$29,0)</f>
        <v>0</v>
      </c>
      <c r="V323">
        <f>U323-'Flight Input'!$U323</f>
        <v>0</v>
      </c>
      <c r="W323">
        <f ca="1">MEDIAN2(R323,Analysis!$B$5,2)</f>
        <v>0</v>
      </c>
      <c r="X323">
        <f t="shared" ref="X323:Y323" ca="1" si="682">X322+W323*$D323</f>
        <v>0</v>
      </c>
      <c r="Y323">
        <f t="shared" ca="1" si="682"/>
        <v>0</v>
      </c>
      <c r="AA323">
        <f ca="1">AVERAGE2(W323,Analysis!$B$6,2)</f>
        <v>0</v>
      </c>
      <c r="AB323">
        <f t="shared" ref="AB323:AC323" ca="1" si="683">AB322+AA323*$D323</f>
        <v>0</v>
      </c>
      <c r="AC323">
        <f t="shared" ca="1" si="683"/>
        <v>0</v>
      </c>
      <c r="AF323">
        <f ca="1">IF(B323&gt;0,C323-Analysis!$B$14,0)</f>
        <v>3.6949785428479487E-3</v>
      </c>
      <c r="AG323">
        <f ca="1">IF(B323&gt;0,AG322+AF323*$D323,0)</f>
        <v>-9.8113438861438095E-3</v>
      </c>
      <c r="AH323">
        <f ca="1">IF(B323&gt;0,AH322+AG323*$D323,0)</f>
        <v>-4.2982964488978405E-2</v>
      </c>
      <c r="AI323">
        <f ca="1">IF(AND(B323&gt;Analysis!$B$39,B323&lt;Analysis!$B$40),FilterInput(AF323,Analysis!$B$34,Analysis!$B$35),0)</f>
        <v>0</v>
      </c>
      <c r="AJ323">
        <f ca="1">MEDIAN2(AI323,Analysis!$B$5,2)</f>
        <v>0</v>
      </c>
      <c r="AK323">
        <f ca="1">AVERAGE2(AJ323,Analysis!$B$6,2)</f>
        <v>0</v>
      </c>
      <c r="AL323">
        <f ca="1">INTEGRAL2(R323,$B323,AL322,R322,$B322,Analysis!$B$22)</f>
        <v>0</v>
      </c>
      <c r="AM323">
        <f ca="1">IF(AND(B323&lt;Analysis!$B$40,B323&gt;0),INTEGRAL2(AL323,$B323,AM322,AL322,$B322,Analysis!$B$23),0)</f>
        <v>0</v>
      </c>
      <c r="AN323">
        <f>IF($P323,AM323*Analysis!$B$30+Analysis!$B$31,0)</f>
        <v>0</v>
      </c>
      <c r="AO323">
        <f>AN323-'Flight Input'!$U323</f>
        <v>0</v>
      </c>
      <c r="AQ323">
        <f>Analysis!$B$36*'Flight Input'!U323+IF('Flight Input'!U323 &gt; 0,Analysis!$B$37,0)</f>
        <v>0</v>
      </c>
      <c r="AR323">
        <f ca="1">_xlfn.COVARIANCE.P($AN$102:$AN$1102,'Flight Input'!U323:U1323)</f>
        <v>-9.7776628359437534E-4</v>
      </c>
    </row>
    <row r="324" spans="1:44" x14ac:dyDescent="0.3">
      <c r="A324">
        <v>322</v>
      </c>
      <c r="B324">
        <f>'Flight Input'!M324</f>
        <v>6.4927759999991395</v>
      </c>
      <c r="C324">
        <f ca="1">INDIRECT(CONCATENATE("'Flight Input'!",Analysis!$B$2,A324+2))</f>
        <v>9.8495441100000001</v>
      </c>
      <c r="D324">
        <f t="shared" si="678"/>
        <v>2.557399999932386E-2</v>
      </c>
      <c r="F324">
        <f t="shared" ref="F324:F387" ca="1" si="684">F323+C324*$D324</f>
        <v>63.446228152795314</v>
      </c>
      <c r="G324">
        <f t="shared" ref="G324:G387" ca="1" si="685">G323+F324*$D324</f>
        <v>204.9530594031406</v>
      </c>
      <c r="I324">
        <f>SUM(D$2:D324)/COUNT(D$2:D324)</f>
        <v>2.0000546583862432E-2</v>
      </c>
      <c r="J324">
        <f t="shared" si="679"/>
        <v>1.2786650550819649</v>
      </c>
      <c r="L324">
        <f ca="1">VARA(C$2:C324)</f>
        <v>4.9729976646557589E-4</v>
      </c>
      <c r="M324">
        <f t="shared" ca="1" si="680"/>
        <v>-5.9963745116357132E-5</v>
      </c>
      <c r="N324">
        <f t="shared" ref="N324:N387" ca="1" si="686">(C324-C323)/D324</f>
        <v>-0.286160162672769</v>
      </c>
      <c r="O324" t="b">
        <f ca="1">IF(OR(O323,M324*MIN((B324-B$2)*Analysis!$B$19,1)&gt;Analysis!$B$18),TRUE,FALSE)</f>
        <v>0</v>
      </c>
      <c r="P324" t="b">
        <f>IF(OR('Flight Input'!N324=3,'Flight Input'!N324=9),TRUE,FALSE)</f>
        <v>0</v>
      </c>
      <c r="Q324">
        <f ca="1">IF(O324,Q323,SUM(C$2:C324)/COUNT(C$2:C324))+(Analysis!$D$14-500)/1000000</f>
        <v>9.8518961050154754</v>
      </c>
      <c r="R324">
        <f t="shared" ca="1" si="681"/>
        <v>0</v>
      </c>
      <c r="S324">
        <f t="shared" ref="S324:S387" ca="1" si="687">S323+R324*$D324</f>
        <v>0</v>
      </c>
      <c r="T324">
        <f>IF(P324,T323+S324*$D324,0)</f>
        <v>0</v>
      </c>
      <c r="U324">
        <f>IF($P324,T324*Analysis!$B$28+Analysis!$B$29,0)</f>
        <v>0</v>
      </c>
      <c r="V324">
        <f>U324-'Flight Input'!$U324</f>
        <v>0</v>
      </c>
      <c r="W324">
        <f ca="1">MEDIAN2(R324,Analysis!$B$5,2)</f>
        <v>0</v>
      </c>
      <c r="X324">
        <f t="shared" ref="X324:Y324" ca="1" si="688">X323+W324*$D324</f>
        <v>0</v>
      </c>
      <c r="Y324">
        <f t="shared" ca="1" si="688"/>
        <v>0</v>
      </c>
      <c r="AA324">
        <f ca="1">AVERAGE2(W324,Analysis!$B$6,2)</f>
        <v>0</v>
      </c>
      <c r="AB324">
        <f t="shared" ref="AB324:AC324" ca="1" si="689">AB323+AA324*$D324</f>
        <v>0</v>
      </c>
      <c r="AC324">
        <f t="shared" ca="1" si="689"/>
        <v>0</v>
      </c>
      <c r="AF324">
        <f ca="1">IF(B324&gt;0,C324-Analysis!$B$14,0)</f>
        <v>-3.6232814571519611E-3</v>
      </c>
      <c r="AG324">
        <f ca="1">IF(B324&gt;0,AG323+AF324*$D324,0)</f>
        <v>-9.904005686126564E-3</v>
      </c>
      <c r="AH324">
        <f ca="1">IF(B324&gt;0,AH323+AG324*$D324,0)</f>
        <v>-4.323624953038871E-2</v>
      </c>
      <c r="AI324">
        <f ca="1">IF(AND(B324&gt;Analysis!$B$39,B324&lt;Analysis!$B$40),FilterInput(AF324,Analysis!$B$34,Analysis!$B$35),0)</f>
        <v>0</v>
      </c>
      <c r="AJ324">
        <f ca="1">MEDIAN2(AI324,Analysis!$B$5,2)</f>
        <v>0</v>
      </c>
      <c r="AK324">
        <f ca="1">AVERAGE2(AJ324,Analysis!$B$6,2)</f>
        <v>0</v>
      </c>
      <c r="AL324">
        <f ca="1">INTEGRAL2(R324,$B324,AL323,R323,$B323,Analysis!$B$22)</f>
        <v>0</v>
      </c>
      <c r="AM324">
        <f ca="1">IF(AND(B324&lt;Analysis!$B$40,B324&gt;0),INTEGRAL2(AL324,$B324,AM323,AL323,$B323,Analysis!$B$23),0)</f>
        <v>0</v>
      </c>
      <c r="AN324">
        <f>IF($P324,AM324*Analysis!$B$30+Analysis!$B$31,0)</f>
        <v>0</v>
      </c>
      <c r="AO324">
        <f>AN324-'Flight Input'!$U324</f>
        <v>0</v>
      </c>
      <c r="AQ324">
        <f>Analysis!$B$36*'Flight Input'!U324+IF('Flight Input'!U324 &gt; 0,Analysis!$B$37,0)</f>
        <v>0</v>
      </c>
      <c r="AR324">
        <f ca="1">_xlfn.COVARIANCE.P($AN$102:$AN$1102,'Flight Input'!U324:U1324)</f>
        <v>-1.0406975270127032E-3</v>
      </c>
    </row>
    <row r="325" spans="1:44" x14ac:dyDescent="0.3">
      <c r="A325">
        <v>323</v>
      </c>
      <c r="B325">
        <f>'Flight Input'!M325</f>
        <v>6.5122140000021318</v>
      </c>
      <c r="C325">
        <f ca="1">INDIRECT(CONCATENATE("'Flight Input'!",Analysis!$B$2,A325+2))</f>
        <v>9.85421367</v>
      </c>
      <c r="D325">
        <f t="shared" si="678"/>
        <v>1.9438000002992339E-2</v>
      </c>
      <c r="F325">
        <f t="shared" ca="1" si="684"/>
        <v>63.637774358142259</v>
      </c>
      <c r="G325">
        <f t="shared" ca="1" si="685"/>
        <v>206.19005046130459</v>
      </c>
      <c r="I325">
        <f>SUM(D$2:D325)/COUNT(D$2:D325)</f>
        <v>1.9998804953581101E-2</v>
      </c>
      <c r="J325">
        <f t="shared" si="679"/>
        <v>0.9719580769005729</v>
      </c>
      <c r="L325">
        <f ca="1">VARA(C$2:C325)</f>
        <v>4.9577832719868871E-4</v>
      </c>
      <c r="M325">
        <f t="shared" ca="1" si="680"/>
        <v>-7.8271389374059088E-5</v>
      </c>
      <c r="N325">
        <f t="shared" ca="1" si="686"/>
        <v>0.240228418524597</v>
      </c>
      <c r="O325" t="b">
        <f ca="1">IF(OR(O324,M325*MIN((B325-B$2)*Analysis!$B$19,1)&gt;Analysis!$B$18),TRUE,FALSE)</f>
        <v>0</v>
      </c>
      <c r="P325" t="b">
        <f>IF(OR('Flight Input'!N325=3,'Flight Input'!N325=9),TRUE,FALSE)</f>
        <v>0</v>
      </c>
      <c r="Q325">
        <f ca="1">IF(O325,Q324,SUM(C$2:C325)/COUNT(C$2:C325))+(Analysis!$D$14-500)/1000000</f>
        <v>9.8519035974999944</v>
      </c>
      <c r="R325">
        <f t="shared" ca="1" si="681"/>
        <v>0</v>
      </c>
      <c r="S325">
        <f t="shared" ca="1" si="687"/>
        <v>0</v>
      </c>
      <c r="T325">
        <f>IF(P325,T324+S325*$D325,0)</f>
        <v>0</v>
      </c>
      <c r="U325">
        <f>IF($P325,T325*Analysis!$B$28+Analysis!$B$29,0)</f>
        <v>0</v>
      </c>
      <c r="V325">
        <f>U325-'Flight Input'!$U325</f>
        <v>0</v>
      </c>
      <c r="W325">
        <f ca="1">MEDIAN2(R325,Analysis!$B$5,2)</f>
        <v>0</v>
      </c>
      <c r="X325">
        <f t="shared" ref="X325:Y325" ca="1" si="690">X324+W325*$D325</f>
        <v>0</v>
      </c>
      <c r="Y325">
        <f t="shared" ca="1" si="690"/>
        <v>0</v>
      </c>
      <c r="AA325">
        <f ca="1">AVERAGE2(W325,Analysis!$B$6,2)</f>
        <v>0</v>
      </c>
      <c r="AB325">
        <f t="shared" ref="AB325:AC325" ca="1" si="691">AB324+AA325*$D325</f>
        <v>0</v>
      </c>
      <c r="AC325">
        <f t="shared" ca="1" si="691"/>
        <v>0</v>
      </c>
      <c r="AF325">
        <f ca="1">IF(B325&gt;0,C325-Analysis!$B$14,0)</f>
        <v>1.0462785428480004E-3</v>
      </c>
      <c r="AG325">
        <f ca="1">IF(B325&gt;0,AG324+AF325*$D325,0)</f>
        <v>-9.8836681238075545E-3</v>
      </c>
      <c r="AH325">
        <f ca="1">IF(B325&gt;0,AH324+AG325*$D325,0)</f>
        <v>-4.3428368271408856E-2</v>
      </c>
      <c r="AI325">
        <f ca="1">IF(AND(B325&gt;Analysis!$B$39,B325&lt;Analysis!$B$40),FilterInput(AF325,Analysis!$B$34,Analysis!$B$35),0)</f>
        <v>0</v>
      </c>
      <c r="AJ325">
        <f ca="1">MEDIAN2(AI325,Analysis!$B$5,2)</f>
        <v>0</v>
      </c>
      <c r="AK325">
        <f ca="1">AVERAGE2(AJ325,Analysis!$B$6,2)</f>
        <v>0</v>
      </c>
      <c r="AL325">
        <f ca="1">INTEGRAL2(R325,$B325,AL324,R324,$B324,Analysis!$B$22)</f>
        <v>0</v>
      </c>
      <c r="AM325">
        <f ca="1">IF(AND(B325&lt;Analysis!$B$40,B325&gt;0),INTEGRAL2(AL325,$B325,AM324,AL324,$B324,Analysis!$B$23),0)</f>
        <v>0</v>
      </c>
      <c r="AN325">
        <f>IF($P325,AM325*Analysis!$B$30+Analysis!$B$31,0)</f>
        <v>0</v>
      </c>
      <c r="AO325">
        <f>AN325-'Flight Input'!$U325</f>
        <v>0</v>
      </c>
      <c r="AQ325">
        <f>Analysis!$B$36*'Flight Input'!U325+IF('Flight Input'!U325 &gt; 0,Analysis!$B$37,0)</f>
        <v>0</v>
      </c>
      <c r="AR325">
        <f ca="1">_xlfn.COVARIANCE.P($AN$102:$AN$1102,'Flight Input'!U325:U1325)</f>
        <v>-1.1040077512883164E-3</v>
      </c>
    </row>
    <row r="326" spans="1:44" x14ac:dyDescent="0.3">
      <c r="A326">
        <v>324</v>
      </c>
      <c r="B326">
        <f>'Flight Input'!M326</f>
        <v>6.5327839999954449</v>
      </c>
      <c r="C326">
        <f ca="1">INDIRECT(CONCATENATE("'Flight Input'!",Analysis!$B$2,A326+2))</f>
        <v>9.9190675800000001</v>
      </c>
      <c r="D326">
        <f t="shared" si="678"/>
        <v>2.0569999993313104E-2</v>
      </c>
      <c r="F326">
        <f t="shared" ca="1" si="684"/>
        <v>63.841809578196532</v>
      </c>
      <c r="G326">
        <f t="shared" ca="1" si="685"/>
        <v>207.5032764839012</v>
      </c>
      <c r="I326">
        <f>SUM(D$2:D326)/COUNT(D$2:D326)</f>
        <v>2.0000567901234594E-2</v>
      </c>
      <c r="J326">
        <f t="shared" si="679"/>
        <v>1.0284707961739106</v>
      </c>
      <c r="L326">
        <f ca="1">VARA(C$2:C326)</f>
        <v>5.081736509346559E-4</v>
      </c>
      <c r="M326">
        <f t="shared" ca="1" si="680"/>
        <v>6.0259230627110634E-4</v>
      </c>
      <c r="N326">
        <f t="shared" ca="1" si="686"/>
        <v>3.1528395732174421</v>
      </c>
      <c r="O326" t="b">
        <f ca="1">IF(OR(O325,M326*MIN((B326-B$2)*Analysis!$B$19,1)&gt;Analysis!$B$18),TRUE,FALSE)</f>
        <v>0</v>
      </c>
      <c r="P326" t="b">
        <f>IF(OR('Flight Input'!N326=3,'Flight Input'!N326=9),TRUE,FALSE)</f>
        <v>0</v>
      </c>
      <c r="Q326">
        <f ca="1">IF(O326,Q325,SUM(C$2:C326)/COUNT(C$2:C326))+(Analysis!$D$14-500)/1000000</f>
        <v>9.8521105943692255</v>
      </c>
      <c r="R326">
        <f t="shared" ca="1" si="681"/>
        <v>0</v>
      </c>
      <c r="S326">
        <f t="shared" ca="1" si="687"/>
        <v>0</v>
      </c>
      <c r="T326">
        <f>IF(P326,T325+S326*$D326,0)</f>
        <v>0</v>
      </c>
      <c r="U326">
        <f>IF($P326,T326*Analysis!$B$28+Analysis!$B$29,0)</f>
        <v>0</v>
      </c>
      <c r="V326">
        <f>U326-'Flight Input'!$U326</f>
        <v>0</v>
      </c>
      <c r="W326">
        <f ca="1">MEDIAN2(R326,Analysis!$B$5,2)</f>
        <v>0</v>
      </c>
      <c r="X326">
        <f t="shared" ref="X326:Y326" ca="1" si="692">X325+W326*$D326</f>
        <v>0</v>
      </c>
      <c r="Y326">
        <f t="shared" ca="1" si="692"/>
        <v>0</v>
      </c>
      <c r="AA326">
        <f ca="1">AVERAGE2(W326,Analysis!$B$6,2)</f>
        <v>0</v>
      </c>
      <c r="AB326">
        <f t="shared" ref="AB326:AC326" ca="1" si="693">AB325+AA326*$D326</f>
        <v>0</v>
      </c>
      <c r="AC326">
        <f t="shared" ca="1" si="693"/>
        <v>0</v>
      </c>
      <c r="AF326">
        <f ca="1">IF(B326&gt;0,C326-Analysis!$B$14,0)</f>
        <v>6.590018854284807E-2</v>
      </c>
      <c r="AG326">
        <f ca="1">IF(B326&gt;0,AG325+AF326*$D326,0)</f>
        <v>-8.5281012459218382E-3</v>
      </c>
      <c r="AH326">
        <f ca="1">IF(B326&gt;0,AH325+AG326*$D326,0)</f>
        <v>-4.3603791313980442E-2</v>
      </c>
      <c r="AI326">
        <f ca="1">IF(AND(B326&gt;Analysis!$B$39,B326&lt;Analysis!$B$40),FilterInput(AF326,Analysis!$B$34,Analysis!$B$35),0)</f>
        <v>0</v>
      </c>
      <c r="AJ326">
        <f ca="1">MEDIAN2(AI326,Analysis!$B$5,2)</f>
        <v>0</v>
      </c>
      <c r="AK326">
        <f ca="1">AVERAGE2(AJ326,Analysis!$B$6,2)</f>
        <v>0</v>
      </c>
      <c r="AL326">
        <f ca="1">INTEGRAL2(R326,$B326,AL325,R325,$B325,Analysis!$B$22)</f>
        <v>0</v>
      </c>
      <c r="AM326">
        <f ca="1">IF(AND(B326&lt;Analysis!$B$40,B326&gt;0),INTEGRAL2(AL326,$B326,AM325,AL325,$B325,Analysis!$B$23),0)</f>
        <v>0</v>
      </c>
      <c r="AN326">
        <f>IF($P326,AM326*Analysis!$B$30+Analysis!$B$31,0)</f>
        <v>0</v>
      </c>
      <c r="AO326">
        <f>AN326-'Flight Input'!$U326</f>
        <v>0</v>
      </c>
      <c r="AQ326">
        <f>Analysis!$B$36*'Flight Input'!U326+IF('Flight Input'!U326 &gt; 0,Analysis!$B$37,0)</f>
        <v>0</v>
      </c>
      <c r="AR326">
        <f ca="1">_xlfn.COVARIANCE.P($AN$102:$AN$1102,'Flight Input'!U326:U1326)</f>
        <v>-1.1659495455961265E-3</v>
      </c>
    </row>
    <row r="327" spans="1:44" x14ac:dyDescent="0.3">
      <c r="A327">
        <v>325</v>
      </c>
      <c r="B327">
        <f>'Flight Input'!M327</f>
        <v>6.5528210000047693</v>
      </c>
      <c r="C327">
        <f ca="1">INDIRECT(CONCATENATE("'Flight Input'!",Analysis!$B$2,A327+2))</f>
        <v>9.8553320099999997</v>
      </c>
      <c r="D327">
        <f t="shared" si="678"/>
        <v>2.0037000009324402E-2</v>
      </c>
      <c r="F327">
        <f t="shared" ca="1" si="684"/>
        <v>64.039280865772795</v>
      </c>
      <c r="G327">
        <f t="shared" ca="1" si="685"/>
        <v>208.78643155520581</v>
      </c>
      <c r="I327">
        <f>SUM(D$2:D327)/COUNT(D$2:D327)</f>
        <v>2.0000680000028716E-2</v>
      </c>
      <c r="J327">
        <f t="shared" si="679"/>
        <v>1.0018159387228651</v>
      </c>
      <c r="L327">
        <f ca="1">VARA(C$2:C327)</f>
        <v>5.0664408365838805E-4</v>
      </c>
      <c r="M327">
        <f t="shared" ca="1" si="680"/>
        <v>-7.6337140068675487E-5</v>
      </c>
      <c r="N327">
        <f t="shared" ca="1" si="686"/>
        <v>-3.1808938449039514</v>
      </c>
      <c r="O327" t="b">
        <f ca="1">IF(OR(O326,M327*MIN((B327-B$2)*Analysis!$B$19,1)&gt;Analysis!$B$18),TRUE,FALSE)</f>
        <v>0</v>
      </c>
      <c r="P327" t="b">
        <f>IF(OR('Flight Input'!N327=3,'Flight Input'!N327=9),TRUE,FALSE)</f>
        <v>0</v>
      </c>
      <c r="Q327">
        <f ca="1">IF(O327,Q326,SUM(C$2:C327)/COUNT(C$2:C327))+(Analysis!$D$14-500)/1000000</f>
        <v>9.8521208134355778</v>
      </c>
      <c r="R327">
        <f t="shared" ca="1" si="681"/>
        <v>0</v>
      </c>
      <c r="S327">
        <f t="shared" ca="1" si="687"/>
        <v>0</v>
      </c>
      <c r="T327">
        <f>IF(P327,T326+S327*$D327,0)</f>
        <v>0</v>
      </c>
      <c r="U327">
        <f>IF($P327,T327*Analysis!$B$28+Analysis!$B$29,0)</f>
        <v>0</v>
      </c>
      <c r="V327">
        <f>U327-'Flight Input'!$U327</f>
        <v>0</v>
      </c>
      <c r="W327">
        <f ca="1">MEDIAN2(R327,Analysis!$B$5,2)</f>
        <v>0</v>
      </c>
      <c r="X327">
        <f t="shared" ref="X327:Y327" ca="1" si="694">X326+W327*$D327</f>
        <v>0</v>
      </c>
      <c r="Y327">
        <f t="shared" ca="1" si="694"/>
        <v>0</v>
      </c>
      <c r="AA327">
        <f ca="1">AVERAGE2(W327,Analysis!$B$6,2)</f>
        <v>0</v>
      </c>
      <c r="AB327">
        <f t="shared" ref="AB327:AC327" ca="1" si="695">AB326+AA327*$D327</f>
        <v>0</v>
      </c>
      <c r="AC327">
        <f t="shared" ca="1" si="695"/>
        <v>0</v>
      </c>
      <c r="AF327">
        <f ca="1">IF(B327&gt;0,C327-Analysis!$B$14,0)</f>
        <v>2.1646185428476628E-3</v>
      </c>
      <c r="AG327">
        <f ca="1">IF(B327&gt;0,AG326+AF327*$D327,0)</f>
        <v>-8.4847287841586152E-3</v>
      </c>
      <c r="AH327">
        <f ca="1">IF(B327&gt;0,AH326+AG327*$D327,0)</f>
        <v>-4.3773799824707742E-2</v>
      </c>
      <c r="AI327">
        <f ca="1">IF(AND(B327&gt;Analysis!$B$39,B327&lt;Analysis!$B$40),FilterInput(AF327,Analysis!$B$34,Analysis!$B$35),0)</f>
        <v>0</v>
      </c>
      <c r="AJ327">
        <f ca="1">MEDIAN2(AI327,Analysis!$B$5,2)</f>
        <v>0</v>
      </c>
      <c r="AK327">
        <f ca="1">AVERAGE2(AJ327,Analysis!$B$6,2)</f>
        <v>0</v>
      </c>
      <c r="AL327">
        <f ca="1">INTEGRAL2(R327,$B327,AL326,R326,$B326,Analysis!$B$22)</f>
        <v>0</v>
      </c>
      <c r="AM327">
        <f ca="1">IF(AND(B327&lt;Analysis!$B$40,B327&gt;0),INTEGRAL2(AL327,$B327,AM326,AL326,$B326,Analysis!$B$23),0)</f>
        <v>0</v>
      </c>
      <c r="AN327">
        <f>IF($P327,AM327*Analysis!$B$30+Analysis!$B$31,0)</f>
        <v>0</v>
      </c>
      <c r="AO327">
        <f>AN327-'Flight Input'!$U327</f>
        <v>0</v>
      </c>
      <c r="AQ327">
        <f>Analysis!$B$36*'Flight Input'!U327+IF('Flight Input'!U327 &gt; 0,Analysis!$B$37,0)</f>
        <v>0</v>
      </c>
      <c r="AR327">
        <f ca="1">_xlfn.COVARIANCE.P($AN$102:$AN$1102,'Flight Input'!U327:U1327)</f>
        <v>-1.2281149561220838E-3</v>
      </c>
    </row>
    <row r="328" spans="1:44" x14ac:dyDescent="0.3">
      <c r="A328">
        <v>326</v>
      </c>
      <c r="B328">
        <f>'Flight Input'!M328</f>
        <v>6.5691119999974035</v>
      </c>
      <c r="C328">
        <f ca="1">INDIRECT(CONCATENATE("'Flight Input'!",Analysis!$B$2,A328+2))</f>
        <v>9.853664310000001</v>
      </c>
      <c r="D328">
        <f t="shared" si="678"/>
        <v>1.629099999263417E-2</v>
      </c>
      <c r="F328">
        <f t="shared" ca="1" si="684"/>
        <v>64.199806910974431</v>
      </c>
      <c r="G328">
        <f t="shared" ca="1" si="685"/>
        <v>209.83231060911962</v>
      </c>
      <c r="I328">
        <f>SUM(D$2:D328)/COUNT(D$2:D328)</f>
        <v>1.9989300613502965E-2</v>
      </c>
      <c r="J328">
        <f t="shared" si="679"/>
        <v>0.81498599213768597</v>
      </c>
      <c r="L328">
        <f ca="1">VARA(C$2:C328)</f>
        <v>5.0509832171427235E-4</v>
      </c>
      <c r="M328">
        <f t="shared" ca="1" si="680"/>
        <v>-9.4884411320029464E-5</v>
      </c>
      <c r="N328">
        <f t="shared" ca="1" si="686"/>
        <v>-0.10236940646692978</v>
      </c>
      <c r="O328" t="b">
        <f ca="1">IF(OR(O327,M328*MIN((B328-B$2)*Analysis!$B$19,1)&gt;Analysis!$B$18),TRUE,FALSE)</f>
        <v>0</v>
      </c>
      <c r="P328" t="b">
        <f>IF(OR('Flight Input'!N328=3,'Flight Input'!N328=9),TRUE,FALSE)</f>
        <v>0</v>
      </c>
      <c r="Q328">
        <f ca="1">IF(O328,Q327,SUM(C$2:C328)/COUNT(C$2:C328))+(Analysis!$D$14-500)/1000000</f>
        <v>9.8521258699999947</v>
      </c>
      <c r="R328">
        <f t="shared" ca="1" si="681"/>
        <v>0</v>
      </c>
      <c r="S328">
        <f t="shared" ca="1" si="687"/>
        <v>0</v>
      </c>
      <c r="T328">
        <f>IF(P328,T327+S328*$D328,0)</f>
        <v>0</v>
      </c>
      <c r="U328">
        <f>IF($P328,T328*Analysis!$B$28+Analysis!$B$29,0)</f>
        <v>0</v>
      </c>
      <c r="V328">
        <f>U328-'Flight Input'!$U328</f>
        <v>0</v>
      </c>
      <c r="W328">
        <f ca="1">MEDIAN2(R328,Analysis!$B$5,2)</f>
        <v>0</v>
      </c>
      <c r="X328">
        <f t="shared" ref="X328:Y328" ca="1" si="696">X327+W328*$D328</f>
        <v>0</v>
      </c>
      <c r="Y328">
        <f t="shared" ca="1" si="696"/>
        <v>0</v>
      </c>
      <c r="AA328">
        <f ca="1">AVERAGE2(W328,Analysis!$B$6,2)</f>
        <v>0</v>
      </c>
      <c r="AB328">
        <f t="shared" ref="AB328:AC328" ca="1" si="697">AB327+AA328*$D328</f>
        <v>0</v>
      </c>
      <c r="AC328">
        <f t="shared" ca="1" si="697"/>
        <v>0</v>
      </c>
      <c r="AF328">
        <f ca="1">IF(B328&gt;0,C328-Analysis!$B$14,0)</f>
        <v>4.9691854284894532E-4</v>
      </c>
      <c r="AG328">
        <f ca="1">IF(B328&gt;0,AG327+AF328*$D328,0)</f>
        <v>-8.4766334841807241E-3</v>
      </c>
      <c r="AH328">
        <f ca="1">IF(B328&gt;0,AH327+AG328*$D328,0)</f>
        <v>-4.3911892660736092E-2</v>
      </c>
      <c r="AI328">
        <f ca="1">IF(AND(B328&gt;Analysis!$B$39,B328&lt;Analysis!$B$40),FilterInput(AF328,Analysis!$B$34,Analysis!$B$35),0)</f>
        <v>0</v>
      </c>
      <c r="AJ328">
        <f ca="1">MEDIAN2(AI328,Analysis!$B$5,2)</f>
        <v>0</v>
      </c>
      <c r="AK328">
        <f ca="1">AVERAGE2(AJ328,Analysis!$B$6,2)</f>
        <v>0</v>
      </c>
      <c r="AL328">
        <f ca="1">INTEGRAL2(R328,$B328,AL327,R327,$B327,Analysis!$B$22)</f>
        <v>0</v>
      </c>
      <c r="AM328">
        <f ca="1">IF(AND(B328&lt;Analysis!$B$40,B328&gt;0),INTEGRAL2(AL328,$B328,AM327,AL327,$B327,Analysis!$B$23),0)</f>
        <v>0</v>
      </c>
      <c r="AN328">
        <f>IF($P328,AM328*Analysis!$B$30+Analysis!$B$31,0)</f>
        <v>0</v>
      </c>
      <c r="AO328">
        <f>AN328-'Flight Input'!$U328</f>
        <v>0</v>
      </c>
      <c r="AQ328">
        <f>Analysis!$B$36*'Flight Input'!U328+IF('Flight Input'!U328 &gt; 0,Analysis!$B$37,0)</f>
        <v>0</v>
      </c>
      <c r="AR328">
        <f ca="1">_xlfn.COVARIANCE.P($AN$102:$AN$1102,'Flight Input'!U328:U1328)</f>
        <v>-1.2892922330722137E-3</v>
      </c>
    </row>
    <row r="329" spans="1:44" x14ac:dyDescent="0.3">
      <c r="A329">
        <v>327</v>
      </c>
      <c r="B329">
        <f>'Flight Input'!M329</f>
        <v>6.5885390000039479</v>
      </c>
      <c r="C329">
        <f ca="1">INDIRECT(CONCATENATE("'Flight Input'!",Analysis!$B$2,A329+2))</f>
        <v>9.8473466700000003</v>
      </c>
      <c r="D329">
        <f t="shared" si="678"/>
        <v>1.9427000006544404E-2</v>
      </c>
      <c r="F329">
        <f t="shared" ca="1" si="684"/>
        <v>64.391111314796959</v>
      </c>
      <c r="G329">
        <f t="shared" ca="1" si="685"/>
        <v>211.08323672905357</v>
      </c>
      <c r="I329">
        <f>SUM(D$2:D329)/COUNT(D$2:D329)</f>
        <v>1.998758103978138E-2</v>
      </c>
      <c r="J329">
        <f t="shared" si="679"/>
        <v>0.9719535329402168</v>
      </c>
      <c r="L329">
        <f ca="1">VARA(C$2:C329)</f>
        <v>5.0362014629884574E-4</v>
      </c>
      <c r="M329">
        <f t="shared" ca="1" si="680"/>
        <v>-7.6088712355415467E-5</v>
      </c>
      <c r="N329">
        <f t="shared" ca="1" si="686"/>
        <v>-0.32519894980555136</v>
      </c>
      <c r="O329" t="b">
        <f ca="1">IF(OR(O328,M329*MIN((B329-B$2)*Analysis!$B$19,1)&gt;Analysis!$B$18),TRUE,FALSE)</f>
        <v>0</v>
      </c>
      <c r="P329" t="b">
        <f>IF(OR('Flight Input'!N329=3,'Flight Input'!N329=9),TRUE,FALSE)</f>
        <v>0</v>
      </c>
      <c r="Q329">
        <f ca="1">IF(O329,Q328,SUM(C$2:C329)/COUNT(C$2:C329))+(Analysis!$D$14-500)/1000000</f>
        <v>9.8521116346341415</v>
      </c>
      <c r="R329">
        <f t="shared" ca="1" si="681"/>
        <v>0</v>
      </c>
      <c r="S329">
        <f t="shared" ca="1" si="687"/>
        <v>0</v>
      </c>
      <c r="T329">
        <f>IF(P329,T328+S329*$D329,0)</f>
        <v>0</v>
      </c>
      <c r="U329">
        <f>IF($P329,T329*Analysis!$B$28+Analysis!$B$29,0)</f>
        <v>0</v>
      </c>
      <c r="V329">
        <f>U329-'Flight Input'!$U329</f>
        <v>0</v>
      </c>
      <c r="W329">
        <f ca="1">MEDIAN2(R329,Analysis!$B$5,2)</f>
        <v>0</v>
      </c>
      <c r="X329">
        <f t="shared" ref="X329:Y329" ca="1" si="698">X328+W329*$D329</f>
        <v>0</v>
      </c>
      <c r="Y329">
        <f t="shared" ca="1" si="698"/>
        <v>0</v>
      </c>
      <c r="AA329">
        <f ca="1">AVERAGE2(W329,Analysis!$B$6,2)</f>
        <v>0</v>
      </c>
      <c r="AB329">
        <f t="shared" ref="AB329:AC329" ca="1" si="699">AB328+AA329*$D329</f>
        <v>0</v>
      </c>
      <c r="AC329">
        <f t="shared" ca="1" si="699"/>
        <v>0</v>
      </c>
      <c r="AF329">
        <f ca="1">IF(B329&gt;0,C329-Analysis!$B$14,0)</f>
        <v>-5.8207214571517341E-3</v>
      </c>
      <c r="AG329">
        <f ca="1">IF(B329&gt;0,AG328+AF329*$D329,0)</f>
        <v>-8.5897126399669035E-3</v>
      </c>
      <c r="AH329">
        <f ca="1">IF(B329&gt;0,AH328+AG329*$D329,0)</f>
        <v>-4.4078765008248942E-2</v>
      </c>
      <c r="AI329">
        <f ca="1">IF(AND(B329&gt;Analysis!$B$39,B329&lt;Analysis!$B$40),FilterInput(AF329,Analysis!$B$34,Analysis!$B$35),0)</f>
        <v>0</v>
      </c>
      <c r="AJ329">
        <f ca="1">MEDIAN2(AI329,Analysis!$B$5,2)</f>
        <v>0</v>
      </c>
      <c r="AK329">
        <f ca="1">AVERAGE2(AJ329,Analysis!$B$6,2)</f>
        <v>0</v>
      </c>
      <c r="AL329">
        <f ca="1">INTEGRAL2(R329,$B329,AL328,R328,$B328,Analysis!$B$22)</f>
        <v>0</v>
      </c>
      <c r="AM329">
        <f ca="1">IF(AND(B329&lt;Analysis!$B$40,B329&gt;0),INTEGRAL2(AL329,$B329,AM328,AL328,$B328,Analysis!$B$23),0)</f>
        <v>0</v>
      </c>
      <c r="AN329">
        <f>IF($P329,AM329*Analysis!$B$30+Analysis!$B$31,0)</f>
        <v>0</v>
      </c>
      <c r="AO329">
        <f>AN329-'Flight Input'!$U329</f>
        <v>0</v>
      </c>
      <c r="AQ329">
        <f>Analysis!$B$36*'Flight Input'!U329+IF('Flight Input'!U329 &gt; 0,Analysis!$B$37,0)</f>
        <v>0</v>
      </c>
      <c r="AR329">
        <f ca="1">_xlfn.COVARIANCE.P($AN$102:$AN$1102,'Flight Input'!U329:U1329)</f>
        <v>-1.3507099120142194E-3</v>
      </c>
    </row>
    <row r="330" spans="1:44" x14ac:dyDescent="0.3">
      <c r="A330">
        <v>328</v>
      </c>
      <c r="B330">
        <f>'Flight Input'!M330</f>
        <v>6.6088980000058655</v>
      </c>
      <c r="C330">
        <f ca="1">INDIRECT(CONCATENATE("'Flight Input'!",Analysis!$B$2,A330+2))</f>
        <v>9.8514472499999997</v>
      </c>
      <c r="D330">
        <f t="shared" si="678"/>
        <v>2.0359000001917593E-2</v>
      </c>
      <c r="F330">
        <f t="shared" ca="1" si="684"/>
        <v>64.591676929378593</v>
      </c>
      <c r="G330">
        <f t="shared" ca="1" si="685"/>
        <v>212.39825867978266</v>
      </c>
      <c r="I330">
        <f>SUM(D$2:D330)/COUNT(D$2:D330)</f>
        <v>1.9988713414665942E-2</v>
      </c>
      <c r="J330">
        <f t="shared" si="679"/>
        <v>1.0185247834400371</v>
      </c>
      <c r="L330">
        <f ca="1">VARA(C$2:C330)</f>
        <v>5.0208565319473776E-4</v>
      </c>
      <c r="M330">
        <f t="shared" ca="1" si="680"/>
        <v>-7.5371732598037471E-5</v>
      </c>
      <c r="N330">
        <f t="shared" ca="1" si="686"/>
        <v>0.20141362540464289</v>
      </c>
      <c r="O330" t="b">
        <f ca="1">IF(OR(O329,M330*MIN((B330-B$2)*Analysis!$B$19,1)&gt;Analysis!$B$18),TRUE,FALSE)</f>
        <v>0</v>
      </c>
      <c r="P330" t="b">
        <f>IF(OR('Flight Input'!N330=3,'Flight Input'!N330=9),TRUE,FALSE)</f>
        <v>0</v>
      </c>
      <c r="Q330">
        <f ca="1">IF(O330,Q329,SUM(C$2:C330)/COUNT(C$2:C330))+(Analysis!$D$14-500)/1000000</f>
        <v>9.852109949574464</v>
      </c>
      <c r="R330">
        <f t="shared" ca="1" si="681"/>
        <v>0</v>
      </c>
      <c r="S330">
        <f t="shared" ca="1" si="687"/>
        <v>0</v>
      </c>
      <c r="T330">
        <f>IF(P330,T329+S330*$D330,0)</f>
        <v>0</v>
      </c>
      <c r="U330">
        <f>IF($P330,T330*Analysis!$B$28+Analysis!$B$29,0)</f>
        <v>0</v>
      </c>
      <c r="V330">
        <f>U330-'Flight Input'!$U330</f>
        <v>0</v>
      </c>
      <c r="W330">
        <f ca="1">MEDIAN2(R330,Analysis!$B$5,2)</f>
        <v>0</v>
      </c>
      <c r="X330">
        <f t="shared" ref="X330:Y330" ca="1" si="700">X329+W330*$D330</f>
        <v>0</v>
      </c>
      <c r="Y330">
        <f t="shared" ca="1" si="700"/>
        <v>0</v>
      </c>
      <c r="AA330">
        <f ca="1">AVERAGE2(W330,Analysis!$B$6,2)</f>
        <v>0</v>
      </c>
      <c r="AB330">
        <f t="shared" ref="AB330:AC330" ca="1" si="701">AB329+AA330*$D330</f>
        <v>0</v>
      </c>
      <c r="AC330">
        <f t="shared" ca="1" si="701"/>
        <v>0</v>
      </c>
      <c r="AF330">
        <f ca="1">IF(B330&gt;0,C330-Analysis!$B$14,0)</f>
        <v>-1.7201414571523799E-3</v>
      </c>
      <c r="AG330">
        <f ca="1">IF(B330&gt;0,AG329+AF330*$D330,0)</f>
        <v>-8.6247329998963666E-3</v>
      </c>
      <c r="AH330">
        <f ca="1">IF(B330&gt;0,AH329+AG330*$D330,0)</f>
        <v>-4.4254355947410368E-2</v>
      </c>
      <c r="AI330">
        <f ca="1">IF(AND(B330&gt;Analysis!$B$39,B330&lt;Analysis!$B$40),FilterInput(AF330,Analysis!$B$34,Analysis!$B$35),0)</f>
        <v>0</v>
      </c>
      <c r="AJ330">
        <f ca="1">MEDIAN2(AI330,Analysis!$B$5,2)</f>
        <v>0</v>
      </c>
      <c r="AK330">
        <f ca="1">AVERAGE2(AJ330,Analysis!$B$6,2)</f>
        <v>0</v>
      </c>
      <c r="AL330">
        <f ca="1">INTEGRAL2(R330,$B330,AL329,R329,$B329,Analysis!$B$22)</f>
        <v>0</v>
      </c>
      <c r="AM330">
        <f ca="1">IF(AND(B330&lt;Analysis!$B$40,B330&gt;0),INTEGRAL2(AL330,$B330,AM329,AL329,$B329,Analysis!$B$23),0)</f>
        <v>0</v>
      </c>
      <c r="AN330">
        <f>IF($P330,AM330*Analysis!$B$30+Analysis!$B$31,0)</f>
        <v>0</v>
      </c>
      <c r="AO330">
        <f>AN330-'Flight Input'!$U330</f>
        <v>0</v>
      </c>
      <c r="AQ330">
        <f>Analysis!$B$36*'Flight Input'!U330+IF('Flight Input'!U330 &gt; 0,Analysis!$B$37,0)</f>
        <v>0</v>
      </c>
      <c r="AR330">
        <f ca="1">_xlfn.COVARIANCE.P($AN$102:$AN$1102,'Flight Input'!U330:U1330)</f>
        <v>-1.4125247542174347E-3</v>
      </c>
    </row>
    <row r="331" spans="1:44" x14ac:dyDescent="0.3">
      <c r="A331">
        <v>329</v>
      </c>
      <c r="B331">
        <f>'Flight Input'!M331</f>
        <v>6.6250469999940833</v>
      </c>
      <c r="C331">
        <f ca="1">INDIRECT(CONCATENATE("'Flight Input'!",Analysis!$B$2,A331+2))</f>
        <v>9.8492694299999997</v>
      </c>
      <c r="D331">
        <f t="shared" si="678"/>
        <v>1.6148999988217838E-2</v>
      </c>
      <c r="F331">
        <f t="shared" ca="1" si="684"/>
        <v>64.750732781287624</v>
      </c>
      <c r="G331">
        <f t="shared" ca="1" si="685"/>
        <v>213.44391826270476</v>
      </c>
      <c r="I331">
        <f>SUM(D$2:D331)/COUNT(D$2:D331)</f>
        <v>1.9977042553187375E-2</v>
      </c>
      <c r="J331">
        <f t="shared" si="679"/>
        <v>0.80837791405921766</v>
      </c>
      <c r="L331">
        <f ca="1">VARA(C$2:C331)</f>
        <v>5.005821501272874E-4</v>
      </c>
      <c r="M331">
        <f t="shared" ca="1" si="680"/>
        <v>-9.3101930060517603E-5</v>
      </c>
      <c r="N331">
        <f t="shared" ca="1" si="686"/>
        <v>-0.13485788603560062</v>
      </c>
      <c r="O331" t="b">
        <f ca="1">IF(OR(O330,M331*MIN((B331-B$2)*Analysis!$B$19,1)&gt;Analysis!$B$18),TRUE,FALSE)</f>
        <v>0</v>
      </c>
      <c r="P331" t="b">
        <f>IF(OR('Flight Input'!N331=3,'Flight Input'!N331=9),TRUE,FALSE)</f>
        <v>0</v>
      </c>
      <c r="Q331">
        <f ca="1">IF(O331,Q330,SUM(C$2:C331)/COUNT(C$2:C331))+(Analysis!$D$14-500)/1000000</f>
        <v>9.8521016752727224</v>
      </c>
      <c r="R331">
        <f t="shared" ca="1" si="681"/>
        <v>0</v>
      </c>
      <c r="S331">
        <f t="shared" ca="1" si="687"/>
        <v>0</v>
      </c>
      <c r="T331">
        <f>IF(P331,T330+S331*$D331,0)</f>
        <v>0</v>
      </c>
      <c r="U331">
        <f>IF($P331,T331*Analysis!$B$28+Analysis!$B$29,0)</f>
        <v>0</v>
      </c>
      <c r="V331">
        <f>U331-'Flight Input'!$U331</f>
        <v>0</v>
      </c>
      <c r="W331">
        <f ca="1">MEDIAN2(R331,Analysis!$B$5,2)</f>
        <v>0</v>
      </c>
      <c r="X331">
        <f t="shared" ref="X331:Y331" ca="1" si="702">X330+W331*$D331</f>
        <v>0</v>
      </c>
      <c r="Y331">
        <f t="shared" ca="1" si="702"/>
        <v>0</v>
      </c>
      <c r="AA331">
        <f ca="1">AVERAGE2(W331,Analysis!$B$6,2)</f>
        <v>0</v>
      </c>
      <c r="AB331">
        <f t="shared" ref="AB331:AC331" ca="1" si="703">AB330+AA331*$D331</f>
        <v>0</v>
      </c>
      <c r="AC331">
        <f t="shared" ca="1" si="703"/>
        <v>0</v>
      </c>
      <c r="AF331">
        <f ca="1">IF(B331&gt;0,C331-Analysis!$B$14,0)</f>
        <v>-3.8979614571523769E-3</v>
      </c>
      <c r="AG331">
        <f ca="1">IF(B331&gt;0,AG330+AF331*$D331,0)</f>
        <v>-8.6876811794219938E-3</v>
      </c>
      <c r="AH331">
        <f ca="1">IF(B331&gt;0,AH330+AG331*$D331,0)</f>
        <v>-4.4394653310674492E-2</v>
      </c>
      <c r="AI331">
        <f ca="1">IF(AND(B331&gt;Analysis!$B$39,B331&lt;Analysis!$B$40),FilterInput(AF331,Analysis!$B$34,Analysis!$B$35),0)</f>
        <v>0</v>
      </c>
      <c r="AJ331">
        <f ca="1">MEDIAN2(AI331,Analysis!$B$5,2)</f>
        <v>0</v>
      </c>
      <c r="AK331">
        <f ca="1">AVERAGE2(AJ331,Analysis!$B$6,2)</f>
        <v>0</v>
      </c>
      <c r="AL331">
        <f ca="1">INTEGRAL2(R331,$B331,AL330,R330,$B330,Analysis!$B$22)</f>
        <v>0</v>
      </c>
      <c r="AM331">
        <f ca="1">IF(AND(B331&lt;Analysis!$B$40,B331&gt;0),INTEGRAL2(AL331,$B331,AM330,AL330,$B330,Analysis!$B$23),0)</f>
        <v>0</v>
      </c>
      <c r="AN331">
        <f>IF($P331,AM331*Analysis!$B$30+Analysis!$B$31,0)</f>
        <v>0</v>
      </c>
      <c r="AO331">
        <f>AN331-'Flight Input'!$U331</f>
        <v>0</v>
      </c>
      <c r="AQ331">
        <f>Analysis!$B$36*'Flight Input'!U331+IF('Flight Input'!U331 &gt; 0,Analysis!$B$37,0)</f>
        <v>0</v>
      </c>
      <c r="AR331">
        <f ca="1">_xlfn.COVARIANCE.P($AN$102:$AN$1102,'Flight Input'!U331:U1331)</f>
        <v>-1.4748191880805124E-3</v>
      </c>
    </row>
    <row r="332" spans="1:44" x14ac:dyDescent="0.3">
      <c r="A332">
        <v>330</v>
      </c>
      <c r="B332">
        <f>'Flight Input'!M332</f>
        <v>6.6494329999986803</v>
      </c>
      <c r="C332">
        <f ca="1">INDIRECT(CONCATENATE("'Flight Input'!",Analysis!$B$2,A332+2))</f>
        <v>9.8511431400000014</v>
      </c>
      <c r="D332">
        <f t="shared" si="678"/>
        <v>2.4386000004597008E-2</v>
      </c>
      <c r="F332">
        <f t="shared" ca="1" si="684"/>
        <v>64.990962757944956</v>
      </c>
      <c r="G332">
        <f t="shared" ca="1" si="685"/>
        <v>215.02878788081875</v>
      </c>
      <c r="I332">
        <f>SUM(D$2:D332)/COUNT(D$2:D332)</f>
        <v>1.999040303031286E-2</v>
      </c>
      <c r="J332">
        <f t="shared" si="679"/>
        <v>1.2198853603711137</v>
      </c>
      <c r="L332">
        <f ca="1">VARA(C$2:C332)</f>
        <v>4.9906740978401039E-4</v>
      </c>
      <c r="M332">
        <f t="shared" ca="1" si="680"/>
        <v>-6.2115162100855753E-5</v>
      </c>
      <c r="N332">
        <f t="shared" ca="1" si="686"/>
        <v>7.6835479358996164E-2</v>
      </c>
      <c r="O332" t="b">
        <f ca="1">IF(OR(O331,M332*MIN((B332-B$2)*Analysis!$B$19,1)&gt;Analysis!$B$18),TRUE,FALSE)</f>
        <v>0</v>
      </c>
      <c r="P332" t="b">
        <f>IF(OR('Flight Input'!N332=3,'Flight Input'!N332=9),TRUE,FALSE)</f>
        <v>0</v>
      </c>
      <c r="Q332">
        <f ca="1">IF(O332,Q331,SUM(C$2:C332)/COUNT(C$2:C332))+(Analysis!$D$14-500)/1000000</f>
        <v>9.8520991117220511</v>
      </c>
      <c r="R332">
        <f t="shared" ca="1" si="681"/>
        <v>0</v>
      </c>
      <c r="S332">
        <f t="shared" ca="1" si="687"/>
        <v>0</v>
      </c>
      <c r="T332">
        <f>IF(P332,T331+S332*$D332,0)</f>
        <v>0</v>
      </c>
      <c r="U332">
        <f>IF($P332,T332*Analysis!$B$28+Analysis!$B$29,0)</f>
        <v>0</v>
      </c>
      <c r="V332">
        <f>U332-'Flight Input'!$U332</f>
        <v>0</v>
      </c>
      <c r="W332">
        <f ca="1">MEDIAN2(R332,Analysis!$B$5,2)</f>
        <v>0</v>
      </c>
      <c r="X332">
        <f t="shared" ref="X332:Y332" ca="1" si="704">X331+W332*$D332</f>
        <v>0</v>
      </c>
      <c r="Y332">
        <f t="shared" ca="1" si="704"/>
        <v>0</v>
      </c>
      <c r="AA332">
        <f ca="1">AVERAGE2(W332,Analysis!$B$6,2)</f>
        <v>0</v>
      </c>
      <c r="AB332">
        <f t="shared" ref="AB332:AC332" ca="1" si="705">AB331+AA332*$D332</f>
        <v>0</v>
      </c>
      <c r="AC332">
        <f t="shared" ca="1" si="705"/>
        <v>0</v>
      </c>
      <c r="AF332">
        <f ca="1">IF(B332&gt;0,C332-Analysis!$B$14,0)</f>
        <v>-2.0242514571506831E-3</v>
      </c>
      <c r="AG332">
        <f ca="1">IF(B332&gt;0,AG331+AF332*$D332,0)</f>
        <v>-8.7370445754653761E-3</v>
      </c>
      <c r="AH332">
        <f ca="1">IF(B332&gt;0,AH331+AG332*$D332,0)</f>
        <v>-4.4607714879731954E-2</v>
      </c>
      <c r="AI332">
        <f ca="1">IF(AND(B332&gt;Analysis!$B$39,B332&lt;Analysis!$B$40),FilterInput(AF332,Analysis!$B$34,Analysis!$B$35),0)</f>
        <v>0</v>
      </c>
      <c r="AJ332">
        <f ca="1">MEDIAN2(AI332,Analysis!$B$5,2)</f>
        <v>0</v>
      </c>
      <c r="AK332">
        <f ca="1">AVERAGE2(AJ332,Analysis!$B$6,2)</f>
        <v>0</v>
      </c>
      <c r="AL332">
        <f ca="1">INTEGRAL2(R332,$B332,AL331,R331,$B331,Analysis!$B$22)</f>
        <v>0</v>
      </c>
      <c r="AM332">
        <f ca="1">IF(AND(B332&lt;Analysis!$B$40,B332&gt;0),INTEGRAL2(AL332,$B332,AM331,AL331,$B331,Analysis!$B$23),0)</f>
        <v>0</v>
      </c>
      <c r="AN332">
        <f>IF($P332,AM332*Analysis!$B$30+Analysis!$B$31,0)</f>
        <v>0</v>
      </c>
      <c r="AO332">
        <f>AN332-'Flight Input'!$U332</f>
        <v>0</v>
      </c>
      <c r="AQ332">
        <f>Analysis!$B$36*'Flight Input'!U332+IF('Flight Input'!U332 &gt; 0,Analysis!$B$37,0)</f>
        <v>0</v>
      </c>
      <c r="AR332">
        <f ca="1">_xlfn.COVARIANCE.P($AN$102:$AN$1102,'Flight Input'!U332:U1332)</f>
        <v>-1.5363470911462015E-3</v>
      </c>
    </row>
    <row r="333" spans="1:44" x14ac:dyDescent="0.3">
      <c r="A333">
        <v>331</v>
      </c>
      <c r="B333">
        <f>'Flight Input'!M333</f>
        <v>6.6683259999990696</v>
      </c>
      <c r="C333">
        <f ca="1">INDIRECT(CONCATENATE("'Flight Input'!",Analysis!$B$2,A333+2))</f>
        <v>9.8685460799999998</v>
      </c>
      <c r="D333">
        <f t="shared" si="678"/>
        <v>1.8893000000389293E-2</v>
      </c>
      <c r="F333">
        <f t="shared" ca="1" si="684"/>
        <v>65.177409199038237</v>
      </c>
      <c r="G333">
        <f t="shared" ca="1" si="685"/>
        <v>216.26018467284155</v>
      </c>
      <c r="I333">
        <f>SUM(D$2:D333)/COUNT(D$2:D333)</f>
        <v>1.9987087613304026E-2</v>
      </c>
      <c r="J333">
        <f t="shared" si="679"/>
        <v>0.94526027833157267</v>
      </c>
      <c r="L333">
        <f ca="1">VARA(C$2:C333)</f>
        <v>4.9838535566427511E-4</v>
      </c>
      <c r="M333">
        <f t="shared" ca="1" si="680"/>
        <v>-3.6100890262066815E-5</v>
      </c>
      <c r="N333">
        <f t="shared" ca="1" si="686"/>
        <v>0.92113163603661852</v>
      </c>
      <c r="O333" t="b">
        <f ca="1">IF(OR(O332,M333*MIN((B333-B$2)*Analysis!$B$19,1)&gt;Analysis!$B$18),TRUE,FALSE)</f>
        <v>0</v>
      </c>
      <c r="P333" t="b">
        <f>IF(OR('Flight Input'!N333=3,'Flight Input'!N333=9),TRUE,FALSE)</f>
        <v>0</v>
      </c>
      <c r="Q333">
        <f ca="1">IF(O333,Q332,SUM(C$2:C333)/COUNT(C$2:C333))+(Analysis!$D$14-500)/1000000</f>
        <v>9.8521489821084316</v>
      </c>
      <c r="R333">
        <f t="shared" ca="1" si="681"/>
        <v>0</v>
      </c>
      <c r="S333">
        <f t="shared" ca="1" si="687"/>
        <v>0</v>
      </c>
      <c r="T333">
        <f>IF(P333,T332+S333*$D333,0)</f>
        <v>0</v>
      </c>
      <c r="U333">
        <f>IF($P333,T333*Analysis!$B$28+Analysis!$B$29,0)</f>
        <v>0</v>
      </c>
      <c r="V333">
        <f>U333-'Flight Input'!$U333</f>
        <v>0</v>
      </c>
      <c r="W333">
        <f ca="1">MEDIAN2(R333,Analysis!$B$5,2)</f>
        <v>0</v>
      </c>
      <c r="X333">
        <f t="shared" ref="X333:Y333" ca="1" si="706">X332+W333*$D333</f>
        <v>0</v>
      </c>
      <c r="Y333">
        <f t="shared" ca="1" si="706"/>
        <v>0</v>
      </c>
      <c r="AA333">
        <f ca="1">AVERAGE2(W333,Analysis!$B$6,2)</f>
        <v>0</v>
      </c>
      <c r="AB333">
        <f t="shared" ref="AB333:AC333" ca="1" si="707">AB332+AA333*$D333</f>
        <v>0</v>
      </c>
      <c r="AC333">
        <f t="shared" ca="1" si="707"/>
        <v>0</v>
      </c>
      <c r="AF333">
        <f ca="1">IF(B333&gt;0,C333-Analysis!$B$14,0)</f>
        <v>1.537868854284774E-2</v>
      </c>
      <c r="AG333">
        <f ca="1">IF(B333&gt;0,AG332+AF333*$D333,0)</f>
        <v>-8.4464950128193671E-3</v>
      </c>
      <c r="AH333">
        <f ca="1">IF(B333&gt;0,AH332+AG333*$D333,0)</f>
        <v>-4.4767294510012441E-2</v>
      </c>
      <c r="AI333">
        <f ca="1">IF(AND(B333&gt;Analysis!$B$39,B333&lt;Analysis!$B$40),FilterInput(AF333,Analysis!$B$34,Analysis!$B$35),0)</f>
        <v>0</v>
      </c>
      <c r="AJ333">
        <f ca="1">MEDIAN2(AI333,Analysis!$B$5,2)</f>
        <v>0</v>
      </c>
      <c r="AK333">
        <f ca="1">AVERAGE2(AJ333,Analysis!$B$6,2)</f>
        <v>0</v>
      </c>
      <c r="AL333">
        <f ca="1">INTEGRAL2(R333,$B333,AL332,R332,$B332,Analysis!$B$22)</f>
        <v>0</v>
      </c>
      <c r="AM333">
        <f ca="1">IF(AND(B333&lt;Analysis!$B$40,B333&gt;0),INTEGRAL2(AL333,$B333,AM332,AL332,$B332,Analysis!$B$23),0)</f>
        <v>0</v>
      </c>
      <c r="AN333">
        <f>IF($P333,AM333*Analysis!$B$30+Analysis!$B$31,0)</f>
        <v>0</v>
      </c>
      <c r="AO333">
        <f>AN333-'Flight Input'!$U333</f>
        <v>0</v>
      </c>
      <c r="AQ333">
        <f>Analysis!$B$36*'Flight Input'!U333+IF('Flight Input'!U333 &gt; 0,Analysis!$B$37,0)</f>
        <v>0</v>
      </c>
      <c r="AR333">
        <f ca="1">_xlfn.COVARIANCE.P($AN$102:$AN$1102,'Flight Input'!U333:U1333)</f>
        <v>-1.598295186113358E-3</v>
      </c>
    </row>
    <row r="334" spans="1:44" x14ac:dyDescent="0.3">
      <c r="A334">
        <v>332</v>
      </c>
      <c r="B334">
        <f>'Flight Input'!M334</f>
        <v>6.6891250000044238</v>
      </c>
      <c r="C334">
        <f ca="1">INDIRECT(CONCATENATE("'Flight Input'!",Analysis!$B$2,A334+2))</f>
        <v>9.8572351500000011</v>
      </c>
      <c r="D334">
        <f t="shared" si="678"/>
        <v>2.0799000005354173E-2</v>
      </c>
      <c r="F334">
        <f t="shared" ca="1" si="684"/>
        <v>65.382429832975859</v>
      </c>
      <c r="G334">
        <f t="shared" ca="1" si="685"/>
        <v>217.62007383128767</v>
      </c>
      <c r="I334">
        <f>SUM(D$2:D334)/COUNT(D$2:D334)</f>
        <v>1.9989533132557191E-2</v>
      </c>
      <c r="J334">
        <f t="shared" si="679"/>
        <v>1.0404945361869704</v>
      </c>
      <c r="L334">
        <f ca="1">VARA(C$2:C334)</f>
        <v>4.969652765182788E-4</v>
      </c>
      <c r="M334">
        <f t="shared" ca="1" si="680"/>
        <v>-6.8276318362938085E-5</v>
      </c>
      <c r="N334">
        <f t="shared" ca="1" si="686"/>
        <v>-0.54382085663190582</v>
      </c>
      <c r="O334" t="b">
        <f ca="1">IF(OR(O333,M334*MIN((B334-B$2)*Analysis!$B$19,1)&gt;Analysis!$B$18),TRUE,FALSE)</f>
        <v>0</v>
      </c>
      <c r="P334" t="b">
        <f>IF(OR('Flight Input'!N334=3,'Flight Input'!N334=9),TRUE,FALSE)</f>
        <v>0</v>
      </c>
      <c r="Q334">
        <f ca="1">IF(O334,Q333,SUM(C$2:C334)/COUNT(C$2:C334))+(Analysis!$D$14-500)/1000000</f>
        <v>9.8521645862162135</v>
      </c>
      <c r="R334">
        <f t="shared" ca="1" si="681"/>
        <v>0</v>
      </c>
      <c r="S334">
        <f t="shared" ca="1" si="687"/>
        <v>0</v>
      </c>
      <c r="T334">
        <f>IF(P334,T333+S334*$D334,0)</f>
        <v>0</v>
      </c>
      <c r="U334">
        <f>IF($P334,T334*Analysis!$B$28+Analysis!$B$29,0)</f>
        <v>0</v>
      </c>
      <c r="V334">
        <f>U334-'Flight Input'!$U334</f>
        <v>0</v>
      </c>
      <c r="W334">
        <f ca="1">MEDIAN2(R334,Analysis!$B$5,2)</f>
        <v>0</v>
      </c>
      <c r="X334">
        <f t="shared" ref="X334:Y334" ca="1" si="708">X333+W334*$D334</f>
        <v>0</v>
      </c>
      <c r="Y334">
        <f t="shared" ca="1" si="708"/>
        <v>0</v>
      </c>
      <c r="AA334">
        <f ca="1">AVERAGE2(W334,Analysis!$B$6,2)</f>
        <v>0</v>
      </c>
      <c r="AB334">
        <f t="shared" ref="AB334:AC334" ca="1" si="709">AB333+AA334*$D334</f>
        <v>0</v>
      </c>
      <c r="AC334">
        <f t="shared" ca="1" si="709"/>
        <v>0</v>
      </c>
      <c r="AF334">
        <f ca="1">IF(B334&gt;0,C334-Analysis!$B$14,0)</f>
        <v>4.0677585428490204E-3</v>
      </c>
      <c r="AG334">
        <f ca="1">IF(B334&gt;0,AG333+AF334*$D334,0)</f>
        <v>-8.3618897028648713E-3</v>
      </c>
      <c r="AH334">
        <f ca="1">IF(B334&gt;0,AH333+AG334*$D334,0)</f>
        <v>-4.4941213453987099E-2</v>
      </c>
      <c r="AI334">
        <f ca="1">IF(AND(B334&gt;Analysis!$B$39,B334&lt;Analysis!$B$40),FilterInput(AF334,Analysis!$B$34,Analysis!$B$35),0)</f>
        <v>0</v>
      </c>
      <c r="AJ334">
        <f ca="1">MEDIAN2(AI334,Analysis!$B$5,2)</f>
        <v>0</v>
      </c>
      <c r="AK334">
        <f ca="1">AVERAGE2(AJ334,Analysis!$B$6,2)</f>
        <v>0</v>
      </c>
      <c r="AL334">
        <f ca="1">INTEGRAL2(R334,$B334,AL333,R333,$B333,Analysis!$B$22)</f>
        <v>0</v>
      </c>
      <c r="AM334">
        <f ca="1">IF(AND(B334&lt;Analysis!$B$40,B334&gt;0),INTEGRAL2(AL334,$B334,AM333,AL333,$B333,Analysis!$B$23),0)</f>
        <v>0</v>
      </c>
      <c r="AN334">
        <f>IF($P334,AM334*Analysis!$B$30+Analysis!$B$31,0)</f>
        <v>0</v>
      </c>
      <c r="AO334">
        <f>AN334-'Flight Input'!$U334</f>
        <v>0</v>
      </c>
      <c r="AQ334">
        <f>Analysis!$B$36*'Flight Input'!U334+IF('Flight Input'!U334 &gt; 0,Analysis!$B$37,0)</f>
        <v>0</v>
      </c>
      <c r="AR334">
        <f ca="1">_xlfn.COVARIANCE.P($AN$102:$AN$1102,'Flight Input'!U334:U1334)</f>
        <v>-1.6606732723366971E-3</v>
      </c>
    </row>
    <row r="335" spans="1:44" x14ac:dyDescent="0.3">
      <c r="A335">
        <v>333</v>
      </c>
      <c r="B335">
        <f>'Flight Input'!M335</f>
        <v>6.7096219999948516</v>
      </c>
      <c r="C335">
        <f ca="1">INDIRECT(CONCATENATE("'Flight Input'!",Analysis!$B$2,A335+2))</f>
        <v>9.8341816499999997</v>
      </c>
      <c r="D335">
        <f t="shared" si="678"/>
        <v>2.0496999990427867E-2</v>
      </c>
      <c r="F335">
        <f t="shared" ca="1" si="684"/>
        <v>65.584001054161774</v>
      </c>
      <c r="G335">
        <f t="shared" ca="1" si="685"/>
        <v>218.96434910026704</v>
      </c>
      <c r="I335">
        <f>SUM(D$2:D335)/COUNT(D$2:D335)</f>
        <v>1.9991057057055301E-2</v>
      </c>
      <c r="J335">
        <f t="shared" si="679"/>
        <v>1.025308463275783</v>
      </c>
      <c r="L335">
        <f ca="1">VARA(C$2:C335)</f>
        <v>4.9642930102202984E-4</v>
      </c>
      <c r="M335">
        <f t="shared" ca="1" si="680"/>
        <v>-2.6148972849649185E-5</v>
      </c>
      <c r="N335">
        <f t="shared" ca="1" si="686"/>
        <v>-1.1247255701208672</v>
      </c>
      <c r="O335" t="b">
        <f ca="1">IF(OR(O334,M335*MIN((B335-B$2)*Analysis!$B$19,1)&gt;Analysis!$B$18),TRUE,FALSE)</f>
        <v>0</v>
      </c>
      <c r="P335" t="b">
        <f>IF(OR('Flight Input'!N335=3,'Flight Input'!N335=9),TRUE,FALSE)</f>
        <v>0</v>
      </c>
      <c r="Q335">
        <f ca="1">IF(O335,Q334,SUM(C$2:C335)/COUNT(C$2:C335))+(Analysis!$D$14-500)/1000000</f>
        <v>9.8521110744311358</v>
      </c>
      <c r="R335">
        <f t="shared" ca="1" si="681"/>
        <v>0</v>
      </c>
      <c r="S335">
        <f t="shared" ca="1" si="687"/>
        <v>0</v>
      </c>
      <c r="T335">
        <f>IF(P335,T334+S335*$D335,0)</f>
        <v>0</v>
      </c>
      <c r="U335">
        <f>IF($P335,T335*Analysis!$B$28+Analysis!$B$29,0)</f>
        <v>0</v>
      </c>
      <c r="V335">
        <f>U335-'Flight Input'!$U335</f>
        <v>0</v>
      </c>
      <c r="W335">
        <f ca="1">MEDIAN2(R335,Analysis!$B$5,2)</f>
        <v>0</v>
      </c>
      <c r="X335">
        <f t="shared" ref="X335:Y335" ca="1" si="710">X334+W335*$D335</f>
        <v>0</v>
      </c>
      <c r="Y335">
        <f t="shared" ca="1" si="710"/>
        <v>0</v>
      </c>
      <c r="AA335">
        <f ca="1">AVERAGE2(W335,Analysis!$B$6,2)</f>
        <v>0</v>
      </c>
      <c r="AB335">
        <f t="shared" ref="AB335:AC335" ca="1" si="711">AB334+AA335*$D335</f>
        <v>0</v>
      </c>
      <c r="AC335">
        <f t="shared" ca="1" si="711"/>
        <v>0</v>
      </c>
      <c r="AF335">
        <f ca="1">IF(B335&gt;0,C335-Analysis!$B$14,0)</f>
        <v>-1.8985741457152372E-2</v>
      </c>
      <c r="AG335">
        <f ca="1">IF(B335&gt;0,AG334+AF335*$D335,0)</f>
        <v>-8.7510404453303887E-3</v>
      </c>
      <c r="AH335">
        <f ca="1">IF(B335&gt;0,AH334+AG335*$D335,0)</f>
        <v>-4.5120583529911266E-2</v>
      </c>
      <c r="AI335">
        <f ca="1">IF(AND(B335&gt;Analysis!$B$39,B335&lt;Analysis!$B$40),FilterInput(AF335,Analysis!$B$34,Analysis!$B$35),0)</f>
        <v>0</v>
      </c>
      <c r="AJ335">
        <f ca="1">MEDIAN2(AI335,Analysis!$B$5,2)</f>
        <v>0</v>
      </c>
      <c r="AK335">
        <f ca="1">AVERAGE2(AJ335,Analysis!$B$6,2)</f>
        <v>0</v>
      </c>
      <c r="AL335">
        <f ca="1">INTEGRAL2(R335,$B335,AL334,R334,$B334,Analysis!$B$22)</f>
        <v>0</v>
      </c>
      <c r="AM335">
        <f ca="1">IF(AND(B335&lt;Analysis!$B$40,B335&gt;0),INTEGRAL2(AL335,$B335,AM334,AL334,$B334,Analysis!$B$23),0)</f>
        <v>0</v>
      </c>
      <c r="AN335">
        <f>IF($P335,AM335*Analysis!$B$30+Analysis!$B$31,0)</f>
        <v>0</v>
      </c>
      <c r="AO335">
        <f>AN335-'Flight Input'!$U335</f>
        <v>0</v>
      </c>
      <c r="AQ335">
        <f>Analysis!$B$36*'Flight Input'!U335+IF('Flight Input'!U335 &gt; 0,Analysis!$B$37,0)</f>
        <v>0</v>
      </c>
      <c r="AR335">
        <f ca="1">_xlfn.COVARIANCE.P($AN$102:$AN$1102,'Flight Input'!U335:U1335)</f>
        <v>-1.7234324533802203E-3</v>
      </c>
    </row>
    <row r="336" spans="1:44" x14ac:dyDescent="0.3">
      <c r="A336">
        <v>334</v>
      </c>
      <c r="B336">
        <f>'Flight Input'!M336</f>
        <v>6.7310640000068815</v>
      </c>
      <c r="C336">
        <f ca="1">INDIRECT(CONCATENATE("'Flight Input'!",Analysis!$B$2,A336+2))</f>
        <v>9.8455612500000012</v>
      </c>
      <c r="D336">
        <f t="shared" si="678"/>
        <v>2.1442000012029894E-2</v>
      </c>
      <c r="F336">
        <f t="shared" ca="1" si="684"/>
        <v>65.79510957860272</v>
      </c>
      <c r="G336">
        <f t="shared" ca="1" si="685"/>
        <v>220.37512784064296</v>
      </c>
      <c r="I336">
        <f>SUM(D$2:D336)/COUNT(D$2:D336)</f>
        <v>1.9995401197639057E-2</v>
      </c>
      <c r="J336">
        <f t="shared" si="679"/>
        <v>1.0723465760997906</v>
      </c>
      <c r="L336">
        <f ca="1">VARA(C$2:C336)</f>
        <v>4.9506678079041665E-4</v>
      </c>
      <c r="M336">
        <f t="shared" ca="1" si="680"/>
        <v>-6.3544456247027246E-5</v>
      </c>
      <c r="N336">
        <f t="shared" ca="1" si="686"/>
        <v>0.53071541804015665</v>
      </c>
      <c r="O336" t="b">
        <f ca="1">IF(OR(O335,M336*MIN((B336-B$2)*Analysis!$B$19,1)&gt;Analysis!$B$18),TRUE,FALSE)</f>
        <v>0</v>
      </c>
      <c r="P336" t="b">
        <f>IF(OR('Flight Input'!N336=3,'Flight Input'!N336=9),TRUE,FALSE)</f>
        <v>0</v>
      </c>
      <c r="Q336">
        <f ca="1">IF(O336,Q335,SUM(C$2:C336)/COUNT(C$2:C336))+(Analysis!$D$14-500)/1000000</f>
        <v>9.8520918510746256</v>
      </c>
      <c r="R336">
        <f t="shared" ca="1" si="681"/>
        <v>0</v>
      </c>
      <c r="S336">
        <f t="shared" ca="1" si="687"/>
        <v>0</v>
      </c>
      <c r="T336">
        <f>IF(P336,T335+S336*$D336,0)</f>
        <v>0</v>
      </c>
      <c r="U336">
        <f>IF($P336,T336*Analysis!$B$28+Analysis!$B$29,0)</f>
        <v>0</v>
      </c>
      <c r="V336">
        <f>U336-'Flight Input'!$U336</f>
        <v>0</v>
      </c>
      <c r="W336">
        <f ca="1">MEDIAN2(R336,Analysis!$B$5,2)</f>
        <v>0</v>
      </c>
      <c r="X336">
        <f t="shared" ref="X336:Y336" ca="1" si="712">X335+W336*$D336</f>
        <v>0</v>
      </c>
      <c r="Y336">
        <f t="shared" ca="1" si="712"/>
        <v>0</v>
      </c>
      <c r="AA336">
        <f ca="1">AVERAGE2(W336,Analysis!$B$6,2)</f>
        <v>0</v>
      </c>
      <c r="AB336">
        <f t="shared" ref="AB336:AC336" ca="1" si="713">AB335+AA336*$D336</f>
        <v>0</v>
      </c>
      <c r="AC336">
        <f t="shared" ca="1" si="713"/>
        <v>0</v>
      </c>
      <c r="AF336">
        <f ca="1">IF(B336&gt;0,C336-Analysis!$B$14,0)</f>
        <v>-7.6061414571508834E-3</v>
      </c>
      <c r="AG336">
        <f ca="1">IF(B336&gt;0,AG335+AF336*$D336,0)</f>
        <v>-8.9141313305461187E-3</v>
      </c>
      <c r="AH336">
        <f ca="1">IF(B336&gt;0,AH335+AG336*$D336,0)</f>
        <v>-4.5311720334008071E-2</v>
      </c>
      <c r="AI336">
        <f ca="1">IF(AND(B336&gt;Analysis!$B$39,B336&lt;Analysis!$B$40),FilterInput(AF336,Analysis!$B$34,Analysis!$B$35),0)</f>
        <v>0</v>
      </c>
      <c r="AJ336">
        <f ca="1">MEDIAN2(AI336,Analysis!$B$5,2)</f>
        <v>0</v>
      </c>
      <c r="AK336">
        <f ca="1">AVERAGE2(AJ336,Analysis!$B$6,2)</f>
        <v>0</v>
      </c>
      <c r="AL336">
        <f ca="1">INTEGRAL2(R336,$B336,AL335,R335,$B335,Analysis!$B$22)</f>
        <v>0</v>
      </c>
      <c r="AM336">
        <f ca="1">IF(AND(B336&lt;Analysis!$B$40,B336&gt;0),INTEGRAL2(AL336,$B336,AM335,AL335,$B335,Analysis!$B$23),0)</f>
        <v>0</v>
      </c>
      <c r="AN336">
        <f>IF($P336,AM336*Analysis!$B$30+Analysis!$B$31,0)</f>
        <v>0</v>
      </c>
      <c r="AO336">
        <f>AN336-'Flight Input'!$U336</f>
        <v>0</v>
      </c>
      <c r="AQ336">
        <f>Analysis!$B$36*'Flight Input'!U336+IF('Flight Input'!U336 &gt; 0,Analysis!$B$37,0)</f>
        <v>0</v>
      </c>
      <c r="AR336">
        <f ca="1">_xlfn.COVARIANCE.P($AN$102:$AN$1102,'Flight Input'!U336:U1336)</f>
        <v>-1.7860716714436092E-3</v>
      </c>
    </row>
    <row r="337" spans="1:44" x14ac:dyDescent="0.3">
      <c r="A337">
        <v>335</v>
      </c>
      <c r="B337">
        <f>'Flight Input'!M337</f>
        <v>6.750530000004801</v>
      </c>
      <c r="C337">
        <f ca="1">INDIRECT(CONCATENATE("'Flight Input'!",Analysis!$B$2,A337+2))</f>
        <v>9.8533994400000005</v>
      </c>
      <c r="D337">
        <f t="shared" si="678"/>
        <v>1.9465999997919425E-2</v>
      </c>
      <c r="F337">
        <f t="shared" ca="1" si="684"/>
        <v>65.986915852081253</v>
      </c>
      <c r="G337">
        <f t="shared" ca="1" si="685"/>
        <v>221.6596291444823</v>
      </c>
      <c r="I337">
        <f>SUM(D$2:D337)/COUNT(D$2:D337)</f>
        <v>1.9993820895550341E-2</v>
      </c>
      <c r="J337">
        <f t="shared" si="679"/>
        <v>0.97360079894741969</v>
      </c>
      <c r="L337">
        <f ca="1">VARA(C$2:C337)</f>
        <v>4.9359495033293049E-4</v>
      </c>
      <c r="M337">
        <f t="shared" ca="1" si="680"/>
        <v>-7.5610318382999628E-5</v>
      </c>
      <c r="N337">
        <f t="shared" ca="1" si="686"/>
        <v>0.40266053636273841</v>
      </c>
      <c r="O337" t="b">
        <f ca="1">IF(OR(O336,M337*MIN((B337-B$2)*Analysis!$B$19,1)&gt;Analysis!$B$18),TRUE,FALSE)</f>
        <v>0</v>
      </c>
      <c r="P337" t="b">
        <f>IF(OR('Flight Input'!N337=3,'Flight Input'!N337=9),TRUE,FALSE)</f>
        <v>0</v>
      </c>
      <c r="Q337">
        <f ca="1">IF(O337,Q336,SUM(C$2:C337)/COUNT(C$2:C337))+(Analysis!$D$14-500)/1000000</f>
        <v>9.852096070089285</v>
      </c>
      <c r="R337">
        <f t="shared" ca="1" si="681"/>
        <v>0</v>
      </c>
      <c r="S337">
        <f t="shared" ca="1" si="687"/>
        <v>0</v>
      </c>
      <c r="T337">
        <f>IF(P337,T336+S337*$D337,0)</f>
        <v>0</v>
      </c>
      <c r="U337">
        <f>IF($P337,T337*Analysis!$B$28+Analysis!$B$29,0)</f>
        <v>0</v>
      </c>
      <c r="V337">
        <f>U337-'Flight Input'!$U337</f>
        <v>0</v>
      </c>
      <c r="W337">
        <f ca="1">MEDIAN2(R337,Analysis!$B$5,2)</f>
        <v>0</v>
      </c>
      <c r="X337">
        <f t="shared" ref="X337:Y337" ca="1" si="714">X336+W337*$D337</f>
        <v>0</v>
      </c>
      <c r="Y337">
        <f t="shared" ca="1" si="714"/>
        <v>0</v>
      </c>
      <c r="AA337">
        <f ca="1">AVERAGE2(W337,Analysis!$B$6,2)</f>
        <v>0</v>
      </c>
      <c r="AB337">
        <f t="shared" ref="AB337:AC337" ca="1" si="715">AB336+AA337*$D337</f>
        <v>0</v>
      </c>
      <c r="AC337">
        <f t="shared" ca="1" si="715"/>
        <v>0</v>
      </c>
      <c r="AF337">
        <f ca="1">IF(B337&gt;0,C337-Analysis!$B$14,0)</f>
        <v>2.3204854284841758E-4</v>
      </c>
      <c r="AG337">
        <f ca="1">IF(B337&gt;0,AG336+AF337*$D337,0)</f>
        <v>-8.9096142736115134E-3</v>
      </c>
      <c r="AH337">
        <f ca="1">IF(B337&gt;0,AH336+AG337*$D337,0)</f>
        <v>-4.5485154885439659E-2</v>
      </c>
      <c r="AI337">
        <f ca="1">IF(AND(B337&gt;Analysis!$B$39,B337&lt;Analysis!$B$40),FilterInput(AF337,Analysis!$B$34,Analysis!$B$35),0)</f>
        <v>0</v>
      </c>
      <c r="AJ337">
        <f ca="1">MEDIAN2(AI337,Analysis!$B$5,2)</f>
        <v>0</v>
      </c>
      <c r="AK337">
        <f ca="1">AVERAGE2(AJ337,Analysis!$B$6,2)</f>
        <v>0</v>
      </c>
      <c r="AL337">
        <f ca="1">INTEGRAL2(R337,$B337,AL336,R336,$B336,Analysis!$B$22)</f>
        <v>0</v>
      </c>
      <c r="AM337">
        <f ca="1">IF(AND(B337&lt;Analysis!$B$40,B337&gt;0),INTEGRAL2(AL337,$B337,AM336,AL336,$B336,Analysis!$B$23),0)</f>
        <v>0</v>
      </c>
      <c r="AN337">
        <f>IF($P337,AM337*Analysis!$B$30+Analysis!$B$31,0)</f>
        <v>0</v>
      </c>
      <c r="AO337">
        <f>AN337-'Flight Input'!$U337</f>
        <v>0</v>
      </c>
      <c r="AQ337">
        <f>Analysis!$B$36*'Flight Input'!U337+IF('Flight Input'!U337 &gt; 0,Analysis!$B$37,0)</f>
        <v>0</v>
      </c>
      <c r="AR337">
        <f ca="1">_xlfn.COVARIANCE.P($AN$102:$AN$1102,'Flight Input'!U337:U1337)</f>
        <v>-1.8490549982359277E-3</v>
      </c>
    </row>
    <row r="338" spans="1:44" x14ac:dyDescent="0.3">
      <c r="A338">
        <v>336</v>
      </c>
      <c r="B338">
        <f>'Flight Input'!M338</f>
        <v>6.7719000000070082</v>
      </c>
      <c r="C338">
        <f ca="1">INDIRECT(CONCATENATE("'Flight Input'!",Analysis!$B$2,A338+2))</f>
        <v>9.8511823799999991</v>
      </c>
      <c r="D338">
        <f t="shared" si="678"/>
        <v>2.1370000002207235E-2</v>
      </c>
      <c r="F338">
        <f t="shared" ca="1" si="684"/>
        <v>66.197435619563592</v>
      </c>
      <c r="G338">
        <f t="shared" ca="1" si="685"/>
        <v>223.07426834381849</v>
      </c>
      <c r="I338">
        <f>SUM(D$2:D338)/COUNT(D$2:D338)</f>
        <v>1.9997916666701105E-2</v>
      </c>
      <c r="J338">
        <f t="shared" si="679"/>
        <v>1.0686113137870412</v>
      </c>
      <c r="L338">
        <f ca="1">VARA(C$2:C338)</f>
        <v>4.9212783441256451E-4</v>
      </c>
      <c r="M338">
        <f t="shared" ca="1" si="680"/>
        <v>-6.8653061310923835E-5</v>
      </c>
      <c r="N338">
        <f t="shared" ca="1" si="686"/>
        <v>-0.1037463734100296</v>
      </c>
      <c r="O338" t="b">
        <f ca="1">IF(OR(O337,M338*MIN((B338-B$2)*Analysis!$B$19,1)&gt;Analysis!$B$18),TRUE,FALSE)</f>
        <v>0</v>
      </c>
      <c r="P338" t="b">
        <f>IF(OR('Flight Input'!N338=3,'Flight Input'!N338=9),TRUE,FALSE)</f>
        <v>0</v>
      </c>
      <c r="Q338">
        <f ca="1">IF(O338,Q337,SUM(C$2:C338)/COUNT(C$2:C338))+(Analysis!$D$14-500)/1000000</f>
        <v>9.852093685252223</v>
      </c>
      <c r="R338">
        <f t="shared" ca="1" si="681"/>
        <v>0</v>
      </c>
      <c r="S338">
        <f t="shared" ca="1" si="687"/>
        <v>0</v>
      </c>
      <c r="T338">
        <f>IF(P338,T337+S338*$D338,0)</f>
        <v>0</v>
      </c>
      <c r="U338">
        <f>IF($P338,T338*Analysis!$B$28+Analysis!$B$29,0)</f>
        <v>0</v>
      </c>
      <c r="V338">
        <f>U338-'Flight Input'!$U338</f>
        <v>0</v>
      </c>
      <c r="W338">
        <f ca="1">MEDIAN2(R338,Analysis!$B$5,2)</f>
        <v>0</v>
      </c>
      <c r="X338">
        <f t="shared" ref="X338:Y338" ca="1" si="716">X337+W338*$D338</f>
        <v>0</v>
      </c>
      <c r="Y338">
        <f t="shared" ca="1" si="716"/>
        <v>0</v>
      </c>
      <c r="AA338">
        <f ca="1">AVERAGE2(W338,Analysis!$B$6,2)</f>
        <v>0</v>
      </c>
      <c r="AB338">
        <f t="shared" ref="AB338:AC338" ca="1" si="717">AB337+AA338*$D338</f>
        <v>0</v>
      </c>
      <c r="AC338">
        <f t="shared" ca="1" si="717"/>
        <v>0</v>
      </c>
      <c r="AF338">
        <f ca="1">IF(B338&gt;0,C338-Analysis!$B$14,0)</f>
        <v>-1.9850114571529076E-3</v>
      </c>
      <c r="AG338">
        <f ca="1">IF(B338&gt;0,AG337+AF338*$D338,0)</f>
        <v>-8.9520339684552516E-3</v>
      </c>
      <c r="AH338">
        <f ca="1">IF(B338&gt;0,AH337+AG338*$D338,0)</f>
        <v>-4.5676459851365307E-2</v>
      </c>
      <c r="AI338">
        <f ca="1">IF(AND(B338&gt;Analysis!$B$39,B338&lt;Analysis!$B$40),FilterInput(AF338,Analysis!$B$34,Analysis!$B$35),0)</f>
        <v>0</v>
      </c>
      <c r="AJ338">
        <f ca="1">MEDIAN2(AI338,Analysis!$B$5,2)</f>
        <v>0</v>
      </c>
      <c r="AK338">
        <f ca="1">AVERAGE2(AJ338,Analysis!$B$6,2)</f>
        <v>0</v>
      </c>
      <c r="AL338">
        <f ca="1">INTEGRAL2(R338,$B338,AL337,R337,$B337,Analysis!$B$22)</f>
        <v>0</v>
      </c>
      <c r="AM338">
        <f ca="1">IF(AND(B338&lt;Analysis!$B$40,B338&gt;0),INTEGRAL2(AL338,$B338,AM337,AL337,$B337,Analysis!$B$23),0)</f>
        <v>0</v>
      </c>
      <c r="AN338">
        <f>IF($P338,AM338*Analysis!$B$30+Analysis!$B$31,0)</f>
        <v>0</v>
      </c>
      <c r="AO338">
        <f>AN338-'Flight Input'!$U338</f>
        <v>0</v>
      </c>
      <c r="AQ338">
        <f>Analysis!$B$36*'Flight Input'!U338+IF('Flight Input'!U338 &gt; 0,Analysis!$B$37,0)</f>
        <v>0</v>
      </c>
      <c r="AR338">
        <f ca="1">_xlfn.COVARIANCE.P($AN$102:$AN$1102,'Flight Input'!U338:U1338)</f>
        <v>-1.9132286386048115E-3</v>
      </c>
    </row>
    <row r="339" spans="1:44" x14ac:dyDescent="0.3">
      <c r="A339">
        <v>337</v>
      </c>
      <c r="B339">
        <f>'Flight Input'!M339</f>
        <v>6.7896100000070874</v>
      </c>
      <c r="C339">
        <f ca="1">INDIRECT(CONCATENATE("'Flight Input'!",Analysis!$B$2,A339+2))</f>
        <v>9.8510646600000005</v>
      </c>
      <c r="D339">
        <f t="shared" si="678"/>
        <v>1.7710000000079162E-2</v>
      </c>
      <c r="F339">
        <f t="shared" ca="1" si="684"/>
        <v>66.37189797469297</v>
      </c>
      <c r="G339">
        <f t="shared" ca="1" si="685"/>
        <v>224.24971465695555</v>
      </c>
      <c r="I339">
        <f>SUM(D$2:D339)/COUNT(D$2:D339)</f>
        <v>1.9991127596473743E-2</v>
      </c>
      <c r="J339">
        <f t="shared" si="679"/>
        <v>0.88589300001281812</v>
      </c>
      <c r="L339">
        <f ca="1">VARA(C$2:C339)</f>
        <v>4.9067001326764763E-4</v>
      </c>
      <c r="M339">
        <f t="shared" ca="1" si="680"/>
        <v>-8.2316270181274274E-5</v>
      </c>
      <c r="N339">
        <f t="shared" ca="1" si="686"/>
        <v>-6.6470920382907606E-3</v>
      </c>
      <c r="O339" t="b">
        <f ca="1">IF(OR(O338,M339*MIN((B339-B$2)*Analysis!$B$19,1)&gt;Analysis!$B$18),TRUE,FALSE)</f>
        <v>0</v>
      </c>
      <c r="P339" t="b">
        <f>IF(OR('Flight Input'!N339=3,'Flight Input'!N339=9),TRUE,FALSE)</f>
        <v>0</v>
      </c>
      <c r="Q339">
        <f ca="1">IF(O339,Q338,SUM(C$2:C339)/COUNT(C$2:C339))+(Analysis!$D$14-500)/1000000</f>
        <v>9.8520909662426011</v>
      </c>
      <c r="R339">
        <f t="shared" ca="1" si="681"/>
        <v>0</v>
      </c>
      <c r="S339">
        <f t="shared" ca="1" si="687"/>
        <v>0</v>
      </c>
      <c r="T339">
        <f>IF(P339,T338+S339*$D339,0)</f>
        <v>0</v>
      </c>
      <c r="U339">
        <f>IF($P339,T339*Analysis!$B$28+Analysis!$B$29,0)</f>
        <v>0</v>
      </c>
      <c r="V339">
        <f>U339-'Flight Input'!$U339</f>
        <v>0</v>
      </c>
      <c r="W339">
        <f ca="1">MEDIAN2(R339,Analysis!$B$5,2)</f>
        <v>0</v>
      </c>
      <c r="X339">
        <f t="shared" ref="X339:Y339" ca="1" si="718">X338+W339*$D339</f>
        <v>0</v>
      </c>
      <c r="Y339">
        <f t="shared" ca="1" si="718"/>
        <v>0</v>
      </c>
      <c r="AA339">
        <f ca="1">AVERAGE2(W339,Analysis!$B$6,2)</f>
        <v>0</v>
      </c>
      <c r="AB339">
        <f t="shared" ref="AB339:AC339" ca="1" si="719">AB338+AA339*$D339</f>
        <v>0</v>
      </c>
      <c r="AC339">
        <f t="shared" ca="1" si="719"/>
        <v>0</v>
      </c>
      <c r="AF339">
        <f ca="1">IF(B339&gt;0,C339-Analysis!$B$14,0)</f>
        <v>-2.1027314571515632E-3</v>
      </c>
      <c r="AG339">
        <f ca="1">IF(B339&gt;0,AG338+AF339*$D339,0)</f>
        <v>-8.9892733425615719E-3</v>
      </c>
      <c r="AH339">
        <f ca="1">IF(B339&gt;0,AH338+AG339*$D339,0)</f>
        <v>-4.5835659882262784E-2</v>
      </c>
      <c r="AI339">
        <f ca="1">IF(AND(B339&gt;Analysis!$B$39,B339&lt;Analysis!$B$40),FilterInput(AF339,Analysis!$B$34,Analysis!$B$35),0)</f>
        <v>0</v>
      </c>
      <c r="AJ339">
        <f ca="1">MEDIAN2(AI339,Analysis!$B$5,2)</f>
        <v>0</v>
      </c>
      <c r="AK339">
        <f ca="1">AVERAGE2(AJ339,Analysis!$B$6,2)</f>
        <v>0</v>
      </c>
      <c r="AL339">
        <f ca="1">INTEGRAL2(R339,$B339,AL338,R338,$B338,Analysis!$B$22)</f>
        <v>0</v>
      </c>
      <c r="AM339">
        <f ca="1">IF(AND(B339&lt;Analysis!$B$40,B339&gt;0),INTEGRAL2(AL339,$B339,AM338,AL338,$B338,Analysis!$B$23),0)</f>
        <v>0</v>
      </c>
      <c r="AN339">
        <f>IF($P339,AM339*Analysis!$B$30+Analysis!$B$31,0)</f>
        <v>0</v>
      </c>
      <c r="AO339">
        <f>AN339-'Flight Input'!$U339</f>
        <v>0</v>
      </c>
      <c r="AQ339">
        <f>Analysis!$B$36*'Flight Input'!U339+IF('Flight Input'!U339 &gt; 0,Analysis!$B$37,0)</f>
        <v>0</v>
      </c>
      <c r="AR339">
        <f ca="1">_xlfn.COVARIANCE.P($AN$102:$AN$1102,'Flight Input'!U339:U1339)</f>
        <v>-1.9773664246613477E-3</v>
      </c>
    </row>
    <row r="340" spans="1:44" x14ac:dyDescent="0.3">
      <c r="A340">
        <v>338</v>
      </c>
      <c r="B340">
        <f>'Flight Input'!M340</f>
        <v>6.8107880000025034</v>
      </c>
      <c r="C340">
        <f ca="1">INDIRECT(CONCATENATE("'Flight Input'!",Analysis!$B$2,A340+2))</f>
        <v>9.8541744300000005</v>
      </c>
      <c r="D340">
        <f t="shared" si="678"/>
        <v>2.117799999541603E-2</v>
      </c>
      <c r="F340">
        <f t="shared" ca="1" si="684"/>
        <v>66.580589680726334</v>
      </c>
      <c r="G340">
        <f t="shared" ca="1" si="685"/>
        <v>225.65975838490877</v>
      </c>
      <c r="I340">
        <f>SUM(D$2:D340)/COUNT(D$2:D340)</f>
        <v>1.9994639053275347E-2</v>
      </c>
      <c r="J340">
        <f t="shared" si="679"/>
        <v>1.0591839111967782</v>
      </c>
      <c r="L340">
        <f ca="1">VARA(C$2:C340)</f>
        <v>4.8923251941383544E-4</v>
      </c>
      <c r="M340">
        <f t="shared" ca="1" si="680"/>
        <v>-6.787675201262345E-5</v>
      </c>
      <c r="N340">
        <f t="shared" ca="1" si="686"/>
        <v>0.14683964494631788</v>
      </c>
      <c r="O340" t="b">
        <f ca="1">IF(OR(O339,M340*MIN((B340-B$2)*Analysis!$B$19,1)&gt;Analysis!$B$18),TRUE,FALSE)</f>
        <v>0</v>
      </c>
      <c r="P340" t="b">
        <f>IF(OR('Flight Input'!N340=3,'Flight Input'!N340=9),TRUE,FALSE)</f>
        <v>0</v>
      </c>
      <c r="Q340">
        <f ca="1">IF(O340,Q339,SUM(C$2:C340)/COUNT(C$2:C340))+(Analysis!$D$14-500)/1000000</f>
        <v>9.8520974366371661</v>
      </c>
      <c r="R340">
        <f t="shared" ca="1" si="681"/>
        <v>0</v>
      </c>
      <c r="S340">
        <f t="shared" ca="1" si="687"/>
        <v>0</v>
      </c>
      <c r="T340">
        <f>IF(P340,T339+S340*$D340,0)</f>
        <v>0</v>
      </c>
      <c r="U340">
        <f>IF($P340,T340*Analysis!$B$28+Analysis!$B$29,0)</f>
        <v>0</v>
      </c>
      <c r="V340">
        <f>U340-'Flight Input'!$U340</f>
        <v>0</v>
      </c>
      <c r="W340">
        <f ca="1">MEDIAN2(R340,Analysis!$B$5,2)</f>
        <v>0</v>
      </c>
      <c r="X340">
        <f t="shared" ref="X340:Y340" ca="1" si="720">X339+W340*$D340</f>
        <v>0</v>
      </c>
      <c r="Y340">
        <f t="shared" ca="1" si="720"/>
        <v>0</v>
      </c>
      <c r="AA340">
        <f ca="1">AVERAGE2(W340,Analysis!$B$6,2)</f>
        <v>0</v>
      </c>
      <c r="AB340">
        <f t="shared" ref="AB340:AC340" ca="1" si="721">AB339+AA340*$D340</f>
        <v>0</v>
      </c>
      <c r="AC340">
        <f t="shared" ca="1" si="721"/>
        <v>0</v>
      </c>
      <c r="AF340">
        <f ca="1">IF(B340&gt;0,C340-Analysis!$B$14,0)</f>
        <v>1.0070385428484485E-3</v>
      </c>
      <c r="AG340">
        <f ca="1">IF(B340&gt;0,AG339+AF340*$D340,0)</f>
        <v>-8.9679462803057431E-3</v>
      </c>
      <c r="AH340">
        <f ca="1">IF(B340&gt;0,AH339+AG340*$D340,0)</f>
        <v>-4.6025583048545989E-2</v>
      </c>
      <c r="AI340">
        <f ca="1">IF(AND(B340&gt;Analysis!$B$39,B340&lt;Analysis!$B$40),FilterInput(AF340,Analysis!$B$34,Analysis!$B$35),0)</f>
        <v>0</v>
      </c>
      <c r="AJ340">
        <f ca="1">MEDIAN2(AI340,Analysis!$B$5,2)</f>
        <v>0</v>
      </c>
      <c r="AK340">
        <f ca="1">AVERAGE2(AJ340,Analysis!$B$6,2)</f>
        <v>0</v>
      </c>
      <c r="AL340">
        <f ca="1">INTEGRAL2(R340,$B340,AL339,R339,$B339,Analysis!$B$22)</f>
        <v>0</v>
      </c>
      <c r="AM340">
        <f ca="1">IF(AND(B340&lt;Analysis!$B$40,B340&gt;0),INTEGRAL2(AL340,$B340,AM339,AL339,$B339,Analysis!$B$23),0)</f>
        <v>0</v>
      </c>
      <c r="AN340">
        <f>IF($P340,AM340*Analysis!$B$30+Analysis!$B$31,0)</f>
        <v>0</v>
      </c>
      <c r="AO340">
        <f>AN340-'Flight Input'!$U340</f>
        <v>0</v>
      </c>
      <c r="AQ340">
        <f>Analysis!$B$36*'Flight Input'!U340+IF('Flight Input'!U340 &gt; 0,Analysis!$B$37,0)</f>
        <v>0</v>
      </c>
      <c r="AR340">
        <f ca="1">_xlfn.COVARIANCE.P($AN$102:$AN$1102,'Flight Input'!U340:U1340)</f>
        <v>-2.0420015175693601E-3</v>
      </c>
    </row>
    <row r="341" spans="1:44" x14ac:dyDescent="0.3">
      <c r="A341">
        <v>339</v>
      </c>
      <c r="B341">
        <f>'Flight Input'!M341</f>
        <v>6.8291630000021541</v>
      </c>
      <c r="C341">
        <f ca="1">INDIRECT(CONCATENATE("'Flight Input'!",Analysis!$B$2,A341+2))</f>
        <v>9.8535564000000004</v>
      </c>
      <c r="D341">
        <f t="shared" si="678"/>
        <v>1.8374999999650754E-2</v>
      </c>
      <c r="F341">
        <f t="shared" ca="1" si="684"/>
        <v>66.761648779572894</v>
      </c>
      <c r="G341">
        <f t="shared" ca="1" si="685"/>
        <v>226.88650368121012</v>
      </c>
      <c r="I341">
        <f>SUM(D$2:D341)/COUNT(D$2:D341)</f>
        <v>1.9989861356951969E-2</v>
      </c>
      <c r="J341">
        <f t="shared" si="679"/>
        <v>0.91921598011786076</v>
      </c>
      <c r="L341">
        <f ca="1">VARA(C$2:C341)</f>
        <v>4.8779659577514697E-4</v>
      </c>
      <c r="M341">
        <f t="shared" ca="1" si="680"/>
        <v>-7.8145504147796607E-5</v>
      </c>
      <c r="N341">
        <f t="shared" ca="1" si="686"/>
        <v>-3.3634285714927555E-2</v>
      </c>
      <c r="O341" t="b">
        <f ca="1">IF(OR(O340,M341*MIN((B341-B$2)*Analysis!$B$19,1)&gt;Analysis!$B$18),TRUE,FALSE)</f>
        <v>0</v>
      </c>
      <c r="P341" t="b">
        <f>IF(OR('Flight Input'!N341=3,'Flight Input'!N341=9),TRUE,FALSE)</f>
        <v>0</v>
      </c>
      <c r="Q341">
        <f ca="1">IF(O341,Q340,SUM(C$2:C341)/COUNT(C$2:C341))+(Analysis!$D$14-500)/1000000</f>
        <v>9.8521020512352919</v>
      </c>
      <c r="R341">
        <f t="shared" ca="1" si="681"/>
        <v>0</v>
      </c>
      <c r="S341">
        <f t="shared" ca="1" si="687"/>
        <v>0</v>
      </c>
      <c r="T341">
        <f>IF(P341,T340+S341*$D341,0)</f>
        <v>0</v>
      </c>
      <c r="U341">
        <f>IF($P341,T341*Analysis!$B$28+Analysis!$B$29,0)</f>
        <v>0</v>
      </c>
      <c r="V341">
        <f>U341-'Flight Input'!$U341</f>
        <v>0</v>
      </c>
      <c r="W341">
        <f ca="1">MEDIAN2(R341,Analysis!$B$5,2)</f>
        <v>0</v>
      </c>
      <c r="X341">
        <f t="shared" ref="X341:Y341" ca="1" si="722">X340+W341*$D341</f>
        <v>0</v>
      </c>
      <c r="Y341">
        <f t="shared" ca="1" si="722"/>
        <v>0</v>
      </c>
      <c r="AA341">
        <f ca="1">AVERAGE2(W341,Analysis!$B$6,2)</f>
        <v>0</v>
      </c>
      <c r="AB341">
        <f t="shared" ref="AB341:AC341" ca="1" si="723">AB340+AA341*$D341</f>
        <v>0</v>
      </c>
      <c r="AC341">
        <f t="shared" ca="1" si="723"/>
        <v>0</v>
      </c>
      <c r="AF341">
        <f ca="1">IF(B341&gt;0,C341-Analysis!$B$14,0)</f>
        <v>3.8900854284840136E-4</v>
      </c>
      <c r="AG341">
        <f ca="1">IF(B341&gt;0,AG340+AF341*$D341,0)</f>
        <v>-8.9607982483310387E-3</v>
      </c>
      <c r="AH341">
        <f ca="1">IF(B341&gt;0,AH340+AG341*$D341,0)</f>
        <v>-4.6190237716355942E-2</v>
      </c>
      <c r="AI341">
        <f ca="1">IF(AND(B341&gt;Analysis!$B$39,B341&lt;Analysis!$B$40),FilterInput(AF341,Analysis!$B$34,Analysis!$B$35),0)</f>
        <v>0</v>
      </c>
      <c r="AJ341">
        <f ca="1">MEDIAN2(AI341,Analysis!$B$5,2)</f>
        <v>0</v>
      </c>
      <c r="AK341">
        <f ca="1">AVERAGE2(AJ341,Analysis!$B$6,2)</f>
        <v>0</v>
      </c>
      <c r="AL341">
        <f ca="1">INTEGRAL2(R341,$B341,AL340,R340,$B340,Analysis!$B$22)</f>
        <v>0</v>
      </c>
      <c r="AM341">
        <f ca="1">IF(AND(B341&lt;Analysis!$B$40,B341&gt;0),INTEGRAL2(AL341,$B341,AM340,AL340,$B340,Analysis!$B$23),0)</f>
        <v>0</v>
      </c>
      <c r="AN341">
        <f>IF($P341,AM341*Analysis!$B$30+Analysis!$B$31,0)</f>
        <v>0</v>
      </c>
      <c r="AO341">
        <f>AN341-'Flight Input'!$U341</f>
        <v>0</v>
      </c>
      <c r="AQ341">
        <f>Analysis!$B$36*'Flight Input'!U341+IF('Flight Input'!U341 &gt; 0,Analysis!$B$37,0)</f>
        <v>0</v>
      </c>
      <c r="AR341">
        <f ca="1">_xlfn.COVARIANCE.P($AN$102:$AN$1102,'Flight Input'!U341:U1341)</f>
        <v>-2.1071075999406141E-3</v>
      </c>
    </row>
    <row r="342" spans="1:44" x14ac:dyDescent="0.3">
      <c r="A342">
        <v>340</v>
      </c>
      <c r="B342">
        <f>'Flight Input'!M342</f>
        <v>6.8509550000017043</v>
      </c>
      <c r="C342">
        <f ca="1">INDIRECT(CONCATENATE("'Flight Input'!",Analysis!$B$2,A342+2))</f>
        <v>9.8535171600000009</v>
      </c>
      <c r="D342">
        <f t="shared" si="678"/>
        <v>2.1791999999550171E-2</v>
      </c>
      <c r="F342">
        <f t="shared" ca="1" si="684"/>
        <v>66.97637662551918</v>
      </c>
      <c r="G342">
        <f t="shared" ca="1" si="685"/>
        <v>228.34605288060331</v>
      </c>
      <c r="I342">
        <f>SUM(D$2:D342)/COUNT(D$2:D342)</f>
        <v>1.9995161764724316E-2</v>
      </c>
      <c r="J342">
        <f t="shared" si="679"/>
        <v>1.0898636508155617</v>
      </c>
      <c r="L342">
        <f ca="1">VARA(C$2:C342)</f>
        <v>4.8636872089273954E-4</v>
      </c>
      <c r="M342">
        <f t="shared" ca="1" si="680"/>
        <v>-6.5522892916524642E-5</v>
      </c>
      <c r="N342">
        <f t="shared" ca="1" si="686"/>
        <v>-1.8006607929681464E-3</v>
      </c>
      <c r="O342" t="b">
        <f ca="1">IF(OR(O341,M342*MIN((B342-B$2)*Analysis!$B$19,1)&gt;Analysis!$B$18),TRUE,FALSE)</f>
        <v>0</v>
      </c>
      <c r="P342" t="b">
        <f>IF(OR('Flight Input'!N342=3,'Flight Input'!N342=9),TRUE,FALSE)</f>
        <v>0</v>
      </c>
      <c r="Q342">
        <f ca="1">IF(O342,Q341,SUM(C$2:C342)/COUNT(C$2:C342))+(Analysis!$D$14-500)/1000000</f>
        <v>9.8521065236950118</v>
      </c>
      <c r="R342">
        <f t="shared" ca="1" si="681"/>
        <v>0</v>
      </c>
      <c r="S342">
        <f t="shared" ca="1" si="687"/>
        <v>0</v>
      </c>
      <c r="T342">
        <f>IF(P342,T341+S342*$D342,0)</f>
        <v>0</v>
      </c>
      <c r="U342">
        <f>IF($P342,T342*Analysis!$B$28+Analysis!$B$29,0)</f>
        <v>0</v>
      </c>
      <c r="V342">
        <f>U342-'Flight Input'!$U342</f>
        <v>0</v>
      </c>
      <c r="W342">
        <f ca="1">MEDIAN2(R342,Analysis!$B$5,2)</f>
        <v>0</v>
      </c>
      <c r="X342">
        <f t="shared" ref="X342:Y342" ca="1" si="724">X341+W342*$D342</f>
        <v>0</v>
      </c>
      <c r="Y342">
        <f t="shared" ca="1" si="724"/>
        <v>0</v>
      </c>
      <c r="AA342">
        <f ca="1">AVERAGE2(W342,Analysis!$B$6,2)</f>
        <v>0</v>
      </c>
      <c r="AB342">
        <f t="shared" ref="AB342:AC342" ca="1" si="725">AB341+AA342*$D342</f>
        <v>0</v>
      </c>
      <c r="AC342">
        <f t="shared" ca="1" si="725"/>
        <v>0</v>
      </c>
      <c r="AF342">
        <f ca="1">IF(B342&gt;0,C342-Analysis!$B$14,0)</f>
        <v>3.4976854284884951E-4</v>
      </c>
      <c r="AG342">
        <f ca="1">IF(B342&gt;0,AG341+AF342*$D342,0)</f>
        <v>-8.9531760922454337E-3</v>
      </c>
      <c r="AH342">
        <f ca="1">IF(B342&gt;0,AH341+AG342*$D342,0)</f>
        <v>-4.6385345329754128E-2</v>
      </c>
      <c r="AI342">
        <f ca="1">IF(AND(B342&gt;Analysis!$B$39,B342&lt;Analysis!$B$40),FilterInput(AF342,Analysis!$B$34,Analysis!$B$35),0)</f>
        <v>0</v>
      </c>
      <c r="AJ342">
        <f ca="1">MEDIAN2(AI342,Analysis!$B$5,2)</f>
        <v>0</v>
      </c>
      <c r="AK342">
        <f ca="1">AVERAGE2(AJ342,Analysis!$B$6,2)</f>
        <v>0</v>
      </c>
      <c r="AL342">
        <f ca="1">INTEGRAL2(R342,$B342,AL341,R341,$B341,Analysis!$B$22)</f>
        <v>0</v>
      </c>
      <c r="AM342">
        <f ca="1">IF(AND(B342&lt;Analysis!$B$40,B342&gt;0),INTEGRAL2(AL342,$B342,AM341,AL341,$B341,Analysis!$B$23),0)</f>
        <v>0</v>
      </c>
      <c r="AN342">
        <f>IF($P342,AM342*Analysis!$B$30+Analysis!$B$31,0)</f>
        <v>0</v>
      </c>
      <c r="AO342">
        <f>AN342-'Flight Input'!$U342</f>
        <v>0</v>
      </c>
      <c r="AQ342">
        <f>Analysis!$B$36*'Flight Input'!U342+IF('Flight Input'!U342 &gt; 0,Analysis!$B$37,0)</f>
        <v>0</v>
      </c>
      <c r="AR342">
        <f ca="1">_xlfn.COVARIANCE.P($AN$102:$AN$1102,'Flight Input'!U342:U1342)</f>
        <v>-2.1726507645313622E-3</v>
      </c>
    </row>
    <row r="343" spans="1:44" x14ac:dyDescent="0.3">
      <c r="A343">
        <v>341</v>
      </c>
      <c r="B343">
        <f>'Flight Input'!M343</f>
        <v>6.8708230000047479</v>
      </c>
      <c r="C343">
        <f ca="1">INDIRECT(CONCATENATE("'Flight Input'!",Analysis!$B$2,A343+2))</f>
        <v>9.8535367800000007</v>
      </c>
      <c r="D343">
        <f t="shared" si="678"/>
        <v>1.9868000003043562E-2</v>
      </c>
      <c r="F343">
        <f t="shared" ca="1" si="684"/>
        <v>67.172146694294213</v>
      </c>
      <c r="G343">
        <f t="shared" ca="1" si="685"/>
        <v>229.68062909132999</v>
      </c>
      <c r="I343">
        <f>SUM(D$2:D343)/COUNT(D$2:D343)</f>
        <v>1.9994788856332293E-2</v>
      </c>
      <c r="J343">
        <f t="shared" si="679"/>
        <v>0.99365890511774135</v>
      </c>
      <c r="L343">
        <f ca="1">VARA(C$2:C343)</f>
        <v>4.8494935646981009E-4</v>
      </c>
      <c r="M343">
        <f t="shared" ca="1" si="680"/>
        <v>-7.1439723309443243E-5</v>
      </c>
      <c r="N343">
        <f t="shared" ca="1" si="686"/>
        <v>9.8751761610480957E-4</v>
      </c>
      <c r="O343" t="b">
        <f ca="1">IF(OR(O342,M343*MIN((B343-B$2)*Analysis!$B$19,1)&gt;Analysis!$B$18),TRUE,FALSE)</f>
        <v>0</v>
      </c>
      <c r="P343" t="b">
        <f>IF(OR('Flight Input'!N343=3,'Flight Input'!N343=9),TRUE,FALSE)</f>
        <v>0</v>
      </c>
      <c r="Q343">
        <f ca="1">IF(O343,Q342,SUM(C$2:C343)/COUNT(C$2:C343))+(Analysis!$D$14-500)/1000000</f>
        <v>9.8521110273684194</v>
      </c>
      <c r="R343">
        <f t="shared" ca="1" si="681"/>
        <v>0</v>
      </c>
      <c r="S343">
        <f t="shared" ca="1" si="687"/>
        <v>0</v>
      </c>
      <c r="T343">
        <f>IF(P343,T342+S343*$D343,0)</f>
        <v>0</v>
      </c>
      <c r="U343">
        <f>IF($P343,T343*Analysis!$B$28+Analysis!$B$29,0)</f>
        <v>0</v>
      </c>
      <c r="V343">
        <f>U343-'Flight Input'!$U343</f>
        <v>0</v>
      </c>
      <c r="W343">
        <f ca="1">MEDIAN2(R343,Analysis!$B$5,2)</f>
        <v>0</v>
      </c>
      <c r="X343">
        <f t="shared" ref="X343:Y343" ca="1" si="726">X342+W343*$D343</f>
        <v>0</v>
      </c>
      <c r="Y343">
        <f t="shared" ca="1" si="726"/>
        <v>0</v>
      </c>
      <c r="AA343">
        <f ca="1">AVERAGE2(W343,Analysis!$B$6,2)</f>
        <v>0</v>
      </c>
      <c r="AB343">
        <f t="shared" ref="AB343:AC343" ca="1" si="727">AB342+AA343*$D343</f>
        <v>0</v>
      </c>
      <c r="AC343">
        <f t="shared" ca="1" si="727"/>
        <v>0</v>
      </c>
      <c r="AF343">
        <f ca="1">IF(B343&gt;0,C343-Analysis!$B$14,0)</f>
        <v>3.6938854284862543E-4</v>
      </c>
      <c r="AG343">
        <f ca="1">IF(B343&gt;0,AG342+AF343*$D343,0)</f>
        <v>-8.9458370806749926E-3</v>
      </c>
      <c r="AH343">
        <f ca="1">IF(B343&gt;0,AH342+AG343*$D343,0)</f>
        <v>-4.6563081220900207E-2</v>
      </c>
      <c r="AI343">
        <f ca="1">IF(AND(B343&gt;Analysis!$B$39,B343&lt;Analysis!$B$40),FilterInput(AF343,Analysis!$B$34,Analysis!$B$35),0)</f>
        <v>0</v>
      </c>
      <c r="AJ343">
        <f ca="1">MEDIAN2(AI343,Analysis!$B$5,2)</f>
        <v>0</v>
      </c>
      <c r="AK343">
        <f ca="1">AVERAGE2(AJ343,Analysis!$B$6,2)</f>
        <v>0</v>
      </c>
      <c r="AL343">
        <f ca="1">INTEGRAL2(R343,$B343,AL342,R342,$B342,Analysis!$B$22)</f>
        <v>0</v>
      </c>
      <c r="AM343">
        <f ca="1">IF(AND(B343&lt;Analysis!$B$40,B343&gt;0),INTEGRAL2(AL343,$B343,AM342,AL342,$B342,Analysis!$B$23),0)</f>
        <v>0</v>
      </c>
      <c r="AN343">
        <f>IF($P343,AM343*Analysis!$B$30+Analysis!$B$31,0)</f>
        <v>0</v>
      </c>
      <c r="AO343">
        <f>AN343-'Flight Input'!$U343</f>
        <v>0</v>
      </c>
      <c r="AQ343">
        <f>Analysis!$B$36*'Flight Input'!U343+IF('Flight Input'!U343 &gt; 0,Analysis!$B$37,0)</f>
        <v>0</v>
      </c>
      <c r="AR343">
        <f ca="1">_xlfn.COVARIANCE.P($AN$102:$AN$1102,'Flight Input'!U343:U1343)</f>
        <v>-2.2386634919112111E-3</v>
      </c>
    </row>
    <row r="344" spans="1:44" x14ac:dyDescent="0.3">
      <c r="A344">
        <v>342</v>
      </c>
      <c r="B344">
        <f>'Flight Input'!M344</f>
        <v>6.8905999999988126</v>
      </c>
      <c r="C344">
        <f ca="1">INDIRECT(CONCATENATE("'Flight Input'!",Analysis!$B$2,A344+2))</f>
        <v>9.8529285600000005</v>
      </c>
      <c r="D344">
        <f t="shared" si="678"/>
        <v>1.9776999994064681E-2</v>
      </c>
      <c r="F344">
        <f t="shared" ca="1" si="684"/>
        <v>67.36700806236685</v>
      </c>
      <c r="G344">
        <f t="shared" ca="1" si="685"/>
        <v>231.01294640937957</v>
      </c>
      <c r="I344">
        <f>SUM(D$2:D344)/COUNT(D$2:D344)</f>
        <v>1.9994152046793497E-2</v>
      </c>
      <c r="J344">
        <f t="shared" si="679"/>
        <v>0.98913922169739421</v>
      </c>
      <c r="L344">
        <f ca="1">VARA(C$2:C344)</f>
        <v>4.8353388410753113E-4</v>
      </c>
      <c r="M344">
        <f t="shared" ca="1" si="680"/>
        <v>-7.1571641942850639E-5</v>
      </c>
      <c r="N344">
        <f t="shared" ca="1" si="686"/>
        <v>-3.0753906061722881E-2</v>
      </c>
      <c r="O344" t="b">
        <f ca="1">IF(OR(O343,M344*MIN((B344-B$2)*Analysis!$B$19,1)&gt;Analysis!$B$18),TRUE,FALSE)</f>
        <v>0</v>
      </c>
      <c r="P344" t="b">
        <f>IF(OR('Flight Input'!N344=3,'Flight Input'!N344=9),TRUE,FALSE)</f>
        <v>0</v>
      </c>
      <c r="Q344">
        <f ca="1">IF(O344,Q343,SUM(C$2:C344)/COUNT(C$2:C344))+(Analysis!$D$14-500)/1000000</f>
        <v>9.8521137315451863</v>
      </c>
      <c r="R344">
        <f t="shared" ca="1" si="681"/>
        <v>0</v>
      </c>
      <c r="S344">
        <f t="shared" ca="1" si="687"/>
        <v>0</v>
      </c>
      <c r="T344">
        <f>IF(P344,T343+S344*$D344,0)</f>
        <v>0</v>
      </c>
      <c r="U344">
        <f>IF($P344,T344*Analysis!$B$28+Analysis!$B$29,0)</f>
        <v>0</v>
      </c>
      <c r="V344">
        <f>U344-'Flight Input'!$U344</f>
        <v>0</v>
      </c>
      <c r="W344">
        <f ca="1">MEDIAN2(R344,Analysis!$B$5,2)</f>
        <v>0</v>
      </c>
      <c r="X344">
        <f t="shared" ref="X344:Y344" ca="1" si="728">X343+W344*$D344</f>
        <v>0</v>
      </c>
      <c r="Y344">
        <f t="shared" ca="1" si="728"/>
        <v>0</v>
      </c>
      <c r="AA344">
        <f ca="1">AVERAGE2(W344,Analysis!$B$6,2)</f>
        <v>0</v>
      </c>
      <c r="AB344">
        <f t="shared" ref="AB344:AC344" ca="1" si="729">AB343+AA344*$D344</f>
        <v>0</v>
      </c>
      <c r="AC344">
        <f t="shared" ca="1" si="729"/>
        <v>0</v>
      </c>
      <c r="AF344">
        <f ca="1">IF(B344&gt;0,C344-Analysis!$B$14,0)</f>
        <v>-2.3883145715153375E-4</v>
      </c>
      <c r="AG344">
        <f ca="1">IF(B344&gt;0,AG343+AF344*$D344,0)</f>
        <v>-8.9505604504016602E-3</v>
      </c>
      <c r="AH344">
        <f ca="1">IF(B344&gt;0,AH343+AG344*$D344,0)</f>
        <v>-4.6740096454874674E-2</v>
      </c>
      <c r="AI344">
        <f ca="1">IF(AND(B344&gt;Analysis!$B$39,B344&lt;Analysis!$B$40),FilterInput(AF344,Analysis!$B$34,Analysis!$B$35),0)</f>
        <v>0</v>
      </c>
      <c r="AJ344">
        <f ca="1">MEDIAN2(AI344,Analysis!$B$5,2)</f>
        <v>0</v>
      </c>
      <c r="AK344">
        <f ca="1">AVERAGE2(AJ344,Analysis!$B$6,2)</f>
        <v>0</v>
      </c>
      <c r="AL344">
        <f ca="1">INTEGRAL2(R344,$B344,AL343,R343,$B343,Analysis!$B$22)</f>
        <v>0</v>
      </c>
      <c r="AM344">
        <f ca="1">IF(AND(B344&lt;Analysis!$B$40,B344&gt;0),INTEGRAL2(AL344,$B344,AM343,AL343,$B343,Analysis!$B$23),0)</f>
        <v>0</v>
      </c>
      <c r="AN344">
        <f>IF($P344,AM344*Analysis!$B$30+Analysis!$B$31,0)</f>
        <v>0</v>
      </c>
      <c r="AO344">
        <f>AN344-'Flight Input'!$U344</f>
        <v>0</v>
      </c>
      <c r="AQ344">
        <f>Analysis!$B$36*'Flight Input'!U344+IF('Flight Input'!U344 &gt; 0,Analysis!$B$37,0)</f>
        <v>0</v>
      </c>
      <c r="AR344">
        <f ca="1">_xlfn.COVARIANCE.P($AN$102:$AN$1102,'Flight Input'!U344:U1344)</f>
        <v>-2.3052623404092904E-3</v>
      </c>
    </row>
    <row r="345" spans="1:44" x14ac:dyDescent="0.3">
      <c r="A345">
        <v>343</v>
      </c>
      <c r="B345">
        <f>'Flight Input'!M345</f>
        <v>6.9100480000051903</v>
      </c>
      <c r="C345">
        <f ca="1">INDIRECT(CONCATENATE("'Flight Input'!",Analysis!$B$2,A345+2))</f>
        <v>9.8527225500000011</v>
      </c>
      <c r="D345">
        <f t="shared" si="678"/>
        <v>1.9448000006377697E-2</v>
      </c>
      <c r="F345">
        <f t="shared" ca="1" si="684"/>
        <v>67.558623810582091</v>
      </c>
      <c r="G345">
        <f t="shared" ca="1" si="685"/>
        <v>232.32682652567863</v>
      </c>
      <c r="I345">
        <f>SUM(D$2:D345)/COUNT(D$2:D345)</f>
        <v>1.9992559766792286E-2</v>
      </c>
      <c r="J345">
        <f t="shared" si="679"/>
        <v>0.97276187908068157</v>
      </c>
      <c r="L345">
        <f ca="1">VARA(C$2:C345)</f>
        <v>4.8212566636359123E-4</v>
      </c>
      <c r="M345">
        <f t="shared" ca="1" si="680"/>
        <v>-7.2409386233962135E-5</v>
      </c>
      <c r="N345">
        <f t="shared" ca="1" si="686"/>
        <v>-1.0592863015830189E-2</v>
      </c>
      <c r="O345" t="b">
        <f ca="1">IF(OR(O344,M345*MIN((B345-B$2)*Analysis!$B$19,1)&gt;Analysis!$B$18),TRUE,FALSE)</f>
        <v>0</v>
      </c>
      <c r="P345" t="b">
        <f>IF(OR('Flight Input'!N345=3,'Flight Input'!N345=9),TRUE,FALSE)</f>
        <v>0</v>
      </c>
      <c r="Q345">
        <f ca="1">IF(O345,Q344,SUM(C$2:C345)/COUNT(C$2:C345))+(Analysis!$D$14-500)/1000000</f>
        <v>9.8521158211337188</v>
      </c>
      <c r="R345">
        <f t="shared" ca="1" si="681"/>
        <v>0</v>
      </c>
      <c r="S345">
        <f t="shared" ca="1" si="687"/>
        <v>0</v>
      </c>
      <c r="T345">
        <f>IF(P345,T344+S345*$D345,0)</f>
        <v>0</v>
      </c>
      <c r="U345">
        <f>IF($P345,T345*Analysis!$B$28+Analysis!$B$29,0)</f>
        <v>0</v>
      </c>
      <c r="V345">
        <f>U345-'Flight Input'!$U345</f>
        <v>0</v>
      </c>
      <c r="W345">
        <f ca="1">MEDIAN2(R345,Analysis!$B$5,2)</f>
        <v>0</v>
      </c>
      <c r="X345">
        <f t="shared" ref="X345:Y345" ca="1" si="730">X344+W345*$D345</f>
        <v>0</v>
      </c>
      <c r="Y345">
        <f t="shared" ca="1" si="730"/>
        <v>0</v>
      </c>
      <c r="AA345">
        <f ca="1">AVERAGE2(W345,Analysis!$B$6,2)</f>
        <v>0</v>
      </c>
      <c r="AB345">
        <f t="shared" ref="AB345:AC345" ca="1" si="731">AB344+AA345*$D345</f>
        <v>0</v>
      </c>
      <c r="AC345">
        <f t="shared" ca="1" si="731"/>
        <v>0</v>
      </c>
      <c r="AF345">
        <f ca="1">IF(B345&gt;0,C345-Analysis!$B$14,0)</f>
        <v>-4.4484145715095735E-4</v>
      </c>
      <c r="AG345">
        <f ca="1">IF(B345&gt;0,AG344+AF345*$D345,0)</f>
        <v>-8.9592117270631683E-3</v>
      </c>
      <c r="AH345">
        <f ca="1">IF(B345&gt;0,AH344+AG345*$D345,0)</f>
        <v>-4.6914335204599741E-2</v>
      </c>
      <c r="AI345">
        <f ca="1">IF(AND(B345&gt;Analysis!$B$39,B345&lt;Analysis!$B$40),FilterInput(AF345,Analysis!$B$34,Analysis!$B$35),0)</f>
        <v>0</v>
      </c>
      <c r="AJ345">
        <f ca="1">MEDIAN2(AI345,Analysis!$B$5,2)</f>
        <v>0</v>
      </c>
      <c r="AK345">
        <f ca="1">AVERAGE2(AJ345,Analysis!$B$6,2)</f>
        <v>0</v>
      </c>
      <c r="AL345">
        <f ca="1">INTEGRAL2(R345,$B345,AL344,R344,$B344,Analysis!$B$22)</f>
        <v>0</v>
      </c>
      <c r="AM345">
        <f ca="1">IF(AND(B345&lt;Analysis!$B$40,B345&gt;0),INTEGRAL2(AL345,$B345,AM344,AL344,$B344,Analysis!$B$23),0)</f>
        <v>0</v>
      </c>
      <c r="AN345">
        <f>IF($P345,AM345*Analysis!$B$30+Analysis!$B$31,0)</f>
        <v>0</v>
      </c>
      <c r="AO345">
        <f>AN345-'Flight Input'!$U345</f>
        <v>0</v>
      </c>
      <c r="AQ345">
        <f>Analysis!$B$36*'Flight Input'!U345+IF('Flight Input'!U345 &gt; 0,Analysis!$B$37,0)</f>
        <v>0</v>
      </c>
      <c r="AR345">
        <f ca="1">_xlfn.COVARIANCE.P($AN$102:$AN$1102,'Flight Input'!U345:U1345)</f>
        <v>-2.3723249936358892E-3</v>
      </c>
    </row>
    <row r="346" spans="1:44" x14ac:dyDescent="0.3">
      <c r="A346">
        <v>344</v>
      </c>
      <c r="B346">
        <f>'Flight Input'!M346</f>
        <v>6.9326330000039889</v>
      </c>
      <c r="C346">
        <f ca="1">INDIRECT(CONCATENATE("'Flight Input'!",Analysis!$B$2,A346+2))</f>
        <v>9.8533602000000009</v>
      </c>
      <c r="D346">
        <f t="shared" si="678"/>
        <v>2.2584999998798594E-2</v>
      </c>
      <c r="F346">
        <f t="shared" ca="1" si="684"/>
        <v>67.781161950687249</v>
      </c>
      <c r="G346">
        <f t="shared" ca="1" si="685"/>
        <v>233.85766406825346</v>
      </c>
      <c r="I346">
        <f>SUM(D$2:D346)/COUNT(D$2:D346)</f>
        <v>2.0000095930257419E-2</v>
      </c>
      <c r="J346">
        <f t="shared" si="679"/>
        <v>1.1292445835037506</v>
      </c>
      <c r="L346">
        <f ca="1">VARA(C$2:C346)</f>
        <v>4.8072945519735935E-4</v>
      </c>
      <c r="M346">
        <f t="shared" ca="1" si="680"/>
        <v>-6.182028630976973E-5</v>
      </c>
      <c r="N346">
        <f t="shared" ca="1" si="686"/>
        <v>2.8233340714356556E-2</v>
      </c>
      <c r="O346" t="b">
        <f ca="1">IF(OR(O345,M346*MIN((B346-B$2)*Analysis!$B$19,1)&gt;Analysis!$B$18),TRUE,FALSE)</f>
        <v>0</v>
      </c>
      <c r="P346" t="b">
        <f>IF(OR('Flight Input'!N346=3,'Flight Input'!N346=9),TRUE,FALSE)</f>
        <v>0</v>
      </c>
      <c r="Q346">
        <f ca="1">IF(O346,Q345,SUM(C$2:C346)/COUNT(C$2:C346))+(Analysis!$D$14-500)/1000000</f>
        <v>9.8521197468695636</v>
      </c>
      <c r="R346">
        <f t="shared" ca="1" si="681"/>
        <v>0</v>
      </c>
      <c r="S346">
        <f t="shared" ca="1" si="687"/>
        <v>0</v>
      </c>
      <c r="T346">
        <f>IF(P346,T345+S346*$D346,0)</f>
        <v>0</v>
      </c>
      <c r="U346">
        <f>IF($P346,T346*Analysis!$B$28+Analysis!$B$29,0)</f>
        <v>0</v>
      </c>
      <c r="V346">
        <f>U346-'Flight Input'!$U346</f>
        <v>0</v>
      </c>
      <c r="W346">
        <f ca="1">MEDIAN2(R346,Analysis!$B$5,2)</f>
        <v>0</v>
      </c>
      <c r="X346">
        <f t="shared" ref="X346:Y346" ca="1" si="732">X345+W346*$D346</f>
        <v>0</v>
      </c>
      <c r="Y346">
        <f t="shared" ca="1" si="732"/>
        <v>0</v>
      </c>
      <c r="AA346">
        <f ca="1">AVERAGE2(W346,Analysis!$B$6,2)</f>
        <v>0</v>
      </c>
      <c r="AB346">
        <f t="shared" ref="AB346:AC346" ca="1" si="733">AB345+AA346*$D346</f>
        <v>0</v>
      </c>
      <c r="AC346">
        <f t="shared" ca="1" si="733"/>
        <v>0</v>
      </c>
      <c r="AF346">
        <f ca="1">IF(B346&gt;0,C346-Analysis!$B$14,0)</f>
        <v>1.9280854284886573E-4</v>
      </c>
      <c r="AG346">
        <f ca="1">IF(B346&gt;0,AG345+AF346*$D346,0)</f>
        <v>-8.9548571461231588E-3</v>
      </c>
      <c r="AH346">
        <f ca="1">IF(B346&gt;0,AH345+AG346*$D346,0)</f>
        <v>-4.7116580653234173E-2</v>
      </c>
      <c r="AI346">
        <f ca="1">IF(AND(B346&gt;Analysis!$B$39,B346&lt;Analysis!$B$40),FilterInput(AF346,Analysis!$B$34,Analysis!$B$35),0)</f>
        <v>0</v>
      </c>
      <c r="AJ346">
        <f ca="1">MEDIAN2(AI346,Analysis!$B$5,2)</f>
        <v>0</v>
      </c>
      <c r="AK346">
        <f ca="1">AVERAGE2(AJ346,Analysis!$B$6,2)</f>
        <v>0</v>
      </c>
      <c r="AL346">
        <f ca="1">INTEGRAL2(R346,$B346,AL345,R345,$B345,Analysis!$B$22)</f>
        <v>0</v>
      </c>
      <c r="AM346">
        <f ca="1">IF(AND(B346&lt;Analysis!$B$40,B346&gt;0),INTEGRAL2(AL346,$B346,AM345,AL345,$B345,Analysis!$B$23),0)</f>
        <v>0</v>
      </c>
      <c r="AN346">
        <f>IF($P346,AM346*Analysis!$B$30+Analysis!$B$31,0)</f>
        <v>0</v>
      </c>
      <c r="AO346">
        <f>AN346-'Flight Input'!$U346</f>
        <v>0</v>
      </c>
      <c r="AQ346">
        <f>Analysis!$B$36*'Flight Input'!U346+IF('Flight Input'!U346 &gt; 0,Analysis!$B$37,0)</f>
        <v>0</v>
      </c>
      <c r="AR346">
        <f ca="1">_xlfn.COVARIANCE.P($AN$102:$AN$1102,'Flight Input'!U346:U1346)</f>
        <v>-2.440499350182505E-3</v>
      </c>
    </row>
    <row r="347" spans="1:44" x14ac:dyDescent="0.3">
      <c r="A347">
        <v>345</v>
      </c>
      <c r="B347">
        <f>'Flight Input'!M347</f>
        <v>6.9449889999959851</v>
      </c>
      <c r="C347">
        <f ca="1">INDIRECT(CONCATENATE("'Flight Input'!",Analysis!$B$2,A347+2))</f>
        <v>9.8537624100000016</v>
      </c>
      <c r="D347">
        <f t="shared" si="678"/>
        <v>1.2355999991996214E-2</v>
      </c>
      <c r="F347">
        <f t="shared" ca="1" si="684"/>
        <v>67.902915038946347</v>
      </c>
      <c r="G347">
        <f t="shared" ca="1" si="685"/>
        <v>234.6966724859312</v>
      </c>
      <c r="I347">
        <f>SUM(D$2:D347)/COUNT(D$2:D347)</f>
        <v>1.9977939130436374E-2</v>
      </c>
      <c r="J347">
        <f t="shared" si="679"/>
        <v>0.61848221237053713</v>
      </c>
      <c r="L347">
        <f ca="1">VARA(C$2:C347)</f>
        <v>4.7934491460239028E-4</v>
      </c>
      <c r="M347">
        <f t="shared" ca="1" si="680"/>
        <v>-1.1205411102832047E-4</v>
      </c>
      <c r="N347">
        <f t="shared" ca="1" si="686"/>
        <v>3.2551796719105956E-2</v>
      </c>
      <c r="O347" t="b">
        <f ca="1">IF(OR(O346,M347*MIN((B347-B$2)*Analysis!$B$19,1)&gt;Analysis!$B$18),TRUE,FALSE)</f>
        <v>0</v>
      </c>
      <c r="P347" t="b">
        <f>IF(OR('Flight Input'!N347=3,'Flight Input'!N347=9),TRUE,FALSE)</f>
        <v>0</v>
      </c>
      <c r="Q347">
        <f ca="1">IF(O347,Q346,SUM(C$2:C347)/COUNT(C$2:C347))+(Analysis!$D$14-500)/1000000</f>
        <v>9.8521248123699401</v>
      </c>
      <c r="R347">
        <f t="shared" ca="1" si="681"/>
        <v>0</v>
      </c>
      <c r="S347">
        <f t="shared" ca="1" si="687"/>
        <v>0</v>
      </c>
      <c r="T347">
        <f>IF(P347,T346+S347*$D347,0)</f>
        <v>0</v>
      </c>
      <c r="U347">
        <f>IF($P347,T347*Analysis!$B$28+Analysis!$B$29,0)</f>
        <v>0</v>
      </c>
      <c r="V347">
        <f>U347-'Flight Input'!$U347</f>
        <v>0</v>
      </c>
      <c r="W347">
        <f ca="1">MEDIAN2(R347,Analysis!$B$5,2)</f>
        <v>0</v>
      </c>
      <c r="X347">
        <f t="shared" ref="X347:Y347" ca="1" si="734">X346+W347*$D347</f>
        <v>0</v>
      </c>
      <c r="Y347">
        <f t="shared" ca="1" si="734"/>
        <v>0</v>
      </c>
      <c r="AA347">
        <f ca="1">AVERAGE2(W347,Analysis!$B$6,2)</f>
        <v>0</v>
      </c>
      <c r="AB347">
        <f t="shared" ref="AB347:AC347" ca="1" si="735">AB346+AA347*$D347</f>
        <v>0</v>
      </c>
      <c r="AC347">
        <f t="shared" ca="1" si="735"/>
        <v>0</v>
      </c>
      <c r="AF347">
        <f ca="1">IF(B347&gt;0,C347-Analysis!$B$14,0)</f>
        <v>5.9501854284960132E-4</v>
      </c>
      <c r="AG347">
        <f ca="1">IF(B347&gt;0,AG346+AF347*$D347,0)</f>
        <v>-8.9475050970124707E-3</v>
      </c>
      <c r="AH347">
        <f ca="1">IF(B347&gt;0,AH346+AG347*$D347,0)</f>
        <v>-4.7227136026141245E-2</v>
      </c>
      <c r="AI347">
        <f ca="1">IF(AND(B347&gt;Analysis!$B$39,B347&lt;Analysis!$B$40),FilterInput(AF347,Analysis!$B$34,Analysis!$B$35),0)</f>
        <v>0</v>
      </c>
      <c r="AJ347">
        <f ca="1">MEDIAN2(AI347,Analysis!$B$5,2)</f>
        <v>0</v>
      </c>
      <c r="AK347">
        <f ca="1">AVERAGE2(AJ347,Analysis!$B$6,2)</f>
        <v>0</v>
      </c>
      <c r="AL347">
        <f ca="1">INTEGRAL2(R347,$B347,AL346,R346,$B346,Analysis!$B$22)</f>
        <v>0</v>
      </c>
      <c r="AM347">
        <f ca="1">IF(AND(B347&lt;Analysis!$B$40,B347&gt;0),INTEGRAL2(AL347,$B347,AM346,AL346,$B346,Analysis!$B$23),0)</f>
        <v>0</v>
      </c>
      <c r="AN347">
        <f>IF($P347,AM347*Analysis!$B$30+Analysis!$B$31,0)</f>
        <v>0</v>
      </c>
      <c r="AO347">
        <f>AN347-'Flight Input'!$U347</f>
        <v>0</v>
      </c>
      <c r="AQ347">
        <f>Analysis!$B$36*'Flight Input'!U347+IF('Flight Input'!U347 &gt; 0,Analysis!$B$37,0)</f>
        <v>0</v>
      </c>
      <c r="AR347">
        <f ca="1">_xlfn.COVARIANCE.P($AN$102:$AN$1102,'Flight Input'!U347:U1347)</f>
        <v>-2.5092051098161853E-3</v>
      </c>
    </row>
    <row r="348" spans="1:44" x14ac:dyDescent="0.3">
      <c r="A348">
        <v>346</v>
      </c>
      <c r="B348">
        <f>'Flight Input'!M348</f>
        <v>6.9655269999930169</v>
      </c>
      <c r="C348">
        <f ca="1">INDIRECT(CONCATENATE("'Flight Input'!",Analysis!$B$2,A348+2))</f>
        <v>9.8883426600000011</v>
      </c>
      <c r="D348">
        <f t="shared" si="678"/>
        <v>2.0537999997031875E-2</v>
      </c>
      <c r="F348">
        <f t="shared" ca="1" si="684"/>
        <v>68.10600182046808</v>
      </c>
      <c r="G348">
        <f t="shared" ca="1" si="685"/>
        <v>236.09543355111782</v>
      </c>
      <c r="I348">
        <f>SUM(D$2:D348)/COUNT(D$2:D348)</f>
        <v>1.9979557803461216E-2</v>
      </c>
      <c r="J348">
        <f t="shared" si="679"/>
        <v>1.0279506783415355</v>
      </c>
      <c r="L348">
        <f ca="1">VARA(C$2:C348)</f>
        <v>4.8176273076637797E-4</v>
      </c>
      <c r="M348">
        <f t="shared" ca="1" si="680"/>
        <v>1.1772403176244547E-4</v>
      </c>
      <c r="N348">
        <f t="shared" ca="1" si="686"/>
        <v>1.6837204209269119</v>
      </c>
      <c r="O348" t="b">
        <f ca="1">IF(OR(O347,M348*MIN((B348-B$2)*Analysis!$B$19,1)&gt;Analysis!$B$18),TRUE,FALSE)</f>
        <v>0</v>
      </c>
      <c r="P348" t="b">
        <f>IF(OR('Flight Input'!N348=3,'Flight Input'!N348=9),TRUE,FALSE)</f>
        <v>0</v>
      </c>
      <c r="Q348">
        <f ca="1">IF(O348,Q347,SUM(C$2:C348)/COUNT(C$2:C348))+(Analysis!$D$14-500)/1000000</f>
        <v>9.8522295035734864</v>
      </c>
      <c r="R348">
        <f t="shared" ca="1" si="681"/>
        <v>0</v>
      </c>
      <c r="S348">
        <f t="shared" ca="1" si="687"/>
        <v>0</v>
      </c>
      <c r="T348">
        <f>IF(P348,T347+S348*$D348,0)</f>
        <v>0</v>
      </c>
      <c r="U348">
        <f>IF($P348,T348*Analysis!$B$28+Analysis!$B$29,0)</f>
        <v>0</v>
      </c>
      <c r="V348">
        <f>U348-'Flight Input'!$U348</f>
        <v>0</v>
      </c>
      <c r="W348">
        <f ca="1">MEDIAN2(R348,Analysis!$B$5,2)</f>
        <v>0</v>
      </c>
      <c r="X348">
        <f t="shared" ref="X348:Y348" ca="1" si="736">X347+W348*$D348</f>
        <v>0</v>
      </c>
      <c r="Y348">
        <f t="shared" ca="1" si="736"/>
        <v>0</v>
      </c>
      <c r="AA348">
        <f ca="1">AVERAGE2(W348,Analysis!$B$6,2)</f>
        <v>0</v>
      </c>
      <c r="AB348">
        <f t="shared" ref="AB348:AC348" ca="1" si="737">AB347+AA348*$D348</f>
        <v>0</v>
      </c>
      <c r="AC348">
        <f t="shared" ca="1" si="737"/>
        <v>0</v>
      </c>
      <c r="AF348">
        <f ca="1">IF(B348&gt;0,C348-Analysis!$B$14,0)</f>
        <v>3.5175268542849025E-2</v>
      </c>
      <c r="AG348">
        <f ca="1">IF(B348&gt;0,AG347+AF348*$D348,0)</f>
        <v>-8.2250754317838414E-3</v>
      </c>
      <c r="AH348">
        <f ca="1">IF(B348&gt;0,AH347+AG348*$D348,0)</f>
        <v>-4.7396062625334807E-2</v>
      </c>
      <c r="AI348">
        <f ca="1">IF(AND(B348&gt;Analysis!$B$39,B348&lt;Analysis!$B$40),FilterInput(AF348,Analysis!$B$34,Analysis!$B$35),0)</f>
        <v>0</v>
      </c>
      <c r="AJ348">
        <f ca="1">MEDIAN2(AI348,Analysis!$B$5,2)</f>
        <v>0</v>
      </c>
      <c r="AK348">
        <f ca="1">AVERAGE2(AJ348,Analysis!$B$6,2)</f>
        <v>0</v>
      </c>
      <c r="AL348">
        <f ca="1">INTEGRAL2(R348,$B348,AL347,R347,$B347,Analysis!$B$22)</f>
        <v>0</v>
      </c>
      <c r="AM348">
        <f ca="1">IF(AND(B348&lt;Analysis!$B$40,B348&gt;0),INTEGRAL2(AL348,$B348,AM347,AL347,$B347,Analysis!$B$23),0)</f>
        <v>0</v>
      </c>
      <c r="AN348">
        <f>IF($P348,AM348*Analysis!$B$30+Analysis!$B$31,0)</f>
        <v>0</v>
      </c>
      <c r="AO348">
        <f>AN348-'Flight Input'!$U348</f>
        <v>0</v>
      </c>
      <c r="AQ348">
        <f>Analysis!$B$36*'Flight Input'!U348+IF('Flight Input'!U348 &gt; 0,Analysis!$B$37,0)</f>
        <v>0</v>
      </c>
      <c r="AR348">
        <f ca="1">_xlfn.COVARIANCE.P($AN$102:$AN$1102,'Flight Input'!U348:U1348)</f>
        <v>-2.5789689967052314E-3</v>
      </c>
    </row>
    <row r="349" spans="1:44" x14ac:dyDescent="0.3">
      <c r="A349">
        <v>347</v>
      </c>
      <c r="B349">
        <f>'Flight Input'!M349</f>
        <v>6.9883089999930235</v>
      </c>
      <c r="C349">
        <f ca="1">INDIRECT(CONCATENATE("'Flight Input'!",Analysis!$B$2,A349+2))</f>
        <v>9.9259836299999993</v>
      </c>
      <c r="D349">
        <f t="shared" si="678"/>
        <v>2.2782000000006519E-2</v>
      </c>
      <c r="F349">
        <f t="shared" ca="1" si="684"/>
        <v>68.332135579526806</v>
      </c>
      <c r="G349">
        <f t="shared" ca="1" si="685"/>
        <v>237.65217626389105</v>
      </c>
      <c r="I349">
        <f>SUM(D$2:D349)/COUNT(D$2:D349)</f>
        <v>1.9987634005756736E-2</v>
      </c>
      <c r="J349">
        <f t="shared" si="679"/>
        <v>1.1398047409435736</v>
      </c>
      <c r="L349">
        <f ca="1">VARA(C$2:C349)</f>
        <v>4.9605226546973135E-4</v>
      </c>
      <c r="M349">
        <f t="shared" ca="1" si="680"/>
        <v>6.2722915913217866E-4</v>
      </c>
      <c r="N349">
        <f t="shared" ca="1" si="686"/>
        <v>1.6522241243081137</v>
      </c>
      <c r="O349" t="b">
        <f ca="1">IF(OR(O348,M349*MIN((B349-B$2)*Analysis!$B$19,1)&gt;Analysis!$B$18),TRUE,FALSE)</f>
        <v>0</v>
      </c>
      <c r="P349" t="b">
        <f>IF(OR('Flight Input'!N349=3,'Flight Input'!N349=9),TRUE,FALSE)</f>
        <v>0</v>
      </c>
      <c r="Q349">
        <f ca="1">IF(O349,Q348,SUM(C$2:C349)/COUNT(C$2:C349))+(Analysis!$D$14-500)/1000000</f>
        <v>9.8524417568103431</v>
      </c>
      <c r="R349">
        <f t="shared" ca="1" si="681"/>
        <v>0</v>
      </c>
      <c r="S349">
        <f t="shared" ca="1" si="687"/>
        <v>0</v>
      </c>
      <c r="T349">
        <f>IF(P349,T348+S349*$D349,0)</f>
        <v>0</v>
      </c>
      <c r="U349">
        <f>IF($P349,T349*Analysis!$B$28+Analysis!$B$29,0)</f>
        <v>0</v>
      </c>
      <c r="V349">
        <f>U349-'Flight Input'!$U349</f>
        <v>0</v>
      </c>
      <c r="W349">
        <f ca="1">MEDIAN2(R349,Analysis!$B$5,2)</f>
        <v>0</v>
      </c>
      <c r="X349">
        <f t="shared" ref="X349:Y349" ca="1" si="738">X348+W349*$D349</f>
        <v>0</v>
      </c>
      <c r="Y349">
        <f t="shared" ca="1" si="738"/>
        <v>0</v>
      </c>
      <c r="AA349">
        <f ca="1">AVERAGE2(W349,Analysis!$B$6,2)</f>
        <v>0</v>
      </c>
      <c r="AB349">
        <f t="shared" ref="AB349:AC349" ca="1" si="739">AB348+AA349*$D349</f>
        <v>0</v>
      </c>
      <c r="AC349">
        <f t="shared" ca="1" si="739"/>
        <v>0</v>
      </c>
      <c r="AF349">
        <f ca="1">IF(B349&gt;0,C349-Analysis!$B$14,0)</f>
        <v>7.2816238542847245E-2</v>
      </c>
      <c r="AG349">
        <f ca="1">IF(B349&gt;0,AG348+AF349*$D349,0)</f>
        <v>-6.5661758853002208E-3</v>
      </c>
      <c r="AH349">
        <f ca="1">IF(B349&gt;0,AH348+AG349*$D349,0)</f>
        <v>-4.754565324435376E-2</v>
      </c>
      <c r="AI349">
        <f ca="1">IF(AND(B349&gt;Analysis!$B$39,B349&lt;Analysis!$B$40),FilterInput(AF349,Analysis!$B$34,Analysis!$B$35),0)</f>
        <v>0</v>
      </c>
      <c r="AJ349">
        <f ca="1">MEDIAN2(AI349,Analysis!$B$5,2)</f>
        <v>0</v>
      </c>
      <c r="AK349">
        <f ca="1">AVERAGE2(AJ349,Analysis!$B$6,2)</f>
        <v>0</v>
      </c>
      <c r="AL349">
        <f ca="1">INTEGRAL2(R349,$B349,AL348,R348,$B348,Analysis!$B$22)</f>
        <v>0</v>
      </c>
      <c r="AM349">
        <f ca="1">IF(AND(B349&lt;Analysis!$B$40,B349&gt;0),INTEGRAL2(AL349,$B349,AM348,AL348,$B348,Analysis!$B$23),0)</f>
        <v>0</v>
      </c>
      <c r="AN349">
        <f>IF($P349,AM349*Analysis!$B$30+Analysis!$B$31,0)</f>
        <v>0</v>
      </c>
      <c r="AO349">
        <f>AN349-'Flight Input'!$U349</f>
        <v>0</v>
      </c>
      <c r="AQ349">
        <f>Analysis!$B$36*'Flight Input'!U349+IF('Flight Input'!U349 &gt; 0,Analysis!$B$37,0)</f>
        <v>0</v>
      </c>
      <c r="AR349">
        <f ca="1">_xlfn.COVARIANCE.P($AN$102:$AN$1102,'Flight Input'!U349:U1349)</f>
        <v>-2.6492865141626537E-3</v>
      </c>
    </row>
    <row r="350" spans="1:44" x14ac:dyDescent="0.3">
      <c r="A350">
        <v>348</v>
      </c>
      <c r="B350">
        <f>'Flight Input'!M350</f>
        <v>7.0150399999984074</v>
      </c>
      <c r="C350">
        <f ca="1">INDIRECT(CONCATENATE("'Flight Input'!",Analysis!$B$2,A350+2))</f>
        <v>9.9351756000000009</v>
      </c>
      <c r="D350">
        <f t="shared" si="678"/>
        <v>2.6731000005383976E-2</v>
      </c>
      <c r="F350">
        <f t="shared" ca="1" si="684"/>
        <v>68.597712758543892</v>
      </c>
      <c r="G350">
        <f t="shared" ca="1" si="685"/>
        <v>239.48586172400903</v>
      </c>
      <c r="I350">
        <f>SUM(D$2:D350)/COUNT(D$2:D350)</f>
        <v>2.0007011494261411E-2</v>
      </c>
      <c r="J350">
        <f t="shared" si="679"/>
        <v>1.3360816038442922</v>
      </c>
      <c r="L350">
        <f ca="1">VARA(C$2:C350)</f>
        <v>5.1429187765144495E-4</v>
      </c>
      <c r="M350">
        <f t="shared" ca="1" si="680"/>
        <v>6.8233931308368215E-4</v>
      </c>
      <c r="N350">
        <f t="shared" ca="1" si="686"/>
        <v>0.343869290267862</v>
      </c>
      <c r="O350" t="b">
        <f ca="1">IF(OR(O349,M350*MIN((B350-B$2)*Analysis!$B$19,1)&gt;Analysis!$B$18),TRUE,FALSE)</f>
        <v>0</v>
      </c>
      <c r="P350" t="b">
        <f>IF(OR('Flight Input'!N350=3,'Flight Input'!N350=9),TRUE,FALSE)</f>
        <v>0</v>
      </c>
      <c r="Q350">
        <f ca="1">IF(O350,Q349,SUM(C$2:C350)/COUNT(C$2:C350))+(Analysis!$D$14-500)/1000000</f>
        <v>9.8526791317191957</v>
      </c>
      <c r="R350">
        <f t="shared" ca="1" si="681"/>
        <v>0</v>
      </c>
      <c r="S350">
        <f t="shared" ca="1" si="687"/>
        <v>0</v>
      </c>
      <c r="T350">
        <f>IF(P350,T349+S350*$D350,0)</f>
        <v>0</v>
      </c>
      <c r="U350">
        <f>IF($P350,T350*Analysis!$B$28+Analysis!$B$29,0)</f>
        <v>0</v>
      </c>
      <c r="V350">
        <f>U350-'Flight Input'!$U350</f>
        <v>0</v>
      </c>
      <c r="W350">
        <f ca="1">MEDIAN2(R350,Analysis!$B$5,2)</f>
        <v>0</v>
      </c>
      <c r="X350">
        <f t="shared" ref="X350:Y350" ca="1" si="740">X349+W350*$D350</f>
        <v>0</v>
      </c>
      <c r="Y350">
        <f t="shared" ca="1" si="740"/>
        <v>0</v>
      </c>
      <c r="AA350">
        <f ca="1">AVERAGE2(W350,Analysis!$B$6,2)</f>
        <v>0</v>
      </c>
      <c r="AB350">
        <f t="shared" ref="AB350:AC350" ca="1" si="741">AB349+AA350*$D350</f>
        <v>0</v>
      </c>
      <c r="AC350">
        <f t="shared" ca="1" si="741"/>
        <v>0</v>
      </c>
      <c r="AF350">
        <f ca="1">IF(B350&gt;0,C350-Analysis!$B$14,0)</f>
        <v>8.2008208542848848E-2</v>
      </c>
      <c r="AG350">
        <f ca="1">IF(B350&gt;0,AG349+AF350*$D350,0)</f>
        <v>-4.3740144622997981E-3</v>
      </c>
      <c r="AH350">
        <f ca="1">IF(B350&gt;0,AH349+AG350*$D350,0)</f>
        <v>-4.7662575024969046E-2</v>
      </c>
      <c r="AI350">
        <f ca="1">IF(AND(B350&gt;Analysis!$B$39,B350&lt;Analysis!$B$40),FilterInput(AF350,Analysis!$B$34,Analysis!$B$35),0)</f>
        <v>0</v>
      </c>
      <c r="AJ350">
        <f ca="1">MEDIAN2(AI350,Analysis!$B$5,2)</f>
        <v>0</v>
      </c>
      <c r="AK350">
        <f ca="1">AVERAGE2(AJ350,Analysis!$B$6,2)</f>
        <v>0</v>
      </c>
      <c r="AL350">
        <f ca="1">INTEGRAL2(R350,$B350,AL349,R349,$B349,Analysis!$B$22)</f>
        <v>0</v>
      </c>
      <c r="AM350">
        <f ca="1">IF(AND(B350&lt;Analysis!$B$40,B350&gt;0),INTEGRAL2(AL350,$B350,AM349,AL349,$B349,Analysis!$B$23),0)</f>
        <v>0</v>
      </c>
      <c r="AN350">
        <f>IF($P350,AM350*Analysis!$B$30+Analysis!$B$31,0)</f>
        <v>0</v>
      </c>
      <c r="AO350">
        <f>AN350-'Flight Input'!$U350</f>
        <v>0</v>
      </c>
      <c r="AQ350">
        <f>Analysis!$B$36*'Flight Input'!U350+IF('Flight Input'!U350 &gt; 0,Analysis!$B$37,0)</f>
        <v>0</v>
      </c>
      <c r="AR350">
        <f ca="1">_xlfn.COVARIANCE.P($AN$102:$AN$1102,'Flight Input'!U350:U1350)</f>
        <v>-2.7207617315387162E-3</v>
      </c>
    </row>
    <row r="351" spans="1:44" x14ac:dyDescent="0.3">
      <c r="A351">
        <v>349</v>
      </c>
      <c r="B351">
        <f>'Flight Input'!M351</f>
        <v>7.0287379999936093</v>
      </c>
      <c r="C351">
        <f ca="1">INDIRECT(CONCATENATE("'Flight Input'!",Analysis!$B$2,A351+2))</f>
        <v>9.9287794800000011</v>
      </c>
      <c r="D351">
        <f t="shared" si="678"/>
        <v>1.3697999995201826E-2</v>
      </c>
      <c r="F351">
        <f t="shared" ca="1" si="684"/>
        <v>68.733717179813297</v>
      </c>
      <c r="G351">
        <f t="shared" ca="1" si="685"/>
        <v>240.42737618160831</v>
      </c>
      <c r="I351">
        <f>SUM(D$2:D351)/COUNT(D$2:D351)</f>
        <v>1.9988934097415968E-2</v>
      </c>
      <c r="J351">
        <f t="shared" si="679"/>
        <v>0.68527916138222744</v>
      </c>
      <c r="L351">
        <f ca="1">VARA(C$2:C351)</f>
        <v>5.2941259677068706E-4</v>
      </c>
      <c r="M351">
        <f t="shared" ca="1" si="680"/>
        <v>1.103863273801915E-3</v>
      </c>
      <c r="N351">
        <f t="shared" ca="1" si="686"/>
        <v>-0.46693823932254591</v>
      </c>
      <c r="O351" t="b">
        <f ca="1">IF(OR(O350,M351*MIN((B351-B$2)*Analysis!$B$19,1)&gt;Analysis!$B$18),TRUE,FALSE)</f>
        <v>0</v>
      </c>
      <c r="P351" t="b">
        <f>IF(OR('Flight Input'!N351=3,'Flight Input'!N351=9),TRUE,FALSE)</f>
        <v>0</v>
      </c>
      <c r="Q351">
        <f ca="1">IF(O351,Q350,SUM(C$2:C351)/COUNT(C$2:C351))+(Analysis!$D$14-500)/1000000</f>
        <v>9.8528968755714263</v>
      </c>
      <c r="R351">
        <f t="shared" ca="1" si="681"/>
        <v>0</v>
      </c>
      <c r="S351">
        <f t="shared" ca="1" si="687"/>
        <v>0</v>
      </c>
      <c r="T351">
        <f>IF(P351,T350+S351*$D351,0)</f>
        <v>0</v>
      </c>
      <c r="U351">
        <f>IF($P351,T351*Analysis!$B$28+Analysis!$B$29,0)</f>
        <v>0</v>
      </c>
      <c r="V351">
        <f>U351-'Flight Input'!$U351</f>
        <v>0</v>
      </c>
      <c r="W351">
        <f ca="1">MEDIAN2(R351,Analysis!$B$5,2)</f>
        <v>0</v>
      </c>
      <c r="X351">
        <f t="shared" ref="X351:Y351" ca="1" si="742">X350+W351*$D351</f>
        <v>0</v>
      </c>
      <c r="Y351">
        <f t="shared" ca="1" si="742"/>
        <v>0</v>
      </c>
      <c r="AA351">
        <f ca="1">AVERAGE2(W351,Analysis!$B$6,2)</f>
        <v>0</v>
      </c>
      <c r="AB351">
        <f t="shared" ref="AB351:AC351" ca="1" si="743">AB350+AA351*$D351</f>
        <v>0</v>
      </c>
      <c r="AC351">
        <f t="shared" ca="1" si="743"/>
        <v>0</v>
      </c>
      <c r="AF351">
        <f ca="1">IF(B351&gt;0,C351-Analysis!$B$14,0)</f>
        <v>7.5612088542849065E-2</v>
      </c>
      <c r="AG351">
        <f ca="1">IF(B351&gt;0,AG350+AF351*$D351,0)</f>
        <v>-3.3382800738026514E-3</v>
      </c>
      <c r="AH351">
        <f ca="1">IF(B351&gt;0,AH350+AG351*$D351,0)</f>
        <v>-4.7708302785403979E-2</v>
      </c>
      <c r="AI351">
        <f ca="1">IF(AND(B351&gt;Analysis!$B$39,B351&lt;Analysis!$B$40),FilterInput(AF351,Analysis!$B$34,Analysis!$B$35),0)</f>
        <v>0</v>
      </c>
      <c r="AJ351">
        <f ca="1">MEDIAN2(AI351,Analysis!$B$5,2)</f>
        <v>0</v>
      </c>
      <c r="AK351">
        <f ca="1">AVERAGE2(AJ351,Analysis!$B$6,2)</f>
        <v>0</v>
      </c>
      <c r="AL351">
        <f ca="1">INTEGRAL2(R351,$B351,AL350,R350,$B350,Analysis!$B$22)</f>
        <v>0</v>
      </c>
      <c r="AM351">
        <f ca="1">IF(AND(B351&lt;Analysis!$B$40,B351&gt;0),INTEGRAL2(AL351,$B351,AM350,AL350,$B350,Analysis!$B$23),0)</f>
        <v>0</v>
      </c>
      <c r="AN351">
        <f>IF($P351,AM351*Analysis!$B$30+Analysis!$B$31,0)</f>
        <v>0</v>
      </c>
      <c r="AO351">
        <f>AN351-'Flight Input'!$U351</f>
        <v>0</v>
      </c>
      <c r="AQ351">
        <f>Analysis!$B$36*'Flight Input'!U351+IF('Flight Input'!U351 &gt; 0,Analysis!$B$37,0)</f>
        <v>0</v>
      </c>
      <c r="AR351">
        <f ca="1">_xlfn.COVARIANCE.P($AN$102:$AN$1102,'Flight Input'!U351:U1351)</f>
        <v>-2.7916067381884989E-3</v>
      </c>
    </row>
    <row r="352" spans="1:44" x14ac:dyDescent="0.3">
      <c r="A352">
        <v>350</v>
      </c>
      <c r="B352">
        <f>'Flight Input'!M352</f>
        <v>7.0497789999935776</v>
      </c>
      <c r="C352">
        <f ca="1">INDIRECT(CONCATENATE("'Flight Input'!",Analysis!$B$2,A352+2))</f>
        <v>9.843618870000002</v>
      </c>
      <c r="D352">
        <f t="shared" si="678"/>
        <v>2.1040999999968335E-2</v>
      </c>
      <c r="F352">
        <f t="shared" ca="1" si="684"/>
        <v>68.940836764456662</v>
      </c>
      <c r="G352">
        <f t="shared" ca="1" si="685"/>
        <v>241.87796032796706</v>
      </c>
      <c r="I352">
        <f>SUM(D$2:D352)/COUNT(D$2:D352)</f>
        <v>1.9991939999994688E-2</v>
      </c>
      <c r="J352">
        <f t="shared" si="679"/>
        <v>1.0524741470799694</v>
      </c>
      <c r="L352">
        <f ca="1">VARA(C$2:C352)</f>
        <v>5.2813945466803028E-4</v>
      </c>
      <c r="M352">
        <f t="shared" ca="1" si="680"/>
        <v>-6.0507680369692126E-5</v>
      </c>
      <c r="N352">
        <f t="shared" ca="1" si="686"/>
        <v>-4.047365144248241</v>
      </c>
      <c r="O352" t="b">
        <f ca="1">IF(OR(O351,M352*MIN((B352-B$2)*Analysis!$B$19,1)&gt;Analysis!$B$18),TRUE,FALSE)</f>
        <v>0</v>
      </c>
      <c r="P352" t="b">
        <f>IF(OR('Flight Input'!N352=3,'Flight Input'!N352=9),TRUE,FALSE)</f>
        <v>0</v>
      </c>
      <c r="Q352">
        <f ca="1">IF(O352,Q351,SUM(C$2:C352)/COUNT(C$2:C352))+(Analysis!$D$14-500)/1000000</f>
        <v>9.8528707558974347</v>
      </c>
      <c r="R352">
        <f t="shared" ca="1" si="681"/>
        <v>0</v>
      </c>
      <c r="S352">
        <f t="shared" ca="1" si="687"/>
        <v>0</v>
      </c>
      <c r="T352">
        <f>IF(P352,T351+S352*$D352,0)</f>
        <v>0</v>
      </c>
      <c r="U352">
        <f>IF($P352,T352*Analysis!$B$28+Analysis!$B$29,0)</f>
        <v>0</v>
      </c>
      <c r="V352">
        <f>U352-'Flight Input'!$U352</f>
        <v>0</v>
      </c>
      <c r="W352">
        <f ca="1">MEDIAN2(R352,Analysis!$B$5,2)</f>
        <v>0</v>
      </c>
      <c r="X352">
        <f t="shared" ref="X352:Y352" ca="1" si="744">X351+W352*$D352</f>
        <v>0</v>
      </c>
      <c r="Y352">
        <f t="shared" ca="1" si="744"/>
        <v>0</v>
      </c>
      <c r="AA352">
        <f ca="1">AVERAGE2(W352,Analysis!$B$6,2)</f>
        <v>0</v>
      </c>
      <c r="AB352">
        <f t="shared" ref="AB352:AC352" ca="1" si="745">AB351+AA352*$D352</f>
        <v>0</v>
      </c>
      <c r="AC352">
        <f t="shared" ca="1" si="745"/>
        <v>0</v>
      </c>
      <c r="AF352">
        <f ca="1">IF(B352&gt;0,C352-Analysis!$B$14,0)</f>
        <v>-9.5485214571500165E-3</v>
      </c>
      <c r="AG352">
        <f ca="1">IF(B352&gt;0,AG351+AF352*$D352,0)</f>
        <v>-3.5391905137822427E-3</v>
      </c>
      <c r="AH352">
        <f ca="1">IF(B352&gt;0,AH351+AG352*$D352,0)</f>
        <v>-4.778277089300436E-2</v>
      </c>
      <c r="AI352">
        <f ca="1">IF(AND(B352&gt;Analysis!$B$39,B352&lt;Analysis!$B$40),FilterInput(AF352,Analysis!$B$34,Analysis!$B$35),0)</f>
        <v>0</v>
      </c>
      <c r="AJ352">
        <f ca="1">MEDIAN2(AI352,Analysis!$B$5,2)</f>
        <v>0</v>
      </c>
      <c r="AK352">
        <f ca="1">AVERAGE2(AJ352,Analysis!$B$6,2)</f>
        <v>0</v>
      </c>
      <c r="AL352">
        <f ca="1">INTEGRAL2(R352,$B352,AL351,R351,$B351,Analysis!$B$22)</f>
        <v>0</v>
      </c>
      <c r="AM352">
        <f ca="1">IF(AND(B352&lt;Analysis!$B$40,B352&gt;0),INTEGRAL2(AL352,$B352,AM351,AL351,$B351,Analysis!$B$23),0)</f>
        <v>0</v>
      </c>
      <c r="AN352">
        <f>IF($P352,AM352*Analysis!$B$30+Analysis!$B$31,0)</f>
        <v>0</v>
      </c>
      <c r="AO352">
        <f>AN352-'Flight Input'!$U352</f>
        <v>0</v>
      </c>
      <c r="AQ352">
        <f>Analysis!$B$36*'Flight Input'!U352+IF('Flight Input'!U352 &gt; 0,Analysis!$B$37,0)</f>
        <v>0</v>
      </c>
      <c r="AR352">
        <f ca="1">_xlfn.COVARIANCE.P($AN$102:$AN$1102,'Flight Input'!U352:U1352)</f>
        <v>-2.8624362232842438E-3</v>
      </c>
    </row>
    <row r="353" spans="1:44" x14ac:dyDescent="0.3">
      <c r="A353">
        <v>351</v>
      </c>
      <c r="B353">
        <f>'Flight Input'!M353</f>
        <v>7.0709510000015143</v>
      </c>
      <c r="C353">
        <f ca="1">INDIRECT(CONCATENATE("'Flight Input'!",Analysis!$B$2,A353+2))</f>
        <v>9.8542921500000009</v>
      </c>
      <c r="D353">
        <f t="shared" si="678"/>
        <v>2.1172000007936731E-2</v>
      </c>
      <c r="F353">
        <f t="shared" ca="1" si="684"/>
        <v>69.149471837934669</v>
      </c>
      <c r="G353">
        <f t="shared" ca="1" si="685"/>
        <v>243.34199294626865</v>
      </c>
      <c r="I353">
        <f>SUM(D$2:D353)/COUNT(D$2:D353)</f>
        <v>1.9995301994319311E-2</v>
      </c>
      <c r="J353">
        <f t="shared" si="679"/>
        <v>1.0588487242629154</v>
      </c>
      <c r="L353">
        <f ca="1">VARA(C$2:C353)</f>
        <v>5.266414462658099E-4</v>
      </c>
      <c r="M353">
        <f t="shared" ca="1" si="680"/>
        <v>-7.0754222636445664E-5</v>
      </c>
      <c r="N353">
        <f t="shared" ca="1" si="686"/>
        <v>0.50412242565642418</v>
      </c>
      <c r="O353" t="b">
        <f ca="1">IF(OR(O352,M353*MIN((B353-B$2)*Analysis!$B$19,1)&gt;Analysis!$B$18),TRUE,FALSE)</f>
        <v>0</v>
      </c>
      <c r="P353" t="b">
        <f>IF(OR('Flight Input'!N353=3,'Flight Input'!N353=9),TRUE,FALSE)</f>
        <v>0</v>
      </c>
      <c r="Q353">
        <f ca="1">IF(O353,Q352,SUM(C$2:C353)/COUNT(C$2:C353))+(Analysis!$D$14-500)/1000000</f>
        <v>9.8528751064488631</v>
      </c>
      <c r="R353">
        <f t="shared" ca="1" si="681"/>
        <v>0</v>
      </c>
      <c r="S353">
        <f t="shared" ca="1" si="687"/>
        <v>0</v>
      </c>
      <c r="T353">
        <f>IF(P353,T352+S353*$D353,0)</f>
        <v>0</v>
      </c>
      <c r="U353">
        <f>IF($P353,T353*Analysis!$B$28+Analysis!$B$29,0)</f>
        <v>0</v>
      </c>
      <c r="V353">
        <f>U353-'Flight Input'!$U353</f>
        <v>0</v>
      </c>
      <c r="W353">
        <f ca="1">MEDIAN2(R353,Analysis!$B$5,2)</f>
        <v>0</v>
      </c>
      <c r="X353">
        <f t="shared" ref="X353:Y353" ca="1" si="746">X352+W353*$D353</f>
        <v>0</v>
      </c>
      <c r="Y353">
        <f t="shared" ca="1" si="746"/>
        <v>0</v>
      </c>
      <c r="AA353">
        <f ca="1">AVERAGE2(W353,Analysis!$B$6,2)</f>
        <v>0</v>
      </c>
      <c r="AB353">
        <f t="shared" ref="AB353:AC353" ca="1" si="747">AB352+AA353*$D353</f>
        <v>0</v>
      </c>
      <c r="AC353">
        <f t="shared" ca="1" si="747"/>
        <v>0</v>
      </c>
      <c r="AF353">
        <f ca="1">IF(B353&gt;0,C353-Analysis!$B$14,0)</f>
        <v>1.1247585428488804E-3</v>
      </c>
      <c r="AG353">
        <f ca="1">IF(B353&gt;0,AG352+AF353*$D353,0)</f>
        <v>-3.5153771259041192E-3</v>
      </c>
      <c r="AH353">
        <f ca="1">IF(B353&gt;0,AH352+AG353*$D353,0)</f>
        <v>-4.7857198457541904E-2</v>
      </c>
      <c r="AI353">
        <f ca="1">IF(AND(B353&gt;Analysis!$B$39,B353&lt;Analysis!$B$40),FilterInput(AF353,Analysis!$B$34,Analysis!$B$35),0)</f>
        <v>0</v>
      </c>
      <c r="AJ353">
        <f ca="1">MEDIAN2(AI353,Analysis!$B$5,2)</f>
        <v>0</v>
      </c>
      <c r="AK353">
        <f ca="1">AVERAGE2(AJ353,Analysis!$B$6,2)</f>
        <v>0</v>
      </c>
      <c r="AL353">
        <f ca="1">INTEGRAL2(R353,$B353,AL352,R352,$B352,Analysis!$B$22)</f>
        <v>0</v>
      </c>
      <c r="AM353">
        <f ca="1">IF(AND(B353&lt;Analysis!$B$40,B353&gt;0),INTEGRAL2(AL353,$B353,AM352,AL352,$B352,Analysis!$B$23),0)</f>
        <v>0</v>
      </c>
      <c r="AN353">
        <f>IF($P353,AM353*Analysis!$B$30+Analysis!$B$31,0)</f>
        <v>0</v>
      </c>
      <c r="AO353">
        <f>AN353-'Flight Input'!$U353</f>
        <v>0</v>
      </c>
      <c r="AQ353">
        <f>Analysis!$B$36*'Flight Input'!U353+IF('Flight Input'!U353 &gt; 0,Analysis!$B$37,0)</f>
        <v>0</v>
      </c>
      <c r="AR353">
        <f ca="1">_xlfn.COVARIANCE.P($AN$102:$AN$1102,'Flight Input'!U353:U1353)</f>
        <v>-2.9332019967801071E-3</v>
      </c>
    </row>
    <row r="354" spans="1:44" x14ac:dyDescent="0.3">
      <c r="A354">
        <v>352</v>
      </c>
      <c r="B354">
        <f>'Flight Input'!M354</f>
        <v>7.0911889999988489</v>
      </c>
      <c r="C354">
        <f ca="1">INDIRECT(CONCATENATE("'Flight Input'!",Analysis!$B$2,A354+2))</f>
        <v>9.8507997899999999</v>
      </c>
      <c r="D354">
        <f t="shared" si="678"/>
        <v>2.0237999997334555E-2</v>
      </c>
      <c r="F354">
        <f t="shared" ca="1" si="684"/>
        <v>69.348832324058435</v>
      </c>
      <c r="G354">
        <f t="shared" ca="1" si="685"/>
        <v>244.74547461465809</v>
      </c>
      <c r="I354">
        <f>SUM(D$2:D354)/COUNT(D$2:D354)</f>
        <v>1.9995991477282423E-2</v>
      </c>
      <c r="J354">
        <f t="shared" si="679"/>
        <v>1.012102851730412</v>
      </c>
      <c r="L354">
        <f ca="1">VARA(C$2:C354)</f>
        <v>5.2515624763126579E-4</v>
      </c>
      <c r="M354">
        <f t="shared" ca="1" si="680"/>
        <v>-7.3386630830107408E-5</v>
      </c>
      <c r="N354">
        <f t="shared" ca="1" si="686"/>
        <v>-0.17256448267916458</v>
      </c>
      <c r="O354" t="b">
        <f ca="1">IF(OR(O353,M354*MIN((B354-B$2)*Analysis!$B$19,1)&gt;Analysis!$B$18),TRUE,FALSE)</f>
        <v>0</v>
      </c>
      <c r="P354" t="b">
        <f>IF(OR('Flight Input'!N354=3,'Flight Input'!N354=9),TRUE,FALSE)</f>
        <v>0</v>
      </c>
      <c r="Q354">
        <f ca="1">IF(O354,Q353,SUM(C$2:C354)/COUNT(C$2:C354))+(Analysis!$D$14-500)/1000000</f>
        <v>9.852869538980169</v>
      </c>
      <c r="R354">
        <f t="shared" ca="1" si="681"/>
        <v>0</v>
      </c>
      <c r="S354">
        <f t="shared" ca="1" si="687"/>
        <v>0</v>
      </c>
      <c r="T354">
        <f>IF(P354,T353+S354*$D354,0)</f>
        <v>0</v>
      </c>
      <c r="U354">
        <f>IF($P354,T354*Analysis!$B$28+Analysis!$B$29,0)</f>
        <v>0</v>
      </c>
      <c r="V354">
        <f>U354-'Flight Input'!$U354</f>
        <v>0</v>
      </c>
      <c r="W354">
        <f ca="1">MEDIAN2(R354,Analysis!$B$5,2)</f>
        <v>0</v>
      </c>
      <c r="X354">
        <f t="shared" ref="X354:Y354" ca="1" si="748">X353+W354*$D354</f>
        <v>0</v>
      </c>
      <c r="Y354">
        <f t="shared" ca="1" si="748"/>
        <v>0</v>
      </c>
      <c r="AA354">
        <f ca="1">AVERAGE2(W354,Analysis!$B$6,2)</f>
        <v>0</v>
      </c>
      <c r="AB354">
        <f t="shared" ref="AB354:AC354" ca="1" si="749">AB353+AA354*$D354</f>
        <v>0</v>
      </c>
      <c r="AC354">
        <f t="shared" ca="1" si="749"/>
        <v>0</v>
      </c>
      <c r="AF354">
        <f ca="1">IF(B354&gt;0,C354-Analysis!$B$14,0)</f>
        <v>-2.3676014571520909E-3</v>
      </c>
      <c r="AG354">
        <f ca="1">IF(B354&gt;0,AG353+AF354*$D354,0)</f>
        <v>-3.5632926441876525E-3</v>
      </c>
      <c r="AH354">
        <f ca="1">IF(B354&gt;0,AH353+AG354*$D354,0)</f>
        <v>-4.7929312374065475E-2</v>
      </c>
      <c r="AI354">
        <f ca="1">IF(AND(B354&gt;Analysis!$B$39,B354&lt;Analysis!$B$40),FilterInput(AF354,Analysis!$B$34,Analysis!$B$35),0)</f>
        <v>0</v>
      </c>
      <c r="AJ354">
        <f ca="1">MEDIAN2(AI354,Analysis!$B$5,2)</f>
        <v>0</v>
      </c>
      <c r="AK354">
        <f ca="1">AVERAGE2(AJ354,Analysis!$B$6,2)</f>
        <v>0</v>
      </c>
      <c r="AL354">
        <f ca="1">INTEGRAL2(R354,$B354,AL353,R353,$B353,Analysis!$B$22)</f>
        <v>0</v>
      </c>
      <c r="AM354">
        <f ca="1">IF(AND(B354&lt;Analysis!$B$40,B354&gt;0),INTEGRAL2(AL354,$B354,AM353,AL353,$B353,Analysis!$B$23),0)</f>
        <v>0</v>
      </c>
      <c r="AN354">
        <f>IF($P354,AM354*Analysis!$B$30+Analysis!$B$31,0)</f>
        <v>0</v>
      </c>
      <c r="AO354">
        <f>AN354-'Flight Input'!$U354</f>
        <v>0</v>
      </c>
      <c r="AQ354">
        <f>Analysis!$B$36*'Flight Input'!U354+IF('Flight Input'!U354 &gt; 0,Analysis!$B$37,0)</f>
        <v>0</v>
      </c>
      <c r="AR354">
        <f ca="1">_xlfn.COVARIANCE.P($AN$102:$AN$1102,'Flight Input'!U354:U1354)</f>
        <v>-3.0031980607610038E-3</v>
      </c>
    </row>
    <row r="355" spans="1:44" x14ac:dyDescent="0.3">
      <c r="A355">
        <v>353</v>
      </c>
      <c r="B355">
        <f>'Flight Input'!M355</f>
        <v>7.1107849999971222</v>
      </c>
      <c r="C355">
        <f ca="1">INDIRECT(CONCATENATE("'Flight Input'!",Analysis!$B$2,A355+2))</f>
        <v>9.8509273200000003</v>
      </c>
      <c r="D355">
        <f t="shared" si="678"/>
        <v>1.9595999998273328E-2</v>
      </c>
      <c r="F355">
        <f t="shared" ca="1" si="684"/>
        <v>69.54187109580414</v>
      </c>
      <c r="G355">
        <f t="shared" ca="1" si="685"/>
        <v>246.10821712053141</v>
      </c>
      <c r="I355">
        <f>SUM(D$2:D355)/COUNT(D$2:D355)</f>
        <v>1.9994858356945287E-2</v>
      </c>
      <c r="J355">
        <f t="shared" si="679"/>
        <v>0.98005195377973686</v>
      </c>
      <c r="L355">
        <f ca="1">VARA(C$2:C355)</f>
        <v>5.2367803600416912E-4</v>
      </c>
      <c r="M355">
        <f t="shared" ca="1" si="680"/>
        <v>-7.5434355339197679E-5</v>
      </c>
      <c r="N355">
        <f t="shared" ca="1" si="686"/>
        <v>6.5079608089179935E-3</v>
      </c>
      <c r="O355" t="b">
        <f ca="1">IF(OR(O354,M355*MIN((B355-B$2)*Analysis!$B$19,1)&gt;Analysis!$B$18),TRUE,FALSE)</f>
        <v>0</v>
      </c>
      <c r="P355" t="b">
        <f>IF(OR('Flight Input'!N355=3,'Flight Input'!N355=9),TRUE,FALSE)</f>
        <v>0</v>
      </c>
      <c r="Q355">
        <f ca="1">IF(O355,Q354,SUM(C$2:C355)/COUNT(C$2:C355))+(Analysis!$D$14-500)/1000000</f>
        <v>9.8528643632203394</v>
      </c>
      <c r="R355">
        <f t="shared" ca="1" si="681"/>
        <v>0</v>
      </c>
      <c r="S355">
        <f t="shared" ca="1" si="687"/>
        <v>0</v>
      </c>
      <c r="T355">
        <f>IF(P355,T354+S355*$D355,0)</f>
        <v>0</v>
      </c>
      <c r="U355">
        <f>IF($P355,T355*Analysis!$B$28+Analysis!$B$29,0)</f>
        <v>0</v>
      </c>
      <c r="V355">
        <f>U355-'Flight Input'!$U355</f>
        <v>0</v>
      </c>
      <c r="W355">
        <f ca="1">MEDIAN2(R355,Analysis!$B$5,2)</f>
        <v>0</v>
      </c>
      <c r="X355">
        <f t="shared" ref="X355:Y355" ca="1" si="750">X354+W355*$D355</f>
        <v>0</v>
      </c>
      <c r="Y355">
        <f t="shared" ca="1" si="750"/>
        <v>0</v>
      </c>
      <c r="AA355">
        <f ca="1">AVERAGE2(W355,Analysis!$B$6,2)</f>
        <v>0</v>
      </c>
      <c r="AB355">
        <f t="shared" ref="AB355:AC355" ca="1" si="751">AB354+AA355*$D355</f>
        <v>0</v>
      </c>
      <c r="AC355">
        <f t="shared" ca="1" si="751"/>
        <v>0</v>
      </c>
      <c r="AF355">
        <f ca="1">IF(B355&gt;0,C355-Analysis!$B$14,0)</f>
        <v>-2.240071457151771E-3</v>
      </c>
      <c r="AG355">
        <f ca="1">IF(B355&gt;0,AG354+AF355*$D355,0)</f>
        <v>-3.6071890844581308E-3</v>
      </c>
      <c r="AH355">
        <f ca="1">IF(B355&gt;0,AH354+AG355*$D355,0)</f>
        <v>-4.7999998851358285E-2</v>
      </c>
      <c r="AI355">
        <f ca="1">IF(AND(B355&gt;Analysis!$B$39,B355&lt;Analysis!$B$40),FilterInput(AF355,Analysis!$B$34,Analysis!$B$35),0)</f>
        <v>0</v>
      </c>
      <c r="AJ355">
        <f ca="1">MEDIAN2(AI355,Analysis!$B$5,2)</f>
        <v>0</v>
      </c>
      <c r="AK355">
        <f ca="1">AVERAGE2(AJ355,Analysis!$B$6,2)</f>
        <v>0</v>
      </c>
      <c r="AL355">
        <f ca="1">INTEGRAL2(R355,$B355,AL354,R354,$B354,Analysis!$B$22)</f>
        <v>0</v>
      </c>
      <c r="AM355">
        <f ca="1">IF(AND(B355&lt;Analysis!$B$40,B355&gt;0),INTEGRAL2(AL355,$B355,AM354,AL354,$B354,Analysis!$B$23),0)</f>
        <v>0</v>
      </c>
      <c r="AN355">
        <f>IF($P355,AM355*Analysis!$B$30+Analysis!$B$31,0)</f>
        <v>0</v>
      </c>
      <c r="AO355">
        <f>AN355-'Flight Input'!$U355</f>
        <v>0</v>
      </c>
      <c r="AQ355">
        <f>Analysis!$B$36*'Flight Input'!U355+IF('Flight Input'!U355 &gt; 0,Analysis!$B$37,0)</f>
        <v>0</v>
      </c>
      <c r="AR355">
        <f ca="1">_xlfn.COVARIANCE.P($AN$102:$AN$1102,'Flight Input'!U355:U1355)</f>
        <v>-3.0731796473639958E-3</v>
      </c>
    </row>
    <row r="356" spans="1:44" x14ac:dyDescent="0.3">
      <c r="A356">
        <v>354</v>
      </c>
      <c r="B356">
        <f>'Flight Input'!M356</f>
        <v>7.129413000002387</v>
      </c>
      <c r="C356">
        <f ca="1">INDIRECT(CONCATENATE("'Flight Input'!",Analysis!$B$2,A356+2))</f>
        <v>9.8502896700000004</v>
      </c>
      <c r="D356">
        <f t="shared" si="678"/>
        <v>1.8628000005264767E-2</v>
      </c>
      <c r="F356">
        <f t="shared" ca="1" si="684"/>
        <v>69.725362291828759</v>
      </c>
      <c r="G356">
        <f t="shared" ca="1" si="685"/>
        <v>247.40706116967067</v>
      </c>
      <c r="I356">
        <f>SUM(D$2:D356)/COUNT(D$2:D356)</f>
        <v>1.9990997175160875E-2</v>
      </c>
      <c r="J356">
        <f t="shared" si="679"/>
        <v>0.93181945062802296</v>
      </c>
      <c r="L356">
        <f ca="1">VARA(C$2:C356)</f>
        <v>5.2221583138495808E-4</v>
      </c>
      <c r="M356">
        <f t="shared" ca="1" si="680"/>
        <v>-7.8494987051631047E-5</v>
      </c>
      <c r="N356">
        <f t="shared" ca="1" si="686"/>
        <v>-3.4230727926755758E-2</v>
      </c>
      <c r="O356" t="b">
        <f ca="1">IF(OR(O355,M356*MIN((B356-B$2)*Analysis!$B$19,1)&gt;Analysis!$B$18),TRUE,FALSE)</f>
        <v>0</v>
      </c>
      <c r="P356" t="b">
        <f>IF(OR('Flight Input'!N356=3,'Flight Input'!N356=9),TRUE,FALSE)</f>
        <v>0</v>
      </c>
      <c r="Q356">
        <f ca="1">IF(O356,Q355,SUM(C$2:C356)/COUNT(C$2:C356))+(Analysis!$D$14-500)/1000000</f>
        <v>9.8528574204225361</v>
      </c>
      <c r="R356">
        <f t="shared" ca="1" si="681"/>
        <v>0</v>
      </c>
      <c r="S356">
        <f t="shared" ca="1" si="687"/>
        <v>0</v>
      </c>
      <c r="T356">
        <f>IF(P356,T355+S356*$D356,0)</f>
        <v>0</v>
      </c>
      <c r="U356">
        <f>IF($P356,T356*Analysis!$B$28+Analysis!$B$29,0)</f>
        <v>0</v>
      </c>
      <c r="V356">
        <f>U356-'Flight Input'!$U356</f>
        <v>0</v>
      </c>
      <c r="W356">
        <f ca="1">MEDIAN2(R356,Analysis!$B$5,2)</f>
        <v>0</v>
      </c>
      <c r="X356">
        <f t="shared" ref="X356:Y356" ca="1" si="752">X355+W356*$D356</f>
        <v>0</v>
      </c>
      <c r="Y356">
        <f t="shared" ca="1" si="752"/>
        <v>0</v>
      </c>
      <c r="AA356">
        <f ca="1">AVERAGE2(W356,Analysis!$B$6,2)</f>
        <v>0</v>
      </c>
      <c r="AB356">
        <f t="shared" ref="AB356:AC356" ca="1" si="753">AB355+AA356*$D356</f>
        <v>0</v>
      </c>
      <c r="AC356">
        <f t="shared" ca="1" si="753"/>
        <v>0</v>
      </c>
      <c r="AF356">
        <f ca="1">IF(B356&gt;0,C356-Analysis!$B$14,0)</f>
        <v>-2.8777214571515941E-3</v>
      </c>
      <c r="AG356">
        <f ca="1">IF(B356&gt;0,AG355+AF356*$D356,0)</f>
        <v>-3.6607952797771013E-3</v>
      </c>
      <c r="AH356">
        <f ca="1">IF(B356&gt;0,AH355+AG356*$D356,0)</f>
        <v>-4.8068192145849245E-2</v>
      </c>
      <c r="AI356">
        <f ca="1">IF(AND(B356&gt;Analysis!$B$39,B356&lt;Analysis!$B$40),FilterInput(AF356,Analysis!$B$34,Analysis!$B$35),0)</f>
        <v>0</v>
      </c>
      <c r="AJ356">
        <f ca="1">MEDIAN2(AI356,Analysis!$B$5,2)</f>
        <v>0</v>
      </c>
      <c r="AK356">
        <f ca="1">AVERAGE2(AJ356,Analysis!$B$6,2)</f>
        <v>0</v>
      </c>
      <c r="AL356">
        <f ca="1">INTEGRAL2(R356,$B356,AL355,R355,$B355,Analysis!$B$22)</f>
        <v>0</v>
      </c>
      <c r="AM356">
        <f ca="1">IF(AND(B356&lt;Analysis!$B$40,B356&gt;0),INTEGRAL2(AL356,$B356,AM355,AL355,$B355,Analysis!$B$23),0)</f>
        <v>0</v>
      </c>
      <c r="AN356">
        <f>IF($P356,AM356*Analysis!$B$30+Analysis!$B$31,0)</f>
        <v>0</v>
      </c>
      <c r="AO356">
        <f>AN356-'Flight Input'!$U356</f>
        <v>0</v>
      </c>
      <c r="AQ356">
        <f>Analysis!$B$36*'Flight Input'!U356+IF('Flight Input'!U356 &gt; 0,Analysis!$B$37,0)</f>
        <v>0</v>
      </c>
      <c r="AR356">
        <f ca="1">_xlfn.COVARIANCE.P($AN$102:$AN$1102,'Flight Input'!U356:U1356)</f>
        <v>-3.1436449990682497E-3</v>
      </c>
    </row>
    <row r="357" spans="1:44" x14ac:dyDescent="0.3">
      <c r="A357">
        <v>355</v>
      </c>
      <c r="B357">
        <f>'Flight Input'!M357</f>
        <v>7.1513030000060098</v>
      </c>
      <c r="C357">
        <f ca="1">INDIRECT(CONCATENATE("'Flight Input'!",Analysis!$B$2,A357+2))</f>
        <v>9.8505054900000015</v>
      </c>
      <c r="D357">
        <f t="shared" si="678"/>
        <v>2.1890000003622845E-2</v>
      </c>
      <c r="F357">
        <f t="shared" ca="1" si="684"/>
        <v>69.940989857040549</v>
      </c>
      <c r="G357">
        <f t="shared" ca="1" si="685"/>
        <v>248.93806943789468</v>
      </c>
      <c r="I357">
        <f>SUM(D$2:D357)/COUNT(D$2:D357)</f>
        <v>1.9996346478903023E-2</v>
      </c>
      <c r="J357">
        <f t="shared" si="679"/>
        <v>1.0946999756539377</v>
      </c>
      <c r="L357">
        <f ca="1">VARA(C$2:C357)</f>
        <v>5.2075891955946239E-4</v>
      </c>
      <c r="M357">
        <f t="shared" ca="1" si="680"/>
        <v>-6.6556045009345295E-5</v>
      </c>
      <c r="N357">
        <f t="shared" ca="1" si="686"/>
        <v>9.8592964808300234E-3</v>
      </c>
      <c r="O357" t="b">
        <f ca="1">IF(OR(O356,M357*MIN((B357-B$2)*Analysis!$B$19,1)&gt;Analysis!$B$18),TRUE,FALSE)</f>
        <v>0</v>
      </c>
      <c r="P357" t="b">
        <f>IF(OR('Flight Input'!N357=3,'Flight Input'!N357=9),TRUE,FALSE)</f>
        <v>0</v>
      </c>
      <c r="Q357">
        <f ca="1">IF(O357,Q356,SUM(C$2:C357)/COUNT(C$2:C357))+(Analysis!$D$14-500)/1000000</f>
        <v>9.8528511228651698</v>
      </c>
      <c r="R357">
        <f t="shared" ca="1" si="681"/>
        <v>0</v>
      </c>
      <c r="S357">
        <f t="shared" ca="1" si="687"/>
        <v>0</v>
      </c>
      <c r="T357">
        <f>IF(P357,T356+S357*$D357,0)</f>
        <v>0</v>
      </c>
      <c r="U357">
        <f>IF($P357,T357*Analysis!$B$28+Analysis!$B$29,0)</f>
        <v>0</v>
      </c>
      <c r="V357">
        <f>U357-'Flight Input'!$U357</f>
        <v>0</v>
      </c>
      <c r="W357">
        <f ca="1">MEDIAN2(R357,Analysis!$B$5,2)</f>
        <v>0</v>
      </c>
      <c r="X357">
        <f t="shared" ref="X357:Y357" ca="1" si="754">X356+W357*$D357</f>
        <v>0</v>
      </c>
      <c r="Y357">
        <f t="shared" ca="1" si="754"/>
        <v>0</v>
      </c>
      <c r="AA357">
        <f ca="1">AVERAGE2(W357,Analysis!$B$6,2)</f>
        <v>0</v>
      </c>
      <c r="AB357">
        <f t="shared" ref="AB357:AC357" ca="1" si="755">AB356+AA357*$D357</f>
        <v>0</v>
      </c>
      <c r="AC357">
        <f t="shared" ca="1" si="755"/>
        <v>0</v>
      </c>
      <c r="AF357">
        <f ca="1">IF(B357&gt;0,C357-Analysis!$B$14,0)</f>
        <v>-2.6619014571505062E-3</v>
      </c>
      <c r="AG357">
        <f ca="1">IF(B357&gt;0,AG356+AF357*$D357,0)</f>
        <v>-3.7190643026837698E-3</v>
      </c>
      <c r="AH357">
        <f ca="1">IF(B357&gt;0,AH356+AG357*$D357,0)</f>
        <v>-4.8149602463448467E-2</v>
      </c>
      <c r="AI357">
        <f ca="1">IF(AND(B357&gt;Analysis!$B$39,B357&lt;Analysis!$B$40),FilterInput(AF357,Analysis!$B$34,Analysis!$B$35),0)</f>
        <v>0</v>
      </c>
      <c r="AJ357">
        <f ca="1">MEDIAN2(AI357,Analysis!$B$5,2)</f>
        <v>0</v>
      </c>
      <c r="AK357">
        <f ca="1">AVERAGE2(AJ357,Analysis!$B$6,2)</f>
        <v>0</v>
      </c>
      <c r="AL357">
        <f ca="1">INTEGRAL2(R357,$B357,AL356,R356,$B356,Analysis!$B$22)</f>
        <v>0</v>
      </c>
      <c r="AM357">
        <f ca="1">IF(AND(B357&lt;Analysis!$B$40,B357&gt;0),INTEGRAL2(AL357,$B357,AM356,AL356,$B356,Analysis!$B$23),0)</f>
        <v>0</v>
      </c>
      <c r="AN357">
        <f>IF($P357,AM357*Analysis!$B$30+Analysis!$B$31,0)</f>
        <v>0</v>
      </c>
      <c r="AO357">
        <f>AN357-'Flight Input'!$U357</f>
        <v>0</v>
      </c>
      <c r="AQ357">
        <f>Analysis!$B$36*'Flight Input'!U357+IF('Flight Input'!U357 &gt; 0,Analysis!$B$37,0)</f>
        <v>0</v>
      </c>
      <c r="AR357">
        <f ca="1">_xlfn.COVARIANCE.P($AN$102:$AN$1102,'Flight Input'!U357:U1357)</f>
        <v>-3.2146836650917519E-3</v>
      </c>
    </row>
    <row r="358" spans="1:44" x14ac:dyDescent="0.3">
      <c r="A358">
        <v>356</v>
      </c>
      <c r="B358">
        <f>'Flight Input'!M358</f>
        <v>7.1711340000038035</v>
      </c>
      <c r="C358">
        <f ca="1">INDIRECT(CONCATENATE("'Flight Input'!",Analysis!$B$2,A358+2))</f>
        <v>9.8506526399999998</v>
      </c>
      <c r="D358">
        <f t="shared" si="678"/>
        <v>1.9830999997793697E-2</v>
      </c>
      <c r="F358">
        <f t="shared" ca="1" si="684"/>
        <v>70.136338149522658</v>
      </c>
      <c r="G358">
        <f t="shared" ca="1" si="685"/>
        <v>250.32894315958313</v>
      </c>
      <c r="I358">
        <f>SUM(D$2:D358)/COUNT(D$2:D358)</f>
        <v>1.9995882022495411E-2</v>
      </c>
      <c r="J358">
        <f t="shared" si="679"/>
        <v>0.99175420096416744</v>
      </c>
      <c r="L358">
        <f ca="1">VARA(C$2:C358)</f>
        <v>5.1930833142266927E-4</v>
      </c>
      <c r="M358">
        <f t="shared" ca="1" si="680"/>
        <v>-7.314750325018974E-5</v>
      </c>
      <c r="N358">
        <f t="shared" ca="1" si="686"/>
        <v>7.4202006966209806E-3</v>
      </c>
      <c r="O358" t="b">
        <f ca="1">IF(OR(O357,M358*MIN((B358-B$2)*Analysis!$B$19,1)&gt;Analysis!$B$18),TRUE,FALSE)</f>
        <v>0</v>
      </c>
      <c r="P358" t="b">
        <f>IF(OR('Flight Input'!N358=3,'Flight Input'!N358=9),TRUE,FALSE)</f>
        <v>0</v>
      </c>
      <c r="Q358">
        <f ca="1">IF(O358,Q357,SUM(C$2:C358)/COUNT(C$2:C358))+(Analysis!$D$14-500)/1000000</f>
        <v>9.8528452727731111</v>
      </c>
      <c r="R358">
        <f t="shared" ca="1" si="681"/>
        <v>0</v>
      </c>
      <c r="S358">
        <f t="shared" ca="1" si="687"/>
        <v>0</v>
      </c>
      <c r="T358">
        <f>IF(P358,T357+S358*$D358,0)</f>
        <v>0</v>
      </c>
      <c r="U358">
        <f>IF($P358,T358*Analysis!$B$28+Analysis!$B$29,0)</f>
        <v>0</v>
      </c>
      <c r="V358">
        <f>U358-'Flight Input'!$U358</f>
        <v>0</v>
      </c>
      <c r="W358">
        <f ca="1">MEDIAN2(R358,Analysis!$B$5,2)</f>
        <v>0</v>
      </c>
      <c r="X358">
        <f t="shared" ref="X358:Y358" ca="1" si="756">X357+W358*$D358</f>
        <v>0</v>
      </c>
      <c r="Y358">
        <f t="shared" ca="1" si="756"/>
        <v>0</v>
      </c>
      <c r="AA358">
        <f ca="1">AVERAGE2(W358,Analysis!$B$6,2)</f>
        <v>0</v>
      </c>
      <c r="AB358">
        <f t="shared" ref="AB358:AC358" ca="1" si="757">AB357+AA358*$D358</f>
        <v>0</v>
      </c>
      <c r="AC358">
        <f t="shared" ca="1" si="757"/>
        <v>0</v>
      </c>
      <c r="AF358">
        <f ca="1">IF(B358&gt;0,C358-Analysis!$B$14,0)</f>
        <v>-2.5147514571521867E-3</v>
      </c>
      <c r="AG358">
        <f ca="1">IF(B358&gt;0,AG357+AF358*$D358,0)</f>
        <v>-3.7689343388250065E-3</v>
      </c>
      <c r="AH358">
        <f ca="1">IF(B358&gt;0,AH357+AG358*$D358,0)</f>
        <v>-4.8224344200313393E-2</v>
      </c>
      <c r="AI358">
        <f ca="1">IF(AND(B358&gt;Analysis!$B$39,B358&lt;Analysis!$B$40),FilterInput(AF358,Analysis!$B$34,Analysis!$B$35),0)</f>
        <v>0</v>
      </c>
      <c r="AJ358">
        <f ca="1">MEDIAN2(AI358,Analysis!$B$5,2)</f>
        <v>0</v>
      </c>
      <c r="AK358">
        <f ca="1">AVERAGE2(AJ358,Analysis!$B$6,2)</f>
        <v>0</v>
      </c>
      <c r="AL358">
        <f ca="1">INTEGRAL2(R358,$B358,AL357,R357,$B357,Analysis!$B$22)</f>
        <v>0</v>
      </c>
      <c r="AM358">
        <f ca="1">IF(AND(B358&lt;Analysis!$B$40,B358&gt;0),INTEGRAL2(AL358,$B358,AM357,AL357,$B357,Analysis!$B$23),0)</f>
        <v>0</v>
      </c>
      <c r="AN358">
        <f>IF($P358,AM358*Analysis!$B$30+Analysis!$B$31,0)</f>
        <v>0</v>
      </c>
      <c r="AO358">
        <f>AN358-'Flight Input'!$U358</f>
        <v>0</v>
      </c>
      <c r="AQ358">
        <f>Analysis!$B$36*'Flight Input'!U358+IF('Flight Input'!U358 &gt; 0,Analysis!$B$37,0)</f>
        <v>0</v>
      </c>
      <c r="AR358">
        <f ca="1">_xlfn.COVARIANCE.P($AN$102:$AN$1102,'Flight Input'!U358:U1358)</f>
        <v>-3.2863909352613004E-3</v>
      </c>
    </row>
    <row r="359" spans="1:44" x14ac:dyDescent="0.3">
      <c r="A359">
        <v>357</v>
      </c>
      <c r="B359">
        <f>'Flight Input'!M359</f>
        <v>7.1819510000059381</v>
      </c>
      <c r="C359">
        <f ca="1">INDIRECT(CONCATENATE("'Flight Input'!",Analysis!$B$2,A359+2))</f>
        <v>9.850574159999999</v>
      </c>
      <c r="D359">
        <f t="shared" si="678"/>
        <v>1.0817000002134591E-2</v>
      </c>
      <c r="F359">
        <f t="shared" ca="1" si="684"/>
        <v>70.242891810232408</v>
      </c>
      <c r="G359">
        <f t="shared" ca="1" si="685"/>
        <v>251.08876052044437</v>
      </c>
      <c r="I359">
        <f>SUM(D$2:D359)/COUNT(D$2:D359)</f>
        <v>1.9970170868376755E-2</v>
      </c>
      <c r="J359">
        <f t="shared" si="679"/>
        <v>0.54165785928569954</v>
      </c>
      <c r="L359">
        <f ca="1">VARA(C$2:C359)</f>
        <v>5.1786673207018167E-4</v>
      </c>
      <c r="M359">
        <f t="shared" ca="1" si="680"/>
        <v>-1.3327164206370626E-4</v>
      </c>
      <c r="N359">
        <f t="shared" ca="1" si="686"/>
        <v>-7.2552463701019768E-3</v>
      </c>
      <c r="O359" t="b">
        <f ca="1">IF(OR(O358,M359*MIN((B359-B$2)*Analysis!$B$19,1)&gt;Analysis!$B$18),TRUE,FALSE)</f>
        <v>0</v>
      </c>
      <c r="P359" t="b">
        <f>IF(OR('Flight Input'!N359=3,'Flight Input'!N359=9),TRUE,FALSE)</f>
        <v>0</v>
      </c>
      <c r="Q359">
        <f ca="1">IF(O359,Q358,SUM(C$2:C359)/COUNT(C$2:C359))+(Analysis!$D$14-500)/1000000</f>
        <v>9.8528392361452521</v>
      </c>
      <c r="R359">
        <f t="shared" ca="1" si="681"/>
        <v>0</v>
      </c>
      <c r="S359">
        <f t="shared" ca="1" si="687"/>
        <v>0</v>
      </c>
      <c r="T359">
        <f>IF(P359,T358+S359*$D359,0)</f>
        <v>0</v>
      </c>
      <c r="U359">
        <f>IF($P359,T359*Analysis!$B$28+Analysis!$B$29,0)</f>
        <v>0</v>
      </c>
      <c r="V359">
        <f>U359-'Flight Input'!$U359</f>
        <v>0</v>
      </c>
      <c r="W359">
        <f ca="1">MEDIAN2(R359,Analysis!$B$5,2)</f>
        <v>0</v>
      </c>
      <c r="X359">
        <f t="shared" ref="X359:Y359" ca="1" si="758">X358+W359*$D359</f>
        <v>0</v>
      </c>
      <c r="Y359">
        <f t="shared" ca="1" si="758"/>
        <v>0</v>
      </c>
      <c r="AA359">
        <f ca="1">AVERAGE2(W359,Analysis!$B$6,2)</f>
        <v>0</v>
      </c>
      <c r="AB359">
        <f t="shared" ref="AB359:AC359" ca="1" si="759">AB358+AA359*$D359</f>
        <v>0</v>
      </c>
      <c r="AC359">
        <f t="shared" ca="1" si="759"/>
        <v>0</v>
      </c>
      <c r="AF359">
        <f ca="1">IF(B359&gt;0,C359-Analysis!$B$14,0)</f>
        <v>-2.5932314571530668E-3</v>
      </c>
      <c r="AG359">
        <f ca="1">IF(B359&gt;0,AG358+AF359*$D359,0)</f>
        <v>-3.7969853235025669E-3</v>
      </c>
      <c r="AH359">
        <f ca="1">IF(B359&gt;0,AH358+AG359*$D359,0)</f>
        <v>-4.8265416190565825E-2</v>
      </c>
      <c r="AI359">
        <f ca="1">IF(AND(B359&gt;Analysis!$B$39,B359&lt;Analysis!$B$40),FilterInput(AF359,Analysis!$B$34,Analysis!$B$35),0)</f>
        <v>0</v>
      </c>
      <c r="AJ359">
        <f ca="1">MEDIAN2(AI359,Analysis!$B$5,2)</f>
        <v>0</v>
      </c>
      <c r="AK359">
        <f ca="1">AVERAGE2(AJ359,Analysis!$B$6,2)</f>
        <v>0</v>
      </c>
      <c r="AL359">
        <f ca="1">INTEGRAL2(R359,$B359,AL358,R358,$B358,Analysis!$B$22)</f>
        <v>0</v>
      </c>
      <c r="AM359">
        <f ca="1">IF(AND(B359&lt;Analysis!$B$40,B359&gt;0),INTEGRAL2(AL359,$B359,AM358,AL358,$B358,Analysis!$B$23),0)</f>
        <v>0</v>
      </c>
      <c r="AN359">
        <f>IF($P359,AM359*Analysis!$B$30+Analysis!$B$31,0)</f>
        <v>0</v>
      </c>
      <c r="AO359">
        <f>AN359-'Flight Input'!$U359</f>
        <v>0</v>
      </c>
      <c r="AQ359">
        <f>Analysis!$B$36*'Flight Input'!U359+IF('Flight Input'!U359 &gt; 0,Analysis!$B$37,0)</f>
        <v>0</v>
      </c>
      <c r="AR359">
        <f ca="1">_xlfn.COVARIANCE.P($AN$102:$AN$1102,'Flight Input'!U359:U1359)</f>
        <v>-3.3581490000860826E-3</v>
      </c>
    </row>
    <row r="360" spans="1:44" x14ac:dyDescent="0.3">
      <c r="A360">
        <v>358</v>
      </c>
      <c r="B360">
        <f>'Flight Input'!M360</f>
        <v>7.2112820000038482</v>
      </c>
      <c r="C360">
        <f ca="1">INDIRECT(CONCATENATE("'Flight Input'!",Analysis!$B$2,A360+2))</f>
        <v>9.8537624100000016</v>
      </c>
      <c r="D360">
        <f t="shared" si="678"/>
        <v>2.9330999997910112E-2</v>
      </c>
      <c r="F360">
        <f t="shared" ca="1" si="684"/>
        <v>70.531912515459524</v>
      </c>
      <c r="G360">
        <f t="shared" ca="1" si="685"/>
        <v>253.15753204628791</v>
      </c>
      <c r="I360">
        <f>SUM(D$2:D360)/COUNT(D$2:D360)</f>
        <v>1.9996318435777687E-2</v>
      </c>
      <c r="J360">
        <f t="shared" si="679"/>
        <v>1.4668200094988828</v>
      </c>
      <c r="L360">
        <f ca="1">VARA(C$2:C360)</f>
        <v>5.1642315034602134E-4</v>
      </c>
      <c r="M360">
        <f t="shared" ca="1" si="680"/>
        <v>-4.9216928310087916E-5</v>
      </c>
      <c r="N360">
        <f t="shared" ca="1" si="686"/>
        <v>0.10869898742728978</v>
      </c>
      <c r="O360" t="b">
        <f ca="1">IF(OR(O359,M360*MIN((B360-B$2)*Analysis!$B$19,1)&gt;Analysis!$B$18),TRUE,FALSE)</f>
        <v>0</v>
      </c>
      <c r="P360" t="b">
        <f>IF(OR('Flight Input'!N360=3,'Flight Input'!N360=9),TRUE,FALSE)</f>
        <v>0</v>
      </c>
      <c r="Q360">
        <f ca="1">IF(O360,Q359,SUM(C$2:C360)/COUNT(C$2:C360))+(Analysis!$D$14-500)/1000000</f>
        <v>9.8528421140668545</v>
      </c>
      <c r="R360">
        <f t="shared" ca="1" si="681"/>
        <v>0</v>
      </c>
      <c r="S360">
        <f t="shared" ca="1" si="687"/>
        <v>0</v>
      </c>
      <c r="T360">
        <f>IF(P360,T359+S360*$D360,0)</f>
        <v>0</v>
      </c>
      <c r="U360">
        <f>IF($P360,T360*Analysis!$B$28+Analysis!$B$29,0)</f>
        <v>0</v>
      </c>
      <c r="V360">
        <f>U360-'Flight Input'!$U360</f>
        <v>0</v>
      </c>
      <c r="W360">
        <f ca="1">MEDIAN2(R360,Analysis!$B$5,2)</f>
        <v>0</v>
      </c>
      <c r="X360">
        <f t="shared" ref="X360:Y360" ca="1" si="760">X359+W360*$D360</f>
        <v>0</v>
      </c>
      <c r="Y360">
        <f t="shared" ca="1" si="760"/>
        <v>0</v>
      </c>
      <c r="AA360">
        <f ca="1">AVERAGE2(W360,Analysis!$B$6,2)</f>
        <v>0</v>
      </c>
      <c r="AB360">
        <f t="shared" ref="AB360:AC360" ca="1" si="761">AB359+AA360*$D360</f>
        <v>0</v>
      </c>
      <c r="AC360">
        <f t="shared" ca="1" si="761"/>
        <v>0</v>
      </c>
      <c r="AF360">
        <f ca="1">IF(B360&gt;0,C360-Analysis!$B$14,0)</f>
        <v>5.9501854284960132E-4</v>
      </c>
      <c r="AG360">
        <f ca="1">IF(B360&gt;0,AG359+AF360*$D360,0)</f>
        <v>-3.7795328346234888E-3</v>
      </c>
      <c r="AH360">
        <f ca="1">IF(B360&gt;0,AH359+AG360*$D360,0)</f>
        <v>-4.8376273668130271E-2</v>
      </c>
      <c r="AI360">
        <f ca="1">IF(AND(B360&gt;Analysis!$B$39,B360&lt;Analysis!$B$40),FilterInput(AF360,Analysis!$B$34,Analysis!$B$35),0)</f>
        <v>0</v>
      </c>
      <c r="AJ360">
        <f ca="1">MEDIAN2(AI360,Analysis!$B$5,2)</f>
        <v>0</v>
      </c>
      <c r="AK360">
        <f ca="1">AVERAGE2(AJ360,Analysis!$B$6,2)</f>
        <v>0</v>
      </c>
      <c r="AL360">
        <f ca="1">INTEGRAL2(R360,$B360,AL359,R359,$B359,Analysis!$B$22)</f>
        <v>0</v>
      </c>
      <c r="AM360">
        <f ca="1">IF(AND(B360&lt;Analysis!$B$40,B360&gt;0),INTEGRAL2(AL360,$B360,AM359,AL359,$B359,Analysis!$B$23),0)</f>
        <v>0</v>
      </c>
      <c r="AN360">
        <f>IF($P360,AM360*Analysis!$B$30+Analysis!$B$31,0)</f>
        <v>0</v>
      </c>
      <c r="AO360">
        <f>AN360-'Flight Input'!$U360</f>
        <v>0</v>
      </c>
      <c r="AQ360">
        <f>Analysis!$B$36*'Flight Input'!U360+IF('Flight Input'!U360 &gt; 0,Analysis!$B$37,0)</f>
        <v>0</v>
      </c>
      <c r="AR360">
        <f ca="1">_xlfn.COVARIANCE.P($AN$102:$AN$1102,'Flight Input'!U360:U1360)</f>
        <v>-3.4304858453170612E-3</v>
      </c>
    </row>
    <row r="361" spans="1:44" x14ac:dyDescent="0.3">
      <c r="A361">
        <v>359</v>
      </c>
      <c r="B361">
        <f>'Flight Input'!M361</f>
        <v>7.2316540000028908</v>
      </c>
      <c r="C361">
        <f ca="1">INDIRECT(CONCATENATE("'Flight Input'!",Analysis!$B$2,A361+2))</f>
        <v>9.86884038</v>
      </c>
      <c r="D361">
        <f t="shared" si="678"/>
        <v>2.03719999990426E-2</v>
      </c>
      <c r="F361">
        <f t="shared" ca="1" si="684"/>
        <v>70.732960531671438</v>
      </c>
      <c r="G361">
        <f t="shared" ca="1" si="685"/>
        <v>254.59850391817139</v>
      </c>
      <c r="I361">
        <f>SUM(D$2:D361)/COUNT(D$2:D361)</f>
        <v>1.9997364902527726E-2</v>
      </c>
      <c r="J361">
        <f t="shared" si="679"/>
        <v>1.0187342231509473</v>
      </c>
      <c r="L361">
        <f ca="1">VARA(C$2:C361)</f>
        <v>5.1570541305832667E-4</v>
      </c>
      <c r="M361">
        <f t="shared" ca="1" si="680"/>
        <v>-3.5231557418437046E-5</v>
      </c>
      <c r="N361">
        <f t="shared" ca="1" si="686"/>
        <v>0.74013204401663724</v>
      </c>
      <c r="O361" t="b">
        <f ca="1">IF(OR(O360,M361*MIN((B361-B$2)*Analysis!$B$19,1)&gt;Analysis!$B$18),TRUE,FALSE)</f>
        <v>0</v>
      </c>
      <c r="P361" t="b">
        <f>IF(OR('Flight Input'!N361=3,'Flight Input'!N361=9),TRUE,FALSE)</f>
        <v>0</v>
      </c>
      <c r="Q361">
        <f ca="1">IF(O361,Q360,SUM(C$2:C361)/COUNT(C$2:C361))+(Analysis!$D$14-500)/1000000</f>
        <v>9.8528868592500025</v>
      </c>
      <c r="R361">
        <f t="shared" ca="1" si="681"/>
        <v>0</v>
      </c>
      <c r="S361">
        <f t="shared" ca="1" si="687"/>
        <v>0</v>
      </c>
      <c r="T361">
        <f>IF(P361,T360+S361*$D361,0)</f>
        <v>0</v>
      </c>
      <c r="U361">
        <f>IF($P361,T361*Analysis!$B$28+Analysis!$B$29,0)</f>
        <v>0</v>
      </c>
      <c r="V361">
        <f>U361-'Flight Input'!$U361</f>
        <v>0</v>
      </c>
      <c r="W361">
        <f ca="1">MEDIAN2(R361,Analysis!$B$5,2)</f>
        <v>0</v>
      </c>
      <c r="X361">
        <f t="shared" ref="X361:Y361" ca="1" si="762">X360+W361*$D361</f>
        <v>0</v>
      </c>
      <c r="Y361">
        <f t="shared" ca="1" si="762"/>
        <v>0</v>
      </c>
      <c r="AA361">
        <f ca="1">AVERAGE2(W361,Analysis!$B$6,2)</f>
        <v>0</v>
      </c>
      <c r="AB361">
        <f t="shared" ref="AB361:AC361" ca="1" si="763">AB360+AA361*$D361</f>
        <v>0</v>
      </c>
      <c r="AC361">
        <f t="shared" ca="1" si="763"/>
        <v>0</v>
      </c>
      <c r="AF361">
        <f ca="1">IF(B361&gt;0,C361-Analysis!$B$14,0)</f>
        <v>1.5672988542847932E-2</v>
      </c>
      <c r="AG361">
        <f ca="1">IF(B361&gt;0,AG360+AF361*$D361,0)</f>
        <v>-3.4602427120435961E-3</v>
      </c>
      <c r="AH361">
        <f ca="1">IF(B361&gt;0,AH360+AG361*$D361,0)</f>
        <v>-4.8446765732656709E-2</v>
      </c>
      <c r="AI361">
        <f ca="1">IF(AND(B361&gt;Analysis!$B$39,B361&lt;Analysis!$B$40),FilterInput(AF361,Analysis!$B$34,Analysis!$B$35),0)</f>
        <v>0</v>
      </c>
      <c r="AJ361">
        <f ca="1">MEDIAN2(AI361,Analysis!$B$5,2)</f>
        <v>0</v>
      </c>
      <c r="AK361">
        <f ca="1">AVERAGE2(AJ361,Analysis!$B$6,2)</f>
        <v>0</v>
      </c>
      <c r="AL361">
        <f ca="1">INTEGRAL2(R361,$B361,AL360,R360,$B360,Analysis!$B$22)</f>
        <v>0</v>
      </c>
      <c r="AM361">
        <f ca="1">IF(AND(B361&lt;Analysis!$B$40,B361&gt;0),INTEGRAL2(AL361,$B361,AM360,AL360,$B360,Analysis!$B$23),0)</f>
        <v>0</v>
      </c>
      <c r="AN361">
        <f>IF($P361,AM361*Analysis!$B$30+Analysis!$B$31,0)</f>
        <v>0</v>
      </c>
      <c r="AO361">
        <f>AN361-'Flight Input'!$U361</f>
        <v>0</v>
      </c>
      <c r="AQ361">
        <f>Analysis!$B$36*'Flight Input'!U361+IF('Flight Input'!U361 &gt; 0,Analysis!$B$37,0)</f>
        <v>0</v>
      </c>
      <c r="AR361">
        <f ca="1">_xlfn.COVARIANCE.P($AN$102:$AN$1102,'Flight Input'!U361:U1361)</f>
        <v>-3.5022090134507588E-3</v>
      </c>
    </row>
    <row r="362" spans="1:44" x14ac:dyDescent="0.3">
      <c r="A362">
        <v>360</v>
      </c>
      <c r="B362">
        <f>'Flight Input'!M362</f>
        <v>7.249498000004678</v>
      </c>
      <c r="C362">
        <f ca="1">INDIRECT(CONCATENATE("'Flight Input'!",Analysis!$B$2,A362+2))</f>
        <v>9.9384619500000007</v>
      </c>
      <c r="D362">
        <f t="shared" si="678"/>
        <v>1.7844000001787208E-2</v>
      </c>
      <c r="F362">
        <f t="shared" ca="1" si="684"/>
        <v>70.910302446724998</v>
      </c>
      <c r="G362">
        <f t="shared" ca="1" si="685"/>
        <v>255.86382735515747</v>
      </c>
      <c r="I362">
        <f>SUM(D$2:D362)/COUNT(D$2:D362)</f>
        <v>1.9991383333359005E-2</v>
      </c>
      <c r="J362">
        <f t="shared" si="679"/>
        <v>0.8925845552674424</v>
      </c>
      <c r="L362">
        <f ca="1">VARA(C$2:C362)</f>
        <v>5.3461066748697241E-4</v>
      </c>
      <c r="M362">
        <f t="shared" ca="1" si="680"/>
        <v>1.0594740207774175E-3</v>
      </c>
      <c r="N362">
        <f t="shared" ca="1" si="686"/>
        <v>3.9016795557625854</v>
      </c>
      <c r="O362" t="b">
        <f ca="1">IF(OR(O361,M362*MIN((B362-B$2)*Analysis!$B$19,1)&gt;Analysis!$B$18),TRUE,FALSE)</f>
        <v>0</v>
      </c>
      <c r="P362" t="b">
        <f>IF(OR('Flight Input'!N362=3,'Flight Input'!N362=9),TRUE,FALSE)</f>
        <v>0</v>
      </c>
      <c r="Q362">
        <f ca="1">IF(O362,Q361,SUM(C$2:C362)/COUNT(C$2:C362))+(Analysis!$D$14-500)/1000000</f>
        <v>9.8531242140720252</v>
      </c>
      <c r="R362">
        <f t="shared" ca="1" si="681"/>
        <v>0</v>
      </c>
      <c r="S362">
        <f t="shared" ca="1" si="687"/>
        <v>0</v>
      </c>
      <c r="T362">
        <f>IF(P362,T361+S362*$D362,0)</f>
        <v>0</v>
      </c>
      <c r="U362">
        <f>IF($P362,T362*Analysis!$B$28+Analysis!$B$29,0)</f>
        <v>0</v>
      </c>
      <c r="V362">
        <f>U362-'Flight Input'!$U362</f>
        <v>0</v>
      </c>
      <c r="W362">
        <f ca="1">MEDIAN2(R362,Analysis!$B$5,2)</f>
        <v>0</v>
      </c>
      <c r="X362">
        <f t="shared" ref="X362:Y362" ca="1" si="764">X361+W362*$D362</f>
        <v>0</v>
      </c>
      <c r="Y362">
        <f t="shared" ca="1" si="764"/>
        <v>0</v>
      </c>
      <c r="AA362">
        <f ca="1">AVERAGE2(W362,Analysis!$B$6,2)</f>
        <v>0</v>
      </c>
      <c r="AB362">
        <f t="shared" ref="AB362:AC362" ca="1" si="765">AB361+AA362*$D362</f>
        <v>0</v>
      </c>
      <c r="AC362">
        <f t="shared" ca="1" si="765"/>
        <v>0</v>
      </c>
      <c r="AF362">
        <f ca="1">IF(B362&gt;0,C362-Analysis!$B$14,0)</f>
        <v>8.529455854284862E-2</v>
      </c>
      <c r="AG362">
        <f ca="1">IF(B362&gt;0,AG361+AF362*$D362,0)</f>
        <v>-1.9382466092525662E-3</v>
      </c>
      <c r="AH362">
        <f ca="1">IF(B362&gt;0,AH361+AG362*$D362,0)</f>
        <v>-4.8481351805155677E-2</v>
      </c>
      <c r="AI362">
        <f ca="1">IF(AND(B362&gt;Analysis!$B$39,B362&lt;Analysis!$B$40),FilterInput(AF362,Analysis!$B$34,Analysis!$B$35),0)</f>
        <v>0</v>
      </c>
      <c r="AJ362">
        <f ca="1">MEDIAN2(AI362,Analysis!$B$5,2)</f>
        <v>0</v>
      </c>
      <c r="AK362">
        <f ca="1">AVERAGE2(AJ362,Analysis!$B$6,2)</f>
        <v>0</v>
      </c>
      <c r="AL362">
        <f ca="1">INTEGRAL2(R362,$B362,AL361,R361,$B361,Analysis!$B$22)</f>
        <v>0</v>
      </c>
      <c r="AM362">
        <f ca="1">IF(AND(B362&lt;Analysis!$B$40,B362&gt;0),INTEGRAL2(AL362,$B362,AM361,AL361,$B361,Analysis!$B$23),0)</f>
        <v>0</v>
      </c>
      <c r="AN362">
        <f>IF($P362,AM362*Analysis!$B$30+Analysis!$B$31,0)</f>
        <v>0</v>
      </c>
      <c r="AO362">
        <f>AN362-'Flight Input'!$U362</f>
        <v>0</v>
      </c>
      <c r="AQ362">
        <f>Analysis!$B$36*'Flight Input'!U362+IF('Flight Input'!U362 &gt; 0,Analysis!$B$37,0)</f>
        <v>0</v>
      </c>
      <c r="AR362">
        <f ca="1">_xlfn.COVARIANCE.P($AN$102:$AN$1102,'Flight Input'!U362:U1362)</f>
        <v>-3.5721064441240243E-3</v>
      </c>
    </row>
    <row r="363" spans="1:44" x14ac:dyDescent="0.3">
      <c r="A363">
        <v>361</v>
      </c>
      <c r="B363">
        <f>'Flight Input'!M363</f>
        <v>7.2723109999933513</v>
      </c>
      <c r="C363">
        <f ca="1">INDIRECT(CONCATENATE("'Flight Input'!",Analysis!$B$2,A363+2))</f>
        <v>9.9274943699999998</v>
      </c>
      <c r="D363">
        <f t="shared" si="678"/>
        <v>2.2812999988673255E-2</v>
      </c>
      <c r="F363">
        <f t="shared" ca="1" si="684"/>
        <v>71.136778375675362</v>
      </c>
      <c r="G363">
        <f t="shared" ca="1" si="685"/>
        <v>257.48667067943597</v>
      </c>
      <c r="I363">
        <f>SUM(D$2:D363)/COUNT(D$2:D363)</f>
        <v>1.9999199445977604E-2</v>
      </c>
      <c r="J363">
        <f t="shared" si="679"/>
        <v>1.1406956588585642</v>
      </c>
      <c r="L363">
        <f ca="1">VARA(C$2:C363)</f>
        <v>5.4845376705490707E-4</v>
      </c>
      <c r="M363">
        <f t="shared" ca="1" si="680"/>
        <v>6.0680750338876156E-4</v>
      </c>
      <c r="N363">
        <f t="shared" ca="1" si="686"/>
        <v>-0.48076009316820723</v>
      </c>
      <c r="O363" t="b">
        <f ca="1">IF(OR(O362,M363*MIN((B363-B$2)*Analysis!$B$19,1)&gt;Analysis!$B$18),TRUE,FALSE)</f>
        <v>0</v>
      </c>
      <c r="P363" t="b">
        <f>IF(OR('Flight Input'!N363=3,'Flight Input'!N363=9),TRUE,FALSE)</f>
        <v>0</v>
      </c>
      <c r="Q363">
        <f ca="1">IF(O363,Q362,SUM(C$2:C363)/COUNT(C$2:C363))+(Analysis!$D$14-500)/1000000</f>
        <v>9.8533299603591189</v>
      </c>
      <c r="R363">
        <f t="shared" ca="1" si="681"/>
        <v>0</v>
      </c>
      <c r="S363">
        <f t="shared" ca="1" si="687"/>
        <v>0</v>
      </c>
      <c r="T363">
        <f>IF(P363,T362+S363*$D363,0)</f>
        <v>0</v>
      </c>
      <c r="U363">
        <f>IF($P363,T363*Analysis!$B$28+Analysis!$B$29,0)</f>
        <v>0</v>
      </c>
      <c r="V363">
        <f>U363-'Flight Input'!$U363</f>
        <v>0</v>
      </c>
      <c r="W363">
        <f ca="1">MEDIAN2(R363,Analysis!$B$5,2)</f>
        <v>0</v>
      </c>
      <c r="X363">
        <f t="shared" ref="X363:Y363" ca="1" si="766">X362+W363*$D363</f>
        <v>0</v>
      </c>
      <c r="Y363">
        <f t="shared" ca="1" si="766"/>
        <v>0</v>
      </c>
      <c r="AA363">
        <f ca="1">AVERAGE2(W363,Analysis!$B$6,2)</f>
        <v>0</v>
      </c>
      <c r="AB363">
        <f t="shared" ref="AB363:AC363" ca="1" si="767">AB362+AA363*$D363</f>
        <v>0</v>
      </c>
      <c r="AC363">
        <f t="shared" ca="1" si="767"/>
        <v>0</v>
      </c>
      <c r="AF363">
        <f ca="1">IF(B363&gt;0,C363-Analysis!$B$14,0)</f>
        <v>7.4326978542847755E-2</v>
      </c>
      <c r="AG363">
        <f ca="1">IF(B363&gt;0,AG362+AF363*$D363,0)</f>
        <v>-2.4262524859646308E-4</v>
      </c>
      <c r="AH363">
        <f ca="1">IF(B363&gt;0,AH362+AG363*$D363,0)</f>
        <v>-4.8486886814949164E-2</v>
      </c>
      <c r="AI363">
        <f ca="1">IF(AND(B363&gt;Analysis!$B$39,B363&lt;Analysis!$B$40),FilterInput(AF363,Analysis!$B$34,Analysis!$B$35),0)</f>
        <v>0</v>
      </c>
      <c r="AJ363">
        <f ca="1">MEDIAN2(AI363,Analysis!$B$5,2)</f>
        <v>0</v>
      </c>
      <c r="AK363">
        <f ca="1">AVERAGE2(AJ363,Analysis!$B$6,2)</f>
        <v>0</v>
      </c>
      <c r="AL363">
        <f ca="1">INTEGRAL2(R363,$B363,AL362,R362,$B362,Analysis!$B$22)</f>
        <v>0</v>
      </c>
      <c r="AM363">
        <f ca="1">IF(AND(B363&lt;Analysis!$B$40,B363&gt;0),INTEGRAL2(AL363,$B363,AM362,AL362,$B362,Analysis!$B$23),0)</f>
        <v>0</v>
      </c>
      <c r="AN363">
        <f>IF($P363,AM363*Analysis!$B$30+Analysis!$B$31,0)</f>
        <v>0</v>
      </c>
      <c r="AO363">
        <f>AN363-'Flight Input'!$U363</f>
        <v>0</v>
      </c>
      <c r="AQ363">
        <f>Analysis!$B$36*'Flight Input'!U363+IF('Flight Input'!U363 &gt; 0,Analysis!$B$37,0)</f>
        <v>0</v>
      </c>
      <c r="AR363">
        <f ca="1">_xlfn.COVARIANCE.P($AN$102:$AN$1102,'Flight Input'!U363:U1363)</f>
        <v>-3.6419434156113035E-3</v>
      </c>
    </row>
    <row r="364" spans="1:44" x14ac:dyDescent="0.3">
      <c r="A364">
        <v>362</v>
      </c>
      <c r="B364">
        <f>'Flight Input'!M364</f>
        <v>7.2877690000022994</v>
      </c>
      <c r="C364">
        <f ca="1">INDIRECT(CONCATENATE("'Flight Input'!",Analysis!$B$2,A364+2))</f>
        <v>9.862532550000001</v>
      </c>
      <c r="D364">
        <f t="shared" si="678"/>
        <v>1.5458000008948147E-2</v>
      </c>
      <c r="F364">
        <f t="shared" ca="1" si="684"/>
        <v>71.289233403921514</v>
      </c>
      <c r="G364">
        <f t="shared" ca="1" si="685"/>
        <v>258.58865965003167</v>
      </c>
      <c r="I364">
        <f>SUM(D$2:D364)/COUNT(D$2:D364)</f>
        <v>1.9986654696151556E-2</v>
      </c>
      <c r="J364">
        <f t="shared" si="679"/>
        <v>0.77341607407289603</v>
      </c>
      <c r="L364">
        <f ca="1">VARA(C$2:C364)</f>
        <v>5.4717761138854291E-4</v>
      </c>
      <c r="M364">
        <f t="shared" ca="1" si="680"/>
        <v>-8.2556324597324199E-5</v>
      </c>
      <c r="N364">
        <f t="shared" ca="1" si="686"/>
        <v>-4.2024725037129311</v>
      </c>
      <c r="O364" t="b">
        <f ca="1">IF(OR(O363,M364*MIN((B364-B$2)*Analysis!$B$19,1)&gt;Analysis!$B$18),TRUE,FALSE)</f>
        <v>0</v>
      </c>
      <c r="P364" t="b">
        <f>IF(OR('Flight Input'!N364=3,'Flight Input'!N364=9),TRUE,FALSE)</f>
        <v>0</v>
      </c>
      <c r="Q364">
        <f ca="1">IF(O364,Q363,SUM(C$2:C364)/COUNT(C$2:C364))+(Analysis!$D$14-500)/1000000</f>
        <v>9.8533556148760368</v>
      </c>
      <c r="R364">
        <f t="shared" ca="1" si="681"/>
        <v>0</v>
      </c>
      <c r="S364">
        <f t="shared" ca="1" si="687"/>
        <v>0</v>
      </c>
      <c r="T364">
        <f>IF(P364,T363+S364*$D364,0)</f>
        <v>0</v>
      </c>
      <c r="U364">
        <f>IF($P364,T364*Analysis!$B$28+Analysis!$B$29,0)</f>
        <v>0</v>
      </c>
      <c r="V364">
        <f>U364-'Flight Input'!$U364</f>
        <v>0</v>
      </c>
      <c r="W364">
        <f ca="1">MEDIAN2(R364,Analysis!$B$5,2)</f>
        <v>0</v>
      </c>
      <c r="X364">
        <f t="shared" ref="X364:Y364" ca="1" si="768">X363+W364*$D364</f>
        <v>0</v>
      </c>
      <c r="Y364">
        <f t="shared" ca="1" si="768"/>
        <v>0</v>
      </c>
      <c r="AA364">
        <f ca="1">AVERAGE2(W364,Analysis!$B$6,2)</f>
        <v>0</v>
      </c>
      <c r="AB364">
        <f t="shared" ref="AB364:AC364" ca="1" si="769">AB363+AA364*$D364</f>
        <v>0</v>
      </c>
      <c r="AC364">
        <f t="shared" ca="1" si="769"/>
        <v>0</v>
      </c>
      <c r="AF364">
        <f ca="1">IF(B364&gt;0,C364-Analysis!$B$14,0)</f>
        <v>9.365158542848917E-3</v>
      </c>
      <c r="AG364">
        <f ca="1">IF(B364&gt;0,AG363+AF364*$D364,0)</f>
        <v>-9.7858627757303697E-5</v>
      </c>
      <c r="AH364">
        <f ca="1">IF(B364&gt;0,AH363+AG364*$D364,0)</f>
        <v>-4.8488399513617914E-2</v>
      </c>
      <c r="AI364">
        <f ca="1">IF(AND(B364&gt;Analysis!$B$39,B364&lt;Analysis!$B$40),FilterInput(AF364,Analysis!$B$34,Analysis!$B$35),0)</f>
        <v>0</v>
      </c>
      <c r="AJ364">
        <f ca="1">MEDIAN2(AI364,Analysis!$B$5,2)</f>
        <v>0</v>
      </c>
      <c r="AK364">
        <f ca="1">AVERAGE2(AJ364,Analysis!$B$6,2)</f>
        <v>0</v>
      </c>
      <c r="AL364">
        <f ca="1">INTEGRAL2(R364,$B364,AL363,R363,$B363,Analysis!$B$22)</f>
        <v>0</v>
      </c>
      <c r="AM364">
        <f ca="1">IF(AND(B364&lt;Analysis!$B$40,B364&gt;0),INTEGRAL2(AL364,$B364,AM363,AL363,$B363,Analysis!$B$23),0)</f>
        <v>0</v>
      </c>
      <c r="AN364">
        <f>IF($P364,AM364*Analysis!$B$30+Analysis!$B$31,0)</f>
        <v>0</v>
      </c>
      <c r="AO364">
        <f>AN364-'Flight Input'!$U364</f>
        <v>0</v>
      </c>
      <c r="AQ364">
        <f>Analysis!$B$36*'Flight Input'!U364+IF('Flight Input'!U364 &gt; 0,Analysis!$B$37,0)</f>
        <v>0</v>
      </c>
      <c r="AR364">
        <f ca="1">_xlfn.COVARIANCE.P($AN$102:$AN$1102,'Flight Input'!U364:U1364)</f>
        <v>-3.7118009896628511E-3</v>
      </c>
    </row>
    <row r="365" spans="1:44" x14ac:dyDescent="0.3">
      <c r="A365">
        <v>363</v>
      </c>
      <c r="B365">
        <f>'Flight Input'!M365</f>
        <v>7.3076699999946868</v>
      </c>
      <c r="C365">
        <f ca="1">INDIRECT(CONCATENATE("'Flight Input'!",Analysis!$B$2,A365+2))</f>
        <v>9.8615025000000003</v>
      </c>
      <c r="D365">
        <f t="shared" si="678"/>
        <v>1.9900999992387369E-2</v>
      </c>
      <c r="F365">
        <f t="shared" ca="1" si="684"/>
        <v>71.485487165098945</v>
      </c>
      <c r="G365">
        <f t="shared" ca="1" si="685"/>
        <v>260.01129232956009</v>
      </c>
      <c r="I365">
        <f>SUM(D$2:D365)/COUNT(D$2:D365)</f>
        <v>1.9986418732780304E-2</v>
      </c>
      <c r="J365">
        <f t="shared" si="679"/>
        <v>0.99572616077272325</v>
      </c>
      <c r="L365">
        <f ca="1">VARA(C$2:C365)</f>
        <v>5.4585753216937212E-4</v>
      </c>
      <c r="M365">
        <f t="shared" ca="1" si="680"/>
        <v>-6.6332305897982943E-5</v>
      </c>
      <c r="N365">
        <f t="shared" ca="1" si="686"/>
        <v>-5.1758705612516491E-2</v>
      </c>
      <c r="O365" t="b">
        <f ca="1">IF(OR(O364,M365*MIN((B365-B$2)*Analysis!$B$19,1)&gt;Analysis!$B$18),TRUE,FALSE)</f>
        <v>0</v>
      </c>
      <c r="P365" t="b">
        <f>IF(OR('Flight Input'!N365=3,'Flight Input'!N365=9),TRUE,FALSE)</f>
        <v>0</v>
      </c>
      <c r="Q365">
        <f ca="1">IF(O365,Q364,SUM(C$2:C365)/COUNT(C$2:C365))+(Analysis!$D$14-500)/1000000</f>
        <v>9.8533782986263763</v>
      </c>
      <c r="R365">
        <f t="shared" ca="1" si="681"/>
        <v>0</v>
      </c>
      <c r="S365">
        <f t="shared" ca="1" si="687"/>
        <v>0</v>
      </c>
      <c r="T365">
        <f>IF(P365,T364+S365*$D365,0)</f>
        <v>0</v>
      </c>
      <c r="U365">
        <f>IF($P365,T365*Analysis!$B$28+Analysis!$B$29,0)</f>
        <v>0</v>
      </c>
      <c r="V365">
        <f>U365-'Flight Input'!$U365</f>
        <v>0</v>
      </c>
      <c r="W365">
        <f ca="1">MEDIAN2(R365,Analysis!$B$5,2)</f>
        <v>0</v>
      </c>
      <c r="X365">
        <f t="shared" ref="X365:Y365" ca="1" si="770">X364+W365*$D365</f>
        <v>0</v>
      </c>
      <c r="Y365">
        <f t="shared" ca="1" si="770"/>
        <v>0</v>
      </c>
      <c r="AA365">
        <f ca="1">AVERAGE2(W365,Analysis!$B$6,2)</f>
        <v>0</v>
      </c>
      <c r="AB365">
        <f t="shared" ref="AB365:AC365" ca="1" si="771">AB364+AA365*$D365</f>
        <v>0</v>
      </c>
      <c r="AC365">
        <f t="shared" ca="1" si="771"/>
        <v>0</v>
      </c>
      <c r="AF365">
        <f ca="1">IF(B365&gt;0,C365-Analysis!$B$14,0)</f>
        <v>8.3351085428482463E-3</v>
      </c>
      <c r="AG365">
        <f ca="1">IF(B365&gt;0,AG364+AF365*$D365,0)</f>
        <v>6.8018367290467149E-5</v>
      </c>
      <c r="AH365">
        <f ca="1">IF(B365&gt;0,AH364+AG365*$D365,0)</f>
        <v>-4.8487045880090986E-2</v>
      </c>
      <c r="AI365">
        <f ca="1">IF(AND(B365&gt;Analysis!$B$39,B365&lt;Analysis!$B$40),FilterInput(AF365,Analysis!$B$34,Analysis!$B$35),0)</f>
        <v>0</v>
      </c>
      <c r="AJ365">
        <f ca="1">MEDIAN2(AI365,Analysis!$B$5,2)</f>
        <v>0</v>
      </c>
      <c r="AK365">
        <f ca="1">AVERAGE2(AJ365,Analysis!$B$6,2)</f>
        <v>0</v>
      </c>
      <c r="AL365">
        <f ca="1">INTEGRAL2(R365,$B365,AL364,R364,$B364,Analysis!$B$22)</f>
        <v>0</v>
      </c>
      <c r="AM365">
        <f ca="1">IF(AND(B365&lt;Analysis!$B$40,B365&gt;0),INTEGRAL2(AL365,$B365,AM364,AL364,$B364,Analysis!$B$23),0)</f>
        <v>0</v>
      </c>
      <c r="AN365">
        <f>IF($P365,AM365*Analysis!$B$30+Analysis!$B$31,0)</f>
        <v>0</v>
      </c>
      <c r="AO365">
        <f>AN365-'Flight Input'!$U365</f>
        <v>0</v>
      </c>
      <c r="AQ365">
        <f>Analysis!$B$36*'Flight Input'!U365+IF('Flight Input'!U365 &gt; 0,Analysis!$B$37,0)</f>
        <v>0</v>
      </c>
      <c r="AR365">
        <f ca="1">_xlfn.COVARIANCE.P($AN$102:$AN$1102,'Flight Input'!U365:U1365)</f>
        <v>-3.7822000517977843E-3</v>
      </c>
    </row>
    <row r="366" spans="1:44" x14ac:dyDescent="0.3">
      <c r="A366">
        <v>364</v>
      </c>
      <c r="B366">
        <f>'Flight Input'!M366</f>
        <v>7.3309580000059213</v>
      </c>
      <c r="C366">
        <f ca="1">INDIRECT(CONCATENATE("'Flight Input'!",Analysis!$B$2,A366+2))</f>
        <v>9.8680163400000005</v>
      </c>
      <c r="D366">
        <f t="shared" si="678"/>
        <v>2.3288000011234544E-2</v>
      </c>
      <c r="F366">
        <f t="shared" ca="1" si="684"/>
        <v>71.715293529735732</v>
      </c>
      <c r="G366">
        <f t="shared" ca="1" si="685"/>
        <v>261.68139808608629</v>
      </c>
      <c r="I366">
        <f>SUM(D$2:D366)/COUNT(D$2:D366)</f>
        <v>1.9995489011017817E-2</v>
      </c>
      <c r="J366">
        <f t="shared" si="679"/>
        <v>1.1646626895897623</v>
      </c>
      <c r="L366">
        <f ca="1">VARA(C$2:C366)</f>
        <v>5.4495382691891771E-4</v>
      </c>
      <c r="M366">
        <f t="shared" ca="1" si="680"/>
        <v>-3.8805618774409199E-5</v>
      </c>
      <c r="N366">
        <f t="shared" ca="1" si="686"/>
        <v>0.27970800398736789</v>
      </c>
      <c r="O366" t="b">
        <f ca="1">IF(OR(O365,M366*MIN((B366-B$2)*Analysis!$B$19,1)&gt;Analysis!$B$18),TRUE,FALSE)</f>
        <v>0</v>
      </c>
      <c r="P366" t="b">
        <f>IF(OR('Flight Input'!N366=3,'Flight Input'!N366=9),TRUE,FALSE)</f>
        <v>0</v>
      </c>
      <c r="Q366">
        <f ca="1">IF(O366,Q365,SUM(C$2:C366)/COUNT(C$2:C366))+(Analysis!$D$14-500)/1000000</f>
        <v>9.8534187042191803</v>
      </c>
      <c r="R366">
        <f t="shared" ca="1" si="681"/>
        <v>0</v>
      </c>
      <c r="S366">
        <f t="shared" ca="1" si="687"/>
        <v>0</v>
      </c>
      <c r="T366">
        <f>IF(P366,T365+S366*$D366,0)</f>
        <v>0</v>
      </c>
      <c r="U366">
        <f>IF($P366,T366*Analysis!$B$28+Analysis!$B$29,0)</f>
        <v>0</v>
      </c>
      <c r="V366">
        <f>U366-'Flight Input'!$U366</f>
        <v>0</v>
      </c>
      <c r="W366">
        <f ca="1">MEDIAN2(R366,Analysis!$B$5,2)</f>
        <v>0</v>
      </c>
      <c r="X366">
        <f t="shared" ref="X366:Y366" ca="1" si="772">X365+W366*$D366</f>
        <v>0</v>
      </c>
      <c r="Y366">
        <f t="shared" ca="1" si="772"/>
        <v>0</v>
      </c>
      <c r="AA366">
        <f ca="1">AVERAGE2(W366,Analysis!$B$6,2)</f>
        <v>0</v>
      </c>
      <c r="AB366">
        <f t="shared" ref="AB366:AC366" ca="1" si="773">AB365+AA366*$D366</f>
        <v>0</v>
      </c>
      <c r="AC366">
        <f t="shared" ca="1" si="773"/>
        <v>0</v>
      </c>
      <c r="AF366">
        <f ca="1">IF(B366&gt;0,C366-Analysis!$B$14,0)</f>
        <v>1.4848948542848461E-2</v>
      </c>
      <c r="AG366">
        <f ca="1">IF(B366&gt;0,AG365+AF366*$D366,0)</f>
        <v>4.1382068112314331E-4</v>
      </c>
      <c r="AH366">
        <f ca="1">IF(B366&gt;0,AH365+AG366*$D366,0)</f>
        <v>-4.8477408824064344E-2</v>
      </c>
      <c r="AI366">
        <f ca="1">IF(AND(B366&gt;Analysis!$B$39,B366&lt;Analysis!$B$40),FilterInput(AF366,Analysis!$B$34,Analysis!$B$35),0)</f>
        <v>0</v>
      </c>
      <c r="AJ366">
        <f ca="1">MEDIAN2(AI366,Analysis!$B$5,2)</f>
        <v>0</v>
      </c>
      <c r="AK366">
        <f ca="1">AVERAGE2(AJ366,Analysis!$B$6,2)</f>
        <v>0</v>
      </c>
      <c r="AL366">
        <f ca="1">INTEGRAL2(R366,$B366,AL365,R365,$B365,Analysis!$B$22)</f>
        <v>0</v>
      </c>
      <c r="AM366">
        <f ca="1">IF(AND(B366&lt;Analysis!$B$40,B366&gt;0),INTEGRAL2(AL366,$B366,AM365,AL365,$B365,Analysis!$B$23),0)</f>
        <v>0</v>
      </c>
      <c r="AN366">
        <f>IF($P366,AM366*Analysis!$B$30+Analysis!$B$31,0)</f>
        <v>0</v>
      </c>
      <c r="AO366">
        <f>AN366-'Flight Input'!$U366</f>
        <v>0</v>
      </c>
      <c r="AQ366">
        <f>Analysis!$B$36*'Flight Input'!U366+IF('Flight Input'!U366 &gt; 0,Analysis!$B$37,0)</f>
        <v>0</v>
      </c>
      <c r="AR366">
        <f ca="1">_xlfn.COVARIANCE.P($AN$102:$AN$1102,'Flight Input'!U366:U1366)</f>
        <v>-3.8527378405072538E-3</v>
      </c>
    </row>
    <row r="367" spans="1:44" x14ac:dyDescent="0.3">
      <c r="A367">
        <v>365</v>
      </c>
      <c r="B367">
        <f>'Flight Input'!M367</f>
        <v>7.3470830000005662</v>
      </c>
      <c r="C367">
        <f ca="1">INDIRECT(CONCATENATE("'Flight Input'!",Analysis!$B$2,A367+2))</f>
        <v>9.8743045500000015</v>
      </c>
      <c r="D367">
        <f t="shared" si="678"/>
        <v>1.6124999994644895E-2</v>
      </c>
      <c r="F367">
        <f t="shared" ca="1" si="684"/>
        <v>71.874516690551602</v>
      </c>
      <c r="G367">
        <f t="shared" ca="1" si="685"/>
        <v>262.84037466733656</v>
      </c>
      <c r="I367">
        <f>SUM(D$2:D367)/COUNT(D$2:D367)</f>
        <v>1.9984884931520903E-2</v>
      </c>
      <c r="J367">
        <f t="shared" si="679"/>
        <v>0.80685978677875425</v>
      </c>
      <c r="L367">
        <f ca="1">VARA(C$2:C367)</f>
        <v>5.4466524410184036E-4</v>
      </c>
      <c r="M367">
        <f t="shared" ca="1" si="680"/>
        <v>-1.7896608816941857E-5</v>
      </c>
      <c r="N367">
        <f t="shared" ca="1" si="686"/>
        <v>0.38996651175747765</v>
      </c>
      <c r="O367" t="b">
        <f ca="1">IF(OR(O366,M367*MIN((B367-B$2)*Analysis!$B$19,1)&gt;Analysis!$B$18),TRUE,FALSE)</f>
        <v>0</v>
      </c>
      <c r="P367" t="b">
        <f>IF(OR('Flight Input'!N367=3,'Flight Input'!N367=9),TRUE,FALSE)</f>
        <v>0</v>
      </c>
      <c r="Q367">
        <f ca="1">IF(O367,Q366,SUM(C$2:C367)/COUNT(C$2:C367))+(Analysis!$D$14-500)/1000000</f>
        <v>9.8534760699180364</v>
      </c>
      <c r="R367">
        <f t="shared" ca="1" si="681"/>
        <v>0</v>
      </c>
      <c r="S367">
        <f t="shared" ca="1" si="687"/>
        <v>0</v>
      </c>
      <c r="T367">
        <f>IF(P367,T366+S367*$D367,0)</f>
        <v>0</v>
      </c>
      <c r="U367">
        <f>IF($P367,T367*Analysis!$B$28+Analysis!$B$29,0)</f>
        <v>0</v>
      </c>
      <c r="V367">
        <f>U367-'Flight Input'!$U367</f>
        <v>0</v>
      </c>
      <c r="W367">
        <f ca="1">MEDIAN2(R367,Analysis!$B$5,2)</f>
        <v>0</v>
      </c>
      <c r="X367">
        <f t="shared" ref="X367:Y367" ca="1" si="774">X366+W367*$D367</f>
        <v>0</v>
      </c>
      <c r="Y367">
        <f t="shared" ca="1" si="774"/>
        <v>0</v>
      </c>
      <c r="AA367">
        <f ca="1">AVERAGE2(W367,Analysis!$B$6,2)</f>
        <v>0</v>
      </c>
      <c r="AB367">
        <f t="shared" ref="AB367:AC367" ca="1" si="775">AB366+AA367*$D367</f>
        <v>0</v>
      </c>
      <c r="AC367">
        <f t="shared" ca="1" si="775"/>
        <v>0</v>
      </c>
      <c r="AF367">
        <f ca="1">IF(B367&gt;0,C367-Analysis!$B$14,0)</f>
        <v>2.1137158542849477E-2</v>
      </c>
      <c r="AG367">
        <f ca="1">IF(B367&gt;0,AG366+AF367*$D367,0)</f>
        <v>7.5465736251339945E-4</v>
      </c>
      <c r="AH367">
        <f ca="1">IF(B367&gt;0,AH366+AG367*$D367,0)</f>
        <v>-4.8465239974097858E-2</v>
      </c>
      <c r="AI367">
        <f ca="1">IF(AND(B367&gt;Analysis!$B$39,B367&lt;Analysis!$B$40),FilterInput(AF367,Analysis!$B$34,Analysis!$B$35),0)</f>
        <v>0</v>
      </c>
      <c r="AJ367">
        <f ca="1">MEDIAN2(AI367,Analysis!$B$5,2)</f>
        <v>0</v>
      </c>
      <c r="AK367">
        <f ca="1">AVERAGE2(AJ367,Analysis!$B$6,2)</f>
        <v>0</v>
      </c>
      <c r="AL367">
        <f ca="1">INTEGRAL2(R367,$B367,AL366,R366,$B366,Analysis!$B$22)</f>
        <v>0</v>
      </c>
      <c r="AM367">
        <f ca="1">IF(AND(B367&lt;Analysis!$B$40,B367&gt;0),INTEGRAL2(AL367,$B367,AM366,AL366,$B366,Analysis!$B$23),0)</f>
        <v>0</v>
      </c>
      <c r="AN367">
        <f>IF($P367,AM367*Analysis!$B$30+Analysis!$B$31,0)</f>
        <v>0</v>
      </c>
      <c r="AO367">
        <f>AN367-'Flight Input'!$U367</f>
        <v>0</v>
      </c>
      <c r="AQ367">
        <f>Analysis!$B$36*'Flight Input'!U367+IF('Flight Input'!U367 &gt; 0,Analysis!$B$37,0)</f>
        <v>0</v>
      </c>
      <c r="AR367">
        <f ca="1">_xlfn.COVARIANCE.P($AN$102:$AN$1102,'Flight Input'!U367:U1367)</f>
        <v>-3.9233690684493091E-3</v>
      </c>
    </row>
    <row r="368" spans="1:44" x14ac:dyDescent="0.3">
      <c r="A368">
        <v>366</v>
      </c>
      <c r="B368">
        <f>'Flight Input'!M368</f>
        <v>7.3723239999962971</v>
      </c>
      <c r="C368">
        <f ca="1">INDIRECT(CONCATENATE("'Flight Input'!",Analysis!$B$2,A368+2))</f>
        <v>9.8594325900000008</v>
      </c>
      <c r="D368">
        <f t="shared" si="678"/>
        <v>2.5240999995730817E-2</v>
      </c>
      <c r="F368">
        <f t="shared" ca="1" si="684"/>
        <v>72.123378628513706</v>
      </c>
      <c r="G368">
        <f t="shared" ca="1" si="685"/>
        <v>264.66084086699095</v>
      </c>
      <c r="I368">
        <f>SUM(D$2:D368)/COUNT(D$2:D368)</f>
        <v>1.9999245901641694E-2</v>
      </c>
      <c r="J368">
        <f t="shared" si="679"/>
        <v>1.2620975870724624</v>
      </c>
      <c r="L368">
        <f ca="1">VARA(C$2:C368)</f>
        <v>5.4327736744080076E-4</v>
      </c>
      <c r="M368">
        <f t="shared" ca="1" si="680"/>
        <v>-5.4985010945459325E-5</v>
      </c>
      <c r="N368">
        <f t="shared" ca="1" si="686"/>
        <v>-0.58919852630704328</v>
      </c>
      <c r="O368" t="b">
        <f ca="1">IF(OR(O367,M368*MIN((B368-B$2)*Analysis!$B$19,1)&gt;Analysis!$B$18),TRUE,FALSE)</f>
        <v>0</v>
      </c>
      <c r="P368" t="b">
        <f>IF(OR('Flight Input'!N368=3,'Flight Input'!N368=9),TRUE,FALSE)</f>
        <v>0</v>
      </c>
      <c r="Q368">
        <f ca="1">IF(O368,Q367,SUM(C$2:C368)/COUNT(C$2:C368))+(Analysis!$D$14-500)/1000000</f>
        <v>9.8534925999455059</v>
      </c>
      <c r="R368">
        <f t="shared" ca="1" si="681"/>
        <v>0</v>
      </c>
      <c r="S368">
        <f t="shared" ca="1" si="687"/>
        <v>0</v>
      </c>
      <c r="T368">
        <f>IF(P368,T367+S368*$D368,0)</f>
        <v>0</v>
      </c>
      <c r="U368">
        <f>IF($P368,T368*Analysis!$B$28+Analysis!$B$29,0)</f>
        <v>0</v>
      </c>
      <c r="V368">
        <f>U368-'Flight Input'!$U368</f>
        <v>0</v>
      </c>
      <c r="W368">
        <f ca="1">MEDIAN2(R368,Analysis!$B$5,2)</f>
        <v>0</v>
      </c>
      <c r="X368">
        <f t="shared" ref="X368:Y368" ca="1" si="776">X367+W368*$D368</f>
        <v>0</v>
      </c>
      <c r="Y368">
        <f t="shared" ca="1" si="776"/>
        <v>0</v>
      </c>
      <c r="AA368">
        <f ca="1">AVERAGE2(W368,Analysis!$B$6,2)</f>
        <v>0</v>
      </c>
      <c r="AB368">
        <f t="shared" ref="AB368:AC368" ca="1" si="777">AB367+AA368*$D368</f>
        <v>0</v>
      </c>
      <c r="AC368">
        <f t="shared" ca="1" si="777"/>
        <v>0</v>
      </c>
      <c r="AF368">
        <f ca="1">IF(B368&gt;0,C368-Analysis!$B$14,0)</f>
        <v>6.2651985428487933E-3</v>
      </c>
      <c r="AG368">
        <f ca="1">IF(B368&gt;0,AG367+AF368*$D368,0)</f>
        <v>9.1279723890669859E-4</v>
      </c>
      <c r="AH368">
        <f ca="1">IF(B368&gt;0,AH367+AG368*$D368,0)</f>
        <v>-4.8442200058994508E-2</v>
      </c>
      <c r="AI368">
        <f ca="1">IF(AND(B368&gt;Analysis!$B$39,B368&lt;Analysis!$B$40),FilterInput(AF368,Analysis!$B$34,Analysis!$B$35),0)</f>
        <v>0</v>
      </c>
      <c r="AJ368">
        <f ca="1">MEDIAN2(AI368,Analysis!$B$5,2)</f>
        <v>0</v>
      </c>
      <c r="AK368">
        <f ca="1">AVERAGE2(AJ368,Analysis!$B$6,2)</f>
        <v>0</v>
      </c>
      <c r="AL368">
        <f ca="1">INTEGRAL2(R368,$B368,AL367,R367,$B367,Analysis!$B$22)</f>
        <v>0</v>
      </c>
      <c r="AM368">
        <f ca="1">IF(AND(B368&lt;Analysis!$B$40,B368&gt;0),INTEGRAL2(AL368,$B368,AM367,AL367,$B367,Analysis!$B$23),0)</f>
        <v>0</v>
      </c>
      <c r="AN368">
        <f>IF($P368,AM368*Analysis!$B$30+Analysis!$B$31,0)</f>
        <v>0</v>
      </c>
      <c r="AO368">
        <f>AN368-'Flight Input'!$U368</f>
        <v>0</v>
      </c>
      <c r="AQ368">
        <f>Analysis!$B$36*'Flight Input'!U368+IF('Flight Input'!U368 &gt; 0,Analysis!$B$37,0)</f>
        <v>0</v>
      </c>
      <c r="AR368">
        <f ca="1">_xlfn.COVARIANCE.P($AN$102:$AN$1102,'Flight Input'!U368:U1368)</f>
        <v>-3.9946512053652232E-3</v>
      </c>
    </row>
    <row r="369" spans="1:44" x14ac:dyDescent="0.3">
      <c r="A369">
        <v>367</v>
      </c>
      <c r="B369">
        <f>'Flight Input'!M369</f>
        <v>7.388491999998223</v>
      </c>
      <c r="C369">
        <f ca="1">INDIRECT(CONCATENATE("'Flight Input'!",Analysis!$B$2,A369+2))</f>
        <v>9.8497305000000015</v>
      </c>
      <c r="D369">
        <f t="shared" si="678"/>
        <v>1.6168000001925975E-2</v>
      </c>
      <c r="F369">
        <f t="shared" ca="1" si="684"/>
        <v>72.282629071256679</v>
      </c>
      <c r="G369">
        <f t="shared" ca="1" si="685"/>
        <v>265.82950641395422</v>
      </c>
      <c r="I369">
        <f>SUM(D$2:D369)/COUNT(D$2:D369)</f>
        <v>1.998880653951713E-2</v>
      </c>
      <c r="J369">
        <f t="shared" si="679"/>
        <v>0.80885269312914898</v>
      </c>
      <c r="L369">
        <f ca="1">VARA(C$2:C369)</f>
        <v>5.4183329175267261E-4</v>
      </c>
      <c r="M369">
        <f t="shared" ca="1" si="680"/>
        <v>-8.9316903015594277E-5</v>
      </c>
      <c r="N369">
        <f t="shared" ca="1" si="686"/>
        <v>-0.60007978716251809</v>
      </c>
      <c r="O369" t="b">
        <f ca="1">IF(OR(O368,M369*MIN((B369-B$2)*Analysis!$B$19,1)&gt;Analysis!$B$18),TRUE,FALSE)</f>
        <v>0</v>
      </c>
      <c r="P369" t="b">
        <f>IF(OR('Flight Input'!N369=3,'Flight Input'!N369=9),TRUE,FALSE)</f>
        <v>0</v>
      </c>
      <c r="Q369">
        <f ca="1">IF(O369,Q368,SUM(C$2:C369)/COUNT(C$2:C369))+(Analysis!$D$14-500)/1000000</f>
        <v>9.8534826757608727</v>
      </c>
      <c r="R369">
        <f t="shared" ca="1" si="681"/>
        <v>0</v>
      </c>
      <c r="S369">
        <f t="shared" ca="1" si="687"/>
        <v>0</v>
      </c>
      <c r="T369">
        <f>IF(P369,T368+S369*$D369,0)</f>
        <v>0</v>
      </c>
      <c r="U369">
        <f>IF($P369,T369*Analysis!$B$28+Analysis!$B$29,0)</f>
        <v>0</v>
      </c>
      <c r="V369">
        <f>U369-'Flight Input'!$U369</f>
        <v>0</v>
      </c>
      <c r="W369">
        <f ca="1">MEDIAN2(R369,Analysis!$B$5,2)</f>
        <v>0</v>
      </c>
      <c r="X369">
        <f t="shared" ref="X369:Y369" ca="1" si="778">X368+W369*$D369</f>
        <v>0</v>
      </c>
      <c r="Y369">
        <f t="shared" ca="1" si="778"/>
        <v>0</v>
      </c>
      <c r="AA369">
        <f ca="1">AVERAGE2(W369,Analysis!$B$6,2)</f>
        <v>0</v>
      </c>
      <c r="AB369">
        <f t="shared" ref="AB369:AC369" ca="1" si="779">AB368+AA369*$D369</f>
        <v>0</v>
      </c>
      <c r="AC369">
        <f t="shared" ca="1" si="779"/>
        <v>0</v>
      </c>
      <c r="AF369">
        <f ca="1">IF(B369&gt;0,C369-Analysis!$B$14,0)</f>
        <v>-3.4368914571505371E-3</v>
      </c>
      <c r="AG369">
        <f ca="1">IF(B369&gt;0,AG368+AF369*$D369,0)</f>
        <v>8.5722957782086932E-4</v>
      </c>
      <c r="AH369">
        <f ca="1">IF(B369&gt;0,AH368+AG369*$D369,0)</f>
        <v>-4.8428340371178651E-2</v>
      </c>
      <c r="AI369">
        <f ca="1">IF(AND(B369&gt;Analysis!$B$39,B369&lt;Analysis!$B$40),FilterInput(AF369,Analysis!$B$34,Analysis!$B$35),0)</f>
        <v>0</v>
      </c>
      <c r="AJ369">
        <f ca="1">MEDIAN2(AI369,Analysis!$B$5,2)</f>
        <v>0</v>
      </c>
      <c r="AK369">
        <f ca="1">AVERAGE2(AJ369,Analysis!$B$6,2)</f>
        <v>0</v>
      </c>
      <c r="AL369">
        <f ca="1">INTEGRAL2(R369,$B369,AL368,R368,$B368,Analysis!$B$22)</f>
        <v>0</v>
      </c>
      <c r="AM369">
        <f ca="1">IF(AND(B369&lt;Analysis!$B$40,B369&gt;0),INTEGRAL2(AL369,$B369,AM368,AL368,$B368,Analysis!$B$23),0)</f>
        <v>0</v>
      </c>
      <c r="AN369">
        <f>IF($P369,AM369*Analysis!$B$30+Analysis!$B$31,0)</f>
        <v>0</v>
      </c>
      <c r="AO369">
        <f>AN369-'Flight Input'!$U369</f>
        <v>0</v>
      </c>
      <c r="AQ369">
        <f>Analysis!$B$36*'Flight Input'!U369+IF('Flight Input'!U369 &gt; 0,Analysis!$B$37,0)</f>
        <v>0</v>
      </c>
      <c r="AR369">
        <f ca="1">_xlfn.COVARIANCE.P($AN$102:$AN$1102,'Flight Input'!U369:U1369)</f>
        <v>-4.0666049655554478E-3</v>
      </c>
    </row>
    <row r="370" spans="1:44" x14ac:dyDescent="0.3">
      <c r="A370">
        <v>368</v>
      </c>
      <c r="B370">
        <f>'Flight Input'!M370</f>
        <v>7.4141660000022966</v>
      </c>
      <c r="C370">
        <f ca="1">INDIRECT(CONCATENATE("'Flight Input'!",Analysis!$B$2,A370+2))</f>
        <v>9.849328289999999</v>
      </c>
      <c r="D370">
        <f t="shared" si="678"/>
        <v>2.5674000004073605E-2</v>
      </c>
      <c r="F370">
        <f t="shared" ca="1" si="684"/>
        <v>72.535500725814259</v>
      </c>
      <c r="G370">
        <f t="shared" ca="1" si="685"/>
        <v>267.69178285988426</v>
      </c>
      <c r="I370">
        <f>SUM(D$2:D370)/COUNT(D$2:D370)</f>
        <v>2.0004255434801249E-2</v>
      </c>
      <c r="J370">
        <f t="shared" si="679"/>
        <v>1.2834269232239828</v>
      </c>
      <c r="L370">
        <f ca="1">VARA(C$2:C370)</f>
        <v>5.4040524674279361E-4</v>
      </c>
      <c r="M370">
        <f t="shared" ca="1" si="680"/>
        <v>-5.5622225194843822E-5</v>
      </c>
      <c r="N370">
        <f t="shared" ca="1" si="686"/>
        <v>-1.5666043465712185E-2</v>
      </c>
      <c r="O370" t="b">
        <f ca="1">IF(OR(O369,M370*MIN((B370-B$2)*Analysis!$B$19,1)&gt;Analysis!$B$18),TRUE,FALSE)</f>
        <v>0</v>
      </c>
      <c r="P370" t="b">
        <f>IF(OR('Flight Input'!N370=3,'Flight Input'!N370=9),TRUE,FALSE)</f>
        <v>0</v>
      </c>
      <c r="Q370">
        <f ca="1">IF(O370,Q369,SUM(C$2:C370)/COUNT(C$2:C370))+(Analysis!$D$14-500)/1000000</f>
        <v>9.8534717153658562</v>
      </c>
      <c r="R370">
        <f t="shared" ca="1" si="681"/>
        <v>0</v>
      </c>
      <c r="S370">
        <f t="shared" ca="1" si="687"/>
        <v>0</v>
      </c>
      <c r="T370">
        <f>IF(P370,T369+S370*$D370,0)</f>
        <v>0</v>
      </c>
      <c r="U370">
        <f>IF($P370,T370*Analysis!$B$28+Analysis!$B$29,0)</f>
        <v>0</v>
      </c>
      <c r="V370">
        <f>U370-'Flight Input'!$U370</f>
        <v>0</v>
      </c>
      <c r="W370">
        <f ca="1">MEDIAN2(R370,Analysis!$B$5,2)</f>
        <v>0</v>
      </c>
      <c r="X370">
        <f t="shared" ref="X370:Y370" ca="1" si="780">X369+W370*$D370</f>
        <v>0</v>
      </c>
      <c r="Y370">
        <f t="shared" ca="1" si="780"/>
        <v>0</v>
      </c>
      <c r="AA370">
        <f ca="1">AVERAGE2(W370,Analysis!$B$6,2)</f>
        <v>0</v>
      </c>
      <c r="AB370">
        <f t="shared" ref="AB370:AC370" ca="1" si="781">AB369+AA370*$D370</f>
        <v>0</v>
      </c>
      <c r="AC370">
        <f t="shared" ca="1" si="781"/>
        <v>0</v>
      </c>
      <c r="AF370">
        <f ca="1">IF(B370&gt;0,C370-Analysis!$B$14,0)</f>
        <v>-3.8391014571530491E-3</v>
      </c>
      <c r="AG370">
        <f ca="1">IF(B370&gt;0,AG369+AF370*$D370,0)</f>
        <v>7.5866448699428294E-4</v>
      </c>
      <c r="AH370">
        <f ca="1">IF(B370&gt;0,AH369+AG370*$D370,0)</f>
        <v>-4.8408862419136466E-2</v>
      </c>
      <c r="AI370">
        <f ca="1">IF(AND(B370&gt;Analysis!$B$39,B370&lt;Analysis!$B$40),FilterInput(AF370,Analysis!$B$34,Analysis!$B$35),0)</f>
        <v>0</v>
      </c>
      <c r="AJ370">
        <f ca="1">MEDIAN2(AI370,Analysis!$B$5,2)</f>
        <v>0</v>
      </c>
      <c r="AK370">
        <f ca="1">AVERAGE2(AJ370,Analysis!$B$6,2)</f>
        <v>0</v>
      </c>
      <c r="AL370">
        <f ca="1">INTEGRAL2(R370,$B370,AL369,R369,$B369,Analysis!$B$22)</f>
        <v>0</v>
      </c>
      <c r="AM370">
        <f ca="1">IF(AND(B370&lt;Analysis!$B$40,B370&gt;0),INTEGRAL2(AL370,$B370,AM369,AL369,$B369,Analysis!$B$23),0)</f>
        <v>0</v>
      </c>
      <c r="AN370">
        <f>IF($P370,AM370*Analysis!$B$30+Analysis!$B$31,0)</f>
        <v>0</v>
      </c>
      <c r="AO370">
        <f>AN370-'Flight Input'!$U370</f>
        <v>0</v>
      </c>
      <c r="AQ370">
        <f>Analysis!$B$36*'Flight Input'!U370+IF('Flight Input'!U370 &gt; 0,Analysis!$B$37,0)</f>
        <v>0</v>
      </c>
      <c r="AR370">
        <f ca="1">_xlfn.COVARIANCE.P($AN$102:$AN$1102,'Flight Input'!U370:U1370)</f>
        <v>-4.1392971390441019E-3</v>
      </c>
    </row>
    <row r="371" spans="1:44" x14ac:dyDescent="0.3">
      <c r="A371">
        <v>369</v>
      </c>
      <c r="B371">
        <f>'Flight Input'!M371</f>
        <v>7.4282570000068517</v>
      </c>
      <c r="C371">
        <f ca="1">INDIRECT(CONCATENATE("'Flight Input'!",Analysis!$B$2,A371+2))</f>
        <v>9.847925459999999</v>
      </c>
      <c r="D371">
        <f t="shared" si="678"/>
        <v>1.4091000004555099E-2</v>
      </c>
      <c r="F371">
        <f t="shared" ca="1" si="684"/>
        <v>72.674267843515977</v>
      </c>
      <c r="G371">
        <f t="shared" ca="1" si="685"/>
        <v>268.71583596839827</v>
      </c>
      <c r="I371">
        <f>SUM(D$2:D371)/COUNT(D$2:D371)</f>
        <v>1.9988230352334459E-2</v>
      </c>
      <c r="J371">
        <f t="shared" si="679"/>
        <v>0.70496485962847566</v>
      </c>
      <c r="L371">
        <f ca="1">VARA(C$2:C371)</f>
        <v>5.390206065071071E-4</v>
      </c>
      <c r="M371">
        <f t="shared" ca="1" si="680"/>
        <v>-9.8264156925619979E-5</v>
      </c>
      <c r="N371">
        <f t="shared" ca="1" si="686"/>
        <v>-9.9555035096620753E-2</v>
      </c>
      <c r="O371" t="b">
        <f ca="1">IF(OR(O370,M371*MIN((B371-B$2)*Analysis!$B$19,1)&gt;Analysis!$B$18),TRUE,FALSE)</f>
        <v>0</v>
      </c>
      <c r="P371" t="b">
        <f>IF(OR('Flight Input'!N371=3,'Flight Input'!N371=9),TRUE,FALSE)</f>
        <v>0</v>
      </c>
      <c r="Q371">
        <f ca="1">IF(O371,Q370,SUM(C$2:C371)/COUNT(C$2:C371))+(Analysis!$D$14-500)/1000000</f>
        <v>9.8534570227837861</v>
      </c>
      <c r="R371">
        <f t="shared" ca="1" si="681"/>
        <v>0</v>
      </c>
      <c r="S371">
        <f t="shared" ca="1" si="687"/>
        <v>0</v>
      </c>
      <c r="T371">
        <f>IF(P371,T370+S371*$D371,0)</f>
        <v>0</v>
      </c>
      <c r="U371">
        <f>IF($P371,T371*Analysis!$B$28+Analysis!$B$29,0)</f>
        <v>0</v>
      </c>
      <c r="V371">
        <f>U371-'Flight Input'!$U371</f>
        <v>0</v>
      </c>
      <c r="W371">
        <f ca="1">MEDIAN2(R371,Analysis!$B$5,2)</f>
        <v>0</v>
      </c>
      <c r="X371">
        <f t="shared" ref="X371:Y371" ca="1" si="782">X370+W371*$D371</f>
        <v>0</v>
      </c>
      <c r="Y371">
        <f t="shared" ca="1" si="782"/>
        <v>0</v>
      </c>
      <c r="AA371">
        <f ca="1">AVERAGE2(W371,Analysis!$B$6,2)</f>
        <v>0</v>
      </c>
      <c r="AB371">
        <f t="shared" ref="AB371:AC371" ca="1" si="783">AB370+AA371*$D371</f>
        <v>0</v>
      </c>
      <c r="AC371">
        <f t="shared" ca="1" si="783"/>
        <v>0</v>
      </c>
      <c r="AF371">
        <f ca="1">IF(B371&gt;0,C371-Analysis!$B$14,0)</f>
        <v>-5.2419314571530151E-3</v>
      </c>
      <c r="AG371">
        <f ca="1">IF(B371&gt;0,AG370+AF371*$D371,0)</f>
        <v>6.8480043080766228E-4</v>
      </c>
      <c r="AH371">
        <f ca="1">IF(B371&gt;0,AH370+AG371*$D371,0)</f>
        <v>-4.8399212896262839E-2</v>
      </c>
      <c r="AI371">
        <f ca="1">IF(AND(B371&gt;Analysis!$B$39,B371&lt;Analysis!$B$40),FilterInput(AF371,Analysis!$B$34,Analysis!$B$35),0)</f>
        <v>0</v>
      </c>
      <c r="AJ371">
        <f ca="1">MEDIAN2(AI371,Analysis!$B$5,2)</f>
        <v>0</v>
      </c>
      <c r="AK371">
        <f ca="1">AVERAGE2(AJ371,Analysis!$B$6,2)</f>
        <v>0</v>
      </c>
      <c r="AL371">
        <f ca="1">INTEGRAL2(R371,$B371,AL370,R370,$B370,Analysis!$B$22)</f>
        <v>0</v>
      </c>
      <c r="AM371">
        <f ca="1">IF(AND(B371&lt;Analysis!$B$40,B371&gt;0),INTEGRAL2(AL371,$B371,AM370,AL370,$B370,Analysis!$B$23),0)</f>
        <v>0</v>
      </c>
      <c r="AN371">
        <f>IF($P371,AM371*Analysis!$B$30+Analysis!$B$31,0)</f>
        <v>0</v>
      </c>
      <c r="AO371">
        <f>AN371-'Flight Input'!$U371</f>
        <v>0</v>
      </c>
      <c r="AQ371">
        <f>Analysis!$B$36*'Flight Input'!U371+IF('Flight Input'!U371 &gt; 0,Analysis!$B$37,0)</f>
        <v>0</v>
      </c>
      <c r="AR371">
        <f ca="1">_xlfn.COVARIANCE.P($AN$102:$AN$1102,'Flight Input'!U371:U1371)</f>
        <v>-4.2130771358569827E-3</v>
      </c>
    </row>
    <row r="372" spans="1:44" x14ac:dyDescent="0.3">
      <c r="A372">
        <v>370</v>
      </c>
      <c r="B372">
        <f>'Flight Input'!M372</f>
        <v>7.4526329999935115</v>
      </c>
      <c r="C372">
        <f ca="1">INDIRECT(CONCATENATE("'Flight Input'!",Analysis!$B$2,A372+2))</f>
        <v>9.8508684599999992</v>
      </c>
      <c r="D372">
        <f t="shared" si="678"/>
        <v>2.4375999986659735E-2</v>
      </c>
      <c r="F372">
        <f t="shared" ca="1" si="684"/>
        <v>72.914392612965528</v>
      </c>
      <c r="G372">
        <f t="shared" ca="1" si="685"/>
        <v>270.49319720175924</v>
      </c>
      <c r="I372">
        <f>SUM(D$2:D372)/COUNT(D$2:D372)</f>
        <v>2.0000089189183987E-2</v>
      </c>
      <c r="J372">
        <f t="shared" si="679"/>
        <v>1.2187945641683555</v>
      </c>
      <c r="L372">
        <f ca="1">VARA(C$2:C372)</f>
        <v>5.3758035274569578E-4</v>
      </c>
      <c r="M372">
        <f t="shared" ca="1" si="680"/>
        <v>-5.9084909837525428E-5</v>
      </c>
      <c r="N372">
        <f t="shared" ca="1" si="686"/>
        <v>0.12073350843496705</v>
      </c>
      <c r="O372" t="b">
        <f ca="1">IF(OR(O371,M372*MIN((B372-B$2)*Analysis!$B$19,1)&gt;Analysis!$B$18),TRUE,FALSE)</f>
        <v>0</v>
      </c>
      <c r="P372" t="b">
        <f>IF(OR('Flight Input'!N372=3,'Flight Input'!N372=9),TRUE,FALSE)</f>
        <v>0</v>
      </c>
      <c r="Q372">
        <f ca="1">IF(O372,Q371,SUM(C$2:C372)/COUNT(C$2:C372))+(Analysis!$D$14-500)/1000000</f>
        <v>9.8534503420215671</v>
      </c>
      <c r="R372">
        <f t="shared" ca="1" si="681"/>
        <v>0</v>
      </c>
      <c r="S372">
        <f t="shared" ca="1" si="687"/>
        <v>0</v>
      </c>
      <c r="T372">
        <f>IF(P372,T371+S372*$D372,0)</f>
        <v>0</v>
      </c>
      <c r="U372">
        <f>IF($P372,T372*Analysis!$B$28+Analysis!$B$29,0)</f>
        <v>0</v>
      </c>
      <c r="V372">
        <f>U372-'Flight Input'!$U372</f>
        <v>0</v>
      </c>
      <c r="W372">
        <f ca="1">MEDIAN2(R372,Analysis!$B$5,2)</f>
        <v>0</v>
      </c>
      <c r="X372">
        <f t="shared" ref="X372:Y372" ca="1" si="784">X371+W372*$D372</f>
        <v>0</v>
      </c>
      <c r="Y372">
        <f t="shared" ca="1" si="784"/>
        <v>0</v>
      </c>
      <c r="AA372">
        <f ca="1">AVERAGE2(W372,Analysis!$B$6,2)</f>
        <v>0</v>
      </c>
      <c r="AB372">
        <f t="shared" ref="AB372:AC372" ca="1" si="785">AB371+AA372*$D372</f>
        <v>0</v>
      </c>
      <c r="AC372">
        <f t="shared" ca="1" si="785"/>
        <v>0</v>
      </c>
      <c r="AF372">
        <f ca="1">IF(B372&gt;0,C372-Analysis!$B$14,0)</f>
        <v>-2.2989314571528752E-3</v>
      </c>
      <c r="AG372">
        <f ca="1">IF(B372&gt;0,AG371+AF372*$D372,0)</f>
        <v>6.2876167763877217E-4</v>
      </c>
      <c r="AH372">
        <f ca="1">IF(B372&gt;0,AH371+AG372*$D372,0)</f>
        <v>-4.8383886201617106E-2</v>
      </c>
      <c r="AI372">
        <f ca="1">IF(AND(B372&gt;Analysis!$B$39,B372&lt;Analysis!$B$40),FilterInput(AF372,Analysis!$B$34,Analysis!$B$35),0)</f>
        <v>0</v>
      </c>
      <c r="AJ372">
        <f ca="1">MEDIAN2(AI372,Analysis!$B$5,2)</f>
        <v>0</v>
      </c>
      <c r="AK372">
        <f ca="1">AVERAGE2(AJ372,Analysis!$B$6,2)</f>
        <v>0</v>
      </c>
      <c r="AL372">
        <f ca="1">INTEGRAL2(R372,$B372,AL371,R371,$B371,Analysis!$B$22)</f>
        <v>0</v>
      </c>
      <c r="AM372">
        <f ca="1">IF(AND(B372&lt;Analysis!$B$40,B372&gt;0),INTEGRAL2(AL372,$B372,AM371,AL371,$B371,Analysis!$B$23),0)</f>
        <v>0</v>
      </c>
      <c r="AN372">
        <f>IF($P372,AM372*Analysis!$B$30+Analysis!$B$31,0)</f>
        <v>0</v>
      </c>
      <c r="AO372">
        <f>AN372-'Flight Input'!$U372</f>
        <v>0</v>
      </c>
      <c r="AQ372">
        <f>Analysis!$B$36*'Flight Input'!U372+IF('Flight Input'!U372 &gt; 0,Analysis!$B$37,0)</f>
        <v>0</v>
      </c>
      <c r="AR372">
        <f ca="1">_xlfn.COVARIANCE.P($AN$102:$AN$1102,'Flight Input'!U372:U1372)</f>
        <v>-4.2879731045128268E-3</v>
      </c>
    </row>
    <row r="373" spans="1:44" x14ac:dyDescent="0.3">
      <c r="A373">
        <v>371</v>
      </c>
      <c r="B373">
        <f>'Flight Input'!M373</f>
        <v>7.4675129999959609</v>
      </c>
      <c r="C373">
        <f ca="1">INDIRECT(CONCATENATE("'Flight Input'!",Analysis!$B$2,A373+2))</f>
        <v>9.8502896700000004</v>
      </c>
      <c r="D373">
        <f t="shared" si="678"/>
        <v>1.4880000002449378E-2</v>
      </c>
      <c r="F373">
        <f t="shared" ca="1" si="684"/>
        <v>73.060964923279258</v>
      </c>
      <c r="G373">
        <f t="shared" ca="1" si="685"/>
        <v>271.58034435999662</v>
      </c>
      <c r="I373">
        <f>SUM(D$2:D373)/COUNT(D$2:D373)</f>
        <v>1.9986288409704917E-2</v>
      </c>
      <c r="J373">
        <f t="shared" si="679"/>
        <v>0.74451042121577538</v>
      </c>
      <c r="L373">
        <f ca="1">VARA(C$2:C373)</f>
        <v>5.3615636684083352E-4</v>
      </c>
      <c r="M373">
        <f t="shared" ca="1" si="680"/>
        <v>-9.5697977461550314E-5</v>
      </c>
      <c r="N373">
        <f t="shared" ca="1" si="686"/>
        <v>-3.8897177412865927E-2</v>
      </c>
      <c r="O373" t="b">
        <f ca="1">IF(OR(O372,M373*MIN((B373-B$2)*Analysis!$B$19,1)&gt;Analysis!$B$18),TRUE,FALSE)</f>
        <v>0</v>
      </c>
      <c r="P373" t="b">
        <f>IF(OR('Flight Input'!N373=3,'Flight Input'!N373=9),TRUE,FALSE)</f>
        <v>0</v>
      </c>
      <c r="Q373">
        <f ca="1">IF(O373,Q372,SUM(C$2:C373)/COUNT(C$2:C373))+(Analysis!$D$14-500)/1000000</f>
        <v>9.8534421412903264</v>
      </c>
      <c r="R373">
        <f t="shared" ca="1" si="681"/>
        <v>0</v>
      </c>
      <c r="S373">
        <f t="shared" ca="1" si="687"/>
        <v>0</v>
      </c>
      <c r="T373">
        <f>IF(P373,T372+S373*$D373,0)</f>
        <v>0</v>
      </c>
      <c r="U373">
        <f>IF($P373,T373*Analysis!$B$28+Analysis!$B$29,0)</f>
        <v>0</v>
      </c>
      <c r="V373">
        <f>U373-'Flight Input'!$U373</f>
        <v>0</v>
      </c>
      <c r="W373">
        <f ca="1">MEDIAN2(R373,Analysis!$B$5,2)</f>
        <v>0</v>
      </c>
      <c r="X373">
        <f t="shared" ref="X373:Y373" ca="1" si="786">X372+W373*$D373</f>
        <v>0</v>
      </c>
      <c r="Y373">
        <f t="shared" ca="1" si="786"/>
        <v>0</v>
      </c>
      <c r="AA373">
        <f ca="1">AVERAGE2(W373,Analysis!$B$6,2)</f>
        <v>0</v>
      </c>
      <c r="AB373">
        <f t="shared" ref="AB373:AC373" ca="1" si="787">AB372+AA373*$D373</f>
        <v>0</v>
      </c>
      <c r="AC373">
        <f t="shared" ca="1" si="787"/>
        <v>0</v>
      </c>
      <c r="AF373">
        <f ca="1">IF(B373&gt;0,C373-Analysis!$B$14,0)</f>
        <v>-2.8777214571515941E-3</v>
      </c>
      <c r="AG373">
        <f ca="1">IF(B373&gt;0,AG372+AF373*$D373,0)</f>
        <v>5.8594118234930783E-4</v>
      </c>
      <c r="AH373">
        <f ca="1">IF(B373&gt;0,AH372+AG373*$D373,0)</f>
        <v>-4.8375167396822315E-2</v>
      </c>
      <c r="AI373">
        <f ca="1">IF(AND(B373&gt;Analysis!$B$39,B373&lt;Analysis!$B$40),FilterInput(AF373,Analysis!$B$34,Analysis!$B$35),0)</f>
        <v>0</v>
      </c>
      <c r="AJ373">
        <f ca="1">MEDIAN2(AI373,Analysis!$B$5,2)</f>
        <v>0</v>
      </c>
      <c r="AK373">
        <f ca="1">AVERAGE2(AJ373,Analysis!$B$6,2)</f>
        <v>0</v>
      </c>
      <c r="AL373">
        <f ca="1">INTEGRAL2(R373,$B373,AL372,R372,$B372,Analysis!$B$22)</f>
        <v>0</v>
      </c>
      <c r="AM373">
        <f ca="1">IF(AND(B373&lt;Analysis!$B$40,B373&gt;0),INTEGRAL2(AL373,$B373,AM372,AL372,$B372,Analysis!$B$23),0)</f>
        <v>0</v>
      </c>
      <c r="AN373">
        <f>IF($P373,AM373*Analysis!$B$30+Analysis!$B$31,0)</f>
        <v>0</v>
      </c>
      <c r="AO373">
        <f>AN373-'Flight Input'!$U373</f>
        <v>0</v>
      </c>
      <c r="AQ373">
        <f>Analysis!$B$36*'Flight Input'!U373+IF('Flight Input'!U373 &gt; 0,Analysis!$B$37,0)</f>
        <v>0</v>
      </c>
      <c r="AR373">
        <f ca="1">_xlfn.COVARIANCE.P($AN$102:$AN$1102,'Flight Input'!U373:U1373)</f>
        <v>-4.3629882599990509E-3</v>
      </c>
    </row>
    <row r="374" spans="1:44" x14ac:dyDescent="0.3">
      <c r="A374">
        <v>372</v>
      </c>
      <c r="B374">
        <f>'Flight Input'!M374</f>
        <v>7.4838699999963865</v>
      </c>
      <c r="C374">
        <f ca="1">INDIRECT(CONCATENATE("'Flight Input'!",Analysis!$B$2,A374+2))</f>
        <v>9.8532915299999999</v>
      </c>
      <c r="D374">
        <f t="shared" si="678"/>
        <v>1.6357000000425614E-2</v>
      </c>
      <c r="F374">
        <f t="shared" ca="1" si="684"/>
        <v>73.22213521283966</v>
      </c>
      <c r="G374">
        <f t="shared" ca="1" si="685"/>
        <v>272.77803882570419</v>
      </c>
      <c r="I374">
        <f>SUM(D$2:D374)/COUNT(D$2:D374)</f>
        <v>1.9976532258067069E-2</v>
      </c>
      <c r="J374">
        <f t="shared" si="679"/>
        <v>0.8188107820275069</v>
      </c>
      <c r="L374">
        <f ca="1">VARA(C$2:C374)</f>
        <v>5.3471509070646323E-4</v>
      </c>
      <c r="M374">
        <f t="shared" ca="1" si="680"/>
        <v>-8.8113720996073786E-5</v>
      </c>
      <c r="N374">
        <f t="shared" ca="1" si="686"/>
        <v>0.18352142812993572</v>
      </c>
      <c r="O374" t="b">
        <f ca="1">IF(OR(O373,M374*MIN((B374-B$2)*Analysis!$B$19,1)&gt;Analysis!$B$18),TRUE,FALSE)</f>
        <v>0</v>
      </c>
      <c r="P374" t="b">
        <f>IF(OR('Flight Input'!N374=3,'Flight Input'!N374=9),TRUE,FALSE)</f>
        <v>0</v>
      </c>
      <c r="Q374">
        <f ca="1">IF(O374,Q373,SUM(C$2:C374)/COUNT(C$2:C374))+(Analysis!$D$14-500)/1000000</f>
        <v>9.8534420324128735</v>
      </c>
      <c r="R374">
        <f t="shared" ca="1" si="681"/>
        <v>0</v>
      </c>
      <c r="S374">
        <f t="shared" ca="1" si="687"/>
        <v>0</v>
      </c>
      <c r="T374">
        <f>IF(P374,T373+S374*$D374,0)</f>
        <v>0</v>
      </c>
      <c r="U374">
        <f>IF($P374,T374*Analysis!$B$28+Analysis!$B$29,0)</f>
        <v>0</v>
      </c>
      <c r="V374">
        <f>U374-'Flight Input'!$U374</f>
        <v>0</v>
      </c>
      <c r="W374">
        <f ca="1">MEDIAN2(R374,Analysis!$B$5,2)</f>
        <v>0</v>
      </c>
      <c r="X374">
        <f t="shared" ref="X374:Y374" ca="1" si="788">X373+W374*$D374</f>
        <v>0</v>
      </c>
      <c r="Y374">
        <f t="shared" ca="1" si="788"/>
        <v>0</v>
      </c>
      <c r="AA374">
        <f ca="1">AVERAGE2(W374,Analysis!$B$6,2)</f>
        <v>0</v>
      </c>
      <c r="AB374">
        <f t="shared" ref="AB374:AC374" ca="1" si="789">AB373+AA374*$D374</f>
        <v>0</v>
      </c>
      <c r="AC374">
        <f t="shared" ca="1" si="789"/>
        <v>0</v>
      </c>
      <c r="AF374">
        <f ca="1">IF(B374&gt;0,C374-Analysis!$B$14,0)</f>
        <v>1.2413854284787362E-4</v>
      </c>
      <c r="AG374">
        <f ca="1">IF(B374&gt;0,AG373+AF374*$D374,0)</f>
        <v>5.8797171649472332E-4</v>
      </c>
      <c r="AH374">
        <f ca="1">IF(B374&gt;0,AH373+AG374*$D374,0)</f>
        <v>-4.8365549943455363E-2</v>
      </c>
      <c r="AI374">
        <f ca="1">IF(AND(B374&gt;Analysis!$B$39,B374&lt;Analysis!$B$40),FilterInput(AF374,Analysis!$B$34,Analysis!$B$35),0)</f>
        <v>0</v>
      </c>
      <c r="AJ374">
        <f ca="1">MEDIAN2(AI374,Analysis!$B$5,2)</f>
        <v>0</v>
      </c>
      <c r="AK374">
        <f ca="1">AVERAGE2(AJ374,Analysis!$B$6,2)</f>
        <v>0</v>
      </c>
      <c r="AL374">
        <f ca="1">INTEGRAL2(R374,$B374,AL373,R373,$B373,Analysis!$B$22)</f>
        <v>0</v>
      </c>
      <c r="AM374">
        <f ca="1">IF(AND(B374&lt;Analysis!$B$40,B374&gt;0),INTEGRAL2(AL374,$B374,AM373,AL373,$B373,Analysis!$B$23),0)</f>
        <v>0</v>
      </c>
      <c r="AN374">
        <f>IF($P374,AM374*Analysis!$B$30+Analysis!$B$31,0)</f>
        <v>0</v>
      </c>
      <c r="AO374">
        <f>AN374-'Flight Input'!$U374</f>
        <v>0</v>
      </c>
      <c r="AQ374">
        <f>Analysis!$B$36*'Flight Input'!U374+IF('Flight Input'!U374 &gt; 0,Analysis!$B$37,0)</f>
        <v>0</v>
      </c>
      <c r="AR374">
        <f ca="1">_xlfn.COVARIANCE.P($AN$102:$AN$1102,'Flight Input'!U374:U1374)</f>
        <v>-4.4389058241251994E-3</v>
      </c>
    </row>
    <row r="375" spans="1:44" x14ac:dyDescent="0.3">
      <c r="A375">
        <v>373</v>
      </c>
      <c r="B375">
        <f>'Flight Input'!M375</f>
        <v>7.5100749999983236</v>
      </c>
      <c r="C375">
        <f ca="1">INDIRECT(CONCATENATE("'Flight Input'!",Analysis!$B$2,A375+2))</f>
        <v>9.8537427900000001</v>
      </c>
      <c r="D375">
        <f t="shared" si="678"/>
        <v>2.6205000001937151E-2</v>
      </c>
      <c r="F375">
        <f t="shared" ca="1" si="684"/>
        <v>73.480352542670701</v>
      </c>
      <c r="G375">
        <f t="shared" ca="1" si="685"/>
        <v>274.7035914642272</v>
      </c>
      <c r="I375">
        <f>SUM(D$2:D375)/COUNT(D$2:D375)</f>
        <v>1.999323056301042E-2</v>
      </c>
      <c r="J375">
        <f t="shared" si="679"/>
        <v>1.3106936329949177</v>
      </c>
      <c r="L375">
        <f ca="1">VARA(C$2:C375)</f>
        <v>5.3328198931225715E-4</v>
      </c>
      <c r="M375">
        <f t="shared" ca="1" si="680"/>
        <v>-5.4688089834006725E-5</v>
      </c>
      <c r="N375">
        <f t="shared" ca="1" si="686"/>
        <v>1.722037778923171E-2</v>
      </c>
      <c r="O375" t="b">
        <f ca="1">IF(OR(O374,M375*MIN((B375-B$2)*Analysis!$B$19,1)&gt;Analysis!$B$18),TRUE,FALSE)</f>
        <v>0</v>
      </c>
      <c r="P375" t="b">
        <f>IF(OR('Flight Input'!N375=3,'Flight Input'!N375=9),TRUE,FALSE)</f>
        <v>0</v>
      </c>
      <c r="Q375">
        <f ca="1">IF(O375,Q374,SUM(C$2:C375)/COUNT(C$2:C375))+(Analysis!$D$14-500)/1000000</f>
        <v>9.853443130695192</v>
      </c>
      <c r="R375">
        <f t="shared" ca="1" si="681"/>
        <v>0</v>
      </c>
      <c r="S375">
        <f t="shared" ca="1" si="687"/>
        <v>0</v>
      </c>
      <c r="T375">
        <f>IF(P375,T374+S375*$D375,0)</f>
        <v>0</v>
      </c>
      <c r="U375">
        <f>IF($P375,T375*Analysis!$B$28+Analysis!$B$29,0)</f>
        <v>0</v>
      </c>
      <c r="V375">
        <f>U375-'Flight Input'!$U375</f>
        <v>0</v>
      </c>
      <c r="W375">
        <f ca="1">MEDIAN2(R375,Analysis!$B$5,2)</f>
        <v>0</v>
      </c>
      <c r="X375">
        <f t="shared" ref="X375:Y375" ca="1" si="790">X374+W375*$D375</f>
        <v>0</v>
      </c>
      <c r="Y375">
        <f t="shared" ca="1" si="790"/>
        <v>0</v>
      </c>
      <c r="AA375">
        <f ca="1">AVERAGE2(W375,Analysis!$B$6,2)</f>
        <v>0</v>
      </c>
      <c r="AB375">
        <f t="shared" ref="AB375:AC375" ca="1" si="791">AB374+AA375*$D375</f>
        <v>0</v>
      </c>
      <c r="AC375">
        <f t="shared" ca="1" si="791"/>
        <v>0</v>
      </c>
      <c r="AF375">
        <f ca="1">IF(B375&gt;0,C375-Analysis!$B$14,0)</f>
        <v>5.7539854284804903E-4</v>
      </c>
      <c r="AG375">
        <f ca="1">IF(B375&gt;0,AG374+AF375*$D375,0)</f>
        <v>6.0305003531117103E-4</v>
      </c>
      <c r="AH375">
        <f ca="1">IF(B375&gt;0,AH374+AG375*$D375,0)</f>
        <v>-4.8349747017278864E-2</v>
      </c>
      <c r="AI375">
        <f ca="1">IF(AND(B375&gt;Analysis!$B$39,B375&lt;Analysis!$B$40),FilterInput(AF375,Analysis!$B$34,Analysis!$B$35),0)</f>
        <v>0</v>
      </c>
      <c r="AJ375">
        <f ca="1">MEDIAN2(AI375,Analysis!$B$5,2)</f>
        <v>0</v>
      </c>
      <c r="AK375">
        <f ca="1">AVERAGE2(AJ375,Analysis!$B$6,2)</f>
        <v>0</v>
      </c>
      <c r="AL375">
        <f ca="1">INTEGRAL2(R375,$B375,AL374,R374,$B374,Analysis!$B$22)</f>
        <v>0</v>
      </c>
      <c r="AM375">
        <f ca="1">IF(AND(B375&lt;Analysis!$B$40,B375&gt;0),INTEGRAL2(AL375,$B375,AM374,AL374,$B374,Analysis!$B$23),0)</f>
        <v>0</v>
      </c>
      <c r="AN375">
        <f>IF($P375,AM375*Analysis!$B$30+Analysis!$B$31,0)</f>
        <v>0</v>
      </c>
      <c r="AO375">
        <f>AN375-'Flight Input'!$U375</f>
        <v>0</v>
      </c>
      <c r="AQ375">
        <f>Analysis!$B$36*'Flight Input'!U375+IF('Flight Input'!U375 &gt; 0,Analysis!$B$37,0)</f>
        <v>0</v>
      </c>
      <c r="AR375">
        <f ca="1">_xlfn.COVARIANCE.P($AN$102:$AN$1102,'Flight Input'!U375:U1375)</f>
        <v>-4.5152076489590309E-3</v>
      </c>
    </row>
    <row r="376" spans="1:44" x14ac:dyDescent="0.3">
      <c r="A376">
        <v>374</v>
      </c>
      <c r="B376">
        <f>'Flight Input'!M376</f>
        <v>7.528613000002224</v>
      </c>
      <c r="C376">
        <f ca="1">INDIRECT(CONCATENATE("'Flight Input'!",Analysis!$B$2,A376+2))</f>
        <v>9.8522026199999999</v>
      </c>
      <c r="D376">
        <f t="shared" si="678"/>
        <v>1.8538000003900379E-2</v>
      </c>
      <c r="F376">
        <f t="shared" ca="1" si="684"/>
        <v>73.662992674878694</v>
      </c>
      <c r="G376">
        <f t="shared" ca="1" si="685"/>
        <v>276.06915602272142</v>
      </c>
      <c r="I376">
        <f>SUM(D$2:D376)/COUNT(D$2:D376)</f>
        <v>1.9989339572210663E-2</v>
      </c>
      <c r="J376">
        <f t="shared" si="679"/>
        <v>0.92739432120469112</v>
      </c>
      <c r="L376">
        <f ca="1">VARA(C$2:C376)</f>
        <v>5.3185950978545124E-4</v>
      </c>
      <c r="M376">
        <f t="shared" ca="1" si="680"/>
        <v>-7.6733171135322952E-5</v>
      </c>
      <c r="N376">
        <f t="shared" ca="1" si="686"/>
        <v>-8.3081777952105057E-2</v>
      </c>
      <c r="O376" t="b">
        <f ca="1">IF(OR(O375,M376*MIN((B376-B$2)*Analysis!$B$19,1)&gt;Analysis!$B$18),TRUE,FALSE)</f>
        <v>0</v>
      </c>
      <c r="P376" t="b">
        <f>IF(OR('Flight Input'!N376=3,'Flight Input'!N376=9),TRUE,FALSE)</f>
        <v>0</v>
      </c>
      <c r="Q376">
        <f ca="1">IF(O376,Q375,SUM(C$2:C376)/COUNT(C$2:C376))+(Analysis!$D$14-500)/1000000</f>
        <v>9.8534401160000034</v>
      </c>
      <c r="R376">
        <f t="shared" ca="1" si="681"/>
        <v>0</v>
      </c>
      <c r="S376">
        <f t="shared" ca="1" si="687"/>
        <v>0</v>
      </c>
      <c r="T376">
        <f>IF(P376,T375+S376*$D376,0)</f>
        <v>0</v>
      </c>
      <c r="U376">
        <f>IF($P376,T376*Analysis!$B$28+Analysis!$B$29,0)</f>
        <v>0</v>
      </c>
      <c r="V376">
        <f>U376-'Flight Input'!$U376</f>
        <v>0</v>
      </c>
      <c r="W376">
        <f ca="1">MEDIAN2(R376,Analysis!$B$5,2)</f>
        <v>0</v>
      </c>
      <c r="X376">
        <f t="shared" ref="X376:Y376" ca="1" si="792">X375+W376*$D376</f>
        <v>0</v>
      </c>
      <c r="Y376">
        <f t="shared" ca="1" si="792"/>
        <v>0</v>
      </c>
      <c r="AA376">
        <f ca="1">AVERAGE2(W376,Analysis!$B$6,2)</f>
        <v>0</v>
      </c>
      <c r="AB376">
        <f t="shared" ref="AB376:AC376" ca="1" si="793">AB375+AA376*$D376</f>
        <v>0</v>
      </c>
      <c r="AC376">
        <f t="shared" ca="1" si="793"/>
        <v>0</v>
      </c>
      <c r="AF376">
        <f ca="1">IF(B376&gt;0,C376-Analysis!$B$14,0)</f>
        <v>-9.6477145715212487E-4</v>
      </c>
      <c r="AG376">
        <f ca="1">IF(B376&gt;0,AG375+AF376*$D376,0)</f>
        <v>5.8516510203472194E-4</v>
      </c>
      <c r="AH376">
        <f ca="1">IF(B376&gt;0,AH375+AG376*$D376,0)</f>
        <v>-4.8338899226615065E-2</v>
      </c>
      <c r="AI376">
        <f ca="1">IF(AND(B376&gt;Analysis!$B$39,B376&lt;Analysis!$B$40),FilterInput(AF376,Analysis!$B$34,Analysis!$B$35),0)</f>
        <v>0</v>
      </c>
      <c r="AJ376">
        <f ca="1">MEDIAN2(AI376,Analysis!$B$5,2)</f>
        <v>0</v>
      </c>
      <c r="AK376">
        <f ca="1">AVERAGE2(AJ376,Analysis!$B$6,2)</f>
        <v>0</v>
      </c>
      <c r="AL376">
        <f ca="1">INTEGRAL2(R376,$B376,AL375,R375,$B375,Analysis!$B$22)</f>
        <v>0</v>
      </c>
      <c r="AM376">
        <f ca="1">IF(AND(B376&lt;Analysis!$B$40,B376&gt;0),INTEGRAL2(AL376,$B376,AM375,AL375,$B375,Analysis!$B$23),0)</f>
        <v>0</v>
      </c>
      <c r="AN376">
        <f>IF($P376,AM376*Analysis!$B$30+Analysis!$B$31,0)</f>
        <v>0</v>
      </c>
      <c r="AO376">
        <f>AN376-'Flight Input'!$U376</f>
        <v>0</v>
      </c>
      <c r="AQ376">
        <f>Analysis!$B$36*'Flight Input'!U376+IF('Flight Input'!U376 &gt; 0,Analysis!$B$37,0)</f>
        <v>0</v>
      </c>
      <c r="AR376">
        <f ca="1">_xlfn.COVARIANCE.P($AN$102:$AN$1102,'Flight Input'!U376:U1376)</f>
        <v>-4.5911601290269961E-3</v>
      </c>
    </row>
    <row r="377" spans="1:44" x14ac:dyDescent="0.3">
      <c r="A377">
        <v>375</v>
      </c>
      <c r="B377">
        <f>'Flight Input'!M377</f>
        <v>7.5522110000019893</v>
      </c>
      <c r="C377">
        <f ca="1">INDIRECT(CONCATENATE("'Flight Input'!",Analysis!$B$2,A377+2))</f>
        <v>9.850397580000001</v>
      </c>
      <c r="D377">
        <f t="shared" si="678"/>
        <v>2.3597999999765307E-2</v>
      </c>
      <c r="F377">
        <f t="shared" ca="1" si="684"/>
        <v>73.895442356969227</v>
      </c>
      <c r="G377">
        <f t="shared" ca="1" si="685"/>
        <v>277.81294067144381</v>
      </c>
      <c r="I377">
        <f>SUM(D$2:D377)/COUNT(D$2:D377)</f>
        <v>1.9998962666684141E-2</v>
      </c>
      <c r="J377">
        <f t="shared" si="679"/>
        <v>1.1799612006415077</v>
      </c>
      <c r="L377">
        <f ca="1">VARA(C$2:C377)</f>
        <v>5.3046408948114203E-4</v>
      </c>
      <c r="M377">
        <f t="shared" ca="1" si="680"/>
        <v>-5.9132990267102872E-5</v>
      </c>
      <c r="N377">
        <f t="shared" ca="1" si="686"/>
        <v>-7.6491228070890635E-2</v>
      </c>
      <c r="O377" t="b">
        <f ca="1">IF(OR(O376,M377*MIN((B377-B$2)*Analysis!$B$19,1)&gt;Analysis!$B$18),TRUE,FALSE)</f>
        <v>0</v>
      </c>
      <c r="P377" t="b">
        <f>IF(OR('Flight Input'!N377=3,'Flight Input'!N377=9),TRUE,FALSE)</f>
        <v>0</v>
      </c>
      <c r="Q377">
        <f ca="1">IF(O377,Q376,SUM(C$2:C377)/COUNT(C$2:C377))+(Analysis!$D$14-500)/1000000</f>
        <v>9.8534323167021309</v>
      </c>
      <c r="R377">
        <f t="shared" ca="1" si="681"/>
        <v>0</v>
      </c>
      <c r="S377">
        <f t="shared" ca="1" si="687"/>
        <v>0</v>
      </c>
      <c r="T377">
        <f>IF(P377,T376+S377*$D377,0)</f>
        <v>0</v>
      </c>
      <c r="U377">
        <f>IF($P377,T377*Analysis!$B$28+Analysis!$B$29,0)</f>
        <v>0</v>
      </c>
      <c r="V377">
        <f>U377-'Flight Input'!$U377</f>
        <v>0</v>
      </c>
      <c r="W377">
        <f ca="1">MEDIAN2(R377,Analysis!$B$5,2)</f>
        <v>0</v>
      </c>
      <c r="X377">
        <f t="shared" ref="X377:Y377" ca="1" si="794">X376+W377*$D377</f>
        <v>0</v>
      </c>
      <c r="Y377">
        <f t="shared" ca="1" si="794"/>
        <v>0</v>
      </c>
      <c r="AA377">
        <f ca="1">AVERAGE2(W377,Analysis!$B$6,2)</f>
        <v>0</v>
      </c>
      <c r="AB377">
        <f t="shared" ref="AB377:AC377" ca="1" si="795">AB376+AA377*$D377</f>
        <v>0</v>
      </c>
      <c r="AC377">
        <f t="shared" ca="1" si="795"/>
        <v>0</v>
      </c>
      <c r="AF377">
        <f ca="1">IF(B377&gt;0,C377-Analysis!$B$14,0)</f>
        <v>-2.7698114571510501E-3</v>
      </c>
      <c r="AG377">
        <f ca="1">IF(B377&gt;0,AG376+AF377*$D377,0)</f>
        <v>5.1980309126952156E-4</v>
      </c>
      <c r="AH377">
        <f ca="1">IF(B377&gt;0,AH376+AG377*$D377,0)</f>
        <v>-4.8326632913267407E-2</v>
      </c>
      <c r="AI377">
        <f ca="1">IF(AND(B377&gt;Analysis!$B$39,B377&lt;Analysis!$B$40),FilterInput(AF377,Analysis!$B$34,Analysis!$B$35),0)</f>
        <v>0</v>
      </c>
      <c r="AJ377">
        <f ca="1">MEDIAN2(AI377,Analysis!$B$5,2)</f>
        <v>0</v>
      </c>
      <c r="AK377">
        <f ca="1">AVERAGE2(AJ377,Analysis!$B$6,2)</f>
        <v>0</v>
      </c>
      <c r="AL377">
        <f ca="1">INTEGRAL2(R377,$B377,AL376,R376,$B376,Analysis!$B$22)</f>
        <v>0</v>
      </c>
      <c r="AM377">
        <f ca="1">IF(AND(B377&lt;Analysis!$B$40,B377&gt;0),INTEGRAL2(AL377,$B377,AM376,AL376,$B376,Analysis!$B$23),0)</f>
        <v>0</v>
      </c>
      <c r="AN377">
        <f>IF($P377,AM377*Analysis!$B$30+Analysis!$B$31,0)</f>
        <v>0</v>
      </c>
      <c r="AO377">
        <f>AN377-'Flight Input'!$U377</f>
        <v>0</v>
      </c>
      <c r="AQ377">
        <f>Analysis!$B$36*'Flight Input'!U377+IF('Flight Input'!U377 &gt; 0,Analysis!$B$37,0)</f>
        <v>0</v>
      </c>
      <c r="AR377">
        <f ca="1">_xlfn.COVARIANCE.P($AN$102:$AN$1102,'Flight Input'!U377:U1377)</f>
        <v>-4.6681343445752529E-3</v>
      </c>
    </row>
    <row r="378" spans="1:44" x14ac:dyDescent="0.3">
      <c r="A378">
        <v>376</v>
      </c>
      <c r="B378">
        <f>'Flight Input'!M378</f>
        <v>7.5683180000050925</v>
      </c>
      <c r="C378">
        <f ca="1">INDIRECT(CONCATENATE("'Flight Input'!",Analysis!$B$2,A378+2))</f>
        <v>9.8504073900000009</v>
      </c>
      <c r="D378">
        <f t="shared" si="678"/>
        <v>1.6107000003103167E-2</v>
      </c>
      <c r="F378">
        <f t="shared" ca="1" si="684"/>
        <v>74.054102868830526</v>
      </c>
      <c r="G378">
        <f t="shared" ca="1" si="685"/>
        <v>279.00573010658189</v>
      </c>
      <c r="I378">
        <f>SUM(D$2:D378)/COUNT(D$2:D378)</f>
        <v>1.9988611702153339E-2</v>
      </c>
      <c r="J378">
        <f t="shared" si="679"/>
        <v>0.80580883970886219</v>
      </c>
      <c r="L378">
        <f ca="1">VARA(C$2:C378)</f>
        <v>5.290758186573993E-4</v>
      </c>
      <c r="M378">
        <f t="shared" ca="1" si="680"/>
        <v>-8.6190527315779597E-5</v>
      </c>
      <c r="N378">
        <f t="shared" ca="1" si="686"/>
        <v>6.0905196485987298E-4</v>
      </c>
      <c r="O378" t="b">
        <f ca="1">IF(OR(O377,M378*MIN((B378-B$2)*Analysis!$B$19,1)&gt;Analysis!$B$18),TRUE,FALSE)</f>
        <v>0</v>
      </c>
      <c r="P378" t="b">
        <f>IF(OR('Flight Input'!N378=3,'Flight Input'!N378=9),TRUE,FALSE)</f>
        <v>0</v>
      </c>
      <c r="Q378">
        <f ca="1">IF(O378,Q377,SUM(C$2:C378)/COUNT(C$2:C378))+(Analysis!$D$14-500)/1000000</f>
        <v>9.8534245848010649</v>
      </c>
      <c r="R378">
        <f t="shared" ca="1" si="681"/>
        <v>0</v>
      </c>
      <c r="S378">
        <f t="shared" ca="1" si="687"/>
        <v>0</v>
      </c>
      <c r="T378">
        <f>IF(P378,T377+S378*$D378,0)</f>
        <v>0</v>
      </c>
      <c r="U378">
        <f>IF($P378,T378*Analysis!$B$28+Analysis!$B$29,0)</f>
        <v>0</v>
      </c>
      <c r="V378">
        <f>U378-'Flight Input'!$U378</f>
        <v>0</v>
      </c>
      <c r="W378">
        <f ca="1">MEDIAN2(R378,Analysis!$B$5,2)</f>
        <v>0</v>
      </c>
      <c r="X378">
        <f t="shared" ref="X378:Y378" ca="1" si="796">X377+W378*$D378</f>
        <v>0</v>
      </c>
      <c r="Y378">
        <f t="shared" ca="1" si="796"/>
        <v>0</v>
      </c>
      <c r="AA378">
        <f ca="1">AVERAGE2(W378,Analysis!$B$6,2)</f>
        <v>0</v>
      </c>
      <c r="AB378">
        <f t="shared" ref="AB378:AC378" ca="1" si="797">AB377+AA378*$D378</f>
        <v>0</v>
      </c>
      <c r="AC378">
        <f t="shared" ca="1" si="797"/>
        <v>0</v>
      </c>
      <c r="AF378">
        <f ca="1">IF(B378&gt;0,C378-Analysis!$B$14,0)</f>
        <v>-2.7600014571511622E-3</v>
      </c>
      <c r="AG378">
        <f ca="1">IF(B378&gt;0,AG377+AF378*$D378,0)</f>
        <v>4.7534774779062303E-4</v>
      </c>
      <c r="AH378">
        <f ca="1">IF(B378&gt;0,AH377+AG378*$D378,0)</f>
        <v>-4.8318976487092269E-2</v>
      </c>
      <c r="AI378">
        <f ca="1">IF(AND(B378&gt;Analysis!$B$39,B378&lt;Analysis!$B$40),FilterInput(AF378,Analysis!$B$34,Analysis!$B$35),0)</f>
        <v>0</v>
      </c>
      <c r="AJ378">
        <f ca="1">MEDIAN2(AI378,Analysis!$B$5,2)</f>
        <v>0</v>
      </c>
      <c r="AK378">
        <f ca="1">AVERAGE2(AJ378,Analysis!$B$6,2)</f>
        <v>0</v>
      </c>
      <c r="AL378">
        <f ca="1">INTEGRAL2(R378,$B378,AL377,R377,$B377,Analysis!$B$22)</f>
        <v>0</v>
      </c>
      <c r="AM378">
        <f ca="1">IF(AND(B378&lt;Analysis!$B$40,B378&gt;0),INTEGRAL2(AL378,$B378,AM377,AL377,$B377,Analysis!$B$23),0)</f>
        <v>0</v>
      </c>
      <c r="AN378">
        <f>IF($P378,AM378*Analysis!$B$30+Analysis!$B$31,0)</f>
        <v>0</v>
      </c>
      <c r="AO378">
        <f>AN378-'Flight Input'!$U378</f>
        <v>0</v>
      </c>
      <c r="AQ378">
        <f>Analysis!$B$36*'Flight Input'!U378+IF('Flight Input'!U378 &gt; 0,Analysis!$B$37,0)</f>
        <v>0</v>
      </c>
      <c r="AR378">
        <f ca="1">_xlfn.COVARIANCE.P($AN$102:$AN$1102,'Flight Input'!U378:U1378)</f>
        <v>-4.7461474772633521E-3</v>
      </c>
    </row>
    <row r="379" spans="1:44" x14ac:dyDescent="0.3">
      <c r="A379">
        <v>377</v>
      </c>
      <c r="B379">
        <f>'Flight Input'!M379</f>
        <v>7.5886889999965206</v>
      </c>
      <c r="C379">
        <f ca="1">INDIRECT(CONCATENATE("'Flight Input'!",Analysis!$B$2,A379+2))</f>
        <v>9.8849091599999994</v>
      </c>
      <c r="D379">
        <f t="shared" si="678"/>
        <v>2.0370999991428107E-2</v>
      </c>
      <c r="F379">
        <f t="shared" ca="1" si="684"/>
        <v>74.255468353244154</v>
      </c>
      <c r="G379">
        <f t="shared" ca="1" si="685"/>
        <v>280.5183882517693</v>
      </c>
      <c r="I379">
        <f>SUM(D$2:D379)/COUNT(D$2:D379)</f>
        <v>1.9989625994697835E-2</v>
      </c>
      <c r="J379">
        <f t="shared" si="679"/>
        <v>1.0190785959092696</v>
      </c>
      <c r="L379">
        <f ca="1">VARA(C$2:C379)</f>
        <v>5.3031322071879971E-4</v>
      </c>
      <c r="M379">
        <f t="shared" ca="1" si="680"/>
        <v>6.0743314610038553E-5</v>
      </c>
      <c r="N379">
        <f t="shared" ca="1" si="686"/>
        <v>1.6936709054300971</v>
      </c>
      <c r="O379" t="b">
        <f ca="1">IF(OR(O378,M379*MIN((B379-B$2)*Analysis!$B$19,1)&gt;Analysis!$B$18),TRUE,FALSE)</f>
        <v>0</v>
      </c>
      <c r="P379" t="b">
        <f>IF(OR('Flight Input'!N379=3,'Flight Input'!N379=9),TRUE,FALSE)</f>
        <v>0</v>
      </c>
      <c r="Q379">
        <f ca="1">IF(O379,Q378,SUM(C$2:C379)/COUNT(C$2:C379))+(Analysis!$D$14-500)/1000000</f>
        <v>9.8535081683333363</v>
      </c>
      <c r="R379">
        <f t="shared" ca="1" si="681"/>
        <v>0</v>
      </c>
      <c r="S379">
        <f t="shared" ca="1" si="687"/>
        <v>0</v>
      </c>
      <c r="T379">
        <f>IF(P379,T378+S379*$D379,0)</f>
        <v>0</v>
      </c>
      <c r="U379">
        <f>IF($P379,T379*Analysis!$B$28+Analysis!$B$29,0)</f>
        <v>0</v>
      </c>
      <c r="V379">
        <f>U379-'Flight Input'!$U379</f>
        <v>0</v>
      </c>
      <c r="W379">
        <f ca="1">MEDIAN2(R379,Analysis!$B$5,2)</f>
        <v>0</v>
      </c>
      <c r="X379">
        <f t="shared" ref="X379:Y379" ca="1" si="798">X378+W379*$D379</f>
        <v>0</v>
      </c>
      <c r="Y379">
        <f t="shared" ca="1" si="798"/>
        <v>0</v>
      </c>
      <c r="AA379">
        <f ca="1">AVERAGE2(W379,Analysis!$B$6,2)</f>
        <v>0</v>
      </c>
      <c r="AB379">
        <f t="shared" ref="AB379:AC379" ca="1" si="799">AB378+AA379*$D379</f>
        <v>0</v>
      </c>
      <c r="AC379">
        <f t="shared" ca="1" si="799"/>
        <v>0</v>
      </c>
      <c r="AF379">
        <f ca="1">IF(B379&gt;0,C379-Analysis!$B$14,0)</f>
        <v>3.1741768542847382E-2</v>
      </c>
      <c r="AG379">
        <f ca="1">IF(B379&gt;0,AG378+AF379*$D379,0)</f>
        <v>1.1219593145048801E-3</v>
      </c>
      <c r="AH379">
        <f ca="1">IF(B379&gt;0,AH378+AG379*$D379,0)</f>
        <v>-4.8296121053906106E-2</v>
      </c>
      <c r="AI379">
        <f ca="1">IF(AND(B379&gt;Analysis!$B$39,B379&lt;Analysis!$B$40),FilterInput(AF379,Analysis!$B$34,Analysis!$B$35),0)</f>
        <v>0</v>
      </c>
      <c r="AJ379">
        <f ca="1">MEDIAN2(AI379,Analysis!$B$5,2)</f>
        <v>0</v>
      </c>
      <c r="AK379">
        <f ca="1">AVERAGE2(AJ379,Analysis!$B$6,2)</f>
        <v>0</v>
      </c>
      <c r="AL379">
        <f ca="1">INTEGRAL2(R379,$B379,AL378,R378,$B378,Analysis!$B$22)</f>
        <v>0</v>
      </c>
      <c r="AM379">
        <f ca="1">IF(AND(B379&lt;Analysis!$B$40,B379&gt;0),INTEGRAL2(AL379,$B379,AM378,AL378,$B378,Analysis!$B$23),0)</f>
        <v>0</v>
      </c>
      <c r="AN379">
        <f>IF($P379,AM379*Analysis!$B$30+Analysis!$B$31,0)</f>
        <v>0</v>
      </c>
      <c r="AO379">
        <f>AN379-'Flight Input'!$U379</f>
        <v>0</v>
      </c>
      <c r="AQ379">
        <f>Analysis!$B$36*'Flight Input'!U379+IF('Flight Input'!U379 &gt; 0,Analysis!$B$37,0)</f>
        <v>0</v>
      </c>
      <c r="AR379">
        <f ca="1">_xlfn.COVARIANCE.P($AN$102:$AN$1102,'Flight Input'!U379:U1379)</f>
        <v>-4.8252070572361453E-3</v>
      </c>
    </row>
    <row r="380" spans="1:44" x14ac:dyDescent="0.3">
      <c r="A380">
        <v>378</v>
      </c>
      <c r="B380">
        <f>'Flight Input'!M380</f>
        <v>7.6127379999961704</v>
      </c>
      <c r="C380">
        <f ca="1">INDIRECT(CONCATENATE("'Flight Input'!",Analysis!$B$2,A380+2))</f>
        <v>9.8500542300000014</v>
      </c>
      <c r="D380">
        <f t="shared" si="678"/>
        <v>2.4048999999649823E-2</v>
      </c>
      <c r="F380">
        <f t="shared" ca="1" si="684"/>
        <v>74.492352307417974</v>
      </c>
      <c r="G380">
        <f t="shared" ca="1" si="685"/>
        <v>282.3098548323843</v>
      </c>
      <c r="I380">
        <f>SUM(D$2:D380)/COUNT(D$2:D380)</f>
        <v>2.0000365079367022E-2</v>
      </c>
      <c r="J380">
        <f t="shared" si="679"/>
        <v>1.2024280508989056</v>
      </c>
      <c r="L380">
        <f ca="1">VARA(C$2:C380)</f>
        <v>5.2893977944658407E-4</v>
      </c>
      <c r="M380">
        <f t="shared" ca="1" si="680"/>
        <v>-5.7110119848461085E-5</v>
      </c>
      <c r="N380">
        <f t="shared" ca="1" si="686"/>
        <v>-1.4493297018797282</v>
      </c>
      <c r="O380" t="b">
        <f ca="1">IF(OR(O379,M380*MIN((B380-B$2)*Analysis!$B$19,1)&gt;Analysis!$B$18),TRUE,FALSE)</f>
        <v>0</v>
      </c>
      <c r="P380" t="b">
        <f>IF(OR('Flight Input'!N380=3,'Flight Input'!N380=9),TRUE,FALSE)</f>
        <v>0</v>
      </c>
      <c r="Q380">
        <f ca="1">IF(O380,Q379,SUM(C$2:C380)/COUNT(C$2:C380))+(Analysis!$D$14-500)/1000000</f>
        <v>9.8534993452770472</v>
      </c>
      <c r="R380">
        <f t="shared" ca="1" si="681"/>
        <v>0</v>
      </c>
      <c r="S380">
        <f t="shared" ca="1" si="687"/>
        <v>0</v>
      </c>
      <c r="T380">
        <f>IF(P380,T379+S380*$D380,0)</f>
        <v>0</v>
      </c>
      <c r="U380">
        <f>IF($P380,T380*Analysis!$B$28+Analysis!$B$29,0)</f>
        <v>0</v>
      </c>
      <c r="V380">
        <f>U380-'Flight Input'!$U380</f>
        <v>0</v>
      </c>
      <c r="W380">
        <f ca="1">MEDIAN2(R380,Analysis!$B$5,2)</f>
        <v>0</v>
      </c>
      <c r="X380">
        <f t="shared" ref="X380:Y380" ca="1" si="800">X379+W380*$D380</f>
        <v>0</v>
      </c>
      <c r="Y380">
        <f t="shared" ca="1" si="800"/>
        <v>0</v>
      </c>
      <c r="AA380">
        <f ca="1">AVERAGE2(W380,Analysis!$B$6,2)</f>
        <v>0</v>
      </c>
      <c r="AB380">
        <f t="shared" ref="AB380:AC380" ca="1" si="801">AB379+AA380*$D380</f>
        <v>0</v>
      </c>
      <c r="AC380">
        <f t="shared" ca="1" si="801"/>
        <v>0</v>
      </c>
      <c r="AF380">
        <f ca="1">IF(B380&gt;0,C380-Analysis!$B$14,0)</f>
        <v>-3.1131614571506816E-3</v>
      </c>
      <c r="AG380">
        <f ca="1">IF(B380&gt;0,AG379+AF380*$D380,0)</f>
        <v>1.0470908946229535E-3</v>
      </c>
      <c r="AH380">
        <f ca="1">IF(B380&gt;0,AH379+AG380*$D380,0)</f>
        <v>-4.8270939564981685E-2</v>
      </c>
      <c r="AI380">
        <f ca="1">IF(AND(B380&gt;Analysis!$B$39,B380&lt;Analysis!$B$40),FilterInput(AF380,Analysis!$B$34,Analysis!$B$35),0)</f>
        <v>0</v>
      </c>
      <c r="AJ380">
        <f ca="1">MEDIAN2(AI380,Analysis!$B$5,2)</f>
        <v>0</v>
      </c>
      <c r="AK380">
        <f ca="1">AVERAGE2(AJ380,Analysis!$B$6,2)</f>
        <v>0</v>
      </c>
      <c r="AL380">
        <f ca="1">INTEGRAL2(R380,$B380,AL379,R379,$B379,Analysis!$B$22)</f>
        <v>0</v>
      </c>
      <c r="AM380">
        <f ca="1">IF(AND(B380&lt;Analysis!$B$40,B380&gt;0),INTEGRAL2(AL380,$B380,AM379,AL379,$B379,Analysis!$B$23),0)</f>
        <v>0</v>
      </c>
      <c r="AN380">
        <f>IF($P380,AM380*Analysis!$B$30+Analysis!$B$31,0)</f>
        <v>0</v>
      </c>
      <c r="AO380">
        <f>AN380-'Flight Input'!$U380</f>
        <v>0</v>
      </c>
      <c r="AQ380">
        <f>Analysis!$B$36*'Flight Input'!U380+IF('Flight Input'!U380 &gt; 0,Analysis!$B$37,0)</f>
        <v>0</v>
      </c>
      <c r="AR380">
        <f ca="1">_xlfn.COVARIANCE.P($AN$102:$AN$1102,'Flight Input'!U380:U1380)</f>
        <v>-4.904839224373134E-3</v>
      </c>
    </row>
    <row r="381" spans="1:44" x14ac:dyDescent="0.3">
      <c r="A381">
        <v>379</v>
      </c>
      <c r="B381">
        <f>'Flight Input'!M381</f>
        <v>7.6298700000043027</v>
      </c>
      <c r="C381">
        <f ca="1">INDIRECT(CONCATENATE("'Flight Input'!",Analysis!$B$2,A381+2))</f>
        <v>9.8431283700000005</v>
      </c>
      <c r="D381">
        <f t="shared" si="678"/>
        <v>1.7132000008132309E-2</v>
      </c>
      <c r="F381">
        <f t="shared" ca="1" si="684"/>
        <v>74.660984782732868</v>
      </c>
      <c r="G381">
        <f t="shared" ca="1" si="685"/>
        <v>283.58894682428922</v>
      </c>
      <c r="I381">
        <f>SUM(D$2:D381)/COUNT(D$2:D381)</f>
        <v>1.999279683379648E-2</v>
      </c>
      <c r="J381">
        <f t="shared" si="679"/>
        <v>0.85690862316831096</v>
      </c>
      <c r="L381">
        <f ca="1">VARA(C$2:C381)</f>
        <v>5.2782123264321159E-4</v>
      </c>
      <c r="M381">
        <f t="shared" ca="1" si="680"/>
        <v>-6.5289913777814569E-5</v>
      </c>
      <c r="N381">
        <f t="shared" ca="1" si="686"/>
        <v>-0.40426453401314699</v>
      </c>
      <c r="O381" t="b">
        <f ca="1">IF(OR(O380,M381*MIN((B381-B$2)*Analysis!$B$19,1)&gt;Analysis!$B$18),TRUE,FALSE)</f>
        <v>0</v>
      </c>
      <c r="P381" t="b">
        <f>IF(OR('Flight Input'!N381=3,'Flight Input'!N381=9),TRUE,FALSE)</f>
        <v>0</v>
      </c>
      <c r="Q381">
        <f ca="1">IF(O381,Q380,SUM(C$2:C381)/COUNT(C$2:C381))+(Analysis!$D$14-500)/1000000</f>
        <v>9.8534723427105302</v>
      </c>
      <c r="R381">
        <f t="shared" ca="1" si="681"/>
        <v>0</v>
      </c>
      <c r="S381">
        <f t="shared" ca="1" si="687"/>
        <v>0</v>
      </c>
      <c r="T381">
        <f>IF(P381,T380+S381*$D381,0)</f>
        <v>0</v>
      </c>
      <c r="U381">
        <f>IF($P381,T381*Analysis!$B$28+Analysis!$B$29,0)</f>
        <v>0</v>
      </c>
      <c r="V381">
        <f>U381-'Flight Input'!$U381</f>
        <v>0</v>
      </c>
      <c r="W381">
        <f ca="1">MEDIAN2(R381,Analysis!$B$5,2)</f>
        <v>0</v>
      </c>
      <c r="X381">
        <f t="shared" ref="X381:Y381" ca="1" si="802">X380+W381*$D381</f>
        <v>0</v>
      </c>
      <c r="Y381">
        <f t="shared" ca="1" si="802"/>
        <v>0</v>
      </c>
      <c r="AA381">
        <f ca="1">AVERAGE2(W381,Analysis!$B$6,2)</f>
        <v>0</v>
      </c>
      <c r="AB381">
        <f t="shared" ref="AB381:AC381" ca="1" si="803">AB380+AA381*$D381</f>
        <v>0</v>
      </c>
      <c r="AC381">
        <f t="shared" ca="1" si="803"/>
        <v>0</v>
      </c>
      <c r="AF381">
        <f ca="1">IF(B381&gt;0,C381-Analysis!$B$14,0)</f>
        <v>-1.003902145715152E-2</v>
      </c>
      <c r="AG381">
        <f ca="1">IF(B381&gt;0,AG380+AF381*$D381,0)</f>
        <v>8.7510237893739318E-4</v>
      </c>
      <c r="AH381">
        <f ca="1">IF(B381&gt;0,AH380+AG381*$D381,0)</f>
        <v>-4.8255947311018614E-2</v>
      </c>
      <c r="AI381">
        <f ca="1">IF(AND(B381&gt;Analysis!$B$39,B381&lt;Analysis!$B$40),FilterInput(AF381,Analysis!$B$34,Analysis!$B$35),0)</f>
        <v>0</v>
      </c>
      <c r="AJ381">
        <f ca="1">MEDIAN2(AI381,Analysis!$B$5,2)</f>
        <v>0</v>
      </c>
      <c r="AK381">
        <f ca="1">AVERAGE2(AJ381,Analysis!$B$6,2)</f>
        <v>0</v>
      </c>
      <c r="AL381">
        <f ca="1">INTEGRAL2(R381,$B381,AL380,R380,$B380,Analysis!$B$22)</f>
        <v>0</v>
      </c>
      <c r="AM381">
        <f ca="1">IF(AND(B381&lt;Analysis!$B$40,B381&gt;0),INTEGRAL2(AL381,$B381,AM380,AL380,$B380,Analysis!$B$23),0)</f>
        <v>0</v>
      </c>
      <c r="AN381">
        <f>IF($P381,AM381*Analysis!$B$30+Analysis!$B$31,0)</f>
        <v>0</v>
      </c>
      <c r="AO381">
        <f>AN381-'Flight Input'!$U381</f>
        <v>0</v>
      </c>
      <c r="AQ381">
        <f>Analysis!$B$36*'Flight Input'!U381+IF('Flight Input'!U381 &gt; 0,Analysis!$B$37,0)</f>
        <v>0</v>
      </c>
      <c r="AR381">
        <f ca="1">_xlfn.COVARIANCE.P($AN$102:$AN$1102,'Flight Input'!U381:U1381)</f>
        <v>-4.985600267205321E-3</v>
      </c>
    </row>
    <row r="382" spans="1:44" x14ac:dyDescent="0.3">
      <c r="A382">
        <v>380</v>
      </c>
      <c r="B382">
        <f>'Flight Input'!M382</f>
        <v>7.6484230000060052</v>
      </c>
      <c r="C382">
        <f ca="1">INDIRECT(CONCATENATE("'Flight Input'!",Analysis!$B$2,A382+2))</f>
        <v>9.8275697100000023</v>
      </c>
      <c r="D382">
        <f t="shared" si="678"/>
        <v>1.8553000001702458E-2</v>
      </c>
      <c r="F382">
        <f t="shared" ca="1" si="684"/>
        <v>74.843315683579235</v>
      </c>
      <c r="G382">
        <f t="shared" ca="1" si="685"/>
        <v>284.97751486029409</v>
      </c>
      <c r="I382">
        <f>SUM(D$2:D382)/COUNT(D$2:D382)</f>
        <v>1.9989007894764654E-2</v>
      </c>
      <c r="J382">
        <f t="shared" si="679"/>
        <v>0.92816012177181129</v>
      </c>
      <c r="L382">
        <f ca="1">VARA(C$2:C382)</f>
        <v>5.2817831838140915E-4</v>
      </c>
      <c r="M382">
        <f t="shared" ca="1" si="680"/>
        <v>1.9246792333573597E-5</v>
      </c>
      <c r="N382">
        <f t="shared" ca="1" si="686"/>
        <v>-0.83860615526170856</v>
      </c>
      <c r="O382" t="b">
        <f ca="1">IF(OR(O381,M382*MIN((B382-B$2)*Analysis!$B$19,1)&gt;Analysis!$B$18),TRUE,FALSE)</f>
        <v>0</v>
      </c>
      <c r="P382" t="b">
        <f>IF(OR('Flight Input'!N382=3,'Flight Input'!N382=9),TRUE,FALSE)</f>
        <v>0</v>
      </c>
      <c r="Q382">
        <f ca="1">IF(O382,Q381,SUM(C$2:C382)/COUNT(C$2:C382))+(Analysis!$D$14-500)/1000000</f>
        <v>9.8534046455118141</v>
      </c>
      <c r="R382">
        <f t="shared" ca="1" si="681"/>
        <v>0</v>
      </c>
      <c r="S382">
        <f t="shared" ca="1" si="687"/>
        <v>0</v>
      </c>
      <c r="T382">
        <f>IF(P382,T381+S382*$D382,0)</f>
        <v>0</v>
      </c>
      <c r="U382">
        <f>IF($P382,T382*Analysis!$B$28+Analysis!$B$29,0)</f>
        <v>0</v>
      </c>
      <c r="V382">
        <f>U382-'Flight Input'!$U382</f>
        <v>0</v>
      </c>
      <c r="W382">
        <f ca="1">MEDIAN2(R382,Analysis!$B$5,2)</f>
        <v>0</v>
      </c>
      <c r="X382">
        <f t="shared" ref="X382:Y382" ca="1" si="804">X381+W382*$D382</f>
        <v>0</v>
      </c>
      <c r="Y382">
        <f t="shared" ca="1" si="804"/>
        <v>0</v>
      </c>
      <c r="AA382">
        <f ca="1">AVERAGE2(W382,Analysis!$B$6,2)</f>
        <v>0</v>
      </c>
      <c r="AB382">
        <f t="shared" ref="AB382:AC382" ca="1" si="805">AB381+AA382*$D382</f>
        <v>0</v>
      </c>
      <c r="AC382">
        <f t="shared" ca="1" si="805"/>
        <v>0</v>
      </c>
      <c r="AF382">
        <f ca="1">IF(B382&gt;0,C382-Analysis!$B$14,0)</f>
        <v>-2.559768145714969E-2</v>
      </c>
      <c r="AG382">
        <f ca="1">IF(B382&gt;0,AG381+AF382*$D382,0)</f>
        <v>4.0018859481931603E-4</v>
      </c>
      <c r="AH382">
        <f ca="1">IF(B382&gt;0,AH381+AG382*$D382,0)</f>
        <v>-4.8248522612018251E-2</v>
      </c>
      <c r="AI382">
        <f ca="1">IF(AND(B382&gt;Analysis!$B$39,B382&lt;Analysis!$B$40),FilterInput(AF382,Analysis!$B$34,Analysis!$B$35),0)</f>
        <v>0</v>
      </c>
      <c r="AJ382">
        <f ca="1">MEDIAN2(AI382,Analysis!$B$5,2)</f>
        <v>0</v>
      </c>
      <c r="AK382">
        <f ca="1">AVERAGE2(AJ382,Analysis!$B$6,2)</f>
        <v>0</v>
      </c>
      <c r="AL382">
        <f ca="1">INTEGRAL2(R382,$B382,AL381,R381,$B381,Analysis!$B$22)</f>
        <v>0</v>
      </c>
      <c r="AM382">
        <f ca="1">IF(AND(B382&lt;Analysis!$B$40,B382&gt;0),INTEGRAL2(AL382,$B382,AM381,AL381,$B381,Analysis!$B$23),0)</f>
        <v>0</v>
      </c>
      <c r="AN382">
        <f>IF($P382,AM382*Analysis!$B$30+Analysis!$B$31,0)</f>
        <v>0</v>
      </c>
      <c r="AO382">
        <f>AN382-'Flight Input'!$U382</f>
        <v>0</v>
      </c>
      <c r="AQ382">
        <f>Analysis!$B$36*'Flight Input'!U382+IF('Flight Input'!U382 &gt; 0,Analysis!$B$37,0)</f>
        <v>0</v>
      </c>
      <c r="AR382">
        <f ca="1">_xlfn.COVARIANCE.P($AN$102:$AN$1102,'Flight Input'!U382:U1382)</f>
        <v>-5.0674825313719455E-3</v>
      </c>
    </row>
    <row r="383" spans="1:44" x14ac:dyDescent="0.3">
      <c r="A383">
        <v>381</v>
      </c>
      <c r="B383">
        <f>'Flight Input'!M383</f>
        <v>7.6698239999968791</v>
      </c>
      <c r="C383">
        <f ca="1">INDIRECT(CONCATENATE("'Flight Input'!",Analysis!$B$2,A383+2))</f>
        <v>9.8461596600000014</v>
      </c>
      <c r="D383">
        <f t="shared" si="678"/>
        <v>2.140099999087397E-2</v>
      </c>
      <c r="F383">
        <f t="shared" ca="1" si="684"/>
        <v>75.054033346373032</v>
      </c>
      <c r="G383">
        <f t="shared" ca="1" si="685"/>
        <v>286.58374622725489</v>
      </c>
      <c r="I383">
        <f>SUM(D$2:D383)/COUNT(D$2:D383)</f>
        <v>1.9992713910764941E-2</v>
      </c>
      <c r="J383">
        <f t="shared" si="679"/>
        <v>1.070439965599205</v>
      </c>
      <c r="L383">
        <f ca="1">VARA(C$2:C383)</f>
        <v>5.2692529064599916E-4</v>
      </c>
      <c r="M383">
        <f t="shared" ca="1" si="680"/>
        <v>-5.8549961961792549E-5</v>
      </c>
      <c r="N383">
        <f t="shared" ca="1" si="686"/>
        <v>0.86864866164788523</v>
      </c>
      <c r="O383" t="b">
        <f ca="1">IF(OR(O382,M383*MIN((B383-B$2)*Analysis!$B$19,1)&gt;Analysis!$B$18),TRUE,FALSE)</f>
        <v>0</v>
      </c>
      <c r="P383" t="b">
        <f>IF(OR('Flight Input'!N383=3,'Flight Input'!N383=9),TRUE,FALSE)</f>
        <v>0</v>
      </c>
      <c r="Q383">
        <f ca="1">IF(O383,Q382,SUM(C$2:C383)/COUNT(C$2:C383))+(Analysis!$D$14-500)/1000000</f>
        <v>9.8533859675392694</v>
      </c>
      <c r="R383">
        <f t="shared" ca="1" si="681"/>
        <v>0</v>
      </c>
      <c r="S383">
        <f t="shared" ca="1" si="687"/>
        <v>0</v>
      </c>
      <c r="T383">
        <f>IF(P383,T382+S383*$D383,0)</f>
        <v>0</v>
      </c>
      <c r="U383">
        <f>IF($P383,T383*Analysis!$B$28+Analysis!$B$29,0)</f>
        <v>0</v>
      </c>
      <c r="V383">
        <f>U383-'Flight Input'!$U383</f>
        <v>0</v>
      </c>
      <c r="W383">
        <f ca="1">MEDIAN2(R383,Analysis!$B$5,2)</f>
        <v>0</v>
      </c>
      <c r="X383">
        <f t="shared" ref="X383:Y383" ca="1" si="806">X382+W383*$D383</f>
        <v>0</v>
      </c>
      <c r="Y383">
        <f t="shared" ca="1" si="806"/>
        <v>0</v>
      </c>
      <c r="AA383">
        <f ca="1">AVERAGE2(W383,Analysis!$B$6,2)</f>
        <v>0</v>
      </c>
      <c r="AB383">
        <f t="shared" ref="AB383:AC383" ca="1" si="807">AB382+AA383*$D383</f>
        <v>0</v>
      </c>
      <c r="AC383">
        <f t="shared" ca="1" si="807"/>
        <v>0</v>
      </c>
      <c r="AF383">
        <f ca="1">IF(B383&gt;0,C383-Analysis!$B$14,0)</f>
        <v>-7.0077314571506122E-3</v>
      </c>
      <c r="AG383">
        <f ca="1">IF(B383&gt;0,AG382+AF383*$D383,0)</f>
        <v>2.5021613396878858E-4</v>
      </c>
      <c r="AH383">
        <f ca="1">IF(B383&gt;0,AH382+AG383*$D383,0)</f>
        <v>-4.8243167736537466E-2</v>
      </c>
      <c r="AI383">
        <f ca="1">IF(AND(B383&gt;Analysis!$B$39,B383&lt;Analysis!$B$40),FilterInput(AF383,Analysis!$B$34,Analysis!$B$35),0)</f>
        <v>0</v>
      </c>
      <c r="AJ383">
        <f ca="1">MEDIAN2(AI383,Analysis!$B$5,2)</f>
        <v>0</v>
      </c>
      <c r="AK383">
        <f ca="1">AVERAGE2(AJ383,Analysis!$B$6,2)</f>
        <v>0</v>
      </c>
      <c r="AL383">
        <f ca="1">INTEGRAL2(R383,$B383,AL382,R382,$B382,Analysis!$B$22)</f>
        <v>0</v>
      </c>
      <c r="AM383">
        <f ca="1">IF(AND(B383&lt;Analysis!$B$40,B383&gt;0),INTEGRAL2(AL383,$B383,AM382,AL382,$B382,Analysis!$B$23),0)</f>
        <v>0</v>
      </c>
      <c r="AN383">
        <f>IF($P383,AM383*Analysis!$B$30+Analysis!$B$31,0)</f>
        <v>0</v>
      </c>
      <c r="AO383">
        <f>AN383-'Flight Input'!$U383</f>
        <v>0</v>
      </c>
      <c r="AQ383">
        <f>Analysis!$B$36*'Flight Input'!U383+IF('Flight Input'!U383 &gt; 0,Analysis!$B$37,0)</f>
        <v>0</v>
      </c>
      <c r="AR383">
        <f ca="1">_xlfn.COVARIANCE.P($AN$102:$AN$1102,'Flight Input'!U383:U1383)</f>
        <v>-5.1499638958146946E-3</v>
      </c>
    </row>
    <row r="384" spans="1:44" x14ac:dyDescent="0.3">
      <c r="A384">
        <v>382</v>
      </c>
      <c r="B384">
        <f>'Flight Input'!M384</f>
        <v>7.6921860000002198</v>
      </c>
      <c r="C384">
        <f ca="1">INDIRECT(CONCATENATE("'Flight Input'!",Analysis!$B$2,A384+2))</f>
        <v>9.8360357399999998</v>
      </c>
      <c r="D384">
        <f t="shared" si="678"/>
        <v>2.2362000003340654E-2</v>
      </c>
      <c r="F384">
        <f t="shared" ca="1" si="684"/>
        <v>75.273986777623776</v>
      </c>
      <c r="G384">
        <f t="shared" ca="1" si="685"/>
        <v>288.26702311982757</v>
      </c>
      <c r="I384">
        <f>SUM(D$2:D384)/COUNT(D$2:D384)</f>
        <v>1.9998916230379013E-2</v>
      </c>
      <c r="J384">
        <f t="shared" si="679"/>
        <v>1.1181605915910602</v>
      </c>
      <c r="L384">
        <f ca="1">VARA(C$2:C384)</f>
        <v>5.26321950618276E-4</v>
      </c>
      <c r="M384">
        <f t="shared" ca="1" si="680"/>
        <v>-2.6980593311556632E-5</v>
      </c>
      <c r="N384">
        <f t="shared" ca="1" si="686"/>
        <v>-0.45272873618143317</v>
      </c>
      <c r="O384" t="b">
        <f ca="1">IF(OR(O383,M384*MIN((B384-B$2)*Analysis!$B$19,1)&gt;Analysis!$B$18),TRUE,FALSE)</f>
        <v>0</v>
      </c>
      <c r="P384" t="b">
        <f>IF(OR('Flight Input'!N384=3,'Flight Input'!N384=9),TRUE,FALSE)</f>
        <v>0</v>
      </c>
      <c r="Q384">
        <f ca="1">IF(O384,Q383,SUM(C$2:C384)/COUNT(C$2:C384))+(Analysis!$D$14-500)/1000000</f>
        <v>9.853340953890342</v>
      </c>
      <c r="R384">
        <f t="shared" ca="1" si="681"/>
        <v>0</v>
      </c>
      <c r="S384">
        <f t="shared" ca="1" si="687"/>
        <v>0</v>
      </c>
      <c r="T384">
        <f>IF(P384,T383+S384*$D384,0)</f>
        <v>0</v>
      </c>
      <c r="U384">
        <f>IF($P384,T384*Analysis!$B$28+Analysis!$B$29,0)</f>
        <v>0</v>
      </c>
      <c r="V384">
        <f>U384-'Flight Input'!$U384</f>
        <v>0</v>
      </c>
      <c r="W384">
        <f ca="1">MEDIAN2(R384,Analysis!$B$5,2)</f>
        <v>0</v>
      </c>
      <c r="X384">
        <f t="shared" ref="X384:Y384" ca="1" si="808">X383+W384*$D384</f>
        <v>0</v>
      </c>
      <c r="Y384">
        <f t="shared" ca="1" si="808"/>
        <v>0</v>
      </c>
      <c r="AA384">
        <f ca="1">AVERAGE2(W384,Analysis!$B$6,2)</f>
        <v>0</v>
      </c>
      <c r="AB384">
        <f t="shared" ref="AB384:AC384" ca="1" si="809">AB383+AA384*$D384</f>
        <v>0</v>
      </c>
      <c r="AC384">
        <f t="shared" ca="1" si="809"/>
        <v>0</v>
      </c>
      <c r="AF384">
        <f ca="1">IF(B384&gt;0,C384-Analysis!$B$14,0)</f>
        <v>-1.713165145715223E-2</v>
      </c>
      <c r="AG384">
        <f ca="1">IF(B384&gt;0,AG383+AF384*$D384,0)</f>
        <v>-1.3288185597328054E-4</v>
      </c>
      <c r="AH384">
        <f ca="1">IF(B384&gt;0,AH383+AG384*$D384,0)</f>
        <v>-4.8246139240601185E-2</v>
      </c>
      <c r="AI384">
        <f ca="1">IF(AND(B384&gt;Analysis!$B$39,B384&lt;Analysis!$B$40),FilterInput(AF384,Analysis!$B$34,Analysis!$B$35),0)</f>
        <v>0</v>
      </c>
      <c r="AJ384">
        <f ca="1">MEDIAN2(AI384,Analysis!$B$5,2)</f>
        <v>0</v>
      </c>
      <c r="AK384">
        <f ca="1">AVERAGE2(AJ384,Analysis!$B$6,2)</f>
        <v>0</v>
      </c>
      <c r="AL384">
        <f ca="1">INTEGRAL2(R384,$B384,AL383,R383,$B383,Analysis!$B$22)</f>
        <v>0</v>
      </c>
      <c r="AM384">
        <f ca="1">IF(AND(B384&lt;Analysis!$B$40,B384&gt;0),INTEGRAL2(AL384,$B384,AM383,AL383,$B383,Analysis!$B$23),0)</f>
        <v>0</v>
      </c>
      <c r="AN384">
        <f>IF($P384,AM384*Analysis!$B$30+Analysis!$B$31,0)</f>
        <v>0</v>
      </c>
      <c r="AO384">
        <f>AN384-'Flight Input'!$U384</f>
        <v>0</v>
      </c>
      <c r="AQ384">
        <f>Analysis!$B$36*'Flight Input'!U384+IF('Flight Input'!U384 &gt; 0,Analysis!$B$37,0)</f>
        <v>0</v>
      </c>
      <c r="AR384">
        <f ca="1">_xlfn.COVARIANCE.P($AN$102:$AN$1102,'Flight Input'!U384:U1384)</f>
        <v>-5.2331884048856196E-3</v>
      </c>
    </row>
    <row r="385" spans="1:44" x14ac:dyDescent="0.3">
      <c r="A385">
        <v>383</v>
      </c>
      <c r="B385">
        <f>'Flight Input'!M385</f>
        <v>7.7091660000005504</v>
      </c>
      <c r="C385">
        <f ca="1">INDIRECT(CONCATENATE("'Flight Input'!",Analysis!$B$2,A385+2))</f>
        <v>9.7945786800000008</v>
      </c>
      <c r="D385">
        <f t="shared" si="678"/>
        <v>1.698000000033062E-2</v>
      </c>
      <c r="F385">
        <f t="shared" ca="1" si="684"/>
        <v>75.440298723613409</v>
      </c>
      <c r="G385">
        <f t="shared" ca="1" si="685"/>
        <v>289.54799939217946</v>
      </c>
      <c r="I385">
        <f>SUM(D$2:D385)/COUNT(D$2:D385)</f>
        <v>1.9991033942572099E-2</v>
      </c>
      <c r="J385">
        <f t="shared" si="679"/>
        <v>0.84938077985904958</v>
      </c>
      <c r="L385">
        <f ca="1">VARA(C$2:C385)</f>
        <v>5.3390630757958019E-4</v>
      </c>
      <c r="M385">
        <f t="shared" ca="1" si="680"/>
        <v>4.4666413198801664E-4</v>
      </c>
      <c r="N385">
        <f t="shared" ca="1" si="686"/>
        <v>-2.4415229681502844</v>
      </c>
      <c r="O385" t="b">
        <f ca="1">IF(OR(O384,M385*MIN((B385-B$2)*Analysis!$B$19,1)&gt;Analysis!$B$18),TRUE,FALSE)</f>
        <v>0</v>
      </c>
      <c r="P385" t="b">
        <f>IF(OR('Flight Input'!N385=3,'Flight Input'!N385=9),TRUE,FALSE)</f>
        <v>0</v>
      </c>
      <c r="Q385">
        <f ca="1">IF(O385,Q384,SUM(C$2:C385)/COUNT(C$2:C385))+(Analysis!$D$14-500)/1000000</f>
        <v>9.8531882135937536</v>
      </c>
      <c r="R385">
        <f t="shared" ca="1" si="681"/>
        <v>0</v>
      </c>
      <c r="S385">
        <f t="shared" ca="1" si="687"/>
        <v>0</v>
      </c>
      <c r="T385">
        <f>IF(P385,T384+S385*$D385,0)</f>
        <v>0</v>
      </c>
      <c r="U385">
        <f>IF($P385,T385*Analysis!$B$28+Analysis!$B$29,0)</f>
        <v>0</v>
      </c>
      <c r="V385">
        <f>U385-'Flight Input'!$U385</f>
        <v>0</v>
      </c>
      <c r="W385">
        <f ca="1">MEDIAN2(R385,Analysis!$B$5,2)</f>
        <v>0</v>
      </c>
      <c r="X385">
        <f t="shared" ref="X385:Y385" ca="1" si="810">X384+W385*$D385</f>
        <v>0</v>
      </c>
      <c r="Y385">
        <f t="shared" ca="1" si="810"/>
        <v>0</v>
      </c>
      <c r="AA385">
        <f ca="1">AVERAGE2(W385,Analysis!$B$6,2)</f>
        <v>0</v>
      </c>
      <c r="AB385">
        <f t="shared" ref="AB385:AC385" ca="1" si="811">AB384+AA385*$D385</f>
        <v>0</v>
      </c>
      <c r="AC385">
        <f t="shared" ca="1" si="811"/>
        <v>0</v>
      </c>
      <c r="AF385">
        <f ca="1">IF(B385&gt;0,C385-Analysis!$B$14,0)</f>
        <v>-5.8588711457151277E-2</v>
      </c>
      <c r="AG385">
        <f ca="1">IF(B385&gt;0,AG384+AF385*$D385,0)</f>
        <v>-1.12771817653508E-3</v>
      </c>
      <c r="AH385">
        <f ca="1">IF(B385&gt;0,AH384+AG385*$D385,0)</f>
        <v>-4.8265287895239123E-2</v>
      </c>
      <c r="AI385">
        <f ca="1">IF(AND(B385&gt;Analysis!$B$39,B385&lt;Analysis!$B$40),FilterInput(AF385,Analysis!$B$34,Analysis!$B$35),0)</f>
        <v>0</v>
      </c>
      <c r="AJ385">
        <f ca="1">MEDIAN2(AI385,Analysis!$B$5,2)</f>
        <v>0</v>
      </c>
      <c r="AK385">
        <f ca="1">AVERAGE2(AJ385,Analysis!$B$6,2)</f>
        <v>0</v>
      </c>
      <c r="AL385">
        <f ca="1">INTEGRAL2(R385,$B385,AL384,R384,$B384,Analysis!$B$22)</f>
        <v>0</v>
      </c>
      <c r="AM385">
        <f ca="1">IF(AND(B385&lt;Analysis!$B$40,B385&gt;0),INTEGRAL2(AL385,$B385,AM384,AL384,$B384,Analysis!$B$23),0)</f>
        <v>0</v>
      </c>
      <c r="AN385">
        <f>IF($P385,AM385*Analysis!$B$30+Analysis!$B$31,0)</f>
        <v>0</v>
      </c>
      <c r="AO385">
        <f>AN385-'Flight Input'!$U385</f>
        <v>0</v>
      </c>
      <c r="AQ385">
        <f>Analysis!$B$36*'Flight Input'!U385+IF('Flight Input'!U385 &gt; 0,Analysis!$B$37,0)</f>
        <v>0</v>
      </c>
      <c r="AR385">
        <f ca="1">_xlfn.COVARIANCE.P($AN$102:$AN$1102,'Flight Input'!U385:U1385)</f>
        <v>-5.3177032022702604E-3</v>
      </c>
    </row>
    <row r="386" spans="1:44" x14ac:dyDescent="0.3">
      <c r="A386">
        <v>384</v>
      </c>
      <c r="B386">
        <f>'Flight Input'!M386</f>
        <v>7.7291450000047917</v>
      </c>
      <c r="C386">
        <f ca="1">INDIRECT(CONCATENATE("'Flight Input'!",Analysis!$B$2,A386+2))</f>
        <v>9.8592265799999996</v>
      </c>
      <c r="D386">
        <f t="shared" si="678"/>
        <v>1.9979000004241243E-2</v>
      </c>
      <c r="F386">
        <f t="shared" ca="1" si="684"/>
        <v>75.637276211497039</v>
      </c>
      <c r="G386">
        <f t="shared" ca="1" si="685"/>
        <v>291.05915653392975</v>
      </c>
      <c r="I386">
        <f>SUM(D$2:D386)/COUNT(D$2:D386)</f>
        <v>1.9991002604191028E-2</v>
      </c>
      <c r="J386">
        <f t="shared" si="679"/>
        <v>0.99939959990064386</v>
      </c>
      <c r="L386">
        <f ca="1">VARA(C$2:C386)</f>
        <v>5.3261411464679265E-4</v>
      </c>
      <c r="M386">
        <f t="shared" ca="1" si="680"/>
        <v>-6.4677558061626266E-5</v>
      </c>
      <c r="N386">
        <f t="shared" ca="1" si="686"/>
        <v>3.2357925815243549</v>
      </c>
      <c r="O386" t="b">
        <f ca="1">IF(OR(O385,M386*MIN((B386-B$2)*Analysis!$B$19,1)&gt;Analysis!$B$18),TRUE,FALSE)</f>
        <v>0</v>
      </c>
      <c r="P386" t="b">
        <f>IF(OR('Flight Input'!N386=3,'Flight Input'!N386=9),TRUE,FALSE)</f>
        <v>0</v>
      </c>
      <c r="Q386">
        <f ca="1">IF(O386,Q385,SUM(C$2:C386)/COUNT(C$2:C386))+(Analysis!$D$14-500)/1000000</f>
        <v>9.8532041833766257</v>
      </c>
      <c r="R386">
        <f t="shared" ca="1" si="681"/>
        <v>0</v>
      </c>
      <c r="S386">
        <f t="shared" ca="1" si="687"/>
        <v>0</v>
      </c>
      <c r="T386">
        <f>IF(P386,T385+S386*$D386,0)</f>
        <v>0</v>
      </c>
      <c r="U386">
        <f>IF($P386,T386*Analysis!$B$28+Analysis!$B$29,0)</f>
        <v>0</v>
      </c>
      <c r="V386">
        <f>U386-'Flight Input'!$U386</f>
        <v>0</v>
      </c>
      <c r="W386">
        <f ca="1">MEDIAN2(R386,Analysis!$B$5,2)</f>
        <v>0</v>
      </c>
      <c r="X386">
        <f t="shared" ref="X386:Y386" ca="1" si="812">X385+W386*$D386</f>
        <v>0</v>
      </c>
      <c r="Y386">
        <f t="shared" ca="1" si="812"/>
        <v>0</v>
      </c>
      <c r="AA386">
        <f ca="1">AVERAGE2(W386,Analysis!$B$6,2)</f>
        <v>0</v>
      </c>
      <c r="AB386">
        <f t="shared" ref="AB386:AC386" ca="1" si="813">AB385+AA386*$D386</f>
        <v>0</v>
      </c>
      <c r="AC386">
        <f t="shared" ca="1" si="813"/>
        <v>0</v>
      </c>
      <c r="AF386">
        <f ca="1">IF(B386&gt;0,C386-Analysis!$B$14,0)</f>
        <v>6.0591885428475933E-3</v>
      </c>
      <c r="AG386">
        <f ca="1">IF(B386&gt;0,AG385+AF386*$D386,0)</f>
        <v>-1.0066616486118295E-3</v>
      </c>
      <c r="AH386">
        <f ca="1">IF(B386&gt;0,AH385+AG386*$D386,0)</f>
        <v>-4.8285399988321008E-2</v>
      </c>
      <c r="AI386">
        <f ca="1">IF(AND(B386&gt;Analysis!$B$39,B386&lt;Analysis!$B$40),FilterInput(AF386,Analysis!$B$34,Analysis!$B$35),0)</f>
        <v>0</v>
      </c>
      <c r="AJ386">
        <f ca="1">MEDIAN2(AI386,Analysis!$B$5,2)</f>
        <v>0</v>
      </c>
      <c r="AK386">
        <f ca="1">AVERAGE2(AJ386,Analysis!$B$6,2)</f>
        <v>0</v>
      </c>
      <c r="AL386">
        <f ca="1">INTEGRAL2(R386,$B386,AL385,R385,$B385,Analysis!$B$22)</f>
        <v>0</v>
      </c>
      <c r="AM386">
        <f ca="1">IF(AND(B386&lt;Analysis!$B$40,B386&gt;0),INTEGRAL2(AL386,$B386,AM385,AL385,$B385,Analysis!$B$23),0)</f>
        <v>0</v>
      </c>
      <c r="AN386">
        <f>IF($P386,AM386*Analysis!$B$30+Analysis!$B$31,0)</f>
        <v>0</v>
      </c>
      <c r="AO386">
        <f>AN386-'Flight Input'!$U386</f>
        <v>0</v>
      </c>
      <c r="AQ386">
        <f>Analysis!$B$36*'Flight Input'!U386+IF('Flight Input'!U386 &gt; 0,Analysis!$B$37,0)</f>
        <v>0</v>
      </c>
      <c r="AR386">
        <f ca="1">_xlfn.COVARIANCE.P($AN$102:$AN$1102,'Flight Input'!U386:U1386)</f>
        <v>-5.4037553674757934E-3</v>
      </c>
    </row>
    <row r="387" spans="1:44" x14ac:dyDescent="0.3">
      <c r="A387">
        <v>385</v>
      </c>
      <c r="B387">
        <f>'Flight Input'!M387</f>
        <v>7.7497719999955734</v>
      </c>
      <c r="C387">
        <f ca="1">INDIRECT(CONCATENATE("'Flight Input'!",Analysis!$B$2,A387+2))</f>
        <v>9.8551554299999999</v>
      </c>
      <c r="D387">
        <f t="shared" ref="D387:D450" si="814">B387-B386</f>
        <v>2.0626999990781769E-2</v>
      </c>
      <c r="F387">
        <f t="shared" ca="1" si="684"/>
        <v>75.840558502460794</v>
      </c>
      <c r="G387">
        <f t="shared" ca="1" si="685"/>
        <v>292.62351973346091</v>
      </c>
      <c r="I387">
        <f>SUM(D$2:D387)/COUNT(D$2:D387)</f>
        <v>1.9992654545454902E-2</v>
      </c>
      <c r="J387">
        <f t="shared" ref="J387:J450" si="815">D387/I387</f>
        <v>1.0317289254353208</v>
      </c>
      <c r="L387">
        <f ca="1">VARA(C$2:C387)</f>
        <v>5.3124170845433307E-4</v>
      </c>
      <c r="M387">
        <f t="shared" ref="M387:M450" ca="1" si="816">(L387-L386)/D387</f>
        <v>-6.6534454504916244E-5</v>
      </c>
      <c r="N387">
        <f t="shared" ca="1" si="686"/>
        <v>-0.19736995209284394</v>
      </c>
      <c r="O387" t="b">
        <f ca="1">IF(OR(O386,M387*MIN((B387-B$2)*Analysis!$B$19,1)&gt;Analysis!$B$18),TRUE,FALSE)</f>
        <v>0</v>
      </c>
      <c r="P387" t="b">
        <f>IF(OR('Flight Input'!N387=3,'Flight Input'!N387=9),TRUE,FALSE)</f>
        <v>0</v>
      </c>
      <c r="Q387">
        <f ca="1">IF(O387,Q386,SUM(C$2:C387)/COUNT(C$2:C387))+(Analysis!$D$14-500)/1000000</f>
        <v>9.8532095233937866</v>
      </c>
      <c r="R387">
        <f t="shared" ref="R387:R450" ca="1" si="817">IF(O387,C387-Q387,0)</f>
        <v>0</v>
      </c>
      <c r="S387">
        <f t="shared" ca="1" si="687"/>
        <v>0</v>
      </c>
      <c r="T387">
        <f>IF(P387,T386+S387*$D387,0)</f>
        <v>0</v>
      </c>
      <c r="U387">
        <f>IF($P387,T387*Analysis!$B$28+Analysis!$B$29,0)</f>
        <v>0</v>
      </c>
      <c r="V387">
        <f>U387-'Flight Input'!$U387</f>
        <v>0</v>
      </c>
      <c r="W387">
        <f ca="1">MEDIAN2(R387,Analysis!$B$5,2)</f>
        <v>0</v>
      </c>
      <c r="X387">
        <f t="shared" ref="X387:Y387" ca="1" si="818">X386+W387*$D387</f>
        <v>0</v>
      </c>
      <c r="Y387">
        <f t="shared" ca="1" si="818"/>
        <v>0</v>
      </c>
      <c r="AA387">
        <f ca="1">AVERAGE2(W387,Analysis!$B$6,2)</f>
        <v>0</v>
      </c>
      <c r="AB387">
        <f t="shared" ref="AB387:AC387" ca="1" si="819">AB386+AA387*$D387</f>
        <v>0</v>
      </c>
      <c r="AC387">
        <f t="shared" ca="1" si="819"/>
        <v>0</v>
      </c>
      <c r="AF387">
        <f ca="1">IF(B387&gt;0,C387-Analysis!$B$14,0)</f>
        <v>1.988038542847903E-3</v>
      </c>
      <c r="AG387">
        <f ca="1">IF(B387&gt;0,AG386+AF387*$D387,0)</f>
        <v>-9.6565437760683191E-4</v>
      </c>
      <c r="AH387">
        <f ca="1">IF(B387&gt;0,AH386+AG387*$D387,0)</f>
        <v>-4.8305318541158999E-2</v>
      </c>
      <c r="AI387">
        <f ca="1">IF(AND(B387&gt;Analysis!$B$39,B387&lt;Analysis!$B$40),FilterInput(AF387,Analysis!$B$34,Analysis!$B$35),0)</f>
        <v>0</v>
      </c>
      <c r="AJ387">
        <f ca="1">MEDIAN2(AI387,Analysis!$B$5,2)</f>
        <v>0</v>
      </c>
      <c r="AK387">
        <f ca="1">AVERAGE2(AJ387,Analysis!$B$6,2)</f>
        <v>0</v>
      </c>
      <c r="AL387">
        <f ca="1">INTEGRAL2(R387,$B387,AL386,R386,$B386,Analysis!$B$22)</f>
        <v>0</v>
      </c>
      <c r="AM387">
        <f ca="1">IF(AND(B387&lt;Analysis!$B$40,B387&gt;0),INTEGRAL2(AL387,$B387,AM386,AL386,$B386,Analysis!$B$23),0)</f>
        <v>0</v>
      </c>
      <c r="AN387">
        <f>IF($P387,AM387*Analysis!$B$30+Analysis!$B$31,0)</f>
        <v>0</v>
      </c>
      <c r="AO387">
        <f>AN387-'Flight Input'!$U387</f>
        <v>0</v>
      </c>
      <c r="AQ387">
        <f>Analysis!$B$36*'Flight Input'!U387+IF('Flight Input'!U387 &gt; 0,Analysis!$B$37,0)</f>
        <v>0</v>
      </c>
      <c r="AR387">
        <f ca="1">_xlfn.COVARIANCE.P($AN$102:$AN$1102,'Flight Input'!U387:U1387)</f>
        <v>-5.4898195820521434E-3</v>
      </c>
    </row>
    <row r="388" spans="1:44" x14ac:dyDescent="0.3">
      <c r="A388">
        <v>386</v>
      </c>
      <c r="B388">
        <f>'Flight Input'!M388</f>
        <v>7.7715639999951236</v>
      </c>
      <c r="C388">
        <f ca="1">INDIRECT(CONCATENATE("'Flight Input'!",Analysis!$B$2,A388+2))</f>
        <v>9.8494263899999996</v>
      </c>
      <c r="D388">
        <f t="shared" si="814"/>
        <v>2.1791999999550171E-2</v>
      </c>
      <c r="F388">
        <f t="shared" ref="F388:F451" ca="1" si="820">F387+C388*$D388</f>
        <v>76.055197202347244</v>
      </c>
      <c r="G388">
        <f t="shared" ref="G388:G451" ca="1" si="821">G387+F388*$D388</f>
        <v>294.28091459086028</v>
      </c>
      <c r="I388">
        <f>SUM(D$2:D388)/COUNT(D$2:D388)</f>
        <v>1.9997316062175356E-2</v>
      </c>
      <c r="J388">
        <f t="shared" si="815"/>
        <v>1.0897462405352203</v>
      </c>
      <c r="L388">
        <f ca="1">VARA(C$2:C388)</f>
        <v>5.2990029741200218E-4</v>
      </c>
      <c r="M388">
        <f t="shared" ca="1" si="816"/>
        <v>-6.155520568826105E-5</v>
      </c>
      <c r="N388">
        <f t="shared" ref="N388:N451" ca="1" si="822">(C388-C387)/D388</f>
        <v>-0.26289647577636538</v>
      </c>
      <c r="O388" t="b">
        <f ca="1">IF(OR(O387,M388*MIN((B388-B$2)*Analysis!$B$19,1)&gt;Analysis!$B$18),TRUE,FALSE)</f>
        <v>0</v>
      </c>
      <c r="P388" t="b">
        <f>IF(OR('Flight Input'!N388=3,'Flight Input'!N388=9),TRUE,FALSE)</f>
        <v>0</v>
      </c>
      <c r="Q388">
        <f ca="1">IF(O388,Q387,SUM(C$2:C388)/COUNT(C$2:C388))+(Analysis!$D$14-500)/1000000</f>
        <v>9.853200032093028</v>
      </c>
      <c r="R388">
        <f t="shared" ca="1" si="817"/>
        <v>0</v>
      </c>
      <c r="S388">
        <f t="shared" ref="S388:S451" ca="1" si="823">S387+R388*$D388</f>
        <v>0</v>
      </c>
      <c r="T388">
        <f>IF(P388,T387+S388*$D388,0)</f>
        <v>0</v>
      </c>
      <c r="U388">
        <f>IF($P388,T388*Analysis!$B$28+Analysis!$B$29,0)</f>
        <v>0</v>
      </c>
      <c r="V388">
        <f>U388-'Flight Input'!$U388</f>
        <v>0</v>
      </c>
      <c r="W388">
        <f ca="1">MEDIAN2(R388,Analysis!$B$5,2)</f>
        <v>0</v>
      </c>
      <c r="X388">
        <f t="shared" ref="X388:Y388" ca="1" si="824">X387+W388*$D388</f>
        <v>0</v>
      </c>
      <c r="Y388">
        <f t="shared" ca="1" si="824"/>
        <v>0</v>
      </c>
      <c r="AA388">
        <f ca="1">AVERAGE2(W388,Analysis!$B$6,2)</f>
        <v>0</v>
      </c>
      <c r="AB388">
        <f t="shared" ref="AB388:AC388" ca="1" si="825">AB387+AA388*$D388</f>
        <v>0</v>
      </c>
      <c r="AC388">
        <f t="shared" ca="1" si="825"/>
        <v>0</v>
      </c>
      <c r="AF388">
        <f ca="1">IF(B388&gt;0,C388-Analysis!$B$14,0)</f>
        <v>-3.7410014571523931E-3</v>
      </c>
      <c r="AG388">
        <f ca="1">IF(B388&gt;0,AG387+AF388*$D388,0)</f>
        <v>-1.047178281359414E-3</v>
      </c>
      <c r="AH388">
        <f ca="1">IF(B388&gt;0,AH387+AG388*$D388,0)</f>
        <v>-4.832813865026591E-2</v>
      </c>
      <c r="AI388">
        <f ca="1">IF(AND(B388&gt;Analysis!$B$39,B388&lt;Analysis!$B$40),FilterInput(AF388,Analysis!$B$34,Analysis!$B$35),0)</f>
        <v>0</v>
      </c>
      <c r="AJ388">
        <f ca="1">MEDIAN2(AI388,Analysis!$B$5,2)</f>
        <v>0</v>
      </c>
      <c r="AK388">
        <f ca="1">AVERAGE2(AJ388,Analysis!$B$6,2)</f>
        <v>0</v>
      </c>
      <c r="AL388">
        <f ca="1">INTEGRAL2(R388,$B388,AL387,R387,$B387,Analysis!$B$22)</f>
        <v>0</v>
      </c>
      <c r="AM388">
        <f ca="1">IF(AND(B388&lt;Analysis!$B$40,B388&gt;0),INTEGRAL2(AL388,$B388,AM387,AL387,$B387,Analysis!$B$23),0)</f>
        <v>0</v>
      </c>
      <c r="AN388">
        <f>IF($P388,AM388*Analysis!$B$30+Analysis!$B$31,0)</f>
        <v>0</v>
      </c>
      <c r="AO388">
        <f>AN388-'Flight Input'!$U388</f>
        <v>0</v>
      </c>
      <c r="AQ388">
        <f>Analysis!$B$36*'Flight Input'!U388+IF('Flight Input'!U388 &gt; 0,Analysis!$B$37,0)</f>
        <v>0</v>
      </c>
      <c r="AR388">
        <f ca="1">_xlfn.COVARIANCE.P($AN$102:$AN$1102,'Flight Input'!U388:U1388)</f>
        <v>-5.5773464721487363E-3</v>
      </c>
    </row>
    <row r="389" spans="1:44" x14ac:dyDescent="0.3">
      <c r="A389">
        <v>387</v>
      </c>
      <c r="B389">
        <f>'Flight Input'!M389</f>
        <v>7.7911140000069281</v>
      </c>
      <c r="C389">
        <f ca="1">INDIRECT(CONCATENATE("'Flight Input'!",Analysis!$B$2,A389+2))</f>
        <v>9.8507016899999993</v>
      </c>
      <c r="D389">
        <f t="shared" si="814"/>
        <v>1.9550000011804514E-2</v>
      </c>
      <c r="F389">
        <f t="shared" ca="1" si="820"/>
        <v>76.247778420503025</v>
      </c>
      <c r="G389">
        <f t="shared" ca="1" si="821"/>
        <v>295.77155865988118</v>
      </c>
      <c r="I389">
        <f>SUM(D$2:D389)/COUNT(D$2:D389)</f>
        <v>1.9996160206748041E-2</v>
      </c>
      <c r="J389">
        <f t="shared" si="815"/>
        <v>0.9776877065231272</v>
      </c>
      <c r="L389">
        <f ca="1">VARA(C$2:C389)</f>
        <v>5.2854574748707132E-4</v>
      </c>
      <c r="M389">
        <f t="shared" ca="1" si="816"/>
        <v>-6.9286441131097905E-5</v>
      </c>
      <c r="N389">
        <f t="shared" ca="1" si="822"/>
        <v>6.523273653348366E-2</v>
      </c>
      <c r="O389" t="b">
        <f ca="1">IF(OR(O388,M389*MIN((B389-B$2)*Analysis!$B$19,1)&gt;Analysis!$B$18),TRUE,FALSE)</f>
        <v>0</v>
      </c>
      <c r="P389" t="b">
        <f>IF(OR('Flight Input'!N389=3,'Flight Input'!N389=9),TRUE,FALSE)</f>
        <v>0</v>
      </c>
      <c r="Q389">
        <f ca="1">IF(O389,Q388,SUM(C$2:C389)/COUNT(C$2:C389))+(Analysis!$D$14-500)/1000000</f>
        <v>9.8531938765721687</v>
      </c>
      <c r="R389">
        <f t="shared" ca="1" si="817"/>
        <v>0</v>
      </c>
      <c r="S389">
        <f t="shared" ca="1" si="823"/>
        <v>0</v>
      </c>
      <c r="T389">
        <f>IF(P389,T388+S389*$D389,0)</f>
        <v>0</v>
      </c>
      <c r="U389">
        <f>IF($P389,T389*Analysis!$B$28+Analysis!$B$29,0)</f>
        <v>0</v>
      </c>
      <c r="V389">
        <f>U389-'Flight Input'!$U389</f>
        <v>0</v>
      </c>
      <c r="W389">
        <f ca="1">MEDIAN2(R389,Analysis!$B$5,2)</f>
        <v>0</v>
      </c>
      <c r="X389">
        <f t="shared" ref="X389:Y389" ca="1" si="826">X388+W389*$D389</f>
        <v>0</v>
      </c>
      <c r="Y389">
        <f t="shared" ca="1" si="826"/>
        <v>0</v>
      </c>
      <c r="AA389">
        <f ca="1">AVERAGE2(W389,Analysis!$B$6,2)</f>
        <v>0</v>
      </c>
      <c r="AB389">
        <f t="shared" ref="AB389:AC389" ca="1" si="827">AB388+AA389*$D389</f>
        <v>0</v>
      </c>
      <c r="AC389">
        <f t="shared" ca="1" si="827"/>
        <v>0</v>
      </c>
      <c r="AF389">
        <f ca="1">IF(B389&gt;0,C389-Analysis!$B$14,0)</f>
        <v>-2.4657014571527469E-3</v>
      </c>
      <c r="AG389">
        <f ca="1">IF(B389&gt;0,AG388+AF389*$D389,0)</f>
        <v>-1.0953827448758565E-3</v>
      </c>
      <c r="AH389">
        <f ca="1">IF(B389&gt;0,AH388+AG389*$D389,0)</f>
        <v>-4.8349553382941161E-2</v>
      </c>
      <c r="AI389">
        <f ca="1">IF(AND(B389&gt;Analysis!$B$39,B389&lt;Analysis!$B$40),FilterInput(AF389,Analysis!$B$34,Analysis!$B$35),0)</f>
        <v>0</v>
      </c>
      <c r="AJ389">
        <f ca="1">MEDIAN2(AI389,Analysis!$B$5,2)</f>
        <v>0</v>
      </c>
      <c r="AK389">
        <f ca="1">AVERAGE2(AJ389,Analysis!$B$6,2)</f>
        <v>0</v>
      </c>
      <c r="AL389">
        <f ca="1">INTEGRAL2(R389,$B389,AL388,R388,$B388,Analysis!$B$22)</f>
        <v>0</v>
      </c>
      <c r="AM389">
        <f ca="1">IF(AND(B389&lt;Analysis!$B$40,B389&gt;0),INTEGRAL2(AL389,$B389,AM388,AL388,$B388,Analysis!$B$23),0)</f>
        <v>0</v>
      </c>
      <c r="AN389">
        <f>IF($P389,AM389*Analysis!$B$30+Analysis!$B$31,0)</f>
        <v>0</v>
      </c>
      <c r="AO389">
        <f>AN389-'Flight Input'!$U389</f>
        <v>0</v>
      </c>
      <c r="AQ389">
        <f>Analysis!$B$36*'Flight Input'!U389+IF('Flight Input'!U389 &gt; 0,Analysis!$B$37,0)</f>
        <v>0</v>
      </c>
      <c r="AR389">
        <f ca="1">_xlfn.COVARIANCE.P($AN$102:$AN$1102,'Flight Input'!U389:U1389)</f>
        <v>-5.6681577121774082E-3</v>
      </c>
    </row>
    <row r="390" spans="1:44" x14ac:dyDescent="0.3">
      <c r="A390">
        <v>388</v>
      </c>
      <c r="B390">
        <f>'Flight Input'!M390</f>
        <v>7.8119900000019697</v>
      </c>
      <c r="C390">
        <f ca="1">INDIRECT(CONCATENATE("'Flight Input'!",Analysis!$B$2,A390+2))</f>
        <v>9.8504368200000005</v>
      </c>
      <c r="D390">
        <f t="shared" si="814"/>
        <v>2.0875999995041639E-2</v>
      </c>
      <c r="F390">
        <f t="shared" ca="1" si="820"/>
        <v>76.453416139508505</v>
      </c>
      <c r="G390">
        <f t="shared" ca="1" si="821"/>
        <v>297.3676001748305</v>
      </c>
      <c r="I390">
        <f>SUM(D$2:D390)/COUNT(D$2:D390)</f>
        <v>1.9998427835068385E-2</v>
      </c>
      <c r="J390">
        <f t="shared" si="815"/>
        <v>1.0438820574902583</v>
      </c>
      <c r="L390">
        <f ca="1">VARA(C$2:C390)</f>
        <v>5.2720152879735761E-4</v>
      </c>
      <c r="M390">
        <f t="shared" ca="1" si="816"/>
        <v>-6.4390625121334646E-5</v>
      </c>
      <c r="N390">
        <f t="shared" ca="1" si="822"/>
        <v>-1.2687775438860986E-2</v>
      </c>
      <c r="O390" t="b">
        <f ca="1">IF(OR(O389,M390*MIN((B390-B$2)*Analysis!$B$19,1)&gt;Analysis!$B$18),TRUE,FALSE)</f>
        <v>0</v>
      </c>
      <c r="P390" t="b">
        <f>IF(OR('Flight Input'!N390=3,'Flight Input'!N390=9),TRUE,FALSE)</f>
        <v>0</v>
      </c>
      <c r="Q390">
        <f ca="1">IF(O390,Q389,SUM(C$2:C390)/COUNT(C$2:C390))+(Analysis!$D$14-500)/1000000</f>
        <v>9.8531870717994892</v>
      </c>
      <c r="R390">
        <f t="shared" ca="1" si="817"/>
        <v>0</v>
      </c>
      <c r="S390">
        <f t="shared" ca="1" si="823"/>
        <v>0</v>
      </c>
      <c r="T390">
        <f>IF(P390,T389+S390*$D390,0)</f>
        <v>0</v>
      </c>
      <c r="U390">
        <f>IF($P390,T390*Analysis!$B$28+Analysis!$B$29,0)</f>
        <v>0</v>
      </c>
      <c r="V390">
        <f>U390-'Flight Input'!$U390</f>
        <v>0</v>
      </c>
      <c r="W390">
        <f ca="1">MEDIAN2(R390,Analysis!$B$5,2)</f>
        <v>0</v>
      </c>
      <c r="X390">
        <f t="shared" ref="X390:Y390" ca="1" si="828">X389+W390*$D390</f>
        <v>0</v>
      </c>
      <c r="Y390">
        <f t="shared" ca="1" si="828"/>
        <v>0</v>
      </c>
      <c r="AA390">
        <f ca="1">AVERAGE2(W390,Analysis!$B$6,2)</f>
        <v>0</v>
      </c>
      <c r="AB390">
        <f t="shared" ref="AB390:AC390" ca="1" si="829">AB389+AA390*$D390</f>
        <v>0</v>
      </c>
      <c r="AC390">
        <f t="shared" ca="1" si="829"/>
        <v>0</v>
      </c>
      <c r="AF390">
        <f ca="1">IF(B390&gt;0,C390-Analysis!$B$14,0)</f>
        <v>-2.7305714571514983E-3</v>
      </c>
      <c r="AG390">
        <f ca="1">IF(B390&gt;0,AG389+AF390*$D390,0)</f>
        <v>-1.1523861546018121E-3</v>
      </c>
      <c r="AH390">
        <f ca="1">IF(B390&gt;0,AH389+AG390*$D390,0)</f>
        <v>-4.8373610596298917E-2</v>
      </c>
      <c r="AI390">
        <f ca="1">IF(AND(B390&gt;Analysis!$B$39,B390&lt;Analysis!$B$40),FilterInput(AF390,Analysis!$B$34,Analysis!$B$35),0)</f>
        <v>0</v>
      </c>
      <c r="AJ390">
        <f ca="1">MEDIAN2(AI390,Analysis!$B$5,2)</f>
        <v>0</v>
      </c>
      <c r="AK390">
        <f ca="1">AVERAGE2(AJ390,Analysis!$B$6,2)</f>
        <v>0</v>
      </c>
      <c r="AL390">
        <f ca="1">INTEGRAL2(R390,$B390,AL389,R389,$B389,Analysis!$B$22)</f>
        <v>0</v>
      </c>
      <c r="AM390">
        <f ca="1">IF(AND(B390&lt;Analysis!$B$40,B390&gt;0),INTEGRAL2(AL390,$B390,AM389,AL389,$B389,Analysis!$B$23),0)</f>
        <v>0</v>
      </c>
      <c r="AN390">
        <f>IF($P390,AM390*Analysis!$B$30+Analysis!$B$31,0)</f>
        <v>0</v>
      </c>
      <c r="AO390">
        <f>AN390-'Flight Input'!$U390</f>
        <v>0</v>
      </c>
      <c r="AQ390">
        <f>Analysis!$B$36*'Flight Input'!U390+IF('Flight Input'!U390 &gt; 0,Analysis!$B$37,0)</f>
        <v>0</v>
      </c>
      <c r="AR390">
        <f ca="1">_xlfn.COVARIANCE.P($AN$102:$AN$1102,'Flight Input'!U390:U1390)</f>
        <v>-5.7606290793781548E-3</v>
      </c>
    </row>
    <row r="391" spans="1:44" x14ac:dyDescent="0.3">
      <c r="A391">
        <v>389</v>
      </c>
      <c r="B391">
        <f>'Flight Input'!M391</f>
        <v>7.8302689999982249</v>
      </c>
      <c r="C391">
        <f ca="1">INDIRECT(CONCATENATE("'Flight Input'!",Analysis!$B$2,A391+2))</f>
        <v>9.8506624500000015</v>
      </c>
      <c r="D391">
        <f t="shared" si="814"/>
        <v>1.8278999996255152E-2</v>
      </c>
      <c r="F391">
        <f t="shared" ca="1" si="820"/>
        <v>76.63347639839516</v>
      </c>
      <c r="G391">
        <f t="shared" ca="1" si="821"/>
        <v>298.7683834896298</v>
      </c>
      <c r="I391">
        <f>SUM(D$2:D391)/COUNT(D$2:D391)</f>
        <v>1.999400771208943E-2</v>
      </c>
      <c r="J391">
        <f t="shared" si="815"/>
        <v>0.91422391445826567</v>
      </c>
      <c r="L391">
        <f ca="1">VARA(C$2:C391)</f>
        <v>5.258612046839836E-4</v>
      </c>
      <c r="M391">
        <f t="shared" ca="1" si="816"/>
        <v>-7.33258993188141E-5</v>
      </c>
      <c r="N391">
        <f t="shared" ca="1" si="822"/>
        <v>1.2343673070036712E-2</v>
      </c>
      <c r="O391" t="b">
        <f ca="1">IF(OR(O390,M391*MIN((B391-B$2)*Analysis!$B$19,1)&gt;Analysis!$B$18),TRUE,FALSE)</f>
        <v>0</v>
      </c>
      <c r="P391" t="b">
        <f>IF(OR('Flight Input'!N391=3,'Flight Input'!N391=9),TRUE,FALSE)</f>
        <v>0</v>
      </c>
      <c r="Q391">
        <f ca="1">IF(O391,Q390,SUM(C$2:C391)/COUNT(C$2:C391))+(Analysis!$D$14-500)/1000000</f>
        <v>9.8531808804615419</v>
      </c>
      <c r="R391">
        <f t="shared" ca="1" si="817"/>
        <v>0</v>
      </c>
      <c r="S391">
        <f t="shared" ca="1" si="823"/>
        <v>0</v>
      </c>
      <c r="T391">
        <f>IF(P391,T390+S391*$D391,0)</f>
        <v>0</v>
      </c>
      <c r="U391">
        <f>IF($P391,T391*Analysis!$B$28+Analysis!$B$29,0)</f>
        <v>0</v>
      </c>
      <c r="V391">
        <f>U391-'Flight Input'!$U391</f>
        <v>0</v>
      </c>
      <c r="W391">
        <f ca="1">MEDIAN2(R391,Analysis!$B$5,2)</f>
        <v>0</v>
      </c>
      <c r="X391">
        <f t="shared" ref="X391:Y391" ca="1" si="830">X390+W391*$D391</f>
        <v>0</v>
      </c>
      <c r="Y391">
        <f t="shared" ca="1" si="830"/>
        <v>0</v>
      </c>
      <c r="AA391">
        <f ca="1">AVERAGE2(W391,Analysis!$B$6,2)</f>
        <v>0</v>
      </c>
      <c r="AB391">
        <f t="shared" ref="AB391:AC391" ca="1" si="831">AB390+AA391*$D391</f>
        <v>0</v>
      </c>
      <c r="AC391">
        <f t="shared" ca="1" si="831"/>
        <v>0</v>
      </c>
      <c r="AF391">
        <f ca="1">IF(B391&gt;0,C391-Analysis!$B$14,0)</f>
        <v>-2.5049414571505224E-3</v>
      </c>
      <c r="AG391">
        <f ca="1">IF(B391&gt;0,AG390+AF391*$D391,0)</f>
        <v>-1.1981739794876859E-3</v>
      </c>
      <c r="AH391">
        <f ca="1">IF(B391&gt;0,AH390+AG391*$D391,0)</f>
        <v>-4.8395512018465488E-2</v>
      </c>
      <c r="AI391">
        <f ca="1">IF(AND(B391&gt;Analysis!$B$39,B391&lt;Analysis!$B$40),FilterInput(AF391,Analysis!$B$34,Analysis!$B$35),0)</f>
        <v>0</v>
      </c>
      <c r="AJ391">
        <f ca="1">MEDIAN2(AI391,Analysis!$B$5,2)</f>
        <v>0</v>
      </c>
      <c r="AK391">
        <f ca="1">AVERAGE2(AJ391,Analysis!$B$6,2)</f>
        <v>0</v>
      </c>
      <c r="AL391">
        <f ca="1">INTEGRAL2(R391,$B391,AL390,R390,$B390,Analysis!$B$22)</f>
        <v>0</v>
      </c>
      <c r="AM391">
        <f ca="1">IF(AND(B391&lt;Analysis!$B$40,B391&gt;0),INTEGRAL2(AL391,$B391,AM390,AL390,$B390,Analysis!$B$23),0)</f>
        <v>0</v>
      </c>
      <c r="AN391">
        <f>IF($P391,AM391*Analysis!$B$30+Analysis!$B$31,0)</f>
        <v>0</v>
      </c>
      <c r="AO391">
        <f>AN391-'Flight Input'!$U391</f>
        <v>0</v>
      </c>
      <c r="AQ391">
        <f>Analysis!$B$36*'Flight Input'!U391+IF('Flight Input'!U391 &gt; 0,Analysis!$B$37,0)</f>
        <v>0</v>
      </c>
      <c r="AR391">
        <f ca="1">_xlfn.COVARIANCE.P($AN$102:$AN$1102,'Flight Input'!U391:U1391)</f>
        <v>-5.8540633412150437E-3</v>
      </c>
    </row>
    <row r="392" spans="1:44" x14ac:dyDescent="0.3">
      <c r="A392">
        <v>390</v>
      </c>
      <c r="B392">
        <f>'Flight Input'!M392</f>
        <v>7.8519539999979315</v>
      </c>
      <c r="C392">
        <f ca="1">INDIRECT(CONCATENATE("'Flight Input'!",Analysis!$B$2,A392+2))</f>
        <v>9.8506134000000003</v>
      </c>
      <c r="D392">
        <f t="shared" si="814"/>
        <v>2.1684999999706633E-2</v>
      </c>
      <c r="F392">
        <f t="shared" ca="1" si="820"/>
        <v>76.847086949971271</v>
      </c>
      <c r="G392">
        <f t="shared" ca="1" si="821"/>
        <v>300.4348125701174</v>
      </c>
      <c r="I392">
        <f>SUM(D$2:D392)/COUNT(D$2:D392)</f>
        <v>1.9998343589749987E-2</v>
      </c>
      <c r="J392">
        <f t="shared" si="815"/>
        <v>1.0843398055637534</v>
      </c>
      <c r="L392">
        <f ca="1">VARA(C$2:C392)</f>
        <v>5.2452828817112337E-4</v>
      </c>
      <c r="M392">
        <f t="shared" ca="1" si="816"/>
        <v>-6.1467212952652053E-5</v>
      </c>
      <c r="N392">
        <f t="shared" ca="1" si="822"/>
        <v>-2.2619322112925871E-3</v>
      </c>
      <c r="O392" t="b">
        <f ca="1">IF(OR(O391,M392*MIN((B392-B$2)*Analysis!$B$19,1)&gt;Analysis!$B$18),TRUE,FALSE)</f>
        <v>0</v>
      </c>
      <c r="P392" t="b">
        <f>IF(OR('Flight Input'!N392=3,'Flight Input'!N392=9),TRUE,FALSE)</f>
        <v>0</v>
      </c>
      <c r="Q392">
        <f ca="1">IF(O392,Q391,SUM(C$2:C392)/COUNT(C$2:C392))+(Analysis!$D$14-500)/1000000</f>
        <v>9.8531745953452727</v>
      </c>
      <c r="R392">
        <f t="shared" ca="1" si="817"/>
        <v>0</v>
      </c>
      <c r="S392">
        <f t="shared" ca="1" si="823"/>
        <v>0</v>
      </c>
      <c r="T392">
        <f>IF(P392,T391+S392*$D392,0)</f>
        <v>0</v>
      </c>
      <c r="U392">
        <f>IF($P392,T392*Analysis!$B$28+Analysis!$B$29,0)</f>
        <v>0</v>
      </c>
      <c r="V392">
        <f>U392-'Flight Input'!$U392</f>
        <v>0</v>
      </c>
      <c r="W392">
        <f ca="1">MEDIAN2(R392,Analysis!$B$5,2)</f>
        <v>0</v>
      </c>
      <c r="X392">
        <f t="shared" ref="X392:Y392" ca="1" si="832">X391+W392*$D392</f>
        <v>0</v>
      </c>
      <c r="Y392">
        <f t="shared" ca="1" si="832"/>
        <v>0</v>
      </c>
      <c r="AA392">
        <f ca="1">AVERAGE2(W392,Analysis!$B$6,2)</f>
        <v>0</v>
      </c>
      <c r="AB392">
        <f t="shared" ref="AB392:AC392" ca="1" si="833">AB391+AA392*$D392</f>
        <v>0</v>
      </c>
      <c r="AC392">
        <f t="shared" ca="1" si="833"/>
        <v>0</v>
      </c>
      <c r="AF392">
        <f ca="1">IF(B392&gt;0,C392-Analysis!$B$14,0)</f>
        <v>-2.5539914571517386E-3</v>
      </c>
      <c r="AG392">
        <f ca="1">IF(B392&gt;0,AG391+AF392*$D392,0)</f>
        <v>-1.253557284235272E-3</v>
      </c>
      <c r="AH392">
        <f ca="1">IF(B392&gt;0,AH391+AG392*$D392,0)</f>
        <v>-4.842269540817376E-2</v>
      </c>
      <c r="AI392">
        <f ca="1">IF(AND(B392&gt;Analysis!$B$39,B392&lt;Analysis!$B$40),FilterInput(AF392,Analysis!$B$34,Analysis!$B$35),0)</f>
        <v>0</v>
      </c>
      <c r="AJ392">
        <f ca="1">MEDIAN2(AI392,Analysis!$B$5,2)</f>
        <v>0</v>
      </c>
      <c r="AK392">
        <f ca="1">AVERAGE2(AJ392,Analysis!$B$6,2)</f>
        <v>0</v>
      </c>
      <c r="AL392">
        <f ca="1">INTEGRAL2(R392,$B392,AL391,R391,$B391,Analysis!$B$22)</f>
        <v>0</v>
      </c>
      <c r="AM392">
        <f ca="1">IF(AND(B392&lt;Analysis!$B$40,B392&gt;0),INTEGRAL2(AL392,$B392,AM391,AL391,$B391,Analysis!$B$23),0)</f>
        <v>0</v>
      </c>
      <c r="AN392">
        <f>IF($P392,AM392*Analysis!$B$30+Analysis!$B$31,0)</f>
        <v>0</v>
      </c>
      <c r="AO392">
        <f>AN392-'Flight Input'!$U392</f>
        <v>0</v>
      </c>
      <c r="AQ392">
        <f>Analysis!$B$36*'Flight Input'!U392+IF('Flight Input'!U392 &gt; 0,Analysis!$B$37,0)</f>
        <v>0</v>
      </c>
      <c r="AR392">
        <f ca="1">_xlfn.COVARIANCE.P($AN$102:$AN$1102,'Flight Input'!U392:U1392)</f>
        <v>-5.9495976578511026E-3</v>
      </c>
    </row>
    <row r="393" spans="1:44" x14ac:dyDescent="0.3">
      <c r="A393">
        <v>391</v>
      </c>
      <c r="B393">
        <f>'Flight Input'!M393</f>
        <v>7.8683909999963362</v>
      </c>
      <c r="C393">
        <f ca="1">INDIRECT(CONCATENATE("'Flight Input'!",Analysis!$B$2,A393+2))</f>
        <v>9.8506526399999998</v>
      </c>
      <c r="D393">
        <f t="shared" si="814"/>
        <v>1.6436999998404644E-2</v>
      </c>
      <c r="F393">
        <f t="shared" ca="1" si="820"/>
        <v>77.009002127399242</v>
      </c>
      <c r="G393">
        <f t="shared" ca="1" si="821"/>
        <v>301.70060953796258</v>
      </c>
      <c r="I393">
        <f>SUM(D$2:D393)/COUNT(D$2:D393)</f>
        <v>1.9989235294119948E-2</v>
      </c>
      <c r="J393">
        <f t="shared" si="815"/>
        <v>0.82229258681245132</v>
      </c>
      <c r="L393">
        <f ca="1">VARA(C$2:C393)</f>
        <v>5.2320162423194743E-4</v>
      </c>
      <c r="M393">
        <f t="shared" ca="1" si="816"/>
        <v>-8.0712048385028144E-5</v>
      </c>
      <c r="N393">
        <f t="shared" ca="1" si="822"/>
        <v>2.3872969522029837E-3</v>
      </c>
      <c r="O393" t="b">
        <f ca="1">IF(OR(O392,M393*MIN((B393-B$2)*Analysis!$B$19,1)&gt;Analysis!$B$18),TRUE,FALSE)</f>
        <v>0</v>
      </c>
      <c r="P393" t="b">
        <f>IF(OR('Flight Input'!N393=3,'Flight Input'!N393=9),TRUE,FALSE)</f>
        <v>0</v>
      </c>
      <c r="Q393">
        <f ca="1">IF(O393,Q392,SUM(C$2:C393)/COUNT(C$2:C393))+(Analysis!$D$14-500)/1000000</f>
        <v>9.8531684423979637</v>
      </c>
      <c r="R393">
        <f t="shared" ca="1" si="817"/>
        <v>0</v>
      </c>
      <c r="S393">
        <f t="shared" ca="1" si="823"/>
        <v>0</v>
      </c>
      <c r="T393">
        <f>IF(P393,T392+S393*$D393,0)</f>
        <v>0</v>
      </c>
      <c r="U393">
        <f>IF($P393,T393*Analysis!$B$28+Analysis!$B$29,0)</f>
        <v>0</v>
      </c>
      <c r="V393">
        <f>U393-'Flight Input'!$U393</f>
        <v>0</v>
      </c>
      <c r="W393">
        <f ca="1">MEDIAN2(R393,Analysis!$B$5,2)</f>
        <v>0</v>
      </c>
      <c r="X393">
        <f t="shared" ref="X393:Y393" ca="1" si="834">X392+W393*$D393</f>
        <v>0</v>
      </c>
      <c r="Y393">
        <f t="shared" ca="1" si="834"/>
        <v>0</v>
      </c>
      <c r="AA393">
        <f ca="1">AVERAGE2(W393,Analysis!$B$6,2)</f>
        <v>0</v>
      </c>
      <c r="AB393">
        <f t="shared" ref="AB393:AC393" ca="1" si="835">AB392+AA393*$D393</f>
        <v>0</v>
      </c>
      <c r="AC393">
        <f t="shared" ca="1" si="835"/>
        <v>0</v>
      </c>
      <c r="AF393">
        <f ca="1">IF(B393&gt;0,C393-Analysis!$B$14,0)</f>
        <v>-2.5147514571521867E-3</v>
      </c>
      <c r="AG393">
        <f ca="1">IF(B393&gt;0,AG392+AF393*$D393,0)</f>
        <v>-1.2948922539324705E-3</v>
      </c>
      <c r="AH393">
        <f ca="1">IF(B393&gt;0,AH392+AG393*$D393,0)</f>
        <v>-4.8443979552149581E-2</v>
      </c>
      <c r="AI393">
        <f ca="1">IF(AND(B393&gt;Analysis!$B$39,B393&lt;Analysis!$B$40),FilterInput(AF393,Analysis!$B$34,Analysis!$B$35),0)</f>
        <v>0</v>
      </c>
      <c r="AJ393">
        <f ca="1">MEDIAN2(AI393,Analysis!$B$5,2)</f>
        <v>0</v>
      </c>
      <c r="AK393">
        <f ca="1">AVERAGE2(AJ393,Analysis!$B$6,2)</f>
        <v>0</v>
      </c>
      <c r="AL393">
        <f ca="1">INTEGRAL2(R393,$B393,AL392,R392,$B392,Analysis!$B$22)</f>
        <v>0</v>
      </c>
      <c r="AM393">
        <f ca="1">IF(AND(B393&lt;Analysis!$B$40,B393&gt;0),INTEGRAL2(AL393,$B393,AM392,AL392,$B392,Analysis!$B$23),0)</f>
        <v>0</v>
      </c>
      <c r="AN393">
        <f>IF($P393,AM393*Analysis!$B$30+Analysis!$B$31,0)</f>
        <v>0</v>
      </c>
      <c r="AO393">
        <f>AN393-'Flight Input'!$U393</f>
        <v>0</v>
      </c>
      <c r="AQ393">
        <f>Analysis!$B$36*'Flight Input'!U393+IF('Flight Input'!U393 &gt; 0,Analysis!$B$37,0)</f>
        <v>0</v>
      </c>
      <c r="AR393">
        <f ca="1">_xlfn.COVARIANCE.P($AN$102:$AN$1102,'Flight Input'!U393:U1393)</f>
        <v>-6.0487396663926885E-3</v>
      </c>
    </row>
    <row r="394" spans="1:44" x14ac:dyDescent="0.3">
      <c r="A394">
        <v>392</v>
      </c>
      <c r="B394">
        <f>'Flight Input'!M394</f>
        <v>7.8853410000010626</v>
      </c>
      <c r="C394">
        <f ca="1">INDIRECT(CONCATENATE("'Flight Input'!",Analysis!$B$2,A394+2))</f>
        <v>9.850554540000001</v>
      </c>
      <c r="D394">
        <f t="shared" si="814"/>
        <v>1.6950000004726462E-2</v>
      </c>
      <c r="F394">
        <f t="shared" ca="1" si="820"/>
        <v>77.175969026898798</v>
      </c>
      <c r="G394">
        <f t="shared" ca="1" si="821"/>
        <v>303.00874221333328</v>
      </c>
      <c r="I394">
        <f>SUM(D$2:D394)/COUNT(D$2:D394)</f>
        <v>1.9981482142871494E-2</v>
      </c>
      <c r="J394">
        <f t="shared" si="815"/>
        <v>0.84828542164843712</v>
      </c>
      <c r="L394">
        <f ca="1">VARA(C$2:C394)</f>
        <v>5.2188287920641458E-4</v>
      </c>
      <c r="M394">
        <f t="shared" ca="1" si="816"/>
        <v>-7.7802066381422926E-5</v>
      </c>
      <c r="N394">
        <f t="shared" ca="1" si="822"/>
        <v>-5.7876106177890685E-3</v>
      </c>
      <c r="O394" t="b">
        <f ca="1">IF(OR(O393,M394*MIN((B394-B$2)*Analysis!$B$19,1)&gt;Analysis!$B$18),TRUE,FALSE)</f>
        <v>0</v>
      </c>
      <c r="P394" t="b">
        <f>IF(OR('Flight Input'!N394=3,'Flight Input'!N394=9),TRUE,FALSE)</f>
        <v>0</v>
      </c>
      <c r="Q394">
        <f ca="1">IF(O394,Q393,SUM(C$2:C394)/COUNT(C$2:C394))+(Analysis!$D$14-500)/1000000</f>
        <v>9.8531620711450429</v>
      </c>
      <c r="R394">
        <f t="shared" ca="1" si="817"/>
        <v>0</v>
      </c>
      <c r="S394">
        <f t="shared" ca="1" si="823"/>
        <v>0</v>
      </c>
      <c r="T394">
        <f>IF(P394,T393+S394*$D394,0)</f>
        <v>0</v>
      </c>
      <c r="U394">
        <f>IF($P394,T394*Analysis!$B$28+Analysis!$B$29,0)</f>
        <v>0</v>
      </c>
      <c r="V394">
        <f>U394-'Flight Input'!$U394</f>
        <v>0</v>
      </c>
      <c r="W394">
        <f ca="1">MEDIAN2(R394,Analysis!$B$5,2)</f>
        <v>0</v>
      </c>
      <c r="X394">
        <f t="shared" ref="X394:Y394" ca="1" si="836">X393+W394*$D394</f>
        <v>0</v>
      </c>
      <c r="Y394">
        <f t="shared" ca="1" si="836"/>
        <v>0</v>
      </c>
      <c r="AA394">
        <f ca="1">AVERAGE2(W394,Analysis!$B$6,2)</f>
        <v>0</v>
      </c>
      <c r="AB394">
        <f t="shared" ref="AB394:AC394" ca="1" si="837">AB393+AA394*$D394</f>
        <v>0</v>
      </c>
      <c r="AC394">
        <f t="shared" ca="1" si="837"/>
        <v>0</v>
      </c>
      <c r="AF394">
        <f ca="1">IF(B394&gt;0,C394-Analysis!$B$14,0)</f>
        <v>-2.6128514571510664E-3</v>
      </c>
      <c r="AG394">
        <f ca="1">IF(B394&gt;0,AG393+AF394*$D394,0)</f>
        <v>-1.3391800861435306E-3</v>
      </c>
      <c r="AH394">
        <f ca="1">IF(B394&gt;0,AH393+AG394*$D394,0)</f>
        <v>-4.8466678654616041E-2</v>
      </c>
      <c r="AI394">
        <f ca="1">IF(AND(B394&gt;Analysis!$B$39,B394&lt;Analysis!$B$40),FilterInput(AF394,Analysis!$B$34,Analysis!$B$35),0)</f>
        <v>0</v>
      </c>
      <c r="AJ394">
        <f ca="1">MEDIAN2(AI394,Analysis!$B$5,2)</f>
        <v>0</v>
      </c>
      <c r="AK394">
        <f ca="1">AVERAGE2(AJ394,Analysis!$B$6,2)</f>
        <v>0</v>
      </c>
      <c r="AL394">
        <f ca="1">INTEGRAL2(R394,$B394,AL393,R393,$B393,Analysis!$B$22)</f>
        <v>0</v>
      </c>
      <c r="AM394">
        <f ca="1">IF(AND(B394&lt;Analysis!$B$40,B394&gt;0),INTEGRAL2(AL394,$B394,AM393,AL393,$B393,Analysis!$B$23),0)</f>
        <v>0</v>
      </c>
      <c r="AN394">
        <f>IF($P394,AM394*Analysis!$B$30+Analysis!$B$31,0)</f>
        <v>0</v>
      </c>
      <c r="AO394">
        <f>AN394-'Flight Input'!$U394</f>
        <v>0</v>
      </c>
      <c r="AQ394">
        <f>Analysis!$B$36*'Flight Input'!U394+IF('Flight Input'!U394 &gt; 0,Analysis!$B$37,0)</f>
        <v>0</v>
      </c>
      <c r="AR394">
        <f ca="1">_xlfn.COVARIANCE.P($AN$102:$AN$1102,'Flight Input'!U394:U1394)</f>
        <v>-6.1520340159068095E-3</v>
      </c>
    </row>
    <row r="395" spans="1:44" x14ac:dyDescent="0.3">
      <c r="A395">
        <v>393</v>
      </c>
      <c r="B395">
        <f>'Flight Input'!M395</f>
        <v>7.912956000000122</v>
      </c>
      <c r="C395">
        <f ca="1">INDIRECT(CONCATENATE("'Flight Input'!",Analysis!$B$2,A395+2))</f>
        <v>9.8518494600000022</v>
      </c>
      <c r="D395">
        <f t="shared" si="814"/>
        <v>2.7614999999059364E-2</v>
      </c>
      <c r="F395">
        <f t="shared" ca="1" si="820"/>
        <v>77.448027849727424</v>
      </c>
      <c r="G395">
        <f t="shared" ca="1" si="821"/>
        <v>305.14746950233064</v>
      </c>
      <c r="I395">
        <f>SUM(D$2:D395)/COUNT(D$2:D395)</f>
        <v>2.0000905852429224E-2</v>
      </c>
      <c r="J395">
        <f t="shared" si="815"/>
        <v>1.3806874649982599</v>
      </c>
      <c r="L395">
        <f ca="1">VARA(C$2:C395)</f>
        <v>5.2055860369398354E-4</v>
      </c>
      <c r="M395">
        <f t="shared" ca="1" si="816"/>
        <v>-4.7954934364517468E-5</v>
      </c>
      <c r="N395">
        <f t="shared" ca="1" si="822"/>
        <v>4.6891906574155588E-2</v>
      </c>
      <c r="O395" t="b">
        <f ca="1">IF(OR(O394,M395*MIN((B395-B$2)*Analysis!$B$19,1)&gt;Analysis!$B$18),TRUE,FALSE)</f>
        <v>0</v>
      </c>
      <c r="P395" t="b">
        <f>IF(OR('Flight Input'!N395=3,'Flight Input'!N395=9),TRUE,FALSE)</f>
        <v>0</v>
      </c>
      <c r="Q395">
        <f ca="1">IF(O395,Q394,SUM(C$2:C395)/COUNT(C$2:C395))+(Analysis!$D$14-500)/1000000</f>
        <v>9.8531590188324909</v>
      </c>
      <c r="R395">
        <f t="shared" ca="1" si="817"/>
        <v>0</v>
      </c>
      <c r="S395">
        <f t="shared" ca="1" si="823"/>
        <v>0</v>
      </c>
      <c r="T395">
        <f>IF(P395,T394+S395*$D395,0)</f>
        <v>0</v>
      </c>
      <c r="U395">
        <f>IF($P395,T395*Analysis!$B$28+Analysis!$B$29,0)</f>
        <v>0</v>
      </c>
      <c r="V395">
        <f>U395-'Flight Input'!$U395</f>
        <v>0</v>
      </c>
      <c r="W395">
        <f ca="1">MEDIAN2(R395,Analysis!$B$5,2)</f>
        <v>0</v>
      </c>
      <c r="X395">
        <f t="shared" ref="X395:Y395" ca="1" si="838">X394+W395*$D395</f>
        <v>0</v>
      </c>
      <c r="Y395">
        <f t="shared" ca="1" si="838"/>
        <v>0</v>
      </c>
      <c r="AA395">
        <f ca="1">AVERAGE2(W395,Analysis!$B$6,2)</f>
        <v>0</v>
      </c>
      <c r="AB395">
        <f t="shared" ref="AB395:AC395" ca="1" si="839">AB394+AA395*$D395</f>
        <v>0</v>
      </c>
      <c r="AC395">
        <f t="shared" ca="1" si="839"/>
        <v>0</v>
      </c>
      <c r="AF395">
        <f ca="1">IF(B395&gt;0,C395-Analysis!$B$14,0)</f>
        <v>-1.3179314571498679E-3</v>
      </c>
      <c r="AG395">
        <f ca="1">IF(B395&gt;0,AG394+AF395*$D395,0)</f>
        <v>-1.3755747633314845E-3</v>
      </c>
      <c r="AH395">
        <f ca="1">IF(B395&gt;0,AH394+AG395*$D395,0)</f>
        <v>-4.8504665151704145E-2</v>
      </c>
      <c r="AI395">
        <f ca="1">IF(AND(B395&gt;Analysis!$B$39,B395&lt;Analysis!$B$40),FilterInput(AF395,Analysis!$B$34,Analysis!$B$35),0)</f>
        <v>0</v>
      </c>
      <c r="AJ395">
        <f ca="1">MEDIAN2(AI395,Analysis!$B$5,2)</f>
        <v>0</v>
      </c>
      <c r="AK395">
        <f ca="1">AVERAGE2(AJ395,Analysis!$B$6,2)</f>
        <v>0</v>
      </c>
      <c r="AL395">
        <f ca="1">INTEGRAL2(R395,$B395,AL394,R394,$B394,Analysis!$B$22)</f>
        <v>0</v>
      </c>
      <c r="AM395">
        <f ca="1">IF(AND(B395&lt;Analysis!$B$40,B395&gt;0),INTEGRAL2(AL395,$B395,AM394,AL394,$B394,Analysis!$B$23),0)</f>
        <v>0</v>
      </c>
      <c r="AN395">
        <f>IF($P395,AM395*Analysis!$B$30+Analysis!$B$31,0)</f>
        <v>0</v>
      </c>
      <c r="AO395">
        <f>AN395-'Flight Input'!$U395</f>
        <v>0</v>
      </c>
      <c r="AQ395">
        <f>Analysis!$B$36*'Flight Input'!U395+IF('Flight Input'!U395 &gt; 0,Analysis!$B$37,0)</f>
        <v>0</v>
      </c>
      <c r="AR395">
        <f ca="1">_xlfn.COVARIANCE.P($AN$102:$AN$1102,'Flight Input'!U395:U1395)</f>
        <v>-6.2562574076681478E-3</v>
      </c>
    </row>
    <row r="396" spans="1:44" x14ac:dyDescent="0.3">
      <c r="A396">
        <v>394</v>
      </c>
      <c r="B396">
        <f>'Flight Input'!M396</f>
        <v>7.9313450000045123</v>
      </c>
      <c r="C396">
        <f ca="1">INDIRECT(CONCATENATE("'Flight Input'!",Analysis!$B$2,A396+2))</f>
        <v>9.8530462800000009</v>
      </c>
      <c r="D396">
        <f t="shared" si="814"/>
        <v>1.8389000004390255E-2</v>
      </c>
      <c r="F396">
        <f t="shared" ca="1" si="820"/>
        <v>77.629215517813606</v>
      </c>
      <c r="G396">
        <f t="shared" ca="1" si="821"/>
        <v>306.57499314682855</v>
      </c>
      <c r="I396">
        <f>SUM(D$2:D396)/COUNT(D$2:D396)</f>
        <v>1.9996814720835216E-2</v>
      </c>
      <c r="J396">
        <f t="shared" si="815"/>
        <v>0.91959645879152263</v>
      </c>
      <c r="L396">
        <f ca="1">VARA(C$2:C396)</f>
        <v>5.1923738898278649E-4</v>
      </c>
      <c r="M396">
        <f t="shared" ca="1" si="816"/>
        <v>-7.1848099999000231E-5</v>
      </c>
      <c r="N396">
        <f t="shared" ca="1" si="822"/>
        <v>6.5083473800262817E-2</v>
      </c>
      <c r="O396" t="b">
        <f ca="1">IF(OR(O395,M396*MIN((B396-B$2)*Analysis!$B$19,1)&gt;Analysis!$B$18),TRUE,FALSE)</f>
        <v>0</v>
      </c>
      <c r="P396" t="b">
        <f>IF(OR('Flight Input'!N396=3,'Flight Input'!N396=9),TRUE,FALSE)</f>
        <v>0</v>
      </c>
      <c r="Q396">
        <f ca="1">IF(O396,Q395,SUM(C$2:C396)/COUNT(C$2:C396))+(Analysis!$D$14-500)/1000000</f>
        <v>9.8531590118987378</v>
      </c>
      <c r="R396">
        <f t="shared" ca="1" si="817"/>
        <v>0</v>
      </c>
      <c r="S396">
        <f t="shared" ca="1" si="823"/>
        <v>0</v>
      </c>
      <c r="T396">
        <f>IF(P396,T395+S396*$D396,0)</f>
        <v>0</v>
      </c>
      <c r="U396">
        <f>IF($P396,T396*Analysis!$B$28+Analysis!$B$29,0)</f>
        <v>0</v>
      </c>
      <c r="V396">
        <f>U396-'Flight Input'!$U396</f>
        <v>0</v>
      </c>
      <c r="W396">
        <f ca="1">MEDIAN2(R396,Analysis!$B$5,2)</f>
        <v>0</v>
      </c>
      <c r="X396">
        <f t="shared" ref="X396:Y396" ca="1" si="840">X395+W396*$D396</f>
        <v>0</v>
      </c>
      <c r="Y396">
        <f t="shared" ca="1" si="840"/>
        <v>0</v>
      </c>
      <c r="AA396">
        <f ca="1">AVERAGE2(W396,Analysis!$B$6,2)</f>
        <v>0</v>
      </c>
      <c r="AB396">
        <f t="shared" ref="AB396:AC396" ca="1" si="841">AB395+AA396*$D396</f>
        <v>0</v>
      </c>
      <c r="AC396">
        <f t="shared" ca="1" si="841"/>
        <v>0</v>
      </c>
      <c r="AF396">
        <f ca="1">IF(B396&gt;0,C396-Analysis!$B$14,0)</f>
        <v>-1.2111145715110183E-4</v>
      </c>
      <c r="AG396">
        <f ca="1">IF(B396&gt;0,AG395+AF396*$D396,0)</f>
        <v>-1.3778018819175677E-3</v>
      </c>
      <c r="AH396">
        <f ca="1">IF(B396&gt;0,AH395+AG396*$D396,0)</f>
        <v>-4.8530001550516774E-2</v>
      </c>
      <c r="AI396">
        <f ca="1">IF(AND(B396&gt;Analysis!$B$39,B396&lt;Analysis!$B$40),FilterInput(AF396,Analysis!$B$34,Analysis!$B$35),0)</f>
        <v>0</v>
      </c>
      <c r="AJ396">
        <f ca="1">MEDIAN2(AI396,Analysis!$B$5,2)</f>
        <v>0</v>
      </c>
      <c r="AK396">
        <f ca="1">AVERAGE2(AJ396,Analysis!$B$6,2)</f>
        <v>0</v>
      </c>
      <c r="AL396">
        <f ca="1">INTEGRAL2(R396,$B396,AL395,R395,$B395,Analysis!$B$22)</f>
        <v>0</v>
      </c>
      <c r="AM396">
        <f ca="1">IF(AND(B396&lt;Analysis!$B$40,B396&gt;0),INTEGRAL2(AL396,$B396,AM395,AL395,$B395,Analysis!$B$23),0)</f>
        <v>0</v>
      </c>
      <c r="AN396">
        <f>IF($P396,AM396*Analysis!$B$30+Analysis!$B$31,0)</f>
        <v>0</v>
      </c>
      <c r="AO396">
        <f>AN396-'Flight Input'!$U396</f>
        <v>0</v>
      </c>
      <c r="AQ396">
        <f>Analysis!$B$36*'Flight Input'!U396+IF('Flight Input'!U396 &gt; 0,Analysis!$B$37,0)</f>
        <v>0</v>
      </c>
      <c r="AR396">
        <f ca="1">_xlfn.COVARIANCE.P($AN$102:$AN$1102,'Flight Input'!U396:U1396)</f>
        <v>-6.3647647453527528E-3</v>
      </c>
    </row>
    <row r="397" spans="1:44" x14ac:dyDescent="0.3">
      <c r="A397">
        <v>395</v>
      </c>
      <c r="B397">
        <f>'Flight Input'!M397</f>
        <v>7.9516210000001593</v>
      </c>
      <c r="C397">
        <f ca="1">INDIRECT(CONCATENATE("'Flight Input'!",Analysis!$B$2,A397+2))</f>
        <v>9.8539586099999994</v>
      </c>
      <c r="D397">
        <f t="shared" si="814"/>
        <v>2.0275999995646998E-2</v>
      </c>
      <c r="F397">
        <f t="shared" ca="1" si="820"/>
        <v>77.829014382547072</v>
      </c>
      <c r="G397">
        <f t="shared" ca="1" si="821"/>
        <v>308.15305424211027</v>
      </c>
      <c r="I397">
        <f>SUM(D$2:D397)/COUNT(D$2:D397)</f>
        <v>1.9997521518999299E-2</v>
      </c>
      <c r="J397">
        <f t="shared" si="815"/>
        <v>1.0139256495552773</v>
      </c>
      <c r="L397">
        <f ca="1">VARA(C$2:C397)</f>
        <v>5.1792495326230027E-4</v>
      </c>
      <c r="M397">
        <f t="shared" ca="1" si="816"/>
        <v>-6.4728532292759357E-5</v>
      </c>
      <c r="N397">
        <f t="shared" ca="1" si="822"/>
        <v>4.4995561264269492E-2</v>
      </c>
      <c r="O397" t="b">
        <f ca="1">IF(OR(O396,M397*MIN((B397-B$2)*Analysis!$B$19,1)&gt;Analysis!$B$18),TRUE,FALSE)</f>
        <v>0</v>
      </c>
      <c r="P397" t="b">
        <f>IF(OR('Flight Input'!N397=3,'Flight Input'!N397=9),TRUE,FALSE)</f>
        <v>0</v>
      </c>
      <c r="Q397">
        <f ca="1">IF(O397,Q396,SUM(C$2:C397)/COUNT(C$2:C397))+(Analysis!$D$14-500)/1000000</f>
        <v>9.8531613088636405</v>
      </c>
      <c r="R397">
        <f t="shared" ca="1" si="817"/>
        <v>0</v>
      </c>
      <c r="S397">
        <f t="shared" ca="1" si="823"/>
        <v>0</v>
      </c>
      <c r="T397">
        <f>IF(P397,T396+S397*$D397,0)</f>
        <v>0</v>
      </c>
      <c r="U397">
        <f>IF($P397,T397*Analysis!$B$28+Analysis!$B$29,0)</f>
        <v>0</v>
      </c>
      <c r="V397">
        <f>U397-'Flight Input'!$U397</f>
        <v>0</v>
      </c>
      <c r="W397">
        <f ca="1">MEDIAN2(R397,Analysis!$B$5,2)</f>
        <v>0</v>
      </c>
      <c r="X397">
        <f t="shared" ref="X397:Y397" ca="1" si="842">X396+W397*$D397</f>
        <v>0</v>
      </c>
      <c r="Y397">
        <f t="shared" ca="1" si="842"/>
        <v>0</v>
      </c>
      <c r="AA397">
        <f ca="1">AVERAGE2(W397,Analysis!$B$6,2)</f>
        <v>0</v>
      </c>
      <c r="AB397">
        <f t="shared" ref="AB397:AC397" ca="1" si="843">AB396+AA397*$D397</f>
        <v>0</v>
      </c>
      <c r="AC397">
        <f t="shared" ca="1" si="843"/>
        <v>0</v>
      </c>
      <c r="AF397">
        <f ca="1">IF(B397&gt;0,C397-Analysis!$B$14,0)</f>
        <v>7.912185428473606E-4</v>
      </c>
      <c r="AG397">
        <f ca="1">IF(B397&gt;0,AG396+AF397*$D397,0)</f>
        <v>-1.3617591347462388E-3</v>
      </c>
      <c r="AH397">
        <f ca="1">IF(B397&gt;0,AH396+AG397*$D397,0)</f>
        <v>-4.8557612578726962E-2</v>
      </c>
      <c r="AI397">
        <f ca="1">IF(AND(B397&gt;Analysis!$B$39,B397&lt;Analysis!$B$40),FilterInput(AF397,Analysis!$B$34,Analysis!$B$35),0)</f>
        <v>0</v>
      </c>
      <c r="AJ397">
        <f ca="1">MEDIAN2(AI397,Analysis!$B$5,2)</f>
        <v>0</v>
      </c>
      <c r="AK397">
        <f ca="1">AVERAGE2(AJ397,Analysis!$B$6,2)</f>
        <v>0</v>
      </c>
      <c r="AL397">
        <f ca="1">INTEGRAL2(R397,$B397,AL396,R396,$B396,Analysis!$B$22)</f>
        <v>0</v>
      </c>
      <c r="AM397">
        <f ca="1">IF(AND(B397&lt;Analysis!$B$40,B397&gt;0),INTEGRAL2(AL397,$B397,AM396,AL396,$B396,Analysis!$B$23),0)</f>
        <v>0</v>
      </c>
      <c r="AN397">
        <f>IF($P397,AM397*Analysis!$B$30+Analysis!$B$31,0)</f>
        <v>0</v>
      </c>
      <c r="AO397">
        <f>AN397-'Flight Input'!$U397</f>
        <v>0</v>
      </c>
      <c r="AQ397">
        <f>Analysis!$B$36*'Flight Input'!U397+IF('Flight Input'!U397 &gt; 0,Analysis!$B$37,0)</f>
        <v>0</v>
      </c>
      <c r="AR397">
        <f ca="1">_xlfn.COVARIANCE.P($AN$102:$AN$1102,'Flight Input'!U397:U1397)</f>
        <v>-6.4743552095095453E-3</v>
      </c>
    </row>
    <row r="398" spans="1:44" x14ac:dyDescent="0.3">
      <c r="A398">
        <v>396</v>
      </c>
      <c r="B398">
        <f>'Flight Input'!M398</f>
        <v>7.9659260000044014</v>
      </c>
      <c r="C398">
        <f ca="1">INDIRECT(CONCATENATE("'Flight Input'!",Analysis!$B$2,A398+2))</f>
        <v>9.8536152599999998</v>
      </c>
      <c r="D398">
        <f t="shared" si="814"/>
        <v>1.4305000004242174E-2</v>
      </c>
      <c r="F398">
        <f t="shared" ca="1" si="820"/>
        <v>77.969970348883166</v>
      </c>
      <c r="G398">
        <f t="shared" ca="1" si="821"/>
        <v>309.26841466828182</v>
      </c>
      <c r="I398">
        <f>SUM(D$2:D398)/COUNT(D$2:D398)</f>
        <v>1.9983146464669102E-2</v>
      </c>
      <c r="J398">
        <f t="shared" si="815"/>
        <v>0.71585323309989801</v>
      </c>
      <c r="L398">
        <f ca="1">VARA(C$2:C398)</f>
        <v>5.1661786307672286E-4</v>
      </c>
      <c r="M398">
        <f t="shared" ca="1" si="816"/>
        <v>-9.1372959468003466E-5</v>
      </c>
      <c r="N398">
        <f t="shared" ca="1" si="822"/>
        <v>-2.4002097161678459E-2</v>
      </c>
      <c r="O398" t="b">
        <f ca="1">IF(OR(O397,M398*MIN((B398-B$2)*Analysis!$B$19,1)&gt;Analysis!$B$18),TRUE,FALSE)</f>
        <v>0</v>
      </c>
      <c r="P398" t="b">
        <f>IF(OR('Flight Input'!N398=3,'Flight Input'!N398=9),TRUE,FALSE)</f>
        <v>0</v>
      </c>
      <c r="Q398">
        <f ca="1">IF(O398,Q397,SUM(C$2:C398)/COUNT(C$2:C398))+(Analysis!$D$14-500)/1000000</f>
        <v>9.8531627293954696</v>
      </c>
      <c r="R398">
        <f t="shared" ca="1" si="817"/>
        <v>0</v>
      </c>
      <c r="S398">
        <f t="shared" ca="1" si="823"/>
        <v>0</v>
      </c>
      <c r="T398">
        <f>IF(P398,T397+S398*$D398,0)</f>
        <v>0</v>
      </c>
      <c r="U398">
        <f>IF($P398,T398*Analysis!$B$28+Analysis!$B$29,0)</f>
        <v>0</v>
      </c>
      <c r="V398">
        <f>U398-'Flight Input'!$U398</f>
        <v>0</v>
      </c>
      <c r="W398">
        <f ca="1">MEDIAN2(R398,Analysis!$B$5,2)</f>
        <v>0</v>
      </c>
      <c r="X398">
        <f t="shared" ref="X398:Y398" ca="1" si="844">X397+W398*$D398</f>
        <v>0</v>
      </c>
      <c r="Y398">
        <f t="shared" ca="1" si="844"/>
        <v>0</v>
      </c>
      <c r="AA398">
        <f ca="1">AVERAGE2(W398,Analysis!$B$6,2)</f>
        <v>0</v>
      </c>
      <c r="AB398">
        <f t="shared" ref="AB398:AC398" ca="1" si="845">AB397+AA398*$D398</f>
        <v>0</v>
      </c>
      <c r="AC398">
        <f t="shared" ca="1" si="845"/>
        <v>0</v>
      </c>
      <c r="AF398">
        <f ca="1">IF(B398&gt;0,C398-Analysis!$B$14,0)</f>
        <v>4.4786854284772915E-4</v>
      </c>
      <c r="AG398">
        <f ca="1">IF(B398&gt;0,AG397+AF398*$D398,0)</f>
        <v>-1.3553523752389022E-3</v>
      </c>
      <c r="AH398">
        <f ca="1">IF(B398&gt;0,AH397+AG398*$D398,0)</f>
        <v>-4.8577000894460508E-2</v>
      </c>
      <c r="AI398">
        <f ca="1">IF(AND(B398&gt;Analysis!$B$39,B398&lt;Analysis!$B$40),FilterInput(AF398,Analysis!$B$34,Analysis!$B$35),0)</f>
        <v>0</v>
      </c>
      <c r="AJ398">
        <f ca="1">MEDIAN2(AI398,Analysis!$B$5,2)</f>
        <v>0</v>
      </c>
      <c r="AK398">
        <f ca="1">AVERAGE2(AJ398,Analysis!$B$6,2)</f>
        <v>0</v>
      </c>
      <c r="AL398">
        <f ca="1">INTEGRAL2(R398,$B398,AL397,R397,$B397,Analysis!$B$22)</f>
        <v>0</v>
      </c>
      <c r="AM398">
        <f ca="1">IF(AND(B398&lt;Analysis!$B$40,B398&gt;0),INTEGRAL2(AL398,$B398,AM397,AL397,$B397,Analysis!$B$23),0)</f>
        <v>0</v>
      </c>
      <c r="AN398">
        <f>IF($P398,AM398*Analysis!$B$30+Analysis!$B$31,0)</f>
        <v>0</v>
      </c>
      <c r="AO398">
        <f>AN398-'Flight Input'!$U398</f>
        <v>0</v>
      </c>
      <c r="AQ398">
        <f>Analysis!$B$36*'Flight Input'!U398+IF('Flight Input'!U398 &gt; 0,Analysis!$B$37,0)</f>
        <v>0</v>
      </c>
      <c r="AR398">
        <f ca="1">_xlfn.COVARIANCE.P($AN$102:$AN$1102,'Flight Input'!U398:U1398)</f>
        <v>-6.5862307564709816E-3</v>
      </c>
    </row>
    <row r="399" spans="1:44" x14ac:dyDescent="0.3">
      <c r="A399">
        <v>397</v>
      </c>
      <c r="B399">
        <f>'Flight Input'!M399</f>
        <v>7.9909760000009555</v>
      </c>
      <c r="C399">
        <f ca="1">INDIRECT(CONCATENATE("'Flight Input'!",Analysis!$B$2,A399+2))</f>
        <v>9.8504073900000009</v>
      </c>
      <c r="D399">
        <f t="shared" si="814"/>
        <v>2.5049999996554106E-2</v>
      </c>
      <c r="F399">
        <f t="shared" ca="1" si="820"/>
        <v>78.216723053968721</v>
      </c>
      <c r="G399">
        <f t="shared" ca="1" si="821"/>
        <v>311.22774358051419</v>
      </c>
      <c r="I399">
        <f>SUM(D$2:D399)/COUNT(D$2:D399)</f>
        <v>1.9995909319913147E-2</v>
      </c>
      <c r="J399">
        <f t="shared" si="815"/>
        <v>1.2527562310761124</v>
      </c>
      <c r="L399">
        <f ca="1">VARA(C$2:C399)</f>
        <v>5.1533414109933523E-4</v>
      </c>
      <c r="M399">
        <f t="shared" ca="1" si="816"/>
        <v>-5.1246386329909026E-5</v>
      </c>
      <c r="N399">
        <f t="shared" ca="1" si="822"/>
        <v>-0.12805868265230211</v>
      </c>
      <c r="O399" t="b">
        <f ca="1">IF(OR(O398,M399*MIN((B399-B$2)*Analysis!$B$19,1)&gt;Analysis!$B$18),TRUE,FALSE)</f>
        <v>0</v>
      </c>
      <c r="P399" t="b">
        <f>IF(OR('Flight Input'!N399=3,'Flight Input'!N399=9),TRUE,FALSE)</f>
        <v>0</v>
      </c>
      <c r="Q399">
        <f ca="1">IF(O399,Q398,SUM(C$2:C399)/COUNT(C$2:C399))+(Analysis!$D$14-500)/1000000</f>
        <v>9.8531560828140741</v>
      </c>
      <c r="R399">
        <f t="shared" ca="1" si="817"/>
        <v>0</v>
      </c>
      <c r="S399">
        <f t="shared" ca="1" si="823"/>
        <v>0</v>
      </c>
      <c r="T399">
        <f>IF(P399,T398+S399*$D399,0)</f>
        <v>0</v>
      </c>
      <c r="U399">
        <f>IF($P399,T399*Analysis!$B$28+Analysis!$B$29,0)</f>
        <v>0</v>
      </c>
      <c r="V399">
        <f>U399-'Flight Input'!$U399</f>
        <v>0</v>
      </c>
      <c r="W399">
        <f ca="1">MEDIAN2(R399,Analysis!$B$5,2)</f>
        <v>0</v>
      </c>
      <c r="X399">
        <f t="shared" ref="X399:Y399" ca="1" si="846">X398+W399*$D399</f>
        <v>0</v>
      </c>
      <c r="Y399">
        <f t="shared" ca="1" si="846"/>
        <v>0</v>
      </c>
      <c r="AA399">
        <f ca="1">AVERAGE2(W399,Analysis!$B$6,2)</f>
        <v>0</v>
      </c>
      <c r="AB399">
        <f t="shared" ref="AB399:AC399" ca="1" si="847">AB398+AA399*$D399</f>
        <v>0</v>
      </c>
      <c r="AC399">
        <f t="shared" ca="1" si="847"/>
        <v>0</v>
      </c>
      <c r="AF399">
        <f ca="1">IF(B399&gt;0,C399-Analysis!$B$14,0)</f>
        <v>-2.7600014571511622E-3</v>
      </c>
      <c r="AG399">
        <f ca="1">IF(B399&gt;0,AG398+AF399*$D399,0)</f>
        <v>-1.4244904117310282E-3</v>
      </c>
      <c r="AH399">
        <f ca="1">IF(B399&gt;0,AH398+AG399*$D399,0)</f>
        <v>-4.8612684379269459E-2</v>
      </c>
      <c r="AI399">
        <f ca="1">IF(AND(B399&gt;Analysis!$B$39,B399&lt;Analysis!$B$40),FilterInput(AF399,Analysis!$B$34,Analysis!$B$35),0)</f>
        <v>0</v>
      </c>
      <c r="AJ399">
        <f ca="1">MEDIAN2(AI399,Analysis!$B$5,2)</f>
        <v>0</v>
      </c>
      <c r="AK399">
        <f ca="1">AVERAGE2(AJ399,Analysis!$B$6,2)</f>
        <v>0</v>
      </c>
      <c r="AL399">
        <f ca="1">INTEGRAL2(R399,$B399,AL398,R398,$B398,Analysis!$B$22)</f>
        <v>0</v>
      </c>
      <c r="AM399">
        <f ca="1">IF(AND(B399&lt;Analysis!$B$40,B399&gt;0),INTEGRAL2(AL399,$B399,AM398,AL398,$B398,Analysis!$B$23),0)</f>
        <v>0</v>
      </c>
      <c r="AN399">
        <f>IF($P399,AM399*Analysis!$B$30+Analysis!$B$31,0)</f>
        <v>0</v>
      </c>
      <c r="AO399">
        <f>AN399-'Flight Input'!$U399</f>
        <v>0</v>
      </c>
      <c r="AQ399">
        <f>Analysis!$B$36*'Flight Input'!U399+IF('Flight Input'!U399 &gt; 0,Analysis!$B$37,0)</f>
        <v>0</v>
      </c>
      <c r="AR399">
        <f ca="1">_xlfn.COVARIANCE.P($AN$102:$AN$1102,'Flight Input'!U399:U1399)</f>
        <v>-6.7007221019176133E-3</v>
      </c>
    </row>
    <row r="400" spans="1:44" x14ac:dyDescent="0.3">
      <c r="A400">
        <v>398</v>
      </c>
      <c r="B400">
        <f>'Flight Input'!M400</f>
        <v>8.01231099999859</v>
      </c>
      <c r="C400">
        <f ca="1">INDIRECT(CONCATENATE("'Flight Input'!",Analysis!$B$2,A400+2))</f>
        <v>9.8513001000000013</v>
      </c>
      <c r="D400">
        <f t="shared" si="814"/>
        <v>2.1334999997634441E-2</v>
      </c>
      <c r="F400">
        <f t="shared" ca="1" si="820"/>
        <v>78.426900541578917</v>
      </c>
      <c r="G400">
        <f t="shared" ca="1" si="821"/>
        <v>312.90098150338326</v>
      </c>
      <c r="I400">
        <f>SUM(D$2:D400)/COUNT(D$2:D400)</f>
        <v>1.9999273869354656E-2</v>
      </c>
      <c r="J400">
        <f t="shared" si="815"/>
        <v>1.0667887312812165</v>
      </c>
      <c r="L400">
        <f ca="1">VARA(C$2:C400)</f>
        <v>5.1404697194015693E-4</v>
      </c>
      <c r="M400">
        <f t="shared" ca="1" si="816"/>
        <v>-6.0331340957160382E-5</v>
      </c>
      <c r="N400">
        <f t="shared" ca="1" si="822"/>
        <v>4.1842512308387335E-2</v>
      </c>
      <c r="O400" t="b">
        <f ca="1">IF(OR(O399,M400*MIN((B400-B$2)*Analysis!$B$19,1)&gt;Analysis!$B$18),TRUE,FALSE)</f>
        <v>0</v>
      </c>
      <c r="P400" t="b">
        <f>IF(OR('Flight Input'!N400=3,'Flight Input'!N400=9),TRUE,FALSE)</f>
        <v>0</v>
      </c>
      <c r="Q400">
        <f ca="1">IF(O400,Q399,SUM(C$2:C400)/COUNT(C$2:C400))+(Analysis!$D$14-500)/1000000</f>
        <v>9.8531517069172967</v>
      </c>
      <c r="R400">
        <f t="shared" ca="1" si="817"/>
        <v>0</v>
      </c>
      <c r="S400">
        <f t="shared" ca="1" si="823"/>
        <v>0</v>
      </c>
      <c r="T400">
        <f>IF(P400,T399+S400*$D400,0)</f>
        <v>0</v>
      </c>
      <c r="U400">
        <f>IF($P400,T400*Analysis!$B$28+Analysis!$B$29,0)</f>
        <v>0</v>
      </c>
      <c r="V400">
        <f>U400-'Flight Input'!$U400</f>
        <v>0</v>
      </c>
      <c r="W400">
        <f ca="1">MEDIAN2(R400,Analysis!$B$5,2)</f>
        <v>0</v>
      </c>
      <c r="X400">
        <f t="shared" ref="X400:Y400" ca="1" si="848">X399+W400*$D400</f>
        <v>0</v>
      </c>
      <c r="Y400">
        <f t="shared" ca="1" si="848"/>
        <v>0</v>
      </c>
      <c r="AA400">
        <f ca="1">AVERAGE2(W400,Analysis!$B$6,2)</f>
        <v>0</v>
      </c>
      <c r="AB400">
        <f t="shared" ref="AB400:AC400" ca="1" si="849">AB399+AA400*$D400</f>
        <v>0</v>
      </c>
      <c r="AC400">
        <f t="shared" ca="1" si="849"/>
        <v>0</v>
      </c>
      <c r="AF400">
        <f ca="1">IF(B400&gt;0,C400-Analysis!$B$14,0)</f>
        <v>-1.8672914571506993E-3</v>
      </c>
      <c r="AG400">
        <f ca="1">IF(B400&gt;0,AG399+AF400*$D400,0)</f>
        <v>-1.4643290749649213E-3</v>
      </c>
      <c r="AH400">
        <f ca="1">IF(B400&gt;0,AH399+AG400*$D400,0)</f>
        <v>-4.8643925840080371E-2</v>
      </c>
      <c r="AI400">
        <f ca="1">IF(AND(B400&gt;Analysis!$B$39,B400&lt;Analysis!$B$40),FilterInput(AF400,Analysis!$B$34,Analysis!$B$35),0)</f>
        <v>0</v>
      </c>
      <c r="AJ400">
        <f ca="1">MEDIAN2(AI400,Analysis!$B$5,2)</f>
        <v>0</v>
      </c>
      <c r="AK400">
        <f ca="1">AVERAGE2(AJ400,Analysis!$B$6,2)</f>
        <v>0</v>
      </c>
      <c r="AL400">
        <f ca="1">INTEGRAL2(R400,$B400,AL399,R399,$B399,Analysis!$B$22)</f>
        <v>0</v>
      </c>
      <c r="AM400">
        <f ca="1">IF(AND(B400&lt;Analysis!$B$40,B400&gt;0),INTEGRAL2(AL400,$B400,AM399,AL399,$B399,Analysis!$B$23),0)</f>
        <v>0</v>
      </c>
      <c r="AN400">
        <f>IF($P400,AM400*Analysis!$B$30+Analysis!$B$31,0)</f>
        <v>0</v>
      </c>
      <c r="AO400">
        <f>AN400-'Flight Input'!$U400</f>
        <v>0</v>
      </c>
      <c r="AQ400">
        <f>Analysis!$B$36*'Flight Input'!U400+IF('Flight Input'!U400 &gt; 0,Analysis!$B$37,0)</f>
        <v>0</v>
      </c>
      <c r="AR400">
        <f ca="1">_xlfn.COVARIANCE.P($AN$102:$AN$1102,'Flight Input'!U400:U1400)</f>
        <v>-6.8163754778483776E-3</v>
      </c>
    </row>
    <row r="401" spans="1:44" x14ac:dyDescent="0.3">
      <c r="A401">
        <v>399</v>
      </c>
      <c r="B401">
        <f>'Flight Input'!M401</f>
        <v>8.0322259999957168</v>
      </c>
      <c r="C401">
        <f ca="1">INDIRECT(CONCATENATE("'Flight Input'!",Analysis!$B$2,A401+2))</f>
        <v>9.8540959499999996</v>
      </c>
      <c r="D401">
        <f t="shared" si="814"/>
        <v>1.991499999712687E-2</v>
      </c>
      <c r="F401">
        <f t="shared" ca="1" si="820"/>
        <v>78.623144862394852</v>
      </c>
      <c r="G401">
        <f t="shared" ca="1" si="821"/>
        <v>314.46676143309196</v>
      </c>
      <c r="I401">
        <f>SUM(D$2:D401)/COUNT(D$2:D401)</f>
        <v>1.9999062656642308E-2</v>
      </c>
      <c r="J401">
        <f t="shared" si="815"/>
        <v>0.99579667002605654</v>
      </c>
      <c r="L401">
        <f ca="1">VARA(C$2:C401)</f>
        <v>5.1276141223581095E-4</v>
      </c>
      <c r="M401">
        <f t="shared" ca="1" si="816"/>
        <v>-6.455233264029358E-5</v>
      </c>
      <c r="N401">
        <f t="shared" ca="1" si="822"/>
        <v>0.1403891539242593</v>
      </c>
      <c r="O401" t="b">
        <f ca="1">IF(OR(O400,M401*MIN((B401-B$2)*Analysis!$B$19,1)&gt;Analysis!$B$18),TRUE,FALSE)</f>
        <v>0</v>
      </c>
      <c r="P401" t="b">
        <f>IF(OR('Flight Input'!N401=3,'Flight Input'!N401=9),TRUE,FALSE)</f>
        <v>0</v>
      </c>
      <c r="Q401">
        <f ca="1">IF(O401,Q400,SUM(C$2:C401)/COUNT(C$2:C401))+(Analysis!$D$14-500)/1000000</f>
        <v>9.8531543425250039</v>
      </c>
      <c r="R401">
        <f t="shared" ca="1" si="817"/>
        <v>0</v>
      </c>
      <c r="S401">
        <f t="shared" ca="1" si="823"/>
        <v>0</v>
      </c>
      <c r="T401">
        <f>IF(P401,T400+S401*$D401,0)</f>
        <v>0</v>
      </c>
      <c r="U401">
        <f>IF($P401,T401*Analysis!$B$28+Analysis!$B$29,0)</f>
        <v>0</v>
      </c>
      <c r="V401">
        <f>U401-'Flight Input'!$U401</f>
        <v>0</v>
      </c>
      <c r="W401">
        <f ca="1">MEDIAN2(R401,Analysis!$B$5,2)</f>
        <v>0</v>
      </c>
      <c r="X401">
        <f t="shared" ref="X401:Y401" ca="1" si="850">X400+W401*$D401</f>
        <v>0</v>
      </c>
      <c r="Y401">
        <f t="shared" ca="1" si="850"/>
        <v>0</v>
      </c>
      <c r="AA401">
        <f ca="1">AVERAGE2(W401,Analysis!$B$6,2)</f>
        <v>0</v>
      </c>
      <c r="AB401">
        <f t="shared" ref="AB401:AC401" ca="1" si="851">AB400+AA401*$D401</f>
        <v>0</v>
      </c>
      <c r="AC401">
        <f t="shared" ca="1" si="851"/>
        <v>0</v>
      </c>
      <c r="AF401">
        <f ca="1">IF(B401&gt;0,C401-Analysis!$B$14,0)</f>
        <v>9.2855854284756845E-4</v>
      </c>
      <c r="AG401">
        <f ca="1">IF(B401&gt;0,AG400+AF401*$D401,0)</f>
        <v>-1.4458368315867799E-3</v>
      </c>
      <c r="AH401">
        <f ca="1">IF(B401&gt;0,AH400+AG401*$D401,0)</f>
        <v>-4.8672719680577264E-2</v>
      </c>
      <c r="AI401">
        <f ca="1">IF(AND(B401&gt;Analysis!$B$39,B401&lt;Analysis!$B$40),FilterInput(AF401,Analysis!$B$34,Analysis!$B$35),0)</f>
        <v>0</v>
      </c>
      <c r="AJ401">
        <f ca="1">MEDIAN2(AI401,Analysis!$B$5,2)</f>
        <v>0</v>
      </c>
      <c r="AK401">
        <f ca="1">AVERAGE2(AJ401,Analysis!$B$6,2)</f>
        <v>0</v>
      </c>
      <c r="AL401">
        <f ca="1">INTEGRAL2(R401,$B401,AL400,R400,$B400,Analysis!$B$22)</f>
        <v>0</v>
      </c>
      <c r="AM401">
        <f ca="1">IF(AND(B401&lt;Analysis!$B$40,B401&gt;0),INTEGRAL2(AL401,$B401,AM400,AL400,$B400,Analysis!$B$23),0)</f>
        <v>0</v>
      </c>
      <c r="AN401">
        <f>IF($P401,AM401*Analysis!$B$30+Analysis!$B$31,0)</f>
        <v>0</v>
      </c>
      <c r="AO401">
        <f>AN401-'Flight Input'!$U401</f>
        <v>0</v>
      </c>
      <c r="AQ401">
        <f>Analysis!$B$36*'Flight Input'!U401+IF('Flight Input'!U401 &gt; 0,Analysis!$B$37,0)</f>
        <v>0</v>
      </c>
      <c r="AR401">
        <f ca="1">_xlfn.COVARIANCE.P($AN$102:$AN$1102,'Flight Input'!U401:U1401)</f>
        <v>-6.9326314176504384E-3</v>
      </c>
    </row>
    <row r="402" spans="1:44" x14ac:dyDescent="0.3">
      <c r="A402">
        <v>400</v>
      </c>
      <c r="B402">
        <f>'Flight Input'!M402</f>
        <v>8.0511189999961061</v>
      </c>
      <c r="C402">
        <f ca="1">INDIRECT(CONCATENATE("'Flight Input'!",Analysis!$B$2,A402+2))</f>
        <v>9.8502994800000003</v>
      </c>
      <c r="D402">
        <f t="shared" si="814"/>
        <v>1.8893000000389293E-2</v>
      </c>
      <c r="F402">
        <f t="shared" ca="1" si="820"/>
        <v>78.809246570474329</v>
      </c>
      <c r="G402">
        <f t="shared" ca="1" si="821"/>
        <v>315.95570452857862</v>
      </c>
      <c r="I402">
        <f>SUM(D$2:D402)/COUNT(D$2:D402)</f>
        <v>1.9996297500001675E-2</v>
      </c>
      <c r="J402">
        <f t="shared" si="815"/>
        <v>0.94482491073098462</v>
      </c>
      <c r="L402">
        <f ca="1">VARA(C$2:C402)</f>
        <v>5.1149829740916445E-4</v>
      </c>
      <c r="M402">
        <f t="shared" ca="1" si="816"/>
        <v>-6.6856233876063818E-5</v>
      </c>
      <c r="N402">
        <f t="shared" ca="1" si="822"/>
        <v>-0.20094585295723535</v>
      </c>
      <c r="O402" t="b">
        <f ca="1">IF(OR(O401,M402*MIN((B402-B$2)*Analysis!$B$19,1)&gt;Analysis!$B$18),TRUE,FALSE)</f>
        <v>0</v>
      </c>
      <c r="P402" t="b">
        <f>IF(OR('Flight Input'!N402=3,'Flight Input'!N402=9),TRUE,FALSE)</f>
        <v>0</v>
      </c>
      <c r="Q402">
        <f ca="1">IF(O402,Q401,SUM(C$2:C402)/COUNT(C$2:C402))+(Analysis!$D$14-500)/1000000</f>
        <v>9.8531474974813005</v>
      </c>
      <c r="R402">
        <f t="shared" ca="1" si="817"/>
        <v>0</v>
      </c>
      <c r="S402">
        <f t="shared" ca="1" si="823"/>
        <v>0</v>
      </c>
      <c r="T402">
        <f>IF(P402,T401+S402*$D402,0)</f>
        <v>0</v>
      </c>
      <c r="U402">
        <f>IF($P402,T402*Analysis!$B$28+Analysis!$B$29,0)</f>
        <v>0</v>
      </c>
      <c r="V402">
        <f>U402-'Flight Input'!$U402</f>
        <v>0</v>
      </c>
      <c r="W402">
        <f ca="1">MEDIAN2(R402,Analysis!$B$5,2)</f>
        <v>0</v>
      </c>
      <c r="X402">
        <f t="shared" ref="X402:Y402" ca="1" si="852">X401+W402*$D402</f>
        <v>0</v>
      </c>
      <c r="Y402">
        <f t="shared" ca="1" si="852"/>
        <v>0</v>
      </c>
      <c r="AA402">
        <f ca="1">AVERAGE2(W402,Analysis!$B$6,2)</f>
        <v>0</v>
      </c>
      <c r="AB402">
        <f t="shared" ref="AB402:AC402" ca="1" si="853">AB401+AA402*$D402</f>
        <v>0</v>
      </c>
      <c r="AC402">
        <f t="shared" ca="1" si="853"/>
        <v>0</v>
      </c>
      <c r="AF402">
        <f ca="1">IF(B402&gt;0,C402-Analysis!$B$14,0)</f>
        <v>-2.8679114571517061E-3</v>
      </c>
      <c r="AG402">
        <f ca="1">IF(B402&gt;0,AG401+AF402*$D402,0)</f>
        <v>-1.5000202827478637E-3</v>
      </c>
      <c r="AH402">
        <f ca="1">IF(B402&gt;0,AH401+AG402*$D402,0)</f>
        <v>-4.8701059563779805E-2</v>
      </c>
      <c r="AI402">
        <f ca="1">IF(AND(B402&gt;Analysis!$B$39,B402&lt;Analysis!$B$40),FilterInput(AF402,Analysis!$B$34,Analysis!$B$35),0)</f>
        <v>0</v>
      </c>
      <c r="AJ402">
        <f ca="1">MEDIAN2(AI402,Analysis!$B$5,2)</f>
        <v>0</v>
      </c>
      <c r="AK402">
        <f ca="1">AVERAGE2(AJ402,Analysis!$B$6,2)</f>
        <v>0</v>
      </c>
      <c r="AL402">
        <f ca="1">INTEGRAL2(R402,$B402,AL401,R401,$B401,Analysis!$B$22)</f>
        <v>0</v>
      </c>
      <c r="AM402">
        <f ca="1">IF(AND(B402&lt;Analysis!$B$40,B402&gt;0),INTEGRAL2(AL402,$B402,AM401,AL401,$B401,Analysis!$B$23),0)</f>
        <v>0</v>
      </c>
      <c r="AN402">
        <f>IF($P402,AM402*Analysis!$B$30+Analysis!$B$31,0)</f>
        <v>0</v>
      </c>
      <c r="AO402">
        <f>AN402-'Flight Input'!$U402</f>
        <v>0</v>
      </c>
      <c r="AQ402">
        <f>Analysis!$B$36*'Flight Input'!U402+IF('Flight Input'!U402 &gt; 0,Analysis!$B$37,0)</f>
        <v>0</v>
      </c>
      <c r="AR402">
        <f ca="1">_xlfn.COVARIANCE.P($AN$102:$AN$1102,'Flight Input'!U402:U1402)</f>
        <v>-7.0537330437692473E-3</v>
      </c>
    </row>
    <row r="403" spans="1:44" x14ac:dyDescent="0.3">
      <c r="A403">
        <v>401</v>
      </c>
      <c r="B403">
        <f>'Flight Input'!M403</f>
        <v>8.0714940000034403</v>
      </c>
      <c r="C403">
        <f ca="1">INDIRECT(CONCATENATE("'Flight Input'!",Analysis!$B$2,A403+2))</f>
        <v>9.8494558200000011</v>
      </c>
      <c r="D403">
        <f t="shared" si="814"/>
        <v>2.0375000007334165E-2</v>
      </c>
      <c r="F403">
        <f t="shared" ca="1" si="820"/>
        <v>79.00992923287906</v>
      </c>
      <c r="G403">
        <f t="shared" ca="1" si="821"/>
        <v>317.565531837278</v>
      </c>
      <c r="I403">
        <f>SUM(D$2:D403)/COUNT(D$2:D403)</f>
        <v>1.9997241895281806E-2</v>
      </c>
      <c r="J403">
        <f t="shared" si="815"/>
        <v>1.0188905107029529</v>
      </c>
      <c r="L403">
        <f ca="1">VARA(C$2:C403)</f>
        <v>5.1025465203433757E-4</v>
      </c>
      <c r="M403">
        <f t="shared" ca="1" si="816"/>
        <v>-6.1037809785483005E-5</v>
      </c>
      <c r="N403">
        <f t="shared" ca="1" si="822"/>
        <v>-4.1406625751929507E-2</v>
      </c>
      <c r="O403" t="b">
        <f ca="1">IF(OR(O402,M403*MIN((B403-B$2)*Analysis!$B$19,1)&gt;Analysis!$B$18),TRUE,FALSE)</f>
        <v>0</v>
      </c>
      <c r="P403" t="b">
        <f>IF(OR('Flight Input'!N403=3,'Flight Input'!N403=9),TRUE,FALSE)</f>
        <v>0</v>
      </c>
      <c r="Q403">
        <f ca="1">IF(O403,Q402,SUM(C$2:C403)/COUNT(C$2:C403))+(Analysis!$D$14-500)/1000000</f>
        <v>9.853138587835824</v>
      </c>
      <c r="R403">
        <f t="shared" ca="1" si="817"/>
        <v>0</v>
      </c>
      <c r="S403">
        <f t="shared" ca="1" si="823"/>
        <v>0</v>
      </c>
      <c r="T403">
        <f>IF(P403,T402+S403*$D403,0)</f>
        <v>0</v>
      </c>
      <c r="U403">
        <f>IF($P403,T403*Analysis!$B$28+Analysis!$B$29,0)</f>
        <v>0</v>
      </c>
      <c r="V403">
        <f>U403-'Flight Input'!$U403</f>
        <v>0</v>
      </c>
      <c r="W403">
        <f ca="1">MEDIAN2(R403,Analysis!$B$5,2)</f>
        <v>0</v>
      </c>
      <c r="X403">
        <f t="shared" ref="X403:Y403" ca="1" si="854">X402+W403*$D403</f>
        <v>0</v>
      </c>
      <c r="Y403">
        <f t="shared" ca="1" si="854"/>
        <v>0</v>
      </c>
      <c r="AA403">
        <f ca="1">AVERAGE2(W403,Analysis!$B$6,2)</f>
        <v>0</v>
      </c>
      <c r="AB403">
        <f t="shared" ref="AB403:AC403" ca="1" si="855">AB402+AA403*$D403</f>
        <v>0</v>
      </c>
      <c r="AC403">
        <f t="shared" ca="1" si="855"/>
        <v>0</v>
      </c>
      <c r="AF403">
        <f ca="1">IF(B403&gt;0,C403-Analysis!$B$14,0)</f>
        <v>-3.7115714571509528E-3</v>
      </c>
      <c r="AG403">
        <f ca="1">IF(B403&gt;0,AG402+AF403*$D403,0)</f>
        <v>-1.5756435512145357E-3</v>
      </c>
      <c r="AH403">
        <f ca="1">IF(B403&gt;0,AH402+AG403*$D403,0)</f>
        <v>-4.873316330114736E-2</v>
      </c>
      <c r="AI403">
        <f ca="1">IF(AND(B403&gt;Analysis!$B$39,B403&lt;Analysis!$B$40),FilterInput(AF403,Analysis!$B$34,Analysis!$B$35),0)</f>
        <v>0</v>
      </c>
      <c r="AJ403">
        <f ca="1">MEDIAN2(AI403,Analysis!$B$5,2)</f>
        <v>0</v>
      </c>
      <c r="AK403">
        <f ca="1">AVERAGE2(AJ403,Analysis!$B$6,2)</f>
        <v>0</v>
      </c>
      <c r="AL403">
        <f ca="1">INTEGRAL2(R403,$B403,AL402,R402,$B402,Analysis!$B$22)</f>
        <v>0</v>
      </c>
      <c r="AM403">
        <f ca="1">IF(AND(B403&lt;Analysis!$B$40,B403&gt;0),INTEGRAL2(AL403,$B403,AM402,AL402,$B402,Analysis!$B$23),0)</f>
        <v>0</v>
      </c>
      <c r="AN403">
        <f>IF($P403,AM403*Analysis!$B$30+Analysis!$B$31,0)</f>
        <v>0</v>
      </c>
      <c r="AO403">
        <f>AN403-'Flight Input'!$U403</f>
        <v>0</v>
      </c>
      <c r="AQ403">
        <f>Analysis!$B$36*'Flight Input'!U403+IF('Flight Input'!U403 &gt; 0,Analysis!$B$37,0)</f>
        <v>0</v>
      </c>
      <c r="AR403">
        <f ca="1">_xlfn.COVARIANCE.P($AN$102:$AN$1102,'Flight Input'!U403:U1403)</f>
        <v>-7.1754252373757311E-3</v>
      </c>
    </row>
    <row r="404" spans="1:44" x14ac:dyDescent="0.3">
      <c r="A404">
        <v>402</v>
      </c>
      <c r="B404">
        <f>'Flight Input'!M404</f>
        <v>8.0898069999966538</v>
      </c>
      <c r="C404">
        <f ca="1">INDIRECT(CONCATENATE("'Flight Input'!",Analysis!$B$2,A404+2))</f>
        <v>9.850417199999999</v>
      </c>
      <c r="D404">
        <f t="shared" si="814"/>
        <v>1.8312999993213452E-2</v>
      </c>
      <c r="F404">
        <f t="shared" ca="1" si="820"/>
        <v>79.190319922995812</v>
      </c>
      <c r="G404">
        <f t="shared" ca="1" si="821"/>
        <v>319.01574416549039</v>
      </c>
      <c r="I404">
        <f>SUM(D$2:D404)/COUNT(D$2:D404)</f>
        <v>1.9993052238808998E-2</v>
      </c>
      <c r="J404">
        <f t="shared" si="815"/>
        <v>0.91596819607491675</v>
      </c>
      <c r="L404">
        <f ca="1">VARA(C$2:C404)</f>
        <v>5.0900228331030657E-4</v>
      </c>
      <c r="M404">
        <f t="shared" ca="1" si="816"/>
        <v>-6.8386868590351573E-5</v>
      </c>
      <c r="N404">
        <f t="shared" ca="1" si="822"/>
        <v>5.2497133203417055E-2</v>
      </c>
      <c r="O404" t="b">
        <f ca="1">IF(OR(O403,M404*MIN((B404-B$2)*Analysis!$B$19,1)&gt;Analysis!$B$18),TRUE,FALSE)</f>
        <v>0</v>
      </c>
      <c r="P404" t="b">
        <f>IF(OR('Flight Input'!N404=3,'Flight Input'!N404=9),TRUE,FALSE)</f>
        <v>0</v>
      </c>
      <c r="Q404">
        <f ca="1">IF(O404,Q403,SUM(C$2:C404)/COUNT(C$2:C404))+(Analysis!$D$14-500)/1000000</f>
        <v>9.8531321079652638</v>
      </c>
      <c r="R404">
        <f t="shared" ca="1" si="817"/>
        <v>0</v>
      </c>
      <c r="S404">
        <f t="shared" ca="1" si="823"/>
        <v>0</v>
      </c>
      <c r="T404">
        <f>IF(P404,T403+S404*$D404,0)</f>
        <v>0</v>
      </c>
      <c r="U404">
        <f>IF($P404,T404*Analysis!$B$28+Analysis!$B$29,0)</f>
        <v>0</v>
      </c>
      <c r="V404">
        <f>U404-'Flight Input'!$U404</f>
        <v>0</v>
      </c>
      <c r="W404">
        <f ca="1">MEDIAN2(R404,Analysis!$B$5,2)</f>
        <v>0</v>
      </c>
      <c r="X404">
        <f t="shared" ref="X404:Y404" ca="1" si="856">X403+W404*$D404</f>
        <v>0</v>
      </c>
      <c r="Y404">
        <f t="shared" ca="1" si="856"/>
        <v>0</v>
      </c>
      <c r="AA404">
        <f ca="1">AVERAGE2(W404,Analysis!$B$6,2)</f>
        <v>0</v>
      </c>
      <c r="AB404">
        <f t="shared" ref="AB404:AC404" ca="1" si="857">AB403+AA404*$D404</f>
        <v>0</v>
      </c>
      <c r="AC404">
        <f t="shared" ca="1" si="857"/>
        <v>0</v>
      </c>
      <c r="AF404">
        <f ca="1">IF(B404&gt;0,C404-Analysis!$B$14,0)</f>
        <v>-2.7501914571530506E-3</v>
      </c>
      <c r="AG404">
        <f ca="1">IF(B404&gt;0,AG403+AF404*$D404,0)</f>
        <v>-1.6260078073507152E-3</v>
      </c>
      <c r="AH404">
        <f ca="1">IF(B404&gt;0,AH403+AG404*$D404,0)</f>
        <v>-4.8762940382112339E-2</v>
      </c>
      <c r="AI404">
        <f ca="1">IF(AND(B404&gt;Analysis!$B$39,B404&lt;Analysis!$B$40),FilterInput(AF404,Analysis!$B$34,Analysis!$B$35),0)</f>
        <v>0</v>
      </c>
      <c r="AJ404">
        <f ca="1">MEDIAN2(AI404,Analysis!$B$5,2)</f>
        <v>0</v>
      </c>
      <c r="AK404">
        <f ca="1">AVERAGE2(AJ404,Analysis!$B$6,2)</f>
        <v>0</v>
      </c>
      <c r="AL404">
        <f ca="1">INTEGRAL2(R404,$B404,AL403,R403,$B403,Analysis!$B$22)</f>
        <v>0</v>
      </c>
      <c r="AM404">
        <f ca="1">IF(AND(B404&lt;Analysis!$B$40,B404&gt;0),INTEGRAL2(AL404,$B404,AM403,AL403,$B403,Analysis!$B$23),0)</f>
        <v>0</v>
      </c>
      <c r="AN404">
        <f>IF($P404,AM404*Analysis!$B$30+Analysis!$B$31,0)</f>
        <v>0</v>
      </c>
      <c r="AO404">
        <f>AN404-'Flight Input'!$U404</f>
        <v>0</v>
      </c>
      <c r="AQ404">
        <f>Analysis!$B$36*'Flight Input'!U404+IF('Flight Input'!U404 &gt; 0,Analysis!$B$37,0)</f>
        <v>0</v>
      </c>
      <c r="AR404">
        <f ca="1">_xlfn.COVARIANCE.P($AN$102:$AN$1102,'Flight Input'!U404:U1404)</f>
        <v>-7.2990775756208107E-3</v>
      </c>
    </row>
    <row r="405" spans="1:44" x14ac:dyDescent="0.3">
      <c r="A405">
        <v>403</v>
      </c>
      <c r="B405">
        <f>'Flight Input'!M405</f>
        <v>8.1068789999990258</v>
      </c>
      <c r="C405">
        <f ca="1">INDIRECT(CONCATENATE("'Flight Input'!",Analysis!$B$2,A405+2))</f>
        <v>9.8478175500000003</v>
      </c>
      <c r="D405">
        <f t="shared" si="814"/>
        <v>1.7072000002372079E-2</v>
      </c>
      <c r="F405">
        <f t="shared" ca="1" si="820"/>
        <v>79.358441864232773</v>
      </c>
      <c r="G405">
        <f t="shared" ca="1" si="821"/>
        <v>320.37055148518482</v>
      </c>
      <c r="I405">
        <f>SUM(D$2:D405)/COUNT(D$2:D405)</f>
        <v>1.9985803970232231E-2</v>
      </c>
      <c r="J405">
        <f t="shared" si="815"/>
        <v>0.85420631703382532</v>
      </c>
      <c r="L405">
        <f ca="1">VARA(C$2:C405)</f>
        <v>5.078062984274908E-4</v>
      </c>
      <c r="M405">
        <f t="shared" ca="1" si="816"/>
        <v>-7.0055346921836466E-5</v>
      </c>
      <c r="N405">
        <f t="shared" ca="1" si="822"/>
        <v>-0.15227565602375365</v>
      </c>
      <c r="O405" t="b">
        <f ca="1">IF(OR(O404,M405*MIN((B405-B$2)*Analysis!$B$19,1)&gt;Analysis!$B$18),TRUE,FALSE)</f>
        <v>0</v>
      </c>
      <c r="P405" t="b">
        <f>IF(OR('Flight Input'!N405=3,'Flight Input'!N405=9),TRUE,FALSE)</f>
        <v>0</v>
      </c>
      <c r="Q405">
        <f ca="1">IF(O405,Q404,SUM(C$2:C405)/COUNT(C$2:C405))+(Analysis!$D$14-500)/1000000</f>
        <v>9.8531192253960427</v>
      </c>
      <c r="R405">
        <f t="shared" ca="1" si="817"/>
        <v>0</v>
      </c>
      <c r="S405">
        <f t="shared" ca="1" si="823"/>
        <v>0</v>
      </c>
      <c r="T405">
        <f>IF(P405,T404+S405*$D405,0)</f>
        <v>0</v>
      </c>
      <c r="U405">
        <f>IF($P405,T405*Analysis!$B$28+Analysis!$B$29,0)</f>
        <v>0</v>
      </c>
      <c r="V405">
        <f>U405-'Flight Input'!$U405</f>
        <v>0</v>
      </c>
      <c r="W405">
        <f ca="1">MEDIAN2(R405,Analysis!$B$5,2)</f>
        <v>0</v>
      </c>
      <c r="X405">
        <f t="shared" ref="X405:Y405" ca="1" si="858">X404+W405*$D405</f>
        <v>0</v>
      </c>
      <c r="Y405">
        <f t="shared" ca="1" si="858"/>
        <v>0</v>
      </c>
      <c r="AA405">
        <f ca="1">AVERAGE2(W405,Analysis!$B$6,2)</f>
        <v>0</v>
      </c>
      <c r="AB405">
        <f t="shared" ref="AB405:AC405" ca="1" si="859">AB404+AA405*$D405</f>
        <v>0</v>
      </c>
      <c r="AC405">
        <f t="shared" ca="1" si="859"/>
        <v>0</v>
      </c>
      <c r="AF405">
        <f ca="1">IF(B405&gt;0,C405-Analysis!$B$14,0)</f>
        <v>-5.3498414571517827E-3</v>
      </c>
      <c r="AG405">
        <f ca="1">IF(B405&gt;0,AG404+AF405*$D405,0)</f>
        <v>-1.7173403007199007E-3</v>
      </c>
      <c r="AH405">
        <f ca="1">IF(B405&gt;0,AH404+AG405*$D405,0)</f>
        <v>-4.8792258815730301E-2</v>
      </c>
      <c r="AI405">
        <f ca="1">IF(AND(B405&gt;Analysis!$B$39,B405&lt;Analysis!$B$40),FilterInput(AF405,Analysis!$B$34,Analysis!$B$35),0)</f>
        <v>0</v>
      </c>
      <c r="AJ405">
        <f ca="1">MEDIAN2(AI405,Analysis!$B$5,2)</f>
        <v>0</v>
      </c>
      <c r="AK405">
        <f ca="1">AVERAGE2(AJ405,Analysis!$B$6,2)</f>
        <v>0</v>
      </c>
      <c r="AL405">
        <f ca="1">INTEGRAL2(R405,$B405,AL404,R404,$B404,Analysis!$B$22)</f>
        <v>0</v>
      </c>
      <c r="AM405">
        <f ca="1">IF(AND(B405&lt;Analysis!$B$40,B405&gt;0),INTEGRAL2(AL405,$B405,AM404,AL404,$B404,Analysis!$B$23),0)</f>
        <v>0</v>
      </c>
      <c r="AN405">
        <f>IF($P405,AM405*Analysis!$B$30+Analysis!$B$31,0)</f>
        <v>0</v>
      </c>
      <c r="AO405">
        <f>AN405-'Flight Input'!$U405</f>
        <v>0</v>
      </c>
      <c r="AQ405">
        <f>Analysis!$B$36*'Flight Input'!U405+IF('Flight Input'!U405 &gt; 0,Analysis!$B$37,0)</f>
        <v>0</v>
      </c>
      <c r="AR405">
        <f ca="1">_xlfn.COVARIANCE.P($AN$102:$AN$1102,'Flight Input'!U405:U1405)</f>
        <v>-7.4205946115086362E-3</v>
      </c>
    </row>
    <row r="406" spans="1:44" x14ac:dyDescent="0.3">
      <c r="A406">
        <v>404</v>
      </c>
      <c r="B406">
        <f>'Flight Input'!M406</f>
        <v>8.1312029999971855</v>
      </c>
      <c r="C406">
        <f ca="1">INDIRECT(CONCATENATE("'Flight Input'!",Analysis!$B$2,A406+2))</f>
        <v>9.8476213500000007</v>
      </c>
      <c r="D406">
        <f t="shared" si="814"/>
        <v>2.4323999998159707E-2</v>
      </c>
      <c r="F406">
        <f t="shared" ca="1" si="820"/>
        <v>79.597975405932047</v>
      </c>
      <c r="G406">
        <f t="shared" ca="1" si="821"/>
        <v>322.30669263881225</v>
      </c>
      <c r="I406">
        <f>SUM(D$2:D406)/COUNT(D$2:D406)</f>
        <v>1.999654207921225E-2</v>
      </c>
      <c r="J406">
        <f t="shared" si="815"/>
        <v>1.216410312433275</v>
      </c>
      <c r="L406">
        <f ca="1">VARA(C$2:C406)</f>
        <v>5.066210291844595E-4</v>
      </c>
      <c r="M406">
        <f t="shared" ca="1" si="816"/>
        <v>-4.872838526233281E-5</v>
      </c>
      <c r="N406">
        <f t="shared" ca="1" si="822"/>
        <v>-8.0661075486918119E-3</v>
      </c>
      <c r="O406" t="b">
        <f ca="1">IF(OR(O405,M406*MIN((B406-B$2)*Analysis!$B$19,1)&gt;Analysis!$B$18),TRUE,FALSE)</f>
        <v>0</v>
      </c>
      <c r="P406" t="b">
        <f>IF(OR('Flight Input'!N406=3,'Flight Input'!N406=9),TRUE,FALSE)</f>
        <v>0</v>
      </c>
      <c r="Q406">
        <f ca="1">IF(O406,Q405,SUM(C$2:C406)/COUNT(C$2:C406))+(Analysis!$D$14-500)/1000000</f>
        <v>9.8531059220000028</v>
      </c>
      <c r="R406">
        <f t="shared" ca="1" si="817"/>
        <v>0</v>
      </c>
      <c r="S406">
        <f t="shared" ca="1" si="823"/>
        <v>0</v>
      </c>
      <c r="T406">
        <f>IF(P406,T405+S406*$D406,0)</f>
        <v>0</v>
      </c>
      <c r="U406">
        <f>IF($P406,T406*Analysis!$B$28+Analysis!$B$29,0)</f>
        <v>0</v>
      </c>
      <c r="V406">
        <f>U406-'Flight Input'!$U406</f>
        <v>0</v>
      </c>
      <c r="W406">
        <f ca="1">MEDIAN2(R406,Analysis!$B$5,2)</f>
        <v>0</v>
      </c>
      <c r="X406">
        <f t="shared" ref="X406:Y406" ca="1" si="860">X405+W406*$D406</f>
        <v>0</v>
      </c>
      <c r="Y406">
        <f t="shared" ca="1" si="860"/>
        <v>0</v>
      </c>
      <c r="AA406">
        <f ca="1">AVERAGE2(W406,Analysis!$B$6,2)</f>
        <v>0</v>
      </c>
      <c r="AB406">
        <f t="shared" ref="AB406:AC406" ca="1" si="861">AB405+AA406*$D406</f>
        <v>0</v>
      </c>
      <c r="AC406">
        <f t="shared" ca="1" si="861"/>
        <v>0</v>
      </c>
      <c r="AF406">
        <f ca="1">IF(B406&gt;0,C406-Analysis!$B$14,0)</f>
        <v>-5.5460414571513184E-3</v>
      </c>
      <c r="AG406">
        <f ca="1">IF(B406&gt;0,AG405+AF406*$D406,0)</f>
        <v>-1.8522422131134432E-3</v>
      </c>
      <c r="AH406">
        <f ca="1">IF(B406&gt;0,AH405+AG406*$D406,0)</f>
        <v>-4.8837312755318663E-2</v>
      </c>
      <c r="AI406">
        <f ca="1">IF(AND(B406&gt;Analysis!$B$39,B406&lt;Analysis!$B$40),FilterInput(AF406,Analysis!$B$34,Analysis!$B$35),0)</f>
        <v>0</v>
      </c>
      <c r="AJ406">
        <f ca="1">MEDIAN2(AI406,Analysis!$B$5,2)</f>
        <v>0</v>
      </c>
      <c r="AK406">
        <f ca="1">AVERAGE2(AJ406,Analysis!$B$6,2)</f>
        <v>0</v>
      </c>
      <c r="AL406">
        <f ca="1">INTEGRAL2(R406,$B406,AL405,R405,$B405,Analysis!$B$22)</f>
        <v>0</v>
      </c>
      <c r="AM406">
        <f ca="1">IF(AND(B406&lt;Analysis!$B$40,B406&gt;0),INTEGRAL2(AL406,$B406,AM405,AL405,$B405,Analysis!$B$23),0)</f>
        <v>0</v>
      </c>
      <c r="AN406">
        <f>IF($P406,AM406*Analysis!$B$30+Analysis!$B$31,0)</f>
        <v>0</v>
      </c>
      <c r="AO406">
        <f>AN406-'Flight Input'!$U406</f>
        <v>0</v>
      </c>
      <c r="AQ406">
        <f>Analysis!$B$36*'Flight Input'!U406+IF('Flight Input'!U406 &gt; 0,Analysis!$B$37,0)</f>
        <v>0</v>
      </c>
      <c r="AR406">
        <f ca="1">_xlfn.COVARIANCE.P($AN$102:$AN$1102,'Flight Input'!U406:U1406)</f>
        <v>-7.534887351583747E-3</v>
      </c>
    </row>
    <row r="407" spans="1:44" x14ac:dyDescent="0.3">
      <c r="A407">
        <v>405</v>
      </c>
      <c r="B407">
        <f>'Flight Input'!M407</f>
        <v>8.151650999992853</v>
      </c>
      <c r="C407">
        <f ca="1">INDIRECT(CONCATENATE("'Flight Input'!",Analysis!$B$2,A407+2))</f>
        <v>9.8490928499999999</v>
      </c>
      <c r="D407">
        <f t="shared" si="814"/>
        <v>2.0447999995667487E-2</v>
      </c>
      <c r="F407">
        <f t="shared" ca="1" si="820"/>
        <v>79.799369656486178</v>
      </c>
      <c r="G407">
        <f t="shared" ca="1" si="821"/>
        <v>323.93843014920236</v>
      </c>
      <c r="I407">
        <f>SUM(D$2:D407)/COUNT(D$2:D407)</f>
        <v>1.9997656790117078E-2</v>
      </c>
      <c r="J407">
        <f t="shared" si="815"/>
        <v>1.0225197987082653</v>
      </c>
      <c r="L407">
        <f ca="1">VARA(C$2:C407)</f>
        <v>5.0540763515916727E-4</v>
      </c>
      <c r="M407">
        <f t="shared" ca="1" si="816"/>
        <v>-5.9340474645408946E-5</v>
      </c>
      <c r="N407">
        <f t="shared" ca="1" si="822"/>
        <v>7.1963028184221567E-2</v>
      </c>
      <c r="O407" t="b">
        <f ca="1">IF(OR(O406,M407*MIN((B407-B$2)*Analysis!$B$19,1)&gt;Analysis!$B$18),TRUE,FALSE)</f>
        <v>0</v>
      </c>
      <c r="P407" t="b">
        <f>IF(OR('Flight Input'!N407=3,'Flight Input'!N407=9),TRUE,FALSE)</f>
        <v>0</v>
      </c>
      <c r="Q407">
        <f ca="1">IF(O407,Q406,SUM(C$2:C407)/COUNT(C$2:C407))+(Analysis!$D$14-500)/1000000</f>
        <v>9.8530963085221703</v>
      </c>
      <c r="R407">
        <f t="shared" ca="1" si="817"/>
        <v>0</v>
      </c>
      <c r="S407">
        <f t="shared" ca="1" si="823"/>
        <v>0</v>
      </c>
      <c r="T407">
        <f>IF(P407,T406+S407*$D407,0)</f>
        <v>0</v>
      </c>
      <c r="U407">
        <f>IF($P407,T407*Analysis!$B$28+Analysis!$B$29,0)</f>
        <v>0</v>
      </c>
      <c r="V407">
        <f>U407-'Flight Input'!$U407</f>
        <v>0</v>
      </c>
      <c r="W407">
        <f ca="1">MEDIAN2(R407,Analysis!$B$5,2)</f>
        <v>0</v>
      </c>
      <c r="X407">
        <f t="shared" ref="X407:Y407" ca="1" si="862">X406+W407*$D407</f>
        <v>0</v>
      </c>
      <c r="Y407">
        <f t="shared" ca="1" si="862"/>
        <v>0</v>
      </c>
      <c r="AA407">
        <f ca="1">AVERAGE2(W407,Analysis!$B$6,2)</f>
        <v>0</v>
      </c>
      <c r="AB407">
        <f t="shared" ref="AB407:AC407" ca="1" si="863">AB406+AA407*$D407</f>
        <v>0</v>
      </c>
      <c r="AC407">
        <f t="shared" ca="1" si="863"/>
        <v>0</v>
      </c>
      <c r="AF407">
        <f ca="1">IF(B407&gt;0,C407-Analysis!$B$14,0)</f>
        <v>-4.0745414571521366E-3</v>
      </c>
      <c r="AG407">
        <f ca="1">IF(B407&gt;0,AG406+AF407*$D407,0)</f>
        <v>-1.935558436811637E-3</v>
      </c>
      <c r="AH407">
        <f ca="1">IF(B407&gt;0,AH406+AG407*$D407,0)</f>
        <v>-4.8876891054226199E-2</v>
      </c>
      <c r="AI407">
        <f ca="1">IF(AND(B407&gt;Analysis!$B$39,B407&lt;Analysis!$B$40),FilterInput(AF407,Analysis!$B$34,Analysis!$B$35),0)</f>
        <v>0</v>
      </c>
      <c r="AJ407">
        <f ca="1">MEDIAN2(AI407,Analysis!$B$5,2)</f>
        <v>0</v>
      </c>
      <c r="AK407">
        <f ca="1">AVERAGE2(AJ407,Analysis!$B$6,2)</f>
        <v>0</v>
      </c>
      <c r="AL407">
        <f ca="1">INTEGRAL2(R407,$B407,AL406,R406,$B406,Analysis!$B$22)</f>
        <v>0</v>
      </c>
      <c r="AM407">
        <f ca="1">IF(AND(B407&lt;Analysis!$B$40,B407&gt;0),INTEGRAL2(AL407,$B407,AM406,AL406,$B406,Analysis!$B$23),0)</f>
        <v>0</v>
      </c>
      <c r="AN407">
        <f>IF($P407,AM407*Analysis!$B$30+Analysis!$B$31,0)</f>
        <v>0</v>
      </c>
      <c r="AO407">
        <f>AN407-'Flight Input'!$U407</f>
        <v>0</v>
      </c>
      <c r="AQ407">
        <f>Analysis!$B$36*'Flight Input'!U407+IF('Flight Input'!U407 &gt; 0,Analysis!$B$37,0)</f>
        <v>0</v>
      </c>
      <c r="AR407">
        <f ca="1">_xlfn.COVARIANCE.P($AN$102:$AN$1102,'Flight Input'!U407:U1407)</f>
        <v>-7.6489868644767939E-3</v>
      </c>
    </row>
    <row r="408" spans="1:44" x14ac:dyDescent="0.3">
      <c r="A408">
        <v>406</v>
      </c>
      <c r="B408">
        <f>'Flight Input'!M408</f>
        <v>8.1723490000003949</v>
      </c>
      <c r="C408">
        <f ca="1">INDIRECT(CONCATENATE("'Flight Input'!",Analysis!$B$2,A408+2))</f>
        <v>9.8511627600000011</v>
      </c>
      <c r="D408">
        <f t="shared" si="814"/>
        <v>2.069800000754185E-2</v>
      </c>
      <c r="F408">
        <f t="shared" ca="1" si="820"/>
        <v>80.003269023366954</v>
      </c>
      <c r="G408">
        <f t="shared" ca="1" si="821"/>
        <v>325.59433781205138</v>
      </c>
      <c r="I408">
        <f>SUM(D$2:D408)/COUNT(D$2:D408)</f>
        <v>1.9999381773411228E-2</v>
      </c>
      <c r="J408">
        <f t="shared" si="815"/>
        <v>1.0349319915008284</v>
      </c>
      <c r="L408">
        <f ca="1">VARA(C$2:C408)</f>
        <v>5.0417095910919589E-4</v>
      </c>
      <c r="M408">
        <f t="shared" ca="1" si="816"/>
        <v>-5.9748577134059338E-5</v>
      </c>
      <c r="N408">
        <f t="shared" ca="1" si="822"/>
        <v>0.10000531448676221</v>
      </c>
      <c r="O408" t="b">
        <f ca="1">IF(OR(O407,M408*MIN((B408-B$2)*Analysis!$B$19,1)&gt;Analysis!$B$18),TRUE,FALSE)</f>
        <v>0</v>
      </c>
      <c r="P408" t="b">
        <f>IF(OR('Flight Input'!N408=3,'Flight Input'!N408=9),TRUE,FALSE)</f>
        <v>0</v>
      </c>
      <c r="Q408">
        <f ca="1">IF(O408,Q407,SUM(C$2:C408)/COUNT(C$2:C408))+(Analysis!$D$14-500)/1000000</f>
        <v>9.8530918280589717</v>
      </c>
      <c r="R408">
        <f t="shared" ca="1" si="817"/>
        <v>0</v>
      </c>
      <c r="S408">
        <f t="shared" ca="1" si="823"/>
        <v>0</v>
      </c>
      <c r="T408">
        <f>IF(P408,T407+S408*$D408,0)</f>
        <v>0</v>
      </c>
      <c r="U408">
        <f>IF($P408,T408*Analysis!$B$28+Analysis!$B$29,0)</f>
        <v>0</v>
      </c>
      <c r="V408">
        <f>U408-'Flight Input'!$U408</f>
        <v>0</v>
      </c>
      <c r="W408">
        <f ca="1">MEDIAN2(R408,Analysis!$B$5,2)</f>
        <v>0</v>
      </c>
      <c r="X408">
        <f t="shared" ref="X408:Y408" ca="1" si="864">X407+W408*$D408</f>
        <v>0</v>
      </c>
      <c r="Y408">
        <f t="shared" ca="1" si="864"/>
        <v>0</v>
      </c>
      <c r="AA408">
        <f ca="1">AVERAGE2(W408,Analysis!$B$6,2)</f>
        <v>0</v>
      </c>
      <c r="AB408">
        <f t="shared" ref="AB408:AC408" ca="1" si="865">AB407+AA408*$D408</f>
        <v>0</v>
      </c>
      <c r="AC408">
        <f t="shared" ca="1" si="865"/>
        <v>0</v>
      </c>
      <c r="AF408">
        <f ca="1">IF(B408&gt;0,C408-Analysis!$B$14,0)</f>
        <v>-2.0046314571509072E-3</v>
      </c>
      <c r="AG408">
        <f ca="1">IF(B408&gt;0,AG407+AF408*$D408,0)</f>
        <v>-1.977050298726865E-3</v>
      </c>
      <c r="AH408">
        <f ca="1">IF(B408&gt;0,AH407+AG408*$D408,0)</f>
        <v>-4.8917812041324157E-2</v>
      </c>
      <c r="AI408">
        <f ca="1">IF(AND(B408&gt;Analysis!$B$39,B408&lt;Analysis!$B$40),FilterInput(AF408,Analysis!$B$34,Analysis!$B$35),0)</f>
        <v>0</v>
      </c>
      <c r="AJ408">
        <f ca="1">MEDIAN2(AI408,Analysis!$B$5,2)</f>
        <v>0</v>
      </c>
      <c r="AK408">
        <f ca="1">AVERAGE2(AJ408,Analysis!$B$6,2)</f>
        <v>0</v>
      </c>
      <c r="AL408">
        <f ca="1">INTEGRAL2(R408,$B408,AL407,R407,$B407,Analysis!$B$22)</f>
        <v>0</v>
      </c>
      <c r="AM408">
        <f ca="1">IF(AND(B408&lt;Analysis!$B$40,B408&gt;0),INTEGRAL2(AL408,$B408,AM407,AL407,$B407,Analysis!$B$23),0)</f>
        <v>0</v>
      </c>
      <c r="AN408">
        <f>IF($P408,AM408*Analysis!$B$30+Analysis!$B$31,0)</f>
        <v>0</v>
      </c>
      <c r="AO408">
        <f>AN408-'Flight Input'!$U408</f>
        <v>0</v>
      </c>
      <c r="AQ408">
        <f>Analysis!$B$36*'Flight Input'!U408+IF('Flight Input'!U408 &gt; 0,Analysis!$B$37,0)</f>
        <v>0</v>
      </c>
      <c r="AR408">
        <f ca="1">_xlfn.COVARIANCE.P($AN$102:$AN$1102,'Flight Input'!U408:U1408)</f>
        <v>-7.7504617889187786E-3</v>
      </c>
    </row>
    <row r="409" spans="1:44" x14ac:dyDescent="0.3">
      <c r="A409">
        <v>407</v>
      </c>
      <c r="B409">
        <f>'Flight Input'!M409</f>
        <v>8.1932720000040717</v>
      </c>
      <c r="C409">
        <f ca="1">INDIRECT(CONCATENATE("'Flight Input'!",Analysis!$B$2,A409+2))</f>
        <v>9.8328082499999994</v>
      </c>
      <c r="D409">
        <f t="shared" si="814"/>
        <v>2.0923000003676862E-2</v>
      </c>
      <c r="F409">
        <f t="shared" ca="1" si="820"/>
        <v>80.209000870417853</v>
      </c>
      <c r="G409">
        <f t="shared" ca="1" si="821"/>
        <v>327.27255073755805</v>
      </c>
      <c r="I409">
        <f>SUM(D$2:D409)/COUNT(D$2:D409)</f>
        <v>2.0001651105672324E-2</v>
      </c>
      <c r="J409">
        <f t="shared" si="815"/>
        <v>1.0460636421031886</v>
      </c>
      <c r="L409">
        <f ca="1">VARA(C$2:C409)</f>
        <v>5.0392969328396753E-4</v>
      </c>
      <c r="M409">
        <f t="shared" ca="1" si="816"/>
        <v>-1.1531129627011775E-5</v>
      </c>
      <c r="N409">
        <f t="shared" ca="1" si="822"/>
        <v>-0.87724083529017227</v>
      </c>
      <c r="O409" t="b">
        <f ca="1">IF(OR(O408,M409*MIN((B409-B$2)*Analysis!$B$19,1)&gt;Analysis!$B$18),TRUE,FALSE)</f>
        <v>0</v>
      </c>
      <c r="P409" t="b">
        <f>IF(OR('Flight Input'!N409=3,'Flight Input'!N409=9),TRUE,FALSE)</f>
        <v>0</v>
      </c>
      <c r="Q409">
        <f ca="1">IF(O409,Q408,SUM(C$2:C409)/COUNT(C$2:C409))+(Analysis!$D$14-500)/1000000</f>
        <v>9.85304238301471</v>
      </c>
      <c r="R409">
        <f t="shared" ca="1" si="817"/>
        <v>0</v>
      </c>
      <c r="S409">
        <f t="shared" ca="1" si="823"/>
        <v>0</v>
      </c>
      <c r="T409">
        <f>IF(P409,T408+S409*$D409,0)</f>
        <v>0</v>
      </c>
      <c r="U409">
        <f>IF($P409,T409*Analysis!$B$28+Analysis!$B$29,0)</f>
        <v>0</v>
      </c>
      <c r="V409">
        <f>U409-'Flight Input'!$U409</f>
        <v>0</v>
      </c>
      <c r="W409">
        <f ca="1">MEDIAN2(R409,Analysis!$B$5,2)</f>
        <v>0</v>
      </c>
      <c r="X409">
        <f t="shared" ref="X409:Y409" ca="1" si="866">X408+W409*$D409</f>
        <v>0</v>
      </c>
      <c r="Y409">
        <f t="shared" ca="1" si="866"/>
        <v>0</v>
      </c>
      <c r="AA409">
        <f ca="1">AVERAGE2(W409,Analysis!$B$6,2)</f>
        <v>0</v>
      </c>
      <c r="AB409">
        <f t="shared" ref="AB409:AC409" ca="1" si="867">AB408+AA409*$D409</f>
        <v>0</v>
      </c>
      <c r="AC409">
        <f t="shared" ca="1" si="867"/>
        <v>0</v>
      </c>
      <c r="AF409">
        <f ca="1">IF(B409&gt;0,C409-Analysis!$B$14,0)</f>
        <v>-2.0359141457152674E-2</v>
      </c>
      <c r="AG409">
        <f ca="1">IF(B409&gt;0,AG408+AF409*$D409,0)</f>
        <v>-2.4030246155097284E-3</v>
      </c>
      <c r="AH409">
        <f ca="1">IF(B409&gt;0,AH408+AG409*$D409,0)</f>
        <v>-4.89680905253633E-2</v>
      </c>
      <c r="AI409">
        <f ca="1">IF(AND(B409&gt;Analysis!$B$39,B409&lt;Analysis!$B$40),FilterInput(AF409,Analysis!$B$34,Analysis!$B$35),0)</f>
        <v>0</v>
      </c>
      <c r="AJ409">
        <f ca="1">MEDIAN2(AI409,Analysis!$B$5,2)</f>
        <v>0</v>
      </c>
      <c r="AK409">
        <f ca="1">AVERAGE2(AJ409,Analysis!$B$6,2)</f>
        <v>0</v>
      </c>
      <c r="AL409">
        <f ca="1">INTEGRAL2(R409,$B409,AL408,R408,$B408,Analysis!$B$22)</f>
        <v>0</v>
      </c>
      <c r="AM409">
        <f ca="1">IF(AND(B409&lt;Analysis!$B$40,B409&gt;0),INTEGRAL2(AL409,$B409,AM408,AL408,$B408,Analysis!$B$23),0)</f>
        <v>0</v>
      </c>
      <c r="AN409">
        <f>IF($P409,AM409*Analysis!$B$30+Analysis!$B$31,0)</f>
        <v>0</v>
      </c>
      <c r="AO409">
        <f>AN409-'Flight Input'!$U409</f>
        <v>0</v>
      </c>
      <c r="AQ409">
        <f>Analysis!$B$36*'Flight Input'!U409+IF('Flight Input'!U409 &gt; 0,Analysis!$B$37,0)</f>
        <v>0</v>
      </c>
      <c r="AR409">
        <f ca="1">_xlfn.COVARIANCE.P($AN$102:$AN$1102,'Flight Input'!U409:U1409)</f>
        <v>-7.8515023428981593E-3</v>
      </c>
    </row>
    <row r="410" spans="1:44" x14ac:dyDescent="0.3">
      <c r="A410">
        <v>408</v>
      </c>
      <c r="B410">
        <f>'Flight Input'!M410</f>
        <v>8.209526000006008</v>
      </c>
      <c r="C410">
        <f ca="1">INDIRECT(CONCATENATE("'Flight Input'!",Analysis!$B$2,A410+2))</f>
        <v>9.7965897300000009</v>
      </c>
      <c r="D410">
        <f t="shared" si="814"/>
        <v>1.625400000193622E-2</v>
      </c>
      <c r="F410">
        <f t="shared" ca="1" si="820"/>
        <v>80.368234639908238</v>
      </c>
      <c r="G410">
        <f t="shared" ca="1" si="821"/>
        <v>328.57885602355071</v>
      </c>
      <c r="I410">
        <f>SUM(D$2:D410)/COUNT(D$2:D410)</f>
        <v>1.999246568630042E-2</v>
      </c>
      <c r="J410">
        <f t="shared" si="815"/>
        <v>0.81300627231157707</v>
      </c>
      <c r="L410">
        <f ca="1">VARA(C$2:C410)</f>
        <v>5.1045617185035898E-4</v>
      </c>
      <c r="M410">
        <f t="shared" ca="1" si="816"/>
        <v>4.0153061188716652E-4</v>
      </c>
      <c r="N410">
        <f t="shared" ca="1" si="822"/>
        <v>-2.2282834991807574</v>
      </c>
      <c r="O410" t="b">
        <f ca="1">IF(OR(O409,M410*MIN((B410-B$2)*Analysis!$B$19,1)&gt;Analysis!$B$18),TRUE,FALSE)</f>
        <v>0</v>
      </c>
      <c r="P410" t="b">
        <f>IF(OR('Flight Input'!N410=3,'Flight Input'!N410=9),TRUE,FALSE)</f>
        <v>0</v>
      </c>
      <c r="Q410">
        <f ca="1">IF(O410,Q409,SUM(C$2:C410)/COUNT(C$2:C410))+(Analysis!$D$14-500)/1000000</f>
        <v>9.8529046259168744</v>
      </c>
      <c r="R410">
        <f t="shared" ca="1" si="817"/>
        <v>0</v>
      </c>
      <c r="S410">
        <f t="shared" ca="1" si="823"/>
        <v>0</v>
      </c>
      <c r="T410">
        <f>IF(P410,T409+S410*$D410,0)</f>
        <v>0</v>
      </c>
      <c r="U410">
        <f>IF($P410,T410*Analysis!$B$28+Analysis!$B$29,0)</f>
        <v>0</v>
      </c>
      <c r="V410">
        <f>U410-'Flight Input'!$U410</f>
        <v>0</v>
      </c>
      <c r="W410">
        <f ca="1">MEDIAN2(R410,Analysis!$B$5,2)</f>
        <v>0</v>
      </c>
      <c r="X410">
        <f t="shared" ref="X410:Y410" ca="1" si="868">X409+W410*$D410</f>
        <v>0</v>
      </c>
      <c r="Y410">
        <f t="shared" ca="1" si="868"/>
        <v>0</v>
      </c>
      <c r="AA410">
        <f ca="1">AVERAGE2(W410,Analysis!$B$6,2)</f>
        <v>0</v>
      </c>
      <c r="AB410">
        <f t="shared" ref="AB410:AC410" ca="1" si="869">AB409+AA410*$D410</f>
        <v>0</v>
      </c>
      <c r="AC410">
        <f t="shared" ca="1" si="869"/>
        <v>0</v>
      </c>
      <c r="AF410">
        <f ca="1">IF(B410&gt;0,C410-Analysis!$B$14,0)</f>
        <v>-5.6577661457151152E-2</v>
      </c>
      <c r="AG410">
        <f ca="1">IF(B410&gt;0,AG409+AF410*$D410,0)</f>
        <v>-3.3226379249438097E-3</v>
      </c>
      <c r="AH410">
        <f ca="1">IF(B410&gt;0,AH409+AG410*$D410,0)</f>
        <v>-4.9022096682201768E-2</v>
      </c>
      <c r="AI410">
        <f ca="1">IF(AND(B410&gt;Analysis!$B$39,B410&lt;Analysis!$B$40),FilterInput(AF410,Analysis!$B$34,Analysis!$B$35),0)</f>
        <v>0</v>
      </c>
      <c r="AJ410">
        <f ca="1">MEDIAN2(AI410,Analysis!$B$5,2)</f>
        <v>0</v>
      </c>
      <c r="AK410">
        <f ca="1">AVERAGE2(AJ410,Analysis!$B$6,2)</f>
        <v>0</v>
      </c>
      <c r="AL410">
        <f ca="1">INTEGRAL2(R410,$B410,AL409,R409,$B409,Analysis!$B$22)</f>
        <v>0</v>
      </c>
      <c r="AM410">
        <f ca="1">IF(AND(B410&lt;Analysis!$B$40,B410&gt;0),INTEGRAL2(AL410,$B410,AM409,AL409,$B409,Analysis!$B$23),0)</f>
        <v>0</v>
      </c>
      <c r="AN410">
        <f>IF($P410,AM410*Analysis!$B$30+Analysis!$B$31,0)</f>
        <v>0</v>
      </c>
      <c r="AO410">
        <f>AN410-'Flight Input'!$U410</f>
        <v>0</v>
      </c>
      <c r="AQ410">
        <f>Analysis!$B$36*'Flight Input'!U410+IF('Flight Input'!U410 &gt; 0,Analysis!$B$37,0)</f>
        <v>0</v>
      </c>
      <c r="AR410">
        <f ca="1">_xlfn.COVARIANCE.P($AN$102:$AN$1102,'Flight Input'!U410:U1410)</f>
        <v>-7.9441454509518328E-3</v>
      </c>
    </row>
    <row r="411" spans="1:44" x14ac:dyDescent="0.3">
      <c r="A411">
        <v>409</v>
      </c>
      <c r="B411">
        <f>'Flight Input'!M411</f>
        <v>8.2299679999996442</v>
      </c>
      <c r="C411">
        <f ca="1">INDIRECT(CONCATENATE("'Flight Input'!",Analysis!$B$2,A411+2))</f>
        <v>9.8576766000000013</v>
      </c>
      <c r="D411">
        <f t="shared" si="814"/>
        <v>2.0441999993636273E-2</v>
      </c>
      <c r="F411">
        <f t="shared" ca="1" si="820"/>
        <v>80.569745264902707</v>
      </c>
      <c r="G411">
        <f t="shared" ca="1" si="821"/>
        <v>330.22586275574315</v>
      </c>
      <c r="I411">
        <f>SUM(D$2:D411)/COUNT(D$2:D411)</f>
        <v>1.9993564792186325E-2</v>
      </c>
      <c r="J411">
        <f t="shared" si="815"/>
        <v>1.0224289768288444</v>
      </c>
      <c r="L411">
        <f ca="1">VARA(C$2:C411)</f>
        <v>5.0926624365523322E-4</v>
      </c>
      <c r="M411">
        <f t="shared" ca="1" si="816"/>
        <v>-5.8209969449965337E-5</v>
      </c>
      <c r="N411">
        <f t="shared" ca="1" si="822"/>
        <v>2.9883020261724487</v>
      </c>
      <c r="O411" t="b">
        <f ca="1">IF(OR(O410,M411*MIN((B411-B$2)*Analysis!$B$19,1)&gt;Analysis!$B$18),TRUE,FALSE)</f>
        <v>0</v>
      </c>
      <c r="P411" t="b">
        <f>IF(OR('Flight Input'!N411=3,'Flight Input'!N411=9),TRUE,FALSE)</f>
        <v>0</v>
      </c>
      <c r="Q411">
        <f ca="1">IF(O411,Q410,SUM(C$2:C411)/COUNT(C$2:C411))+(Analysis!$D$14-500)/1000000</f>
        <v>9.8529165331707347</v>
      </c>
      <c r="R411">
        <f t="shared" ca="1" si="817"/>
        <v>0</v>
      </c>
      <c r="S411">
        <f t="shared" ca="1" si="823"/>
        <v>0</v>
      </c>
      <c r="T411">
        <f>IF(P411,T410+S411*$D411,0)</f>
        <v>0</v>
      </c>
      <c r="U411">
        <f>IF($P411,T411*Analysis!$B$28+Analysis!$B$29,0)</f>
        <v>0</v>
      </c>
      <c r="V411">
        <f>U411-'Flight Input'!$U411</f>
        <v>0</v>
      </c>
      <c r="W411">
        <f ca="1">MEDIAN2(R411,Analysis!$B$5,2)</f>
        <v>0</v>
      </c>
      <c r="X411">
        <f t="shared" ref="X411:Y411" ca="1" si="870">X410+W411*$D411</f>
        <v>0</v>
      </c>
      <c r="Y411">
        <f t="shared" ca="1" si="870"/>
        <v>0</v>
      </c>
      <c r="AA411">
        <f ca="1">AVERAGE2(W411,Analysis!$B$6,2)</f>
        <v>0</v>
      </c>
      <c r="AB411">
        <f t="shared" ref="AB411:AC411" ca="1" si="871">AB410+AA411*$D411</f>
        <v>0</v>
      </c>
      <c r="AC411">
        <f t="shared" ca="1" si="871"/>
        <v>0</v>
      </c>
      <c r="AF411">
        <f ca="1">IF(B411&gt;0,C411-Analysis!$B$14,0)</f>
        <v>4.5092085428493078E-3</v>
      </c>
      <c r="AG411">
        <f ca="1">IF(B411&gt;0,AG410+AF411*$D411,0)</f>
        <v>-3.2304606839395796E-3</v>
      </c>
      <c r="AH411">
        <f ca="1">IF(B411&gt;0,AH410+AG411*$D411,0)</f>
        <v>-4.9088133759482303E-2</v>
      </c>
      <c r="AI411">
        <f ca="1">IF(AND(B411&gt;Analysis!$B$39,B411&lt;Analysis!$B$40),FilterInput(AF411,Analysis!$B$34,Analysis!$B$35),0)</f>
        <v>0</v>
      </c>
      <c r="AJ411">
        <f ca="1">MEDIAN2(AI411,Analysis!$B$5,2)</f>
        <v>0</v>
      </c>
      <c r="AK411">
        <f ca="1">AVERAGE2(AJ411,Analysis!$B$6,2)</f>
        <v>0</v>
      </c>
      <c r="AL411">
        <f ca="1">INTEGRAL2(R411,$B411,AL410,R410,$B410,Analysis!$B$22)</f>
        <v>0</v>
      </c>
      <c r="AM411">
        <f ca="1">IF(AND(B411&lt;Analysis!$B$40,B411&gt;0),INTEGRAL2(AL411,$B411,AM410,AL410,$B410,Analysis!$B$23),0)</f>
        <v>0</v>
      </c>
      <c r="AN411">
        <f>IF($P411,AM411*Analysis!$B$30+Analysis!$B$31,0)</f>
        <v>0</v>
      </c>
      <c r="AO411">
        <f>AN411-'Flight Input'!$U411</f>
        <v>0</v>
      </c>
      <c r="AQ411">
        <f>Analysis!$B$36*'Flight Input'!U411+IF('Flight Input'!U411 &gt; 0,Analysis!$B$37,0)</f>
        <v>0</v>
      </c>
      <c r="AR411">
        <f ca="1">_xlfn.COVARIANCE.P($AN$102:$AN$1102,'Flight Input'!U411:U1411)</f>
        <v>-8.0432870171646079E-3</v>
      </c>
    </row>
    <row r="412" spans="1:44" x14ac:dyDescent="0.3">
      <c r="A412">
        <v>410</v>
      </c>
      <c r="B412">
        <f>'Flight Input'!M412</f>
        <v>8.2472580000030575</v>
      </c>
      <c r="C412">
        <f ca="1">INDIRECT(CONCATENATE("'Flight Input'!",Analysis!$B$2,A412+2))</f>
        <v>9.856617120000001</v>
      </c>
      <c r="D412">
        <f t="shared" si="814"/>
        <v>1.7290000003413297E-2</v>
      </c>
      <c r="F412">
        <f t="shared" ca="1" si="820"/>
        <v>80.740166174941152</v>
      </c>
      <c r="G412">
        <f t="shared" ca="1" si="821"/>
        <v>331.62186022918348</v>
      </c>
      <c r="I412">
        <f>SUM(D$2:D412)/COUNT(D$2:D412)</f>
        <v>1.9986970731725905E-2</v>
      </c>
      <c r="J412">
        <f t="shared" si="815"/>
        <v>0.86506355742885899</v>
      </c>
      <c r="L412">
        <f ca="1">VARA(C$2:C412)</f>
        <v>5.0805946072467092E-4</v>
      </c>
      <c r="M412">
        <f t="shared" ca="1" si="816"/>
        <v>-6.9796583593063395E-5</v>
      </c>
      <c r="N412">
        <f t="shared" ca="1" si="822"/>
        <v>-6.1277038738645338E-2</v>
      </c>
      <c r="O412" t="b">
        <f ca="1">IF(OR(O411,M412*MIN((B412-B$2)*Analysis!$B$19,1)&gt;Analysis!$B$18),TRUE,FALSE)</f>
        <v>0</v>
      </c>
      <c r="P412" t="b">
        <f>IF(OR('Flight Input'!N412=3,'Flight Input'!N412=9),TRUE,FALSE)</f>
        <v>0</v>
      </c>
      <c r="Q412">
        <f ca="1">IF(O412,Q411,SUM(C$2:C412)/COUNT(C$2:C412))+(Analysis!$D$14-500)/1000000</f>
        <v>9.8529258046715373</v>
      </c>
      <c r="R412">
        <f t="shared" ca="1" si="817"/>
        <v>0</v>
      </c>
      <c r="S412">
        <f t="shared" ca="1" si="823"/>
        <v>0</v>
      </c>
      <c r="T412">
        <f>IF(P412,T411+S412*$D412,0)</f>
        <v>0</v>
      </c>
      <c r="U412">
        <f>IF($P412,T412*Analysis!$B$28+Analysis!$B$29,0)</f>
        <v>0</v>
      </c>
      <c r="V412">
        <f>U412-'Flight Input'!$U412</f>
        <v>0</v>
      </c>
      <c r="W412">
        <f ca="1">MEDIAN2(R412,Analysis!$B$5,2)</f>
        <v>0</v>
      </c>
      <c r="X412">
        <f t="shared" ref="X412:Y412" ca="1" si="872">X411+W412*$D412</f>
        <v>0</v>
      </c>
      <c r="Y412">
        <f t="shared" ca="1" si="872"/>
        <v>0</v>
      </c>
      <c r="AA412">
        <f ca="1">AVERAGE2(W412,Analysis!$B$6,2)</f>
        <v>0</v>
      </c>
      <c r="AB412">
        <f t="shared" ref="AB412:AC412" ca="1" si="873">AB411+AA412*$D412</f>
        <v>0</v>
      </c>
      <c r="AC412">
        <f t="shared" ca="1" si="873"/>
        <v>0</v>
      </c>
      <c r="AF412">
        <f ca="1">IF(B412&gt;0,C412-Analysis!$B$14,0)</f>
        <v>3.4497285428489732E-3</v>
      </c>
      <c r="AG412">
        <f ca="1">IF(B412&gt;0,AG411+AF412*$D412,0)</f>
        <v>-3.170814877421946E-3</v>
      </c>
      <c r="AH412">
        <f ca="1">IF(B412&gt;0,AH411+AG412*$D412,0)</f>
        <v>-4.914295714872375E-2</v>
      </c>
      <c r="AI412">
        <f ca="1">IF(AND(B412&gt;Analysis!$B$39,B412&lt;Analysis!$B$40),FilterInput(AF412,Analysis!$B$34,Analysis!$B$35),0)</f>
        <v>0</v>
      </c>
      <c r="AJ412">
        <f ca="1">MEDIAN2(AI412,Analysis!$B$5,2)</f>
        <v>0</v>
      </c>
      <c r="AK412">
        <f ca="1">AVERAGE2(AJ412,Analysis!$B$6,2)</f>
        <v>0</v>
      </c>
      <c r="AL412">
        <f ca="1">INTEGRAL2(R412,$B412,AL411,R411,$B411,Analysis!$B$22)</f>
        <v>0</v>
      </c>
      <c r="AM412">
        <f ca="1">IF(AND(B412&lt;Analysis!$B$40,B412&gt;0),INTEGRAL2(AL412,$B412,AM411,AL411,$B411,Analysis!$B$23),0)</f>
        <v>0</v>
      </c>
      <c r="AN412">
        <f>IF($P412,AM412*Analysis!$B$30+Analysis!$B$31,0)</f>
        <v>0</v>
      </c>
      <c r="AO412">
        <f>AN412-'Flight Input'!$U412</f>
        <v>0</v>
      </c>
      <c r="AQ412">
        <f>Analysis!$B$36*'Flight Input'!U412+IF('Flight Input'!U412 &gt; 0,Analysis!$B$37,0)</f>
        <v>0</v>
      </c>
      <c r="AR412">
        <f ca="1">_xlfn.COVARIANCE.P($AN$102:$AN$1102,'Flight Input'!U412:U1412)</f>
        <v>-8.1420438362263519E-3</v>
      </c>
    </row>
    <row r="413" spans="1:44" x14ac:dyDescent="0.3">
      <c r="A413">
        <v>411</v>
      </c>
      <c r="B413">
        <f>'Flight Input'!M413</f>
        <v>8.2727100000047358</v>
      </c>
      <c r="C413">
        <f ca="1">INDIRECT(CONCATENATE("'Flight Input'!",Analysis!$B$2,A413+2))</f>
        <v>9.8525655900000011</v>
      </c>
      <c r="D413">
        <f t="shared" si="814"/>
        <v>2.5452000001678243E-2</v>
      </c>
      <c r="F413">
        <f t="shared" ca="1" si="820"/>
        <v>80.990933674354366</v>
      </c>
      <c r="G413">
        <f t="shared" ca="1" si="821"/>
        <v>333.68324147319908</v>
      </c>
      <c r="I413">
        <f>SUM(D$2:D413)/COUNT(D$2:D413)</f>
        <v>2.0000267639925302E-2</v>
      </c>
      <c r="J413">
        <f t="shared" si="815"/>
        <v>1.2725829703833555</v>
      </c>
      <c r="L413">
        <f ca="1">VARA(C$2:C413)</f>
        <v>5.0682345827867824E-4</v>
      </c>
      <c r="M413">
        <f t="shared" ca="1" si="816"/>
        <v>-4.8562095156026329E-5</v>
      </c>
      <c r="N413">
        <f t="shared" ca="1" si="822"/>
        <v>-0.15918316830633217</v>
      </c>
      <c r="O413" t="b">
        <f ca="1">IF(OR(O412,M413*MIN((B413-B$2)*Analysis!$B$19,1)&gt;Analysis!$B$18),TRUE,FALSE)</f>
        <v>0</v>
      </c>
      <c r="P413" t="b">
        <f>IF(OR('Flight Input'!N413=3,'Flight Input'!N413=9),TRUE,FALSE)</f>
        <v>0</v>
      </c>
      <c r="Q413">
        <f ca="1">IF(O413,Q412,SUM(C$2:C413)/COUNT(C$2:C413))+(Analysis!$D$14-500)/1000000</f>
        <v>9.8529251973543719</v>
      </c>
      <c r="R413">
        <f t="shared" ca="1" si="817"/>
        <v>0</v>
      </c>
      <c r="S413">
        <f t="shared" ca="1" si="823"/>
        <v>0</v>
      </c>
      <c r="T413">
        <f>IF(P413,T412+S413*$D413,0)</f>
        <v>0</v>
      </c>
      <c r="U413">
        <f>IF($P413,T413*Analysis!$B$28+Analysis!$B$29,0)</f>
        <v>0</v>
      </c>
      <c r="V413">
        <f>U413-'Flight Input'!$U413</f>
        <v>0</v>
      </c>
      <c r="W413">
        <f ca="1">MEDIAN2(R413,Analysis!$B$5,2)</f>
        <v>0</v>
      </c>
      <c r="X413">
        <f t="shared" ref="X413:Y413" ca="1" si="874">X412+W413*$D413</f>
        <v>0</v>
      </c>
      <c r="Y413">
        <f t="shared" ca="1" si="874"/>
        <v>0</v>
      </c>
      <c r="AA413">
        <f ca="1">AVERAGE2(W413,Analysis!$B$6,2)</f>
        <v>0</v>
      </c>
      <c r="AB413">
        <f t="shared" ref="AB413:AC413" ca="1" si="875">AB412+AA413*$D413</f>
        <v>0</v>
      </c>
      <c r="AC413">
        <f t="shared" ca="1" si="875"/>
        <v>0</v>
      </c>
      <c r="AF413">
        <f ca="1">IF(B413&gt;0,C413-Analysis!$B$14,0)</f>
        <v>-6.0180145715094113E-4</v>
      </c>
      <c r="AG413">
        <f ca="1">IF(B413&gt;0,AG412+AF413*$D413,0)</f>
        <v>-3.1861319281103616E-3</v>
      </c>
      <c r="AH413">
        <f ca="1">IF(B413&gt;0,AH412+AG413*$D413,0)</f>
        <v>-4.9224050578563362E-2</v>
      </c>
      <c r="AI413">
        <f ca="1">IF(AND(B413&gt;Analysis!$B$39,B413&lt;Analysis!$B$40),FilterInput(AF413,Analysis!$B$34,Analysis!$B$35),0)</f>
        <v>0</v>
      </c>
      <c r="AJ413">
        <f ca="1">MEDIAN2(AI413,Analysis!$B$5,2)</f>
        <v>0</v>
      </c>
      <c r="AK413">
        <f ca="1">AVERAGE2(AJ413,Analysis!$B$6,2)</f>
        <v>0</v>
      </c>
      <c r="AL413">
        <f ca="1">INTEGRAL2(R413,$B413,AL412,R412,$B412,Analysis!$B$22)</f>
        <v>0</v>
      </c>
      <c r="AM413">
        <f ca="1">IF(AND(B413&lt;Analysis!$B$40,B413&gt;0),INTEGRAL2(AL413,$B413,AM412,AL412,$B412,Analysis!$B$23),0)</f>
        <v>0</v>
      </c>
      <c r="AN413">
        <f>IF($P413,AM413*Analysis!$B$30+Analysis!$B$31,0)</f>
        <v>0</v>
      </c>
      <c r="AO413">
        <f>AN413-'Flight Input'!$U413</f>
        <v>0</v>
      </c>
      <c r="AQ413">
        <f>Analysis!$B$36*'Flight Input'!U413+IF('Flight Input'!U413 &gt; 0,Analysis!$B$37,0)</f>
        <v>0</v>
      </c>
      <c r="AR413">
        <f ca="1">_xlfn.COVARIANCE.P($AN$102:$AN$1102,'Flight Input'!U413:U1413)</f>
        <v>-8.2141831432548489E-3</v>
      </c>
    </row>
    <row r="414" spans="1:44" x14ac:dyDescent="0.3">
      <c r="A414">
        <v>412</v>
      </c>
      <c r="B414">
        <f>'Flight Input'!M414</f>
        <v>8.2902400000020862</v>
      </c>
      <c r="C414">
        <f ca="1">INDIRECT(CONCATENATE("'Flight Input'!",Analysis!$B$2,A414+2))</f>
        <v>9.8517219300000018</v>
      </c>
      <c r="D414">
        <f t="shared" si="814"/>
        <v>1.7529999997350387E-2</v>
      </c>
      <c r="F414">
        <f t="shared" ca="1" si="820"/>
        <v>81.163634359761161</v>
      </c>
      <c r="G414">
        <f t="shared" ca="1" si="821"/>
        <v>335.10603998331061</v>
      </c>
      <c r="I414">
        <f>SUM(D$2:D414)/COUNT(D$2:D414)</f>
        <v>1.9994271844676333E-2</v>
      </c>
      <c r="J414">
        <f t="shared" si="815"/>
        <v>0.876751108193916</v>
      </c>
      <c r="L414">
        <f ca="1">VARA(C$2:C414)</f>
        <v>5.05596198281595E-4</v>
      </c>
      <c r="M414">
        <f t="shared" ca="1" si="816"/>
        <v>-7.0009127054691041E-5</v>
      </c>
      <c r="N414">
        <f t="shared" ca="1" si="822"/>
        <v>-4.8126640052867292E-2</v>
      </c>
      <c r="O414" t="b">
        <f ca="1">IF(OR(O413,M414*MIN((B414-B$2)*Analysis!$B$19,1)&gt;Analysis!$B$18),TRUE,FALSE)</f>
        <v>0</v>
      </c>
      <c r="P414" t="b">
        <f>IF(OR('Flight Input'!N414=3,'Flight Input'!N414=9),TRUE,FALSE)</f>
        <v>0</v>
      </c>
      <c r="Q414">
        <f ca="1">IF(O414,Q413,SUM(C$2:C414)/COUNT(C$2:C414))+(Analysis!$D$14-500)/1000000</f>
        <v>9.8529225502179223</v>
      </c>
      <c r="R414">
        <f t="shared" ca="1" si="817"/>
        <v>0</v>
      </c>
      <c r="S414">
        <f t="shared" ca="1" si="823"/>
        <v>0</v>
      </c>
      <c r="T414">
        <f>IF(P414,T413+S414*$D414,0)</f>
        <v>0</v>
      </c>
      <c r="U414">
        <f>IF($P414,T414*Analysis!$B$28+Analysis!$B$29,0)</f>
        <v>0</v>
      </c>
      <c r="V414">
        <f>U414-'Flight Input'!$U414</f>
        <v>0</v>
      </c>
      <c r="W414">
        <f ca="1">MEDIAN2(R414,Analysis!$B$5,2)</f>
        <v>0</v>
      </c>
      <c r="X414">
        <f t="shared" ref="X414:Y414" ca="1" si="876">X413+W414*$D414</f>
        <v>0</v>
      </c>
      <c r="Y414">
        <f t="shared" ca="1" si="876"/>
        <v>0</v>
      </c>
      <c r="AA414">
        <f ca="1">AVERAGE2(W414,Analysis!$B$6,2)</f>
        <v>0</v>
      </c>
      <c r="AB414">
        <f t="shared" ref="AB414:AC414" ca="1" si="877">AB413+AA414*$D414</f>
        <v>0</v>
      </c>
      <c r="AC414">
        <f t="shared" ca="1" si="877"/>
        <v>0</v>
      </c>
      <c r="AF414">
        <f ca="1">IF(B414&gt;0,C414-Analysis!$B$14,0)</f>
        <v>-1.4454614571501878E-3</v>
      </c>
      <c r="AG414">
        <f ca="1">IF(B414&gt;0,AG413+AF414*$D414,0)</f>
        <v>-3.2114708674503747E-3</v>
      </c>
      <c r="AH414">
        <f ca="1">IF(B414&gt;0,AH413+AG414*$D414,0)</f>
        <v>-4.9280347662861261E-2</v>
      </c>
      <c r="AI414">
        <f ca="1">IF(AND(B414&gt;Analysis!$B$39,B414&lt;Analysis!$B$40),FilterInput(AF414,Analysis!$B$34,Analysis!$B$35),0)</f>
        <v>0</v>
      </c>
      <c r="AJ414">
        <f ca="1">MEDIAN2(AI414,Analysis!$B$5,2)</f>
        <v>0</v>
      </c>
      <c r="AK414">
        <f ca="1">AVERAGE2(AJ414,Analysis!$B$6,2)</f>
        <v>0</v>
      </c>
      <c r="AL414">
        <f ca="1">INTEGRAL2(R414,$B414,AL413,R413,$B413,Analysis!$B$22)</f>
        <v>0</v>
      </c>
      <c r="AM414">
        <f ca="1">IF(AND(B414&lt;Analysis!$B$40,B414&gt;0),INTEGRAL2(AL414,$B414,AM413,AL413,$B413,Analysis!$B$23),0)</f>
        <v>0</v>
      </c>
      <c r="AN414">
        <f>IF($P414,AM414*Analysis!$B$30+Analysis!$B$31,0)</f>
        <v>0</v>
      </c>
      <c r="AO414">
        <f>AN414-'Flight Input'!$U414</f>
        <v>0</v>
      </c>
      <c r="AQ414">
        <f>Analysis!$B$36*'Flight Input'!U414+IF('Flight Input'!U414 &gt; 0,Analysis!$B$37,0)</f>
        <v>0</v>
      </c>
      <c r="AR414">
        <f ca="1">_xlfn.COVARIANCE.P($AN$102:$AN$1102,'Flight Input'!U414:U1414)</f>
        <v>-8.2873178063315664E-3</v>
      </c>
    </row>
    <row r="415" spans="1:44" x14ac:dyDescent="0.3">
      <c r="A415">
        <v>413</v>
      </c>
      <c r="B415">
        <f>'Flight Input'!M415</f>
        <v>8.3125600000057602</v>
      </c>
      <c r="C415">
        <f ca="1">INDIRECT(CONCATENATE("'Flight Input'!",Analysis!$B$2,A415+2))</f>
        <v>9.8537133600000004</v>
      </c>
      <c r="D415">
        <f t="shared" si="814"/>
        <v>2.2320000003674068E-2</v>
      </c>
      <c r="F415">
        <f t="shared" ca="1" si="820"/>
        <v>81.383569241992561</v>
      </c>
      <c r="G415">
        <f t="shared" ca="1" si="821"/>
        <v>336.92252124909089</v>
      </c>
      <c r="I415">
        <f>SUM(D$2:D415)/COUNT(D$2:D415)</f>
        <v>1.9999903147724755E-2</v>
      </c>
      <c r="J415">
        <f t="shared" si="815"/>
        <v>1.1160054045668342</v>
      </c>
      <c r="L415">
        <f ca="1">VARA(C$2:C415)</f>
        <v>5.0437395445577875E-4</v>
      </c>
      <c r="M415">
        <f t="shared" ca="1" si="816"/>
        <v>-5.4760028029348479E-5</v>
      </c>
      <c r="N415">
        <f t="shared" ca="1" si="822"/>
        <v>8.9221774178797772E-2</v>
      </c>
      <c r="O415" t="b">
        <f ca="1">IF(OR(O414,M415*MIN((B415-B$2)*Analysis!$B$19,1)&gt;Analysis!$B$18),TRUE,FALSE)</f>
        <v>0</v>
      </c>
      <c r="P415" t="b">
        <f>IF(OR('Flight Input'!N415=3,'Flight Input'!N415=9),TRUE,FALSE)</f>
        <v>0</v>
      </c>
      <c r="Q415">
        <f ca="1">IF(O415,Q414,SUM(C$2:C415)/COUNT(C$2:C415))+(Analysis!$D$14-500)/1000000</f>
        <v>9.8529247260869592</v>
      </c>
      <c r="R415">
        <f t="shared" ca="1" si="817"/>
        <v>0</v>
      </c>
      <c r="S415">
        <f t="shared" ca="1" si="823"/>
        <v>0</v>
      </c>
      <c r="T415">
        <f>IF(P415,T414+S415*$D415,0)</f>
        <v>0</v>
      </c>
      <c r="U415">
        <f>IF($P415,T415*Analysis!$B$28+Analysis!$B$29,0)</f>
        <v>0</v>
      </c>
      <c r="V415">
        <f>U415-'Flight Input'!$U415</f>
        <v>0</v>
      </c>
      <c r="W415">
        <f ca="1">MEDIAN2(R415,Analysis!$B$5,2)</f>
        <v>0</v>
      </c>
      <c r="X415">
        <f t="shared" ref="X415:Y415" ca="1" si="878">X414+W415*$D415</f>
        <v>0</v>
      </c>
      <c r="Y415">
        <f t="shared" ca="1" si="878"/>
        <v>0</v>
      </c>
      <c r="AA415">
        <f ca="1">AVERAGE2(W415,Analysis!$B$6,2)</f>
        <v>0</v>
      </c>
      <c r="AB415">
        <f t="shared" ref="AB415:AC415" ca="1" si="879">AB414+AA415*$D415</f>
        <v>0</v>
      </c>
      <c r="AC415">
        <f t="shared" ca="1" si="879"/>
        <v>0</v>
      </c>
      <c r="AF415">
        <f ca="1">IF(B415&gt;0,C415-Analysis!$B$14,0)</f>
        <v>5.4596854284838514E-4</v>
      </c>
      <c r="AG415">
        <f ca="1">IF(B415&gt;0,AG414+AF415*$D415,0)</f>
        <v>-3.1992848495719928E-3</v>
      </c>
      <c r="AH415">
        <f ca="1">IF(B415&gt;0,AH414+AG415*$D415,0)</f>
        <v>-4.9351755700715462E-2</v>
      </c>
      <c r="AI415">
        <f ca="1">IF(AND(B415&gt;Analysis!$B$39,B415&lt;Analysis!$B$40),FilterInput(AF415,Analysis!$B$34,Analysis!$B$35),0)</f>
        <v>0</v>
      </c>
      <c r="AJ415">
        <f ca="1">MEDIAN2(AI415,Analysis!$B$5,2)</f>
        <v>0</v>
      </c>
      <c r="AK415">
        <f ca="1">AVERAGE2(AJ415,Analysis!$B$6,2)</f>
        <v>0</v>
      </c>
      <c r="AL415">
        <f ca="1">INTEGRAL2(R415,$B415,AL414,R414,$B414,Analysis!$B$22)</f>
        <v>0</v>
      </c>
      <c r="AM415">
        <f ca="1">IF(AND(B415&lt;Analysis!$B$40,B415&gt;0),INTEGRAL2(AL415,$B415,AM414,AL414,$B414,Analysis!$B$23),0)</f>
        <v>0</v>
      </c>
      <c r="AN415">
        <f>IF($P415,AM415*Analysis!$B$30+Analysis!$B$31,0)</f>
        <v>0</v>
      </c>
      <c r="AO415">
        <f>AN415-'Flight Input'!$U415</f>
        <v>0</v>
      </c>
      <c r="AQ415">
        <f>Analysis!$B$36*'Flight Input'!U415+IF('Flight Input'!U415 &gt; 0,Analysis!$B$37,0)</f>
        <v>0</v>
      </c>
      <c r="AR415">
        <f ca="1">_xlfn.COVARIANCE.P($AN$102:$AN$1102,'Flight Input'!U415:U1415)</f>
        <v>-8.3437149337872805E-3</v>
      </c>
    </row>
    <row r="416" spans="1:44" x14ac:dyDescent="0.3">
      <c r="A416">
        <v>414</v>
      </c>
      <c r="B416">
        <f>'Flight Input'!M416</f>
        <v>8.32836299999326</v>
      </c>
      <c r="C416">
        <f ca="1">INDIRECT(CONCATENATE("'Flight Input'!",Analysis!$B$2,A416+2))</f>
        <v>9.8532719100000001</v>
      </c>
      <c r="D416">
        <f t="shared" si="814"/>
        <v>1.5802999987499788E-2</v>
      </c>
      <c r="F416">
        <f t="shared" ca="1" si="820"/>
        <v>81.539280497863118</v>
      </c>
      <c r="G416">
        <f t="shared" ca="1" si="821"/>
        <v>338.21108649777938</v>
      </c>
      <c r="I416">
        <f>SUM(D$2:D416)/COUNT(D$2:D416)</f>
        <v>1.9989765700477835E-2</v>
      </c>
      <c r="J416">
        <f t="shared" si="815"/>
        <v>0.79055453797149977</v>
      </c>
      <c r="L416">
        <f ca="1">VARA(C$2:C416)</f>
        <v>5.0315616353553412E-4</v>
      </c>
      <c r="M416">
        <f t="shared" ca="1" si="816"/>
        <v>-7.7060742973353749E-5</v>
      </c>
      <c r="N416">
        <f t="shared" ca="1" si="822"/>
        <v>-2.7934569407674206E-2</v>
      </c>
      <c r="O416" t="b">
        <f ca="1">IF(OR(O415,M416*MIN((B416-B$2)*Analysis!$B$19,1)&gt;Analysis!$B$18),TRUE,FALSE)</f>
        <v>0</v>
      </c>
      <c r="P416" t="b">
        <f>IF(OR('Flight Input'!N416=3,'Flight Input'!N416=9),TRUE,FALSE)</f>
        <v>0</v>
      </c>
      <c r="Q416">
        <f ca="1">IF(O416,Q415,SUM(C$2:C416)/COUNT(C$2:C416))+(Analysis!$D$14-500)/1000000</f>
        <v>9.8529258277349427</v>
      </c>
      <c r="R416">
        <f t="shared" ca="1" si="817"/>
        <v>0</v>
      </c>
      <c r="S416">
        <f t="shared" ca="1" si="823"/>
        <v>0</v>
      </c>
      <c r="T416">
        <f>IF(P416,T415+S416*$D416,0)</f>
        <v>0</v>
      </c>
      <c r="U416">
        <f>IF($P416,T416*Analysis!$B$28+Analysis!$B$29,0)</f>
        <v>0</v>
      </c>
      <c r="V416">
        <f>U416-'Flight Input'!$U416</f>
        <v>0</v>
      </c>
      <c r="W416">
        <f ca="1">MEDIAN2(R416,Analysis!$B$5,2)</f>
        <v>0</v>
      </c>
      <c r="X416">
        <f t="shared" ref="X416:Y416" ca="1" si="880">X415+W416*$D416</f>
        <v>0</v>
      </c>
      <c r="Y416">
        <f t="shared" ca="1" si="880"/>
        <v>0</v>
      </c>
      <c r="AA416">
        <f ca="1">AVERAGE2(W416,Analysis!$B$6,2)</f>
        <v>0</v>
      </c>
      <c r="AB416">
        <f t="shared" ref="AB416:AC416" ca="1" si="881">AB415+AA416*$D416</f>
        <v>0</v>
      </c>
      <c r="AC416">
        <f t="shared" ca="1" si="881"/>
        <v>0</v>
      </c>
      <c r="AF416">
        <f ca="1">IF(B416&gt;0,C416-Analysis!$B$14,0)</f>
        <v>1.045185428480977E-4</v>
      </c>
      <c r="AG416">
        <f ca="1">IF(B416&gt;0,AG415+AF416*$D416,0)</f>
        <v>-3.197633143040671E-3</v>
      </c>
      <c r="AH416">
        <f ca="1">IF(B416&gt;0,AH415+AG416*$D416,0)</f>
        <v>-4.9402287897234963E-2</v>
      </c>
      <c r="AI416">
        <f ca="1">IF(AND(B416&gt;Analysis!$B$39,B416&lt;Analysis!$B$40),FilterInput(AF416,Analysis!$B$34,Analysis!$B$35),0)</f>
        <v>0</v>
      </c>
      <c r="AJ416">
        <f ca="1">MEDIAN2(AI416,Analysis!$B$5,2)</f>
        <v>0</v>
      </c>
      <c r="AK416">
        <f ca="1">AVERAGE2(AJ416,Analysis!$B$6,2)</f>
        <v>0</v>
      </c>
      <c r="AL416">
        <f ca="1">INTEGRAL2(R416,$B416,AL415,R415,$B415,Analysis!$B$22)</f>
        <v>0</v>
      </c>
      <c r="AM416">
        <f ca="1">IF(AND(B416&lt;Analysis!$B$40,B416&gt;0),INTEGRAL2(AL416,$B416,AM415,AL415,$B415,Analysis!$B$23),0)</f>
        <v>0</v>
      </c>
      <c r="AN416">
        <f>IF($P416,AM416*Analysis!$B$30+Analysis!$B$31,0)</f>
        <v>0</v>
      </c>
      <c r="AO416">
        <f>AN416-'Flight Input'!$U416</f>
        <v>0</v>
      </c>
      <c r="AQ416">
        <f>Analysis!$B$36*'Flight Input'!U416+IF('Flight Input'!U416 &gt; 0,Analysis!$B$37,0)</f>
        <v>0</v>
      </c>
      <c r="AR416">
        <f ca="1">_xlfn.COVARIANCE.P($AN$102:$AN$1102,'Flight Input'!U416:U1416)</f>
        <v>-8.3990844650961658E-3</v>
      </c>
    </row>
    <row r="417" spans="1:44" x14ac:dyDescent="0.3">
      <c r="A417">
        <v>415</v>
      </c>
      <c r="B417">
        <f>'Flight Input'!M417</f>
        <v>8.3478409999952419</v>
      </c>
      <c r="C417">
        <f ca="1">INDIRECT(CONCATENATE("'Flight Input'!",Analysis!$B$2,A417+2))</f>
        <v>9.8516728800000006</v>
      </c>
      <c r="D417">
        <f t="shared" si="814"/>
        <v>1.9478000001981854E-2</v>
      </c>
      <c r="F417">
        <f t="shared" ca="1" si="820"/>
        <v>81.731171382239282</v>
      </c>
      <c r="G417">
        <f t="shared" ca="1" si="821"/>
        <v>339.80304625412464</v>
      </c>
      <c r="I417">
        <f>SUM(D$2:D417)/COUNT(D$2:D417)</f>
        <v>1.9988532530120014E-2</v>
      </c>
      <c r="J417">
        <f t="shared" si="815"/>
        <v>0.97445872890524321</v>
      </c>
      <c r="L417">
        <f ca="1">VARA(C$2:C417)</f>
        <v>5.0194687926029095E-4</v>
      </c>
      <c r="M417">
        <f t="shared" ca="1" si="816"/>
        <v>-6.2084622400663422E-5</v>
      </c>
      <c r="N417">
        <f t="shared" ca="1" si="822"/>
        <v>-8.2094157502659568E-2</v>
      </c>
      <c r="O417" t="b">
        <f ca="1">IF(OR(O416,M417*MIN((B417-B$2)*Analysis!$B$19,1)&gt;Analysis!$B$18),TRUE,FALSE)</f>
        <v>0</v>
      </c>
      <c r="P417" t="b">
        <f>IF(OR('Flight Input'!N417=3,'Flight Input'!N417=9),TRUE,FALSE)</f>
        <v>0</v>
      </c>
      <c r="Q417">
        <f ca="1">IF(O417,Q416,SUM(C$2:C417)/COUNT(C$2:C417))+(Analysis!$D$14-500)/1000000</f>
        <v>9.8529230802644268</v>
      </c>
      <c r="R417">
        <f t="shared" ca="1" si="817"/>
        <v>0</v>
      </c>
      <c r="S417">
        <f t="shared" ca="1" si="823"/>
        <v>0</v>
      </c>
      <c r="T417">
        <f>IF(P417,T416+S417*$D417,0)</f>
        <v>0</v>
      </c>
      <c r="U417">
        <f>IF($P417,T417*Analysis!$B$28+Analysis!$B$29,0)</f>
        <v>0</v>
      </c>
      <c r="V417">
        <f>U417-'Flight Input'!$U417</f>
        <v>0</v>
      </c>
      <c r="W417">
        <f ca="1">MEDIAN2(R417,Analysis!$B$5,2)</f>
        <v>0</v>
      </c>
      <c r="X417">
        <f t="shared" ref="X417:Y417" ca="1" si="882">X416+W417*$D417</f>
        <v>0</v>
      </c>
      <c r="Y417">
        <f t="shared" ca="1" si="882"/>
        <v>0</v>
      </c>
      <c r="AA417">
        <f ca="1">AVERAGE2(W417,Analysis!$B$6,2)</f>
        <v>0</v>
      </c>
      <c r="AB417">
        <f t="shared" ref="AB417:AC417" ca="1" si="883">AB416+AA417*$D417</f>
        <v>0</v>
      </c>
      <c r="AC417">
        <f t="shared" ca="1" si="883"/>
        <v>0</v>
      </c>
      <c r="AF417">
        <f ca="1">IF(B417&gt;0,C417-Analysis!$B$14,0)</f>
        <v>-1.494511457151404E-3</v>
      </c>
      <c r="AG417">
        <f ca="1">IF(B417&gt;0,AG416+AF417*$D417,0)</f>
        <v>-3.2267432372060281E-3</v>
      </c>
      <c r="AH417">
        <f ca="1">IF(B417&gt;0,AH416+AG417*$D417,0)</f>
        <v>-4.9465138402015656E-2</v>
      </c>
      <c r="AI417">
        <f ca="1">IF(AND(B417&gt;Analysis!$B$39,B417&lt;Analysis!$B$40),FilterInput(AF417,Analysis!$B$34,Analysis!$B$35),0)</f>
        <v>0</v>
      </c>
      <c r="AJ417">
        <f ca="1">MEDIAN2(AI417,Analysis!$B$5,2)</f>
        <v>0</v>
      </c>
      <c r="AK417">
        <f ca="1">AVERAGE2(AJ417,Analysis!$B$6,2)</f>
        <v>0</v>
      </c>
      <c r="AL417">
        <f ca="1">INTEGRAL2(R417,$B417,AL416,R416,$B416,Analysis!$B$22)</f>
        <v>0</v>
      </c>
      <c r="AM417">
        <f ca="1">IF(AND(B417&lt;Analysis!$B$40,B417&gt;0),INTEGRAL2(AL417,$B417,AM416,AL416,$B416,Analysis!$B$23),0)</f>
        <v>0</v>
      </c>
      <c r="AN417">
        <f>IF($P417,AM417*Analysis!$B$30+Analysis!$B$31,0)</f>
        <v>0</v>
      </c>
      <c r="AO417">
        <f>AN417-'Flight Input'!$U417</f>
        <v>0</v>
      </c>
      <c r="AQ417">
        <f>Analysis!$B$36*'Flight Input'!U417+IF('Flight Input'!U417 &gt; 0,Analysis!$B$37,0)</f>
        <v>0</v>
      </c>
      <c r="AR417">
        <f ca="1">_xlfn.COVARIANCE.P($AN$102:$AN$1102,'Flight Input'!U417:U1417)</f>
        <v>-8.4501064587006371E-3</v>
      </c>
    </row>
    <row r="418" spans="1:44" x14ac:dyDescent="0.3">
      <c r="A418">
        <v>416</v>
      </c>
      <c r="B418">
        <f>'Flight Input'!M418</f>
        <v>8.3705970000009984</v>
      </c>
      <c r="C418">
        <f ca="1">INDIRECT(CONCATENATE("'Flight Input'!",Analysis!$B$2,A418+2))</f>
        <v>9.8518886999999999</v>
      </c>
      <c r="D418">
        <f t="shared" si="814"/>
        <v>2.2756000005756505E-2</v>
      </c>
      <c r="F418">
        <f t="shared" ca="1" si="820"/>
        <v>81.955360961553197</v>
      </c>
      <c r="G418">
        <f t="shared" ca="1" si="821"/>
        <v>341.66802244863754</v>
      </c>
      <c r="I418">
        <f>SUM(D$2:D418)/COUNT(D$2:D418)</f>
        <v>1.9995185096167215E-2</v>
      </c>
      <c r="J418">
        <f t="shared" si="815"/>
        <v>1.1380739861277152</v>
      </c>
      <c r="L418">
        <f ca="1">VARA(C$2:C418)</f>
        <v>5.0074232529515408E-4</v>
      </c>
      <c r="M418">
        <f t="shared" ca="1" si="816"/>
        <v>-5.2933466550894871E-5</v>
      </c>
      <c r="N418">
        <f t="shared" ca="1" si="822"/>
        <v>9.4840921051466132E-3</v>
      </c>
      <c r="O418" t="b">
        <f ca="1">IF(OR(O417,M418*MIN((B418-B$2)*Analysis!$B$19,1)&gt;Analysis!$B$18),TRUE,FALSE)</f>
        <v>0</v>
      </c>
      <c r="P418" t="b">
        <f>IF(OR('Flight Input'!N418=3,'Flight Input'!N418=9),TRUE,FALSE)</f>
        <v>0</v>
      </c>
      <c r="Q418">
        <f ca="1">IF(O418,Q417,SUM(C$2:C418)/COUNT(C$2:C418))+(Analysis!$D$14-500)/1000000</f>
        <v>9.852920863525183</v>
      </c>
      <c r="R418">
        <f t="shared" ca="1" si="817"/>
        <v>0</v>
      </c>
      <c r="S418">
        <f t="shared" ca="1" si="823"/>
        <v>0</v>
      </c>
      <c r="T418">
        <f>IF(P418,T417+S418*$D418,0)</f>
        <v>0</v>
      </c>
      <c r="U418">
        <f>IF($P418,T418*Analysis!$B$28+Analysis!$B$29,0)</f>
        <v>0</v>
      </c>
      <c r="V418">
        <f>U418-'Flight Input'!$U418</f>
        <v>0</v>
      </c>
      <c r="W418">
        <f ca="1">MEDIAN2(R418,Analysis!$B$5,2)</f>
        <v>0</v>
      </c>
      <c r="X418">
        <f t="shared" ref="X418:Y418" ca="1" si="884">X417+W418*$D418</f>
        <v>0</v>
      </c>
      <c r="Y418">
        <f t="shared" ca="1" si="884"/>
        <v>0</v>
      </c>
      <c r="AA418">
        <f ca="1">AVERAGE2(W418,Analysis!$B$6,2)</f>
        <v>0</v>
      </c>
      <c r="AB418">
        <f t="shared" ref="AB418:AC418" ca="1" si="885">AB417+AA418*$D418</f>
        <v>0</v>
      </c>
      <c r="AC418">
        <f t="shared" ca="1" si="885"/>
        <v>0</v>
      </c>
      <c r="AF418">
        <f ca="1">IF(B418&gt;0,C418-Analysis!$B$14,0)</f>
        <v>-1.2786914571520924E-3</v>
      </c>
      <c r="AG418">
        <f ca="1">IF(B418&gt;0,AG417+AF418*$D418,0)</f>
        <v>-3.2558411400123418E-3</v>
      </c>
      <c r="AH418">
        <f ca="1">IF(B418&gt;0,AH417+AG418*$D418,0)</f>
        <v>-4.9539228323016521E-2</v>
      </c>
      <c r="AI418">
        <f ca="1">IF(AND(B418&gt;Analysis!$B$39,B418&lt;Analysis!$B$40),FilterInput(AF418,Analysis!$B$34,Analysis!$B$35),0)</f>
        <v>0</v>
      </c>
      <c r="AJ418">
        <f ca="1">MEDIAN2(AI418,Analysis!$B$5,2)</f>
        <v>0</v>
      </c>
      <c r="AK418">
        <f ca="1">AVERAGE2(AJ418,Analysis!$B$6,2)</f>
        <v>0</v>
      </c>
      <c r="AL418">
        <f ca="1">INTEGRAL2(R418,$B418,AL417,R417,$B417,Analysis!$B$22)</f>
        <v>0</v>
      </c>
      <c r="AM418">
        <f ca="1">IF(AND(B418&lt;Analysis!$B$40,B418&gt;0),INTEGRAL2(AL418,$B418,AM417,AL417,$B417,Analysis!$B$23),0)</f>
        <v>0</v>
      </c>
      <c r="AN418">
        <f>IF($P418,AM418*Analysis!$B$30+Analysis!$B$31,0)</f>
        <v>0</v>
      </c>
      <c r="AO418">
        <f>AN418-'Flight Input'!$U418</f>
        <v>0</v>
      </c>
      <c r="AQ418">
        <f>Analysis!$B$36*'Flight Input'!U418+IF('Flight Input'!U418 &gt; 0,Analysis!$B$37,0)</f>
        <v>0</v>
      </c>
      <c r="AR418">
        <f ca="1">_xlfn.COVARIANCE.P($AN$102:$AN$1102,'Flight Input'!U418:U1418)</f>
        <v>-8.4796027016821596E-3</v>
      </c>
    </row>
    <row r="419" spans="1:44" x14ac:dyDescent="0.3">
      <c r="A419">
        <v>417</v>
      </c>
      <c r="B419">
        <f>'Flight Input'!M419</f>
        <v>8.3892280000000028</v>
      </c>
      <c r="C419">
        <f ca="1">INDIRECT(CONCATENATE("'Flight Input'!",Analysis!$B$2,A419+2))</f>
        <v>9.8386550100000001</v>
      </c>
      <c r="D419">
        <f t="shared" si="814"/>
        <v>1.8630999999004416E-2</v>
      </c>
      <c r="F419">
        <f t="shared" ca="1" si="820"/>
        <v>82.138664943034712</v>
      </c>
      <c r="G419">
        <f t="shared" ca="1" si="821"/>
        <v>343.19834791510942</v>
      </c>
      <c r="I419">
        <f>SUM(D$2:D419)/COUNT(D$2:D419)</f>
        <v>1.9991913669075698E-2</v>
      </c>
      <c r="J419">
        <f t="shared" si="815"/>
        <v>0.93192679337264261</v>
      </c>
      <c r="L419">
        <f ca="1">VARA(C$2:C419)</f>
        <v>5.0002090195258738E-4</v>
      </c>
      <c r="M419">
        <f t="shared" ca="1" si="816"/>
        <v>-3.8721665106824654E-5</v>
      </c>
      <c r="N419">
        <f t="shared" ca="1" si="822"/>
        <v>-0.7103048682683174</v>
      </c>
      <c r="O419" t="b">
        <f ca="1">IF(OR(O418,M419*MIN((B419-B$2)*Analysis!$B$19,1)&gt;Analysis!$B$18),TRUE,FALSE)</f>
        <v>0</v>
      </c>
      <c r="P419" t="b">
        <f>IF(OR('Flight Input'!N419=3,'Flight Input'!N419=9),TRUE,FALSE)</f>
        <v>0</v>
      </c>
      <c r="Q419">
        <f ca="1">IF(O419,Q418,SUM(C$2:C419)/COUNT(C$2:C419))+(Analysis!$D$14-500)/1000000</f>
        <v>9.8528869978468947</v>
      </c>
      <c r="R419">
        <f t="shared" ca="1" si="817"/>
        <v>0</v>
      </c>
      <c r="S419">
        <f t="shared" ca="1" si="823"/>
        <v>0</v>
      </c>
      <c r="T419">
        <f>IF(P419,T418+S419*$D419,0)</f>
        <v>0</v>
      </c>
      <c r="U419">
        <f>IF($P419,T419*Analysis!$B$28+Analysis!$B$29,0)</f>
        <v>0</v>
      </c>
      <c r="V419">
        <f>U419-'Flight Input'!$U419</f>
        <v>0</v>
      </c>
      <c r="W419">
        <f ca="1">MEDIAN2(R419,Analysis!$B$5,2)</f>
        <v>0</v>
      </c>
      <c r="X419">
        <f t="shared" ref="X419:Y419" ca="1" si="886">X418+W419*$D419</f>
        <v>0</v>
      </c>
      <c r="Y419">
        <f t="shared" ca="1" si="886"/>
        <v>0</v>
      </c>
      <c r="AA419">
        <f ca="1">AVERAGE2(W419,Analysis!$B$6,2)</f>
        <v>0</v>
      </c>
      <c r="AB419">
        <f t="shared" ref="AB419:AC419" ca="1" si="887">AB418+AA419*$D419</f>
        <v>0</v>
      </c>
      <c r="AC419">
        <f t="shared" ca="1" si="887"/>
        <v>0</v>
      </c>
      <c r="AF419">
        <f ca="1">IF(B419&gt;0,C419-Analysis!$B$14,0)</f>
        <v>-1.4512381457151946E-2</v>
      </c>
      <c r="AG419">
        <f ca="1">IF(B419&gt;0,AG418+AF419*$D419,0)</f>
        <v>-3.5262213189260912E-3</v>
      </c>
      <c r="AH419">
        <f ca="1">IF(B419&gt;0,AH418+AG419*$D419,0)</f>
        <v>-4.9604925352405925E-2</v>
      </c>
      <c r="AI419">
        <f ca="1">IF(AND(B419&gt;Analysis!$B$39,B419&lt;Analysis!$B$40),FilterInput(AF419,Analysis!$B$34,Analysis!$B$35),0)</f>
        <v>0</v>
      </c>
      <c r="AJ419">
        <f ca="1">MEDIAN2(AI419,Analysis!$B$5,2)</f>
        <v>0</v>
      </c>
      <c r="AK419">
        <f ca="1">AVERAGE2(AJ419,Analysis!$B$6,2)</f>
        <v>0</v>
      </c>
      <c r="AL419">
        <f ca="1">INTEGRAL2(R419,$B419,AL418,R418,$B418,Analysis!$B$22)</f>
        <v>0</v>
      </c>
      <c r="AM419">
        <f ca="1">IF(AND(B419&lt;Analysis!$B$40,B419&gt;0),INTEGRAL2(AL419,$B419,AM418,AL418,$B418,Analysis!$B$23),0)</f>
        <v>0</v>
      </c>
      <c r="AN419">
        <f>IF($P419,AM419*Analysis!$B$30+Analysis!$B$31,0)</f>
        <v>0</v>
      </c>
      <c r="AO419">
        <f>AN419-'Flight Input'!$U419</f>
        <v>0</v>
      </c>
      <c r="AQ419">
        <f>Analysis!$B$36*'Flight Input'!U419+IF('Flight Input'!U419 &gt; 0,Analysis!$B$37,0)</f>
        <v>0</v>
      </c>
      <c r="AR419">
        <f ca="1">_xlfn.COVARIANCE.P($AN$102:$AN$1102,'Flight Input'!U419:U1419)</f>
        <v>-8.5070166407417349E-3</v>
      </c>
    </row>
    <row r="420" spans="1:44" x14ac:dyDescent="0.3">
      <c r="A420">
        <v>418</v>
      </c>
      <c r="B420">
        <f>'Flight Input'!M420</f>
        <v>8.4092459999956191</v>
      </c>
      <c r="C420">
        <f ca="1">INDIRECT(CONCATENATE("'Flight Input'!",Analysis!$B$2,A420+2))</f>
        <v>9.77908869</v>
      </c>
      <c r="D420">
        <f t="shared" si="814"/>
        <v>2.0017999995616265E-2</v>
      </c>
      <c r="F420">
        <f t="shared" ca="1" si="820"/>
        <v>82.334422740388263</v>
      </c>
      <c r="G420">
        <f t="shared" ca="1" si="821"/>
        <v>344.84651838916557</v>
      </c>
      <c r="I420">
        <f>SUM(D$2:D420)/COUNT(D$2:D420)</f>
        <v>1.9991976076555461E-2</v>
      </c>
      <c r="J420">
        <f t="shared" si="815"/>
        <v>1.0013017181973982</v>
      </c>
      <c r="L420">
        <f ca="1">VARA(C$2:C420)</f>
        <v>5.1178402746364317E-4</v>
      </c>
      <c r="M420">
        <f t="shared" ca="1" si="816"/>
        <v>5.8762741101167908E-4</v>
      </c>
      <c r="N420">
        <f t="shared" ca="1" si="822"/>
        <v>-2.975637926518357</v>
      </c>
      <c r="O420" t="b">
        <f ca="1">IF(OR(O419,M420*MIN((B420-B$2)*Analysis!$B$19,1)&gt;Analysis!$B$18),TRUE,FALSE)</f>
        <v>0</v>
      </c>
      <c r="P420" t="b">
        <f>IF(OR('Flight Input'!N420=3,'Flight Input'!N420=9),TRUE,FALSE)</f>
        <v>0</v>
      </c>
      <c r="Q420">
        <f ca="1">IF(O420,Q419,SUM(C$2:C420)/COUNT(C$2:C420))+(Analysis!$D$14-500)/1000000</f>
        <v>9.8527111307637281</v>
      </c>
      <c r="R420">
        <f t="shared" ca="1" si="817"/>
        <v>0</v>
      </c>
      <c r="S420">
        <f t="shared" ca="1" si="823"/>
        <v>0</v>
      </c>
      <c r="T420">
        <f>IF(P420,T419+S420*$D420,0)</f>
        <v>0</v>
      </c>
      <c r="U420">
        <f>IF($P420,T420*Analysis!$B$28+Analysis!$B$29,0)</f>
        <v>0</v>
      </c>
      <c r="V420">
        <f>U420-'Flight Input'!$U420</f>
        <v>0</v>
      </c>
      <c r="W420">
        <f ca="1">MEDIAN2(R420,Analysis!$B$5,2)</f>
        <v>0</v>
      </c>
      <c r="X420">
        <f t="shared" ref="X420:Y420" ca="1" si="888">X419+W420*$D420</f>
        <v>0</v>
      </c>
      <c r="Y420">
        <f t="shared" ca="1" si="888"/>
        <v>0</v>
      </c>
      <c r="AA420">
        <f ca="1">AVERAGE2(W420,Analysis!$B$6,2)</f>
        <v>0</v>
      </c>
      <c r="AB420">
        <f t="shared" ref="AB420:AC420" ca="1" si="889">AB419+AA420*$D420</f>
        <v>0</v>
      </c>
      <c r="AC420">
        <f t="shared" ca="1" si="889"/>
        <v>0</v>
      </c>
      <c r="AF420">
        <f ca="1">IF(B420&gt;0,C420-Analysis!$B$14,0)</f>
        <v>-7.4078701457152007E-2</v>
      </c>
      <c r="AG420">
        <f ca="1">IF(B420&gt;0,AG419+AF420*$D420,0)</f>
        <v>-5.0091287643706187E-3</v>
      </c>
      <c r="AH420">
        <f ca="1">IF(B420&gt;0,AH419+AG420*$D420,0)</f>
        <v>-4.9705198091989138E-2</v>
      </c>
      <c r="AI420">
        <f ca="1">IF(AND(B420&gt;Analysis!$B$39,B420&lt;Analysis!$B$40),FilterInput(AF420,Analysis!$B$34,Analysis!$B$35),0)</f>
        <v>0</v>
      </c>
      <c r="AJ420">
        <f ca="1">MEDIAN2(AI420,Analysis!$B$5,2)</f>
        <v>0</v>
      </c>
      <c r="AK420">
        <f ca="1">AVERAGE2(AJ420,Analysis!$B$6,2)</f>
        <v>0</v>
      </c>
      <c r="AL420">
        <f ca="1">INTEGRAL2(R420,$B420,AL419,R419,$B419,Analysis!$B$22)</f>
        <v>0</v>
      </c>
      <c r="AM420">
        <f ca="1">IF(AND(B420&lt;Analysis!$B$40,B420&gt;0),INTEGRAL2(AL420,$B420,AM419,AL419,$B419,Analysis!$B$23),0)</f>
        <v>0</v>
      </c>
      <c r="AN420">
        <f>IF($P420,AM420*Analysis!$B$30+Analysis!$B$31,0)</f>
        <v>0</v>
      </c>
      <c r="AO420">
        <f>AN420-'Flight Input'!$U420</f>
        <v>0</v>
      </c>
      <c r="AQ420">
        <f>Analysis!$B$36*'Flight Input'!U420+IF('Flight Input'!U420 &gt; 0,Analysis!$B$37,0)</f>
        <v>0</v>
      </c>
      <c r="AR420">
        <f ca="1">_xlfn.COVARIANCE.P($AN$102:$AN$1102,'Flight Input'!U420:U1420)</f>
        <v>-8.5269507468962186E-3</v>
      </c>
    </row>
    <row r="421" spans="1:44" x14ac:dyDescent="0.3">
      <c r="A421">
        <v>419</v>
      </c>
      <c r="B421">
        <f>'Flight Input'!M421</f>
        <v>8.4297820000065258</v>
      </c>
      <c r="C421">
        <f ca="1">INDIRECT(CONCATENATE("'Flight Input'!",Analysis!$B$2,A421+2))</f>
        <v>9.8535171600000009</v>
      </c>
      <c r="D421">
        <f t="shared" si="814"/>
        <v>2.0536000010906719E-2</v>
      </c>
      <c r="F421">
        <f t="shared" ca="1" si="820"/>
        <v>82.536774568893492</v>
      </c>
      <c r="G421">
        <f t="shared" ca="1" si="821"/>
        <v>346.5414935926126</v>
      </c>
      <c r="I421">
        <f>SUM(D$2:D421)/COUNT(D$2:D421)</f>
        <v>1.9993274463033627E-2</v>
      </c>
      <c r="J421">
        <f t="shared" si="815"/>
        <v>1.0271454057651517</v>
      </c>
      <c r="L421">
        <f ca="1">VARA(C$2:C421)</f>
        <v>5.1056458375055942E-4</v>
      </c>
      <c r="M421">
        <f t="shared" ca="1" si="816"/>
        <v>-5.9380780699069855E-5</v>
      </c>
      <c r="N421">
        <f t="shared" ca="1" si="822"/>
        <v>3.6242924600930913</v>
      </c>
      <c r="O421" t="b">
        <f ca="1">IF(OR(O420,M421*MIN((B421-B$2)*Analysis!$B$19,1)&gt;Analysis!$B$18),TRUE,FALSE)</f>
        <v>0</v>
      </c>
      <c r="P421" t="b">
        <f>IF(OR('Flight Input'!N421=3,'Flight Input'!N421=9),TRUE,FALSE)</f>
        <v>0</v>
      </c>
      <c r="Q421">
        <f ca="1">IF(O421,Q420,SUM(C$2:C421)/COUNT(C$2:C421))+(Analysis!$D$14-500)/1000000</f>
        <v>9.8527133117857186</v>
      </c>
      <c r="R421">
        <f t="shared" ca="1" si="817"/>
        <v>0</v>
      </c>
      <c r="S421">
        <f t="shared" ca="1" si="823"/>
        <v>0</v>
      </c>
      <c r="T421">
        <f>IF(P421,T420+S421*$D421,0)</f>
        <v>0</v>
      </c>
      <c r="U421">
        <f>IF($P421,T421*Analysis!$B$28+Analysis!$B$29,0)</f>
        <v>0</v>
      </c>
      <c r="V421">
        <f>U421-'Flight Input'!$U421</f>
        <v>0</v>
      </c>
      <c r="W421">
        <f ca="1">MEDIAN2(R421,Analysis!$B$5,2)</f>
        <v>0</v>
      </c>
      <c r="X421">
        <f t="shared" ref="X421:Y421" ca="1" si="890">X420+W421*$D421</f>
        <v>0</v>
      </c>
      <c r="Y421">
        <f t="shared" ca="1" si="890"/>
        <v>0</v>
      </c>
      <c r="AA421">
        <f ca="1">AVERAGE2(W421,Analysis!$B$6,2)</f>
        <v>0</v>
      </c>
      <c r="AB421">
        <f t="shared" ref="AB421:AC421" ca="1" si="891">AB420+AA421*$D421</f>
        <v>0</v>
      </c>
      <c r="AC421">
        <f t="shared" ca="1" si="891"/>
        <v>0</v>
      </c>
      <c r="AF421">
        <f ca="1">IF(B421&gt;0,C421-Analysis!$B$14,0)</f>
        <v>3.4976854284884951E-4</v>
      </c>
      <c r="AG421">
        <f ca="1">IF(B421&gt;0,AG420+AF421*$D421,0)</f>
        <v>-5.0019459175708603E-3</v>
      </c>
      <c r="AH421">
        <f ca="1">IF(B421&gt;0,AH420+AG421*$D421,0)</f>
        <v>-4.9807918053406924E-2</v>
      </c>
      <c r="AI421">
        <f ca="1">IF(AND(B421&gt;Analysis!$B$39,B421&lt;Analysis!$B$40),FilterInput(AF421,Analysis!$B$34,Analysis!$B$35),0)</f>
        <v>0</v>
      </c>
      <c r="AJ421">
        <f ca="1">MEDIAN2(AI421,Analysis!$B$5,2)</f>
        <v>0</v>
      </c>
      <c r="AK421">
        <f ca="1">AVERAGE2(AJ421,Analysis!$B$6,2)</f>
        <v>0</v>
      </c>
      <c r="AL421">
        <f ca="1">INTEGRAL2(R421,$B421,AL420,R420,$B420,Analysis!$B$22)</f>
        <v>0</v>
      </c>
      <c r="AM421">
        <f ca="1">IF(AND(B421&lt;Analysis!$B$40,B421&gt;0),INTEGRAL2(AL421,$B421,AM420,AL420,$B420,Analysis!$B$23),0)</f>
        <v>0</v>
      </c>
      <c r="AN421">
        <f>IF($P421,AM421*Analysis!$B$30+Analysis!$B$31,0)</f>
        <v>0</v>
      </c>
      <c r="AO421">
        <f>AN421-'Flight Input'!$U421</f>
        <v>0</v>
      </c>
      <c r="AQ421">
        <f>Analysis!$B$36*'Flight Input'!U421+IF('Flight Input'!U421 &gt; 0,Analysis!$B$37,0)</f>
        <v>0</v>
      </c>
      <c r="AR421">
        <f ca="1">_xlfn.COVARIANCE.P($AN$102:$AN$1102,'Flight Input'!U421:U1421)</f>
        <v>-8.5189606081108784E-3</v>
      </c>
    </row>
    <row r="422" spans="1:44" x14ac:dyDescent="0.3">
      <c r="A422">
        <v>420</v>
      </c>
      <c r="B422">
        <f>'Flight Input'!M422</f>
        <v>8.4489529999991646</v>
      </c>
      <c r="C422">
        <f ca="1">INDIRECT(CONCATENATE("'Flight Input'!",Analysis!$B$2,A422+2))</f>
        <v>9.8574804</v>
      </c>
      <c r="D422">
        <f t="shared" si="814"/>
        <v>1.9170999992638826E-2</v>
      </c>
      <c r="F422">
        <f t="shared" ca="1" si="820"/>
        <v>82.725752325569331</v>
      </c>
      <c r="G422">
        <f t="shared" ca="1" si="821"/>
        <v>348.12742898983714</v>
      </c>
      <c r="I422">
        <f>SUM(D$2:D422)/COUNT(D$2:D422)</f>
        <v>1.9991316666675543E-2</v>
      </c>
      <c r="J422">
        <f t="shared" si="815"/>
        <v>0.95896635085551218</v>
      </c>
      <c r="L422">
        <f ca="1">VARA(C$2:C422)</f>
        <v>5.0940545257654112E-4</v>
      </c>
      <c r="M422">
        <f t="shared" ca="1" si="816"/>
        <v>-6.046273926573329E-5</v>
      </c>
      <c r="N422">
        <f t="shared" ca="1" si="822"/>
        <v>0.20673100002717276</v>
      </c>
      <c r="O422" t="b">
        <f ca="1">IF(OR(O421,M422*MIN((B422-B$2)*Analysis!$B$19,1)&gt;Analysis!$B$18),TRUE,FALSE)</f>
        <v>0</v>
      </c>
      <c r="P422" t="b">
        <f>IF(OR('Flight Input'!N422=3,'Flight Input'!N422=9),TRUE,FALSE)</f>
        <v>0</v>
      </c>
      <c r="Q422">
        <f ca="1">IF(O422,Q421,SUM(C$2:C422)/COUNT(C$2:C422))+(Analysis!$D$14-500)/1000000</f>
        <v>9.8527248963182927</v>
      </c>
      <c r="R422">
        <f t="shared" ca="1" si="817"/>
        <v>0</v>
      </c>
      <c r="S422">
        <f t="shared" ca="1" si="823"/>
        <v>0</v>
      </c>
      <c r="T422">
        <f>IF(P422,T421+S422*$D422,0)</f>
        <v>0</v>
      </c>
      <c r="U422">
        <f>IF($P422,T422*Analysis!$B$28+Analysis!$B$29,0)</f>
        <v>0</v>
      </c>
      <c r="V422">
        <f>U422-'Flight Input'!$U422</f>
        <v>0</v>
      </c>
      <c r="W422">
        <f ca="1">MEDIAN2(R422,Analysis!$B$5,2)</f>
        <v>0</v>
      </c>
      <c r="X422">
        <f t="shared" ref="X422:Y422" ca="1" si="892">X421+W422*$D422</f>
        <v>0</v>
      </c>
      <c r="Y422">
        <f t="shared" ca="1" si="892"/>
        <v>0</v>
      </c>
      <c r="AA422">
        <f ca="1">AVERAGE2(W422,Analysis!$B$6,2)</f>
        <v>0</v>
      </c>
      <c r="AB422">
        <f t="shared" ref="AB422:AC422" ca="1" si="893">AB421+AA422*$D422</f>
        <v>0</v>
      </c>
      <c r="AC422">
        <f t="shared" ca="1" si="893"/>
        <v>0</v>
      </c>
      <c r="AF422">
        <f ca="1">IF(B422&gt;0,C422-Analysis!$B$14,0)</f>
        <v>4.3130085428479958E-3</v>
      </c>
      <c r="AG422">
        <f ca="1">IF(B422&gt;0,AG421+AF422*$D422,0)</f>
        <v>-4.9192612308276698E-3</v>
      </c>
      <c r="AH422">
        <f ca="1">IF(B422&gt;0,AH421+AG422*$D422,0)</f>
        <v>-4.9902225210426913E-2</v>
      </c>
      <c r="AI422">
        <f ca="1">IF(AND(B422&gt;Analysis!$B$39,B422&lt;Analysis!$B$40),FilterInput(AF422,Analysis!$B$34,Analysis!$B$35),0)</f>
        <v>0</v>
      </c>
      <c r="AJ422">
        <f ca="1">MEDIAN2(AI422,Analysis!$B$5,2)</f>
        <v>0</v>
      </c>
      <c r="AK422">
        <f ca="1">AVERAGE2(AJ422,Analysis!$B$6,2)</f>
        <v>0</v>
      </c>
      <c r="AL422">
        <f ca="1">INTEGRAL2(R422,$B422,AL421,R421,$B421,Analysis!$B$22)</f>
        <v>0</v>
      </c>
      <c r="AM422">
        <f ca="1">IF(AND(B422&lt;Analysis!$B$40,B422&gt;0),INTEGRAL2(AL422,$B422,AM421,AL421,$B421,Analysis!$B$23),0)</f>
        <v>0</v>
      </c>
      <c r="AN422">
        <f>IF($P422,AM422*Analysis!$B$30+Analysis!$B$31,0)</f>
        <v>0</v>
      </c>
      <c r="AO422">
        <f>AN422-'Flight Input'!$U422</f>
        <v>0</v>
      </c>
      <c r="AQ422">
        <f>Analysis!$B$36*'Flight Input'!U422+IF('Flight Input'!U422 &gt; 0,Analysis!$B$37,0)</f>
        <v>0</v>
      </c>
      <c r="AR422">
        <f ca="1">_xlfn.COVARIANCE.P($AN$102:$AN$1102,'Flight Input'!U422:U1422)</f>
        <v>-8.5060699172585363E-3</v>
      </c>
    </row>
    <row r="423" spans="1:44" x14ac:dyDescent="0.3">
      <c r="A423">
        <v>421</v>
      </c>
      <c r="B423">
        <f>'Flight Input'!M423</f>
        <v>8.4718020000000251</v>
      </c>
      <c r="C423">
        <f ca="1">INDIRECT(CONCATENATE("'Flight Input'!",Analysis!$B$2,A423+2))</f>
        <v>9.9110429999999994</v>
      </c>
      <c r="D423">
        <f t="shared" si="814"/>
        <v>2.2849000000860542E-2</v>
      </c>
      <c r="F423">
        <f t="shared" ca="1" si="820"/>
        <v>82.952209747084865</v>
      </c>
      <c r="G423">
        <f t="shared" ca="1" si="821"/>
        <v>350.02280403041965</v>
      </c>
      <c r="I423">
        <f>SUM(D$2:D423)/COUNT(D$2:D423)</f>
        <v>1.9998104513075033E-2</v>
      </c>
      <c r="J423">
        <f t="shared" si="815"/>
        <v>1.1425582852575631</v>
      </c>
      <c r="L423">
        <f ca="1">VARA(C$2:C423)</f>
        <v>5.1628513944399466E-4</v>
      </c>
      <c r="M423">
        <f t="shared" ca="1" si="816"/>
        <v>3.0109356502229571E-4</v>
      </c>
      <c r="N423">
        <f t="shared" ca="1" si="822"/>
        <v>2.3441988707594237</v>
      </c>
      <c r="O423" t="b">
        <f ca="1">IF(OR(O422,M423*MIN((B423-B$2)*Analysis!$B$19,1)&gt;Analysis!$B$18),TRUE,FALSE)</f>
        <v>0</v>
      </c>
      <c r="P423" t="b">
        <f>IF(OR('Flight Input'!N423=3,'Flight Input'!N423=9),TRUE,FALSE)</f>
        <v>0</v>
      </c>
      <c r="Q423">
        <f ca="1">IF(O423,Q422,SUM(C$2:C423)/COUNT(C$2:C423))+(Analysis!$D$14-500)/1000000</f>
        <v>9.8528633515402877</v>
      </c>
      <c r="R423">
        <f t="shared" ca="1" si="817"/>
        <v>0</v>
      </c>
      <c r="S423">
        <f t="shared" ca="1" si="823"/>
        <v>0</v>
      </c>
      <c r="T423">
        <f>IF(P423,T422+S423*$D423,0)</f>
        <v>0</v>
      </c>
      <c r="U423">
        <f>IF($P423,T423*Analysis!$B$28+Analysis!$B$29,0)</f>
        <v>0</v>
      </c>
      <c r="V423">
        <f>U423-'Flight Input'!$U423</f>
        <v>0</v>
      </c>
      <c r="W423">
        <f ca="1">MEDIAN2(R423,Analysis!$B$5,2)</f>
        <v>0</v>
      </c>
      <c r="X423">
        <f t="shared" ref="X423:Y423" ca="1" si="894">X422+W423*$D423</f>
        <v>0</v>
      </c>
      <c r="Y423">
        <f t="shared" ca="1" si="894"/>
        <v>0</v>
      </c>
      <c r="AA423">
        <f ca="1">AVERAGE2(W423,Analysis!$B$6,2)</f>
        <v>0</v>
      </c>
      <c r="AB423">
        <f t="shared" ref="AB423:AC423" ca="1" si="895">AB422+AA423*$D423</f>
        <v>0</v>
      </c>
      <c r="AC423">
        <f t="shared" ca="1" si="895"/>
        <v>0</v>
      </c>
      <c r="AF423">
        <f ca="1">IF(B423&gt;0,C423-Analysis!$B$14,0)</f>
        <v>5.7875608542847345E-2</v>
      </c>
      <c r="AG423">
        <f ca="1">IF(B423&gt;0,AG422+AF423*$D423,0)</f>
        <v>-3.5968614511823465E-3</v>
      </c>
      <c r="AH423">
        <f ca="1">IF(B423&gt;0,AH422+AG423*$D423,0)</f>
        <v>-4.9984409897728073E-2</v>
      </c>
      <c r="AI423">
        <f ca="1">IF(AND(B423&gt;Analysis!$B$39,B423&lt;Analysis!$B$40),FilterInput(AF423,Analysis!$B$34,Analysis!$B$35),0)</f>
        <v>0</v>
      </c>
      <c r="AJ423">
        <f ca="1">MEDIAN2(AI423,Analysis!$B$5,2)</f>
        <v>0</v>
      </c>
      <c r="AK423">
        <f ca="1">AVERAGE2(AJ423,Analysis!$B$6,2)</f>
        <v>0</v>
      </c>
      <c r="AL423">
        <f ca="1">INTEGRAL2(R423,$B423,AL422,R422,$B422,Analysis!$B$22)</f>
        <v>0</v>
      </c>
      <c r="AM423">
        <f ca="1">IF(AND(B423&lt;Analysis!$B$40,B423&gt;0),INTEGRAL2(AL423,$B423,AM422,AL422,$B422,Analysis!$B$23),0)</f>
        <v>0</v>
      </c>
      <c r="AN423">
        <f>IF($P423,AM423*Analysis!$B$30+Analysis!$B$31,0)</f>
        <v>0</v>
      </c>
      <c r="AO423">
        <f>AN423-'Flight Input'!$U423</f>
        <v>0</v>
      </c>
      <c r="AQ423">
        <f>Analysis!$B$36*'Flight Input'!U423+IF('Flight Input'!U423 &gt; 0,Analysis!$B$37,0)</f>
        <v>0</v>
      </c>
      <c r="AR423">
        <f ca="1">_xlfn.COVARIANCE.P($AN$102:$AN$1102,'Flight Input'!U423:U1423)</f>
        <v>-8.4879276924568915E-3</v>
      </c>
    </row>
    <row r="424" spans="1:44" x14ac:dyDescent="0.3">
      <c r="A424">
        <v>422</v>
      </c>
      <c r="B424">
        <f>'Flight Input'!M424</f>
        <v>8.4891919999936363</v>
      </c>
      <c r="C424">
        <f ca="1">INDIRECT(CONCATENATE("'Flight Input'!",Analysis!$B$2,A424+2))</f>
        <v>9.8432362799999993</v>
      </c>
      <c r="D424">
        <f t="shared" si="814"/>
        <v>1.7389999993611127E-2</v>
      </c>
      <c r="F424">
        <f t="shared" ca="1" si="820"/>
        <v>83.123383625931183</v>
      </c>
      <c r="G424">
        <f t="shared" ca="1" si="821"/>
        <v>351.46831967114355</v>
      </c>
      <c r="I424">
        <f>SUM(D$2:D424)/COUNT(D$2:D424)</f>
        <v>1.9991924170611849E-2</v>
      </c>
      <c r="J424">
        <f t="shared" si="815"/>
        <v>0.86985123819019117</v>
      </c>
      <c r="L424">
        <f ca="1">VARA(C$2:C424)</f>
        <v>5.1527583941268903E-4</v>
      </c>
      <c r="M424">
        <f t="shared" ca="1" si="816"/>
        <v>-5.8039104754251563E-5</v>
      </c>
      <c r="N424">
        <f t="shared" ca="1" si="822"/>
        <v>-3.8991788398453973</v>
      </c>
      <c r="O424" t="b">
        <f ca="1">IF(OR(O423,M424*MIN((B424-B$2)*Analysis!$B$19,1)&gt;Analysis!$B$18),TRUE,FALSE)</f>
        <v>0</v>
      </c>
      <c r="P424" t="b">
        <f>IF(OR('Flight Input'!N424=3,'Flight Input'!N424=9),TRUE,FALSE)</f>
        <v>0</v>
      </c>
      <c r="Q424">
        <f ca="1">IF(O424,Q423,SUM(C$2:C424)/COUNT(C$2:C424))+(Analysis!$D$14-500)/1000000</f>
        <v>9.8528408525531965</v>
      </c>
      <c r="R424">
        <f t="shared" ca="1" si="817"/>
        <v>0</v>
      </c>
      <c r="S424">
        <f t="shared" ca="1" si="823"/>
        <v>0</v>
      </c>
      <c r="T424">
        <f>IF(P424,T423+S424*$D424,0)</f>
        <v>0</v>
      </c>
      <c r="U424">
        <f>IF($P424,T424*Analysis!$B$28+Analysis!$B$29,0)</f>
        <v>0</v>
      </c>
      <c r="V424">
        <f>U424-'Flight Input'!$U424</f>
        <v>0</v>
      </c>
      <c r="W424">
        <f ca="1">MEDIAN2(R424,Analysis!$B$5,2)</f>
        <v>0</v>
      </c>
      <c r="X424">
        <f t="shared" ref="X424:Y424" ca="1" si="896">X423+W424*$D424</f>
        <v>0</v>
      </c>
      <c r="Y424">
        <f t="shared" ca="1" si="896"/>
        <v>0</v>
      </c>
      <c r="AA424">
        <f ca="1">AVERAGE2(W424,Analysis!$B$6,2)</f>
        <v>0</v>
      </c>
      <c r="AB424">
        <f t="shared" ref="AB424:AC424" ca="1" si="897">AB423+AA424*$D424</f>
        <v>0</v>
      </c>
      <c r="AC424">
        <f t="shared" ca="1" si="897"/>
        <v>0</v>
      </c>
      <c r="AF424">
        <f ca="1">IF(B424&gt;0,C424-Analysis!$B$14,0)</f>
        <v>-9.9311114571527526E-3</v>
      </c>
      <c r="AG424">
        <f ca="1">IF(B424&gt;0,AG423+AF424*$D424,0)</f>
        <v>-3.7695634793587841E-3</v>
      </c>
      <c r="AH424">
        <f ca="1">IF(B424&gt;0,AH423+AG424*$D424,0)</f>
        <v>-5.0049962606610036E-2</v>
      </c>
      <c r="AI424">
        <f ca="1">IF(AND(B424&gt;Analysis!$B$39,B424&lt;Analysis!$B$40),FilterInput(AF424,Analysis!$B$34,Analysis!$B$35),0)</f>
        <v>0</v>
      </c>
      <c r="AJ424">
        <f ca="1">MEDIAN2(AI424,Analysis!$B$5,2)</f>
        <v>0</v>
      </c>
      <c r="AK424">
        <f ca="1">AVERAGE2(AJ424,Analysis!$B$6,2)</f>
        <v>0</v>
      </c>
      <c r="AL424">
        <f ca="1">INTEGRAL2(R424,$B424,AL423,R423,$B423,Analysis!$B$22)</f>
        <v>0</v>
      </c>
      <c r="AM424">
        <f ca="1">IF(AND(B424&lt;Analysis!$B$40,B424&gt;0),INTEGRAL2(AL424,$B424,AM423,AL423,$B423,Analysis!$B$23),0)</f>
        <v>0</v>
      </c>
      <c r="AN424">
        <f>IF($P424,AM424*Analysis!$B$30+Analysis!$B$31,0)</f>
        <v>0</v>
      </c>
      <c r="AO424">
        <f>AN424-'Flight Input'!$U424</f>
        <v>0</v>
      </c>
      <c r="AQ424">
        <f>Analysis!$B$36*'Flight Input'!U424+IF('Flight Input'!U424 &gt; 0,Analysis!$B$37,0)</f>
        <v>0</v>
      </c>
      <c r="AR424">
        <f ca="1">_xlfn.COVARIANCE.P($AN$102:$AN$1102,'Flight Input'!U424:U1424)</f>
        <v>-8.5124005413955914E-3</v>
      </c>
    </row>
    <row r="425" spans="1:44" x14ac:dyDescent="0.3">
      <c r="A425">
        <v>423</v>
      </c>
      <c r="B425">
        <f>'Flight Input'!M425</f>
        <v>8.5079549999936717</v>
      </c>
      <c r="C425">
        <f ca="1">INDIRECT(CONCATENATE("'Flight Input'!",Analysis!$B$2,A425+2))</f>
        <v>9.8542627200000013</v>
      </c>
      <c r="D425">
        <f t="shared" si="814"/>
        <v>1.876300000003539E-2</v>
      </c>
      <c r="F425">
        <f t="shared" ca="1" si="820"/>
        <v>83.308279157346888</v>
      </c>
      <c r="G425">
        <f t="shared" ca="1" si="821"/>
        <v>353.03143291297579</v>
      </c>
      <c r="I425">
        <f>SUM(D$2:D425)/COUNT(D$2:D425)</f>
        <v>1.9989018912525379E-2</v>
      </c>
      <c r="J425">
        <f t="shared" si="815"/>
        <v>0.93866537833321328</v>
      </c>
      <c r="L425">
        <f ca="1">VARA(C$2:C425)</f>
        <v>5.1406322769634251E-4</v>
      </c>
      <c r="M425">
        <f t="shared" ca="1" si="816"/>
        <v>-6.4627816252424257E-5</v>
      </c>
      <c r="N425">
        <f t="shared" ca="1" si="822"/>
        <v>0.58766934925018233</v>
      </c>
      <c r="O425" t="b">
        <f ca="1">IF(OR(O424,M425*MIN((B425-B$2)*Analysis!$B$19,1)&gt;Analysis!$B$18),TRUE,FALSE)</f>
        <v>0</v>
      </c>
      <c r="P425" t="b">
        <f>IF(OR('Flight Input'!N425=3,'Flight Input'!N425=9),TRUE,FALSE)</f>
        <v>0</v>
      </c>
      <c r="Q425">
        <f ca="1">IF(O425,Q424,SUM(C$2:C425)/COUNT(C$2:C425))+(Analysis!$D$14-500)/1000000</f>
        <v>9.8528444654481184</v>
      </c>
      <c r="R425">
        <f t="shared" ca="1" si="817"/>
        <v>0</v>
      </c>
      <c r="S425">
        <f t="shared" ca="1" si="823"/>
        <v>0</v>
      </c>
      <c r="T425">
        <f>IF(P425,T424+S425*$D425,0)</f>
        <v>0</v>
      </c>
      <c r="U425">
        <f>IF($P425,T425*Analysis!$B$28+Analysis!$B$29,0)</f>
        <v>0</v>
      </c>
      <c r="V425">
        <f>U425-'Flight Input'!$U425</f>
        <v>0</v>
      </c>
      <c r="W425">
        <f ca="1">MEDIAN2(R425,Analysis!$B$5,2)</f>
        <v>0</v>
      </c>
      <c r="X425">
        <f t="shared" ref="X425:Y425" ca="1" si="898">X424+W425*$D425</f>
        <v>0</v>
      </c>
      <c r="Y425">
        <f t="shared" ca="1" si="898"/>
        <v>0</v>
      </c>
      <c r="AA425">
        <f ca="1">AVERAGE2(W425,Analysis!$B$6,2)</f>
        <v>0</v>
      </c>
      <c r="AB425">
        <f t="shared" ref="AB425:AC425" ca="1" si="899">AB424+AA425*$D425</f>
        <v>0</v>
      </c>
      <c r="AC425">
        <f t="shared" ca="1" si="899"/>
        <v>0</v>
      </c>
      <c r="AF425">
        <f ca="1">IF(B425&gt;0,C425-Analysis!$B$14,0)</f>
        <v>1.0953285428492165E-3</v>
      </c>
      <c r="AG425">
        <f ca="1">IF(B425&gt;0,AG424+AF425*$D425,0)</f>
        <v>-3.7490118299092655E-3</v>
      </c>
      <c r="AH425">
        <f ca="1">IF(B425&gt;0,AH424+AG425*$D425,0)</f>
        <v>-5.0120305315574758E-2</v>
      </c>
      <c r="AI425">
        <f ca="1">IF(AND(B425&gt;Analysis!$B$39,B425&lt;Analysis!$B$40),FilterInput(AF425,Analysis!$B$34,Analysis!$B$35),0)</f>
        <v>0</v>
      </c>
      <c r="AJ425">
        <f ca="1">MEDIAN2(AI425,Analysis!$B$5,2)</f>
        <v>0</v>
      </c>
      <c r="AK425">
        <f ca="1">AVERAGE2(AJ425,Analysis!$B$6,2)</f>
        <v>0</v>
      </c>
      <c r="AL425">
        <f ca="1">INTEGRAL2(R425,$B425,AL424,R424,$B424,Analysis!$B$22)</f>
        <v>0</v>
      </c>
      <c r="AM425">
        <f ca="1">IF(AND(B425&lt;Analysis!$B$40,B425&gt;0),INTEGRAL2(AL425,$B425,AM424,AL424,$B424,Analysis!$B$23),0)</f>
        <v>0</v>
      </c>
      <c r="AN425">
        <f>IF($P425,AM425*Analysis!$B$30+Analysis!$B$31,0)</f>
        <v>0</v>
      </c>
      <c r="AO425">
        <f>AN425-'Flight Input'!$U425</f>
        <v>0</v>
      </c>
      <c r="AQ425">
        <f>Analysis!$B$36*'Flight Input'!U425+IF('Flight Input'!U425 &gt; 0,Analysis!$B$37,0)</f>
        <v>0</v>
      </c>
      <c r="AR425">
        <f ca="1">_xlfn.COVARIANCE.P($AN$102:$AN$1102,'Flight Input'!U425:U1425)</f>
        <v>-8.5348446063628052E-3</v>
      </c>
    </row>
    <row r="426" spans="1:44" x14ac:dyDescent="0.3">
      <c r="A426">
        <v>424</v>
      </c>
      <c r="B426">
        <f>'Flight Input'!M426</f>
        <v>8.5307969999994384</v>
      </c>
      <c r="C426">
        <f ca="1">INDIRECT(CONCATENATE("'Flight Input'!",Analysis!$B$2,A426+2))</f>
        <v>9.8211932100000006</v>
      </c>
      <c r="D426">
        <f t="shared" si="814"/>
        <v>2.2842000005766749E-2</v>
      </c>
      <c r="F426">
        <f t="shared" ca="1" si="820"/>
        <v>83.532614852706345</v>
      </c>
      <c r="G426">
        <f t="shared" ca="1" si="821"/>
        <v>354.93948490192304</v>
      </c>
      <c r="I426">
        <f>SUM(D$2:D426)/COUNT(D$2:D426)</f>
        <v>1.9995747641518874E-2</v>
      </c>
      <c r="J426">
        <f t="shared" si="815"/>
        <v>1.1423428828606519</v>
      </c>
      <c r="L426">
        <f ca="1">VARA(C$2:C426)</f>
        <v>5.151916398240463E-4</v>
      </c>
      <c r="M426">
        <f t="shared" ca="1" si="816"/>
        <v>4.9400758577134885E-5</v>
      </c>
      <c r="N426">
        <f t="shared" ca="1" si="822"/>
        <v>-1.4477501966400437</v>
      </c>
      <c r="O426" t="b">
        <f ca="1">IF(OR(O425,M426*MIN((B426-B$2)*Analysis!$B$19,1)&gt;Analysis!$B$18),TRUE,FALSE)</f>
        <v>0</v>
      </c>
      <c r="P426" t="b">
        <f>IF(OR('Flight Input'!N426=3,'Flight Input'!N426=9),TRUE,FALSE)</f>
        <v>0</v>
      </c>
      <c r="Q426">
        <f ca="1">IF(O426,Q425,SUM(C$2:C426)/COUNT(C$2:C426))+(Analysis!$D$14-500)/1000000</f>
        <v>9.8527702507294173</v>
      </c>
      <c r="R426">
        <f t="shared" ca="1" si="817"/>
        <v>0</v>
      </c>
      <c r="S426">
        <f t="shared" ca="1" si="823"/>
        <v>0</v>
      </c>
      <c r="T426">
        <f>IF(P426,T425+S426*$D426,0)</f>
        <v>0</v>
      </c>
      <c r="U426">
        <f>IF($P426,T426*Analysis!$B$28+Analysis!$B$29,0)</f>
        <v>0</v>
      </c>
      <c r="V426">
        <f>U426-'Flight Input'!$U426</f>
        <v>0</v>
      </c>
      <c r="W426">
        <f ca="1">MEDIAN2(R426,Analysis!$B$5,2)</f>
        <v>0</v>
      </c>
      <c r="X426">
        <f t="shared" ref="X426:Y426" ca="1" si="900">X425+W426*$D426</f>
        <v>0</v>
      </c>
      <c r="Y426">
        <f t="shared" ca="1" si="900"/>
        <v>0</v>
      </c>
      <c r="AA426">
        <f ca="1">AVERAGE2(W426,Analysis!$B$6,2)</f>
        <v>0</v>
      </c>
      <c r="AB426">
        <f t="shared" ref="AB426:AC426" ca="1" si="901">AB425+AA426*$D426</f>
        <v>0</v>
      </c>
      <c r="AC426">
        <f t="shared" ca="1" si="901"/>
        <v>0</v>
      </c>
      <c r="AF426">
        <f ca="1">IF(B426&gt;0,C426-Analysis!$B$14,0)</f>
        <v>-3.1974181457151474E-2</v>
      </c>
      <c r="AG426">
        <f ca="1">IF(B426&gt;0,AG425+AF426*$D426,0)</f>
        <v>-4.4793660829379068E-3</v>
      </c>
      <c r="AH426">
        <f ca="1">IF(B426&gt;0,AH425+AG426*$D426,0)</f>
        <v>-5.0222622995667057E-2</v>
      </c>
      <c r="AI426">
        <f ca="1">IF(AND(B426&gt;Analysis!$B$39,B426&lt;Analysis!$B$40),FilterInput(AF426,Analysis!$B$34,Analysis!$B$35),0)</f>
        <v>0</v>
      </c>
      <c r="AJ426">
        <f ca="1">MEDIAN2(AI426,Analysis!$B$5,2)</f>
        <v>0</v>
      </c>
      <c r="AK426">
        <f ca="1">AVERAGE2(AJ426,Analysis!$B$6,2)</f>
        <v>0</v>
      </c>
      <c r="AL426">
        <f ca="1">INTEGRAL2(R426,$B426,AL425,R425,$B425,Analysis!$B$22)</f>
        <v>0</v>
      </c>
      <c r="AM426">
        <f ca="1">IF(AND(B426&lt;Analysis!$B$40,B426&gt;0),INTEGRAL2(AL426,$B426,AM425,AL425,$B425,Analysis!$B$23),0)</f>
        <v>0</v>
      </c>
      <c r="AN426">
        <f>IF($P426,AM426*Analysis!$B$30+Analysis!$B$31,0)</f>
        <v>0</v>
      </c>
      <c r="AO426">
        <f>AN426-'Flight Input'!$U426</f>
        <v>0</v>
      </c>
      <c r="AQ426">
        <f>Analysis!$B$36*'Flight Input'!U426+IF('Flight Input'!U426 &gt; 0,Analysis!$B$37,0)</f>
        <v>0</v>
      </c>
      <c r="AR426">
        <f ca="1">_xlfn.COVARIANCE.P($AN$102:$AN$1102,'Flight Input'!U426:U1426)</f>
        <v>-8.5079010078322626E-3</v>
      </c>
    </row>
    <row r="427" spans="1:44" x14ac:dyDescent="0.3">
      <c r="A427">
        <v>425</v>
      </c>
      <c r="B427">
        <f>'Flight Input'!M427</f>
        <v>8.5492760000051931</v>
      </c>
      <c r="C427">
        <f ca="1">INDIRECT(CONCATENATE("'Flight Input'!",Analysis!$B$2,A427+2))</f>
        <v>9.8387727300000005</v>
      </c>
      <c r="D427">
        <f t="shared" si="814"/>
        <v>1.8479000005754642E-2</v>
      </c>
      <c r="F427">
        <f t="shared" ca="1" si="820"/>
        <v>83.714425534040629</v>
      </c>
      <c r="G427">
        <f t="shared" ca="1" si="821"/>
        <v>356.48644377184831</v>
      </c>
      <c r="I427">
        <f>SUM(D$2:D427)/COUNT(D$2:D427)</f>
        <v>1.9992178823552368E-2</v>
      </c>
      <c r="J427">
        <f t="shared" si="815"/>
        <v>0.92431146043896517</v>
      </c>
      <c r="L427">
        <f ca="1">VARA(C$2:C427)</f>
        <v>5.1443215479250357E-4</v>
      </c>
      <c r="M427">
        <f t="shared" ca="1" si="816"/>
        <v>-4.1099898874734378E-5</v>
      </c>
      <c r="N427">
        <f t="shared" ca="1" si="822"/>
        <v>0.95132420555903618</v>
      </c>
      <c r="O427" t="b">
        <f ca="1">IF(OR(O426,M427*MIN((B427-B$2)*Analysis!$B$19,1)&gt;Analysis!$B$18),TRUE,FALSE)</f>
        <v>0</v>
      </c>
      <c r="P427" t="b">
        <f>IF(OR('Flight Input'!N427=3,'Flight Input'!N427=9),TRUE,FALSE)</f>
        <v>0</v>
      </c>
      <c r="Q427">
        <f ca="1">IF(O427,Q426,SUM(C$2:C427)/COUNT(C$2:C427))+(Analysis!$D$14-500)/1000000</f>
        <v>9.8527376509154987</v>
      </c>
      <c r="R427">
        <f t="shared" ca="1" si="817"/>
        <v>0</v>
      </c>
      <c r="S427">
        <f t="shared" ca="1" si="823"/>
        <v>0</v>
      </c>
      <c r="T427">
        <f>IF(P427,T426+S427*$D427,0)</f>
        <v>0</v>
      </c>
      <c r="U427">
        <f>IF($P427,T427*Analysis!$B$28+Analysis!$B$29,0)</f>
        <v>0</v>
      </c>
      <c r="V427">
        <f>U427-'Flight Input'!$U427</f>
        <v>0</v>
      </c>
      <c r="W427">
        <f ca="1">MEDIAN2(R427,Analysis!$B$5,2)</f>
        <v>0</v>
      </c>
      <c r="X427">
        <f t="shared" ref="X427:Y427" ca="1" si="902">X426+W427*$D427</f>
        <v>0</v>
      </c>
      <c r="Y427">
        <f t="shared" ca="1" si="902"/>
        <v>0</v>
      </c>
      <c r="AA427">
        <f ca="1">AVERAGE2(W427,Analysis!$B$6,2)</f>
        <v>0</v>
      </c>
      <c r="AB427">
        <f t="shared" ref="AB427:AC427" ca="1" si="903">AB426+AA427*$D427</f>
        <v>0</v>
      </c>
      <c r="AC427">
        <f t="shared" ca="1" si="903"/>
        <v>0</v>
      </c>
      <c r="AF427">
        <f ca="1">IF(B427&gt;0,C427-Analysis!$B$14,0)</f>
        <v>-1.4394661457151514E-2</v>
      </c>
      <c r="AG427">
        <f ca="1">IF(B427&gt;0,AG426+AF427*$D427,0)</f>
        <v>-4.7453650320874461E-3</v>
      </c>
      <c r="AH427">
        <f ca="1">IF(B427&gt;0,AH426+AG427*$D427,0)</f>
        <v>-5.0310312596122307E-2</v>
      </c>
      <c r="AI427">
        <f ca="1">IF(AND(B427&gt;Analysis!$B$39,B427&lt;Analysis!$B$40),FilterInput(AF427,Analysis!$B$34,Analysis!$B$35),0)</f>
        <v>0</v>
      </c>
      <c r="AJ427">
        <f ca="1">MEDIAN2(AI427,Analysis!$B$5,2)</f>
        <v>0</v>
      </c>
      <c r="AK427">
        <f ca="1">AVERAGE2(AJ427,Analysis!$B$6,2)</f>
        <v>0</v>
      </c>
      <c r="AL427">
        <f ca="1">INTEGRAL2(R427,$B427,AL426,R426,$B426,Analysis!$B$22)</f>
        <v>0</v>
      </c>
      <c r="AM427">
        <f ca="1">IF(AND(B427&lt;Analysis!$B$40,B427&gt;0),INTEGRAL2(AL427,$B427,AM426,AL426,$B426,Analysis!$B$23),0)</f>
        <v>0</v>
      </c>
      <c r="AN427">
        <f>IF($P427,AM427*Analysis!$B$30+Analysis!$B$31,0)</f>
        <v>0</v>
      </c>
      <c r="AO427">
        <f>AN427-'Flight Input'!$U427</f>
        <v>0</v>
      </c>
      <c r="AQ427">
        <f>Analysis!$B$36*'Flight Input'!U427+IF('Flight Input'!U427 &gt; 0,Analysis!$B$37,0)</f>
        <v>0</v>
      </c>
      <c r="AR427">
        <f ca="1">_xlfn.COVARIANCE.P($AN$102:$AN$1102,'Flight Input'!U427:U1427)</f>
        <v>-8.4810028918710385E-3</v>
      </c>
    </row>
    <row r="428" spans="1:44" x14ac:dyDescent="0.3">
      <c r="A428">
        <v>426</v>
      </c>
      <c r="B428">
        <f>'Flight Input'!M428</f>
        <v>8.5697260000015376</v>
      </c>
      <c r="C428">
        <f ca="1">INDIRECT(CONCATENATE("'Flight Input'!",Analysis!$B$2,A428+2))</f>
        <v>9.8294041800000009</v>
      </c>
      <c r="D428">
        <f t="shared" si="814"/>
        <v>2.0449999996344559E-2</v>
      </c>
      <c r="F428">
        <f t="shared" ca="1" si="820"/>
        <v>83.915436849485701</v>
      </c>
      <c r="G428">
        <f t="shared" ca="1" si="821"/>
        <v>358.20251445511354</v>
      </c>
      <c r="I428">
        <f>SUM(D$2:D428)/COUNT(D$2:D428)</f>
        <v>1.9993253521141081E-2</v>
      </c>
      <c r="J428">
        <f t="shared" si="815"/>
        <v>1.0228450299357486</v>
      </c>
      <c r="L428">
        <f ca="1">VARA(C$2:C428)</f>
        <v>5.1448763455679502E-4</v>
      </c>
      <c r="M428">
        <f t="shared" ca="1" si="816"/>
        <v>2.7129469096020127E-6</v>
      </c>
      <c r="N428">
        <f t="shared" ca="1" si="822"/>
        <v>-0.45811980448284678</v>
      </c>
      <c r="O428" t="b">
        <f ca="1">IF(OR(O427,M428*MIN((B428-B$2)*Analysis!$B$19,1)&gt;Analysis!$B$18),TRUE,FALSE)</f>
        <v>0</v>
      </c>
      <c r="P428" t="b">
        <f>IF(OR('Flight Input'!N428=3,'Flight Input'!N428=9),TRUE,FALSE)</f>
        <v>0</v>
      </c>
      <c r="Q428">
        <f ca="1">IF(O428,Q427,SUM(C$2:C428)/COUNT(C$2:C428))+(Analysis!$D$14-500)/1000000</f>
        <v>9.8526832633957895</v>
      </c>
      <c r="R428">
        <f t="shared" ca="1" si="817"/>
        <v>0</v>
      </c>
      <c r="S428">
        <f t="shared" ca="1" si="823"/>
        <v>0</v>
      </c>
      <c r="T428">
        <f>IF(P428,T427+S428*$D428,0)</f>
        <v>0</v>
      </c>
      <c r="U428">
        <f>IF($P428,T428*Analysis!$B$28+Analysis!$B$29,0)</f>
        <v>0</v>
      </c>
      <c r="V428">
        <f>U428-'Flight Input'!$U428</f>
        <v>0</v>
      </c>
      <c r="W428">
        <f ca="1">MEDIAN2(R428,Analysis!$B$5,2)</f>
        <v>0</v>
      </c>
      <c r="X428">
        <f t="shared" ref="X428:Y428" ca="1" si="904">X427+W428*$D428</f>
        <v>0</v>
      </c>
      <c r="Y428">
        <f t="shared" ca="1" si="904"/>
        <v>0</v>
      </c>
      <c r="AA428">
        <f ca="1">AVERAGE2(W428,Analysis!$B$6,2)</f>
        <v>0</v>
      </c>
      <c r="AB428">
        <f t="shared" ref="AB428:AC428" ca="1" si="905">AB427+AA428*$D428</f>
        <v>0</v>
      </c>
      <c r="AC428">
        <f t="shared" ca="1" si="905"/>
        <v>0</v>
      </c>
      <c r="AF428">
        <f ca="1">IF(B428&gt;0,C428-Analysis!$B$14,0)</f>
        <v>-2.3763211457151101E-2</v>
      </c>
      <c r="AG428">
        <f ca="1">IF(B428&gt;0,AG427+AF428*$D428,0)</f>
        <v>-5.2313227062993212E-3</v>
      </c>
      <c r="AH428">
        <f ca="1">IF(B428&gt;0,AH427+AG428*$D428,0)</f>
        <v>-5.0417293145447004E-2</v>
      </c>
      <c r="AI428">
        <f ca="1">IF(AND(B428&gt;Analysis!$B$39,B428&lt;Analysis!$B$40),FilterInput(AF428,Analysis!$B$34,Analysis!$B$35),0)</f>
        <v>0</v>
      </c>
      <c r="AJ428">
        <f ca="1">MEDIAN2(AI428,Analysis!$B$5,2)</f>
        <v>0</v>
      </c>
      <c r="AK428">
        <f ca="1">AVERAGE2(AJ428,Analysis!$B$6,2)</f>
        <v>0</v>
      </c>
      <c r="AL428">
        <f ca="1">INTEGRAL2(R428,$B428,AL427,R427,$B427,Analysis!$B$22)</f>
        <v>0</v>
      </c>
      <c r="AM428">
        <f ca="1">IF(AND(B428&lt;Analysis!$B$40,B428&gt;0),INTEGRAL2(AL428,$B428,AM427,AL427,$B427,Analysis!$B$23),0)</f>
        <v>0</v>
      </c>
      <c r="AN428">
        <f>IF($P428,AM428*Analysis!$B$30+Analysis!$B$31,0)</f>
        <v>0</v>
      </c>
      <c r="AO428">
        <f>AN428-'Flight Input'!$U428</f>
        <v>0</v>
      </c>
      <c r="AQ428">
        <f>Analysis!$B$36*'Flight Input'!U428+IF('Flight Input'!U428 &gt; 0,Analysis!$B$37,0)</f>
        <v>0</v>
      </c>
      <c r="AR428">
        <f ca="1">_xlfn.COVARIANCE.P($AN$102:$AN$1102,'Flight Input'!U428:U1428)</f>
        <v>-8.4541450877338373E-3</v>
      </c>
    </row>
    <row r="429" spans="1:44" x14ac:dyDescent="0.3">
      <c r="A429">
        <v>427</v>
      </c>
      <c r="B429">
        <f>'Flight Input'!M429</f>
        <v>8.5921099999977741</v>
      </c>
      <c r="C429">
        <f ca="1">INDIRECT(CONCATENATE("'Flight Input'!",Analysis!$B$2,A429+2))</f>
        <v>9.8530757100000006</v>
      </c>
      <c r="D429">
        <f t="shared" si="814"/>
        <v>2.2383999996236525E-2</v>
      </c>
      <c r="F429">
        <f t="shared" ca="1" si="820"/>
        <v>84.135988096141261</v>
      </c>
      <c r="G429">
        <f t="shared" ca="1" si="821"/>
        <v>360.08581441234094</v>
      </c>
      <c r="I429">
        <f>SUM(D$2:D429)/COUNT(D$2:D429)</f>
        <v>1.9998852459021867E-2</v>
      </c>
      <c r="J429">
        <f t="shared" si="815"/>
        <v>1.1192642198897105</v>
      </c>
      <c r="L429">
        <f ca="1">VARA(C$2:C429)</f>
        <v>5.1328333532539149E-4</v>
      </c>
      <c r="M429">
        <f t="shared" ca="1" si="816"/>
        <v>-5.3801788402698793E-5</v>
      </c>
      <c r="N429">
        <f t="shared" ca="1" si="822"/>
        <v>1.0575201038232493</v>
      </c>
      <c r="O429" t="b">
        <f ca="1">IF(OR(O428,M429*MIN((B429-B$2)*Analysis!$B$19,1)&gt;Analysis!$B$18),TRUE,FALSE)</f>
        <v>0</v>
      </c>
      <c r="P429" t="b">
        <f>IF(OR('Flight Input'!N429=3,'Flight Input'!N429=9),TRUE,FALSE)</f>
        <v>0</v>
      </c>
      <c r="Q429">
        <f ca="1">IF(O429,Q428,SUM(C$2:C429)/COUNT(C$2:C429))+(Analysis!$D$14-500)/1000000</f>
        <v>9.8526844373364533</v>
      </c>
      <c r="R429">
        <f t="shared" ca="1" si="817"/>
        <v>0</v>
      </c>
      <c r="S429">
        <f t="shared" ca="1" si="823"/>
        <v>0</v>
      </c>
      <c r="T429">
        <f>IF(P429,T428+S429*$D429,0)</f>
        <v>0</v>
      </c>
      <c r="U429">
        <f>IF($P429,T429*Analysis!$B$28+Analysis!$B$29,0)</f>
        <v>0</v>
      </c>
      <c r="V429">
        <f>U429-'Flight Input'!$U429</f>
        <v>0</v>
      </c>
      <c r="W429">
        <f ca="1">MEDIAN2(R429,Analysis!$B$5,2)</f>
        <v>0</v>
      </c>
      <c r="X429">
        <f t="shared" ref="X429:Y429" ca="1" si="906">X428+W429*$D429</f>
        <v>0</v>
      </c>
      <c r="Y429">
        <f t="shared" ca="1" si="906"/>
        <v>0</v>
      </c>
      <c r="AA429">
        <f ca="1">AVERAGE2(W429,Analysis!$B$6,2)</f>
        <v>0</v>
      </c>
      <c r="AB429">
        <f t="shared" ref="AB429:AC429" ca="1" si="907">AB428+AA429*$D429</f>
        <v>0</v>
      </c>
      <c r="AC429">
        <f t="shared" ca="1" si="907"/>
        <v>0</v>
      </c>
      <c r="AF429">
        <f ca="1">IF(B429&gt;0,C429-Analysis!$B$14,0)</f>
        <v>-9.168145715143794E-5</v>
      </c>
      <c r="AG429">
        <f ca="1">IF(B429&gt;0,AG428+AF429*$D429,0)</f>
        <v>-5.2333749040358538E-3</v>
      </c>
      <c r="AH429">
        <f ca="1">IF(B429&gt;0,AH428+AG429*$D429,0)</f>
        <v>-5.0534437009279246E-2</v>
      </c>
      <c r="AI429">
        <f ca="1">IF(AND(B429&gt;Analysis!$B$39,B429&lt;Analysis!$B$40),FilterInput(AF429,Analysis!$B$34,Analysis!$B$35),0)</f>
        <v>0</v>
      </c>
      <c r="AJ429">
        <f ca="1">MEDIAN2(AI429,Analysis!$B$5,2)</f>
        <v>0</v>
      </c>
      <c r="AK429">
        <f ca="1">AVERAGE2(AJ429,Analysis!$B$6,2)</f>
        <v>0</v>
      </c>
      <c r="AL429">
        <f ca="1">INTEGRAL2(R429,$B429,AL428,R428,$B428,Analysis!$B$22)</f>
        <v>0</v>
      </c>
      <c r="AM429">
        <f ca="1">IF(AND(B429&lt;Analysis!$B$40,B429&gt;0),INTEGRAL2(AL429,$B429,AM428,AL428,$B428,Analysis!$B$23),0)</f>
        <v>0</v>
      </c>
      <c r="AN429">
        <f>IF($P429,AM429*Analysis!$B$30+Analysis!$B$31,0)</f>
        <v>0</v>
      </c>
      <c r="AO429">
        <f>AN429-'Flight Input'!$U429</f>
        <v>0</v>
      </c>
      <c r="AQ429">
        <f>Analysis!$B$36*'Flight Input'!U429+IF('Flight Input'!U429 &gt; 0,Analysis!$B$37,0)</f>
        <v>0</v>
      </c>
      <c r="AR429">
        <f ca="1">_xlfn.COVARIANCE.P($AN$102:$AN$1102,'Flight Input'!U429:U1429)</f>
        <v>-8.4273103923751258E-3</v>
      </c>
    </row>
    <row r="430" spans="1:44" x14ac:dyDescent="0.3">
      <c r="A430">
        <v>428</v>
      </c>
      <c r="B430">
        <f>'Flight Input'!M430</f>
        <v>8.6114609999931417</v>
      </c>
      <c r="C430">
        <f ca="1">INDIRECT(CONCATENATE("'Flight Input'!",Analysis!$B$2,A430+2))</f>
        <v>9.8340443099999995</v>
      </c>
      <c r="D430">
        <f t="shared" si="814"/>
        <v>1.9350999995367602E-2</v>
      </c>
      <c r="F430">
        <f t="shared" ca="1" si="820"/>
        <v>84.326286687538513</v>
      </c>
      <c r="G430">
        <f t="shared" ca="1" si="821"/>
        <v>361.71761238564085</v>
      </c>
      <c r="I430">
        <f>SUM(D$2:D430)/COUNT(D$2:D430)</f>
        <v>1.9997338785041369E-2</v>
      </c>
      <c r="J430">
        <f t="shared" si="815"/>
        <v>0.96767875982792029</v>
      </c>
      <c r="L430">
        <f ca="1">VARA(C$2:C430)</f>
        <v>5.1288446125464658E-4</v>
      </c>
      <c r="M430">
        <f t="shared" ca="1" si="816"/>
        <v>-2.06125818221483E-5</v>
      </c>
      <c r="N430">
        <f t="shared" ca="1" si="822"/>
        <v>-0.9834840579069315</v>
      </c>
      <c r="O430" t="b">
        <f ca="1">IF(OR(O429,M430*MIN((B430-B$2)*Analysis!$B$19,1)&gt;Analysis!$B$18),TRUE,FALSE)</f>
        <v>0</v>
      </c>
      <c r="P430" t="b">
        <f>IF(OR('Flight Input'!N430=3,'Flight Input'!N430=9),TRUE,FALSE)</f>
        <v>0</v>
      </c>
      <c r="Q430">
        <f ca="1">IF(O430,Q429,SUM(C$2:C430)/COUNT(C$2:C430))+(Analysis!$D$14-500)/1000000</f>
        <v>9.8526412435664366</v>
      </c>
      <c r="R430">
        <f t="shared" ca="1" si="817"/>
        <v>0</v>
      </c>
      <c r="S430">
        <f t="shared" ca="1" si="823"/>
        <v>0</v>
      </c>
      <c r="T430">
        <f>IF(P430,T429+S430*$D430,0)</f>
        <v>0</v>
      </c>
      <c r="U430">
        <f>IF($P430,T430*Analysis!$B$28+Analysis!$B$29,0)</f>
        <v>0</v>
      </c>
      <c r="V430">
        <f>U430-'Flight Input'!$U430</f>
        <v>0</v>
      </c>
      <c r="W430">
        <f ca="1">MEDIAN2(R430,Analysis!$B$5,2)</f>
        <v>0</v>
      </c>
      <c r="X430">
        <f t="shared" ref="X430:Y430" ca="1" si="908">X429+W430*$D430</f>
        <v>0</v>
      </c>
      <c r="Y430">
        <f t="shared" ca="1" si="908"/>
        <v>0</v>
      </c>
      <c r="AA430">
        <f ca="1">AVERAGE2(W430,Analysis!$B$6,2)</f>
        <v>0</v>
      </c>
      <c r="AB430">
        <f t="shared" ref="AB430:AC430" ca="1" si="909">AB429+AA430*$D430</f>
        <v>0</v>
      </c>
      <c r="AC430">
        <f t="shared" ca="1" si="909"/>
        <v>0</v>
      </c>
      <c r="AF430">
        <f ca="1">IF(B430&gt;0,C430-Analysis!$B$14,0)</f>
        <v>-1.912308145715258E-2</v>
      </c>
      <c r="AG430">
        <f ca="1">IF(B430&gt;0,AG429+AF430*$D430,0)</f>
        <v>-5.6034256532246276E-3</v>
      </c>
      <c r="AH430">
        <f ca="1">IF(B430&gt;0,AH429+AG430*$D430,0)</f>
        <v>-5.0642868899068841E-2</v>
      </c>
      <c r="AI430">
        <f ca="1">IF(AND(B430&gt;Analysis!$B$39,B430&lt;Analysis!$B$40),FilterInput(AF430,Analysis!$B$34,Analysis!$B$35),0)</f>
        <v>0</v>
      </c>
      <c r="AJ430">
        <f ca="1">MEDIAN2(AI430,Analysis!$B$5,2)</f>
        <v>0</v>
      </c>
      <c r="AK430">
        <f ca="1">AVERAGE2(AJ430,Analysis!$B$6,2)</f>
        <v>0</v>
      </c>
      <c r="AL430">
        <f ca="1">INTEGRAL2(R430,$B430,AL429,R429,$B429,Analysis!$B$22)</f>
        <v>0</v>
      </c>
      <c r="AM430">
        <f ca="1">IF(AND(B430&lt;Analysis!$B$40,B430&gt;0),INTEGRAL2(AL430,$B430,AM429,AL429,$B429,Analysis!$B$23),0)</f>
        <v>0</v>
      </c>
      <c r="AN430">
        <f>IF($P430,AM430*Analysis!$B$30+Analysis!$B$31,0)</f>
        <v>0</v>
      </c>
      <c r="AO430">
        <f>AN430-'Flight Input'!$U430</f>
        <v>0</v>
      </c>
      <c r="AQ430">
        <f>Analysis!$B$36*'Flight Input'!U430+IF('Flight Input'!U430 &gt; 0,Analysis!$B$37,0)</f>
        <v>0</v>
      </c>
      <c r="AR430">
        <f ca="1">_xlfn.COVARIANCE.P($AN$102:$AN$1102,'Flight Input'!U430:U1430)</f>
        <v>-8.4004708527390583E-3</v>
      </c>
    </row>
    <row r="431" spans="1:44" x14ac:dyDescent="0.3">
      <c r="A431">
        <v>429</v>
      </c>
      <c r="B431">
        <f>'Flight Input'!M431</f>
        <v>8.6322240000008605</v>
      </c>
      <c r="C431">
        <f ca="1">INDIRECT(CONCATENATE("'Flight Input'!",Analysis!$B$2,A431+2))</f>
        <v>9.794716020000001</v>
      </c>
      <c r="D431">
        <f t="shared" si="814"/>
        <v>2.0763000007718801E-2</v>
      </c>
      <c r="F431">
        <f t="shared" ca="1" si="820"/>
        <v>84.529654376337376</v>
      </c>
      <c r="G431">
        <f t="shared" ca="1" si="821"/>
        <v>363.47270160010919</v>
      </c>
      <c r="I431">
        <f>SUM(D$2:D431)/COUNT(D$2:D431)</f>
        <v>1.9999123543136186E-2</v>
      </c>
      <c r="J431">
        <f t="shared" si="815"/>
        <v>1.0381954970644092</v>
      </c>
      <c r="L431">
        <f ca="1">VARA(C$2:C431)</f>
        <v>5.1946241492884957E-4</v>
      </c>
      <c r="M431">
        <f t="shared" ca="1" si="816"/>
        <v>3.1681133129882904E-4</v>
      </c>
      <c r="N431">
        <f t="shared" ca="1" si="822"/>
        <v>-1.8941525784028272</v>
      </c>
      <c r="O431" t="b">
        <f ca="1">IF(OR(O430,M431*MIN((B431-B$2)*Analysis!$B$19,1)&gt;Analysis!$B$18),TRUE,FALSE)</f>
        <v>0</v>
      </c>
      <c r="P431" t="b">
        <f>IF(OR('Flight Input'!N431=3,'Flight Input'!N431=9),TRUE,FALSE)</f>
        <v>0</v>
      </c>
      <c r="Q431">
        <f ca="1">IF(O431,Q430,SUM(C$2:C431)/COUNT(C$2:C431))+(Analysis!$D$14-500)/1000000</f>
        <v>9.8525067895581433</v>
      </c>
      <c r="R431">
        <f t="shared" ca="1" si="817"/>
        <v>0</v>
      </c>
      <c r="S431">
        <f t="shared" ca="1" si="823"/>
        <v>0</v>
      </c>
      <c r="T431">
        <f>IF(P431,T430+S431*$D431,0)</f>
        <v>0</v>
      </c>
      <c r="U431">
        <f>IF($P431,T431*Analysis!$B$28+Analysis!$B$29,0)</f>
        <v>0</v>
      </c>
      <c r="V431">
        <f>U431-'Flight Input'!$U431</f>
        <v>0</v>
      </c>
      <c r="W431">
        <f ca="1">MEDIAN2(R431,Analysis!$B$5,2)</f>
        <v>0</v>
      </c>
      <c r="X431">
        <f t="shared" ref="X431:Y431" ca="1" si="910">X430+W431*$D431</f>
        <v>0</v>
      </c>
      <c r="Y431">
        <f t="shared" ca="1" si="910"/>
        <v>0</v>
      </c>
      <c r="AA431">
        <f ca="1">AVERAGE2(W431,Analysis!$B$6,2)</f>
        <v>0</v>
      </c>
      <c r="AB431">
        <f t="shared" ref="AB431:AC431" ca="1" si="911">AB430+AA431*$D431</f>
        <v>0</v>
      </c>
      <c r="AC431">
        <f t="shared" ca="1" si="911"/>
        <v>0</v>
      </c>
      <c r="AF431">
        <f ca="1">IF(B431&gt;0,C431-Analysis!$B$14,0)</f>
        <v>-5.8451371457151069E-2</v>
      </c>
      <c r="AG431">
        <f ca="1">IF(B431&gt;0,AG430+AF431*$D431,0)</f>
        <v>-6.81705147924063E-3</v>
      </c>
      <c r="AH431">
        <f ca="1">IF(B431&gt;0,AH430+AG431*$D431,0)</f>
        <v>-5.0784411338984932E-2</v>
      </c>
      <c r="AI431">
        <f ca="1">IF(AND(B431&gt;Analysis!$B$39,B431&lt;Analysis!$B$40),FilterInput(AF431,Analysis!$B$34,Analysis!$B$35),0)</f>
        <v>0</v>
      </c>
      <c r="AJ431">
        <f ca="1">MEDIAN2(AI431,Analysis!$B$5,2)</f>
        <v>0</v>
      </c>
      <c r="AK431">
        <f ca="1">AVERAGE2(AJ431,Analysis!$B$6,2)</f>
        <v>0</v>
      </c>
      <c r="AL431">
        <f ca="1">INTEGRAL2(R431,$B431,AL430,R430,$B430,Analysis!$B$22)</f>
        <v>0</v>
      </c>
      <c r="AM431">
        <f ca="1">IF(AND(B431&lt;Analysis!$B$40,B431&gt;0),INTEGRAL2(AL431,$B431,AM430,AL430,$B430,Analysis!$B$23),0)</f>
        <v>0</v>
      </c>
      <c r="AN431">
        <f>IF($P431,AM431*Analysis!$B$30+Analysis!$B$31,0)</f>
        <v>0</v>
      </c>
      <c r="AO431">
        <f>AN431-'Flight Input'!$U431</f>
        <v>0</v>
      </c>
      <c r="AQ431">
        <f>Analysis!$B$36*'Flight Input'!U431+IF('Flight Input'!U431 &gt; 0,Analysis!$B$37,0)</f>
        <v>0</v>
      </c>
      <c r="AR431">
        <f ca="1">_xlfn.COVARIANCE.P($AN$102:$AN$1102,'Flight Input'!U431:U1431)</f>
        <v>-8.3737469095311271E-3</v>
      </c>
    </row>
    <row r="432" spans="1:44" x14ac:dyDescent="0.3">
      <c r="A432">
        <v>430</v>
      </c>
      <c r="B432">
        <f>'Flight Input'!M432</f>
        <v>8.6513730000006035</v>
      </c>
      <c r="C432">
        <f ca="1">INDIRECT(CONCATENATE("'Flight Input'!",Analysis!$B$2,A432+2))</f>
        <v>9.8608550400000006</v>
      </c>
      <c r="D432">
        <f t="shared" si="814"/>
        <v>1.9148999999742955E-2</v>
      </c>
      <c r="F432">
        <f t="shared" ca="1" si="820"/>
        <v>84.718479889495796</v>
      </c>
      <c r="G432">
        <f t="shared" ca="1" si="821"/>
        <v>365.09497577149136</v>
      </c>
      <c r="I432">
        <f>SUM(D$2:D432)/COUNT(D$2:D432)</f>
        <v>1.9997146511639922E-2</v>
      </c>
      <c r="J432">
        <f t="shared" si="815"/>
        <v>0.95758662310128706</v>
      </c>
      <c r="L432">
        <f ca="1">VARA(C$2:C432)</f>
        <v>5.1842035352161217E-4</v>
      </c>
      <c r="M432">
        <f t="shared" ca="1" si="816"/>
        <v>-5.441858098341381E-5</v>
      </c>
      <c r="N432">
        <f t="shared" ca="1" si="822"/>
        <v>3.4539150869960529</v>
      </c>
      <c r="O432" t="b">
        <f ca="1">IF(OR(O431,M432*MIN((B432-B$2)*Analysis!$B$19,1)&gt;Analysis!$B$18),TRUE,FALSE)</f>
        <v>0</v>
      </c>
      <c r="P432" t="b">
        <f>IF(OR('Flight Input'!N432=3,'Flight Input'!N432=9),TRUE,FALSE)</f>
        <v>0</v>
      </c>
      <c r="Q432">
        <f ca="1">IF(O432,Q431,SUM(C$2:C432)/COUNT(C$2:C432))+(Analysis!$D$14-500)/1000000</f>
        <v>9.8525264142691462</v>
      </c>
      <c r="R432">
        <f t="shared" ca="1" si="817"/>
        <v>0</v>
      </c>
      <c r="S432">
        <f t="shared" ca="1" si="823"/>
        <v>0</v>
      </c>
      <c r="T432">
        <f>IF(P432,T431+S432*$D432,0)</f>
        <v>0</v>
      </c>
      <c r="U432">
        <f>IF($P432,T432*Analysis!$B$28+Analysis!$B$29,0)</f>
        <v>0</v>
      </c>
      <c r="V432">
        <f>U432-'Flight Input'!$U432</f>
        <v>0</v>
      </c>
      <c r="W432">
        <f ca="1">MEDIAN2(R432,Analysis!$B$5,2)</f>
        <v>0</v>
      </c>
      <c r="X432">
        <f t="shared" ref="X432:Y432" ca="1" si="912">X431+W432*$D432</f>
        <v>0</v>
      </c>
      <c r="Y432">
        <f t="shared" ca="1" si="912"/>
        <v>0</v>
      </c>
      <c r="AA432">
        <f ca="1">AVERAGE2(W432,Analysis!$B$6,2)</f>
        <v>0</v>
      </c>
      <c r="AB432">
        <f t="shared" ref="AB432:AC432" ca="1" si="913">AB431+AA432*$D432</f>
        <v>0</v>
      </c>
      <c r="AC432">
        <f t="shared" ca="1" si="913"/>
        <v>0</v>
      </c>
      <c r="AF432">
        <f ca="1">IF(B432&gt;0,C432-Analysis!$B$14,0)</f>
        <v>7.6876485428485353E-3</v>
      </c>
      <c r="AG432">
        <f ca="1">IF(B432&gt;0,AG431+AF432*$D432,0)</f>
        <v>-6.6698406972955995E-3</v>
      </c>
      <c r="AH432">
        <f ca="1">IF(B432&gt;0,AH431+AG432*$D432,0)</f>
        <v>-5.0912132118495733E-2</v>
      </c>
      <c r="AI432">
        <f ca="1">IF(AND(B432&gt;Analysis!$B$39,B432&lt;Analysis!$B$40),FilterInput(AF432,Analysis!$B$34,Analysis!$B$35),0)</f>
        <v>0</v>
      </c>
      <c r="AJ432">
        <f ca="1">MEDIAN2(AI432,Analysis!$B$5,2)</f>
        <v>0</v>
      </c>
      <c r="AK432">
        <f ca="1">AVERAGE2(AJ432,Analysis!$B$6,2)</f>
        <v>0</v>
      </c>
      <c r="AL432">
        <f ca="1">INTEGRAL2(R432,$B432,AL431,R431,$B431,Analysis!$B$22)</f>
        <v>0</v>
      </c>
      <c r="AM432">
        <f ca="1">IF(AND(B432&lt;Analysis!$B$40,B432&gt;0),INTEGRAL2(AL432,$B432,AM431,AL431,$B431,Analysis!$B$23),0)</f>
        <v>0</v>
      </c>
      <c r="AN432">
        <f>IF($P432,AM432*Analysis!$B$30+Analysis!$B$31,0)</f>
        <v>0</v>
      </c>
      <c r="AO432">
        <f>AN432-'Flight Input'!$U432</f>
        <v>0</v>
      </c>
      <c r="AQ432">
        <f>Analysis!$B$36*'Flight Input'!U432+IF('Flight Input'!U432 &gt; 0,Analysis!$B$37,0)</f>
        <v>0</v>
      </c>
      <c r="AR432">
        <f ca="1">_xlfn.COVARIANCE.P($AN$102:$AN$1102,'Flight Input'!U432:U1432)</f>
        <v>-8.3470891776195374E-3</v>
      </c>
    </row>
    <row r="433" spans="1:44" x14ac:dyDescent="0.3">
      <c r="A433">
        <v>431</v>
      </c>
      <c r="B433">
        <f>'Flight Input'!M433</f>
        <v>8.6656849999999395</v>
      </c>
      <c r="C433">
        <f ca="1">INDIRECT(CONCATENATE("'Flight Input'!",Analysis!$B$2,A433+2))</f>
        <v>9.8520750899999996</v>
      </c>
      <c r="D433">
        <f t="shared" si="814"/>
        <v>1.4311999999335967E-2</v>
      </c>
      <c r="F433">
        <f t="shared" ca="1" si="820"/>
        <v>84.859482788177331</v>
      </c>
      <c r="G433">
        <f t="shared" ca="1" si="821"/>
        <v>366.30948468909941</v>
      </c>
      <c r="I433">
        <f>SUM(D$2:D433)/COUNT(D$2:D433)</f>
        <v>1.9983955916483765E-2</v>
      </c>
      <c r="J433">
        <f t="shared" si="815"/>
        <v>0.71617451815587296</v>
      </c>
      <c r="L433">
        <f ca="1">VARA(C$2:C433)</f>
        <v>5.1721779175607611E-4</v>
      </c>
      <c r="M433">
        <f t="shared" ca="1" si="816"/>
        <v>-8.4024718110107234E-5</v>
      </c>
      <c r="N433">
        <f t="shared" ca="1" si="822"/>
        <v>-0.61346771942484224</v>
      </c>
      <c r="O433" t="b">
        <f ca="1">IF(OR(O432,M433*MIN((B433-B$2)*Analysis!$B$19,1)&gt;Analysis!$B$18),TRUE,FALSE)</f>
        <v>0</v>
      </c>
      <c r="P433" t="b">
        <f>IF(OR('Flight Input'!N433=3,'Flight Input'!N433=9),TRUE,FALSE)</f>
        <v>0</v>
      </c>
      <c r="Q433">
        <f ca="1">IF(O433,Q432,SUM(C$2:C433)/COUNT(C$2:C433))+(Analysis!$D$14-500)/1000000</f>
        <v>9.8525256241666703</v>
      </c>
      <c r="R433">
        <f t="shared" ca="1" si="817"/>
        <v>0</v>
      </c>
      <c r="S433">
        <f t="shared" ca="1" si="823"/>
        <v>0</v>
      </c>
      <c r="T433">
        <f>IF(P433,T432+S433*$D433,0)</f>
        <v>0</v>
      </c>
      <c r="U433">
        <f>IF($P433,T433*Analysis!$B$28+Analysis!$B$29,0)</f>
        <v>0</v>
      </c>
      <c r="V433">
        <f>U433-'Flight Input'!$U433</f>
        <v>0</v>
      </c>
      <c r="W433">
        <f ca="1">MEDIAN2(R433,Analysis!$B$5,2)</f>
        <v>0</v>
      </c>
      <c r="X433">
        <f t="shared" ref="X433:Y433" ca="1" si="914">X432+W433*$D433</f>
        <v>0</v>
      </c>
      <c r="Y433">
        <f t="shared" ca="1" si="914"/>
        <v>0</v>
      </c>
      <c r="AA433">
        <f ca="1">AVERAGE2(W433,Analysis!$B$6,2)</f>
        <v>0</v>
      </c>
      <c r="AB433">
        <f t="shared" ref="AB433:AC433" ca="1" si="915">AB432+AA433*$D433</f>
        <v>0</v>
      </c>
      <c r="AC433">
        <f t="shared" ca="1" si="915"/>
        <v>0</v>
      </c>
      <c r="AF433">
        <f ca="1">IF(B433&gt;0,C433-Analysis!$B$14,0)</f>
        <v>-1.0923014571524448E-3</v>
      </c>
      <c r="AG433">
        <f ca="1">IF(B433&gt;0,AG432+AF433*$D433,0)</f>
        <v>-6.68547371574964E-3</v>
      </c>
      <c r="AH433">
        <f ca="1">IF(B433&gt;0,AH432+AG433*$D433,0)</f>
        <v>-5.1007814618311102E-2</v>
      </c>
      <c r="AI433">
        <f ca="1">IF(AND(B433&gt;Analysis!$B$39,B433&lt;Analysis!$B$40),FilterInput(AF433,Analysis!$B$34,Analysis!$B$35),0)</f>
        <v>0</v>
      </c>
      <c r="AJ433">
        <f ca="1">MEDIAN2(AI433,Analysis!$B$5,2)</f>
        <v>0</v>
      </c>
      <c r="AK433">
        <f ca="1">AVERAGE2(AJ433,Analysis!$B$6,2)</f>
        <v>0</v>
      </c>
      <c r="AL433">
        <f ca="1">INTEGRAL2(R433,$B433,AL432,R432,$B432,Analysis!$B$22)</f>
        <v>0</v>
      </c>
      <c r="AM433">
        <f ca="1">IF(AND(B433&lt;Analysis!$B$40,B433&gt;0),INTEGRAL2(AL433,$B433,AM432,AL432,$B432,Analysis!$B$23),0)</f>
        <v>0</v>
      </c>
      <c r="AN433">
        <f>IF($P433,AM433*Analysis!$B$30+Analysis!$B$31,0)</f>
        <v>0</v>
      </c>
      <c r="AO433">
        <f>AN433-'Flight Input'!$U433</f>
        <v>0</v>
      </c>
      <c r="AQ433">
        <f>Analysis!$B$36*'Flight Input'!U433+IF('Flight Input'!U433 &gt; 0,Analysis!$B$37,0)</f>
        <v>0</v>
      </c>
      <c r="AR433">
        <f ca="1">_xlfn.COVARIANCE.P($AN$102:$AN$1102,'Flight Input'!U433:U1433)</f>
        <v>-8.3205124275162572E-3</v>
      </c>
    </row>
    <row r="434" spans="1:44" x14ac:dyDescent="0.3">
      <c r="A434">
        <v>432</v>
      </c>
      <c r="B434">
        <f>'Flight Input'!M434</f>
        <v>8.6921200000069803</v>
      </c>
      <c r="C434">
        <f ca="1">INDIRECT(CONCATENATE("'Flight Input'!",Analysis!$B$2,A434+2))</f>
        <v>9.8513197200000011</v>
      </c>
      <c r="D434">
        <f t="shared" si="814"/>
        <v>2.6435000007040799E-2</v>
      </c>
      <c r="F434">
        <f t="shared" ca="1" si="820"/>
        <v>85.119902425044899</v>
      </c>
      <c r="G434">
        <f t="shared" ca="1" si="821"/>
        <v>368.55962931030479</v>
      </c>
      <c r="I434">
        <f>SUM(D$2:D434)/COUNT(D$2:D434)</f>
        <v>1.9998888888915611E-2</v>
      </c>
      <c r="J434">
        <f t="shared" si="815"/>
        <v>1.3218234349855509</v>
      </c>
      <c r="L434">
        <f ca="1">VARA(C$2:C434)</f>
        <v>5.16023302035013E-4</v>
      </c>
      <c r="M434">
        <f t="shared" ca="1" si="816"/>
        <v>-4.5185917183467767E-5</v>
      </c>
      <c r="N434">
        <f t="shared" ca="1" si="822"/>
        <v>-2.8574616977389465E-2</v>
      </c>
      <c r="O434" t="b">
        <f ca="1">IF(OR(O433,M434*MIN((B434-B$2)*Analysis!$B$19,1)&gt;Analysis!$B$18),TRUE,FALSE)</f>
        <v>0</v>
      </c>
      <c r="P434" t="b">
        <f>IF(OR('Flight Input'!N434=3,'Flight Input'!N434=9),TRUE,FALSE)</f>
        <v>0</v>
      </c>
      <c r="Q434">
        <f ca="1">IF(O434,Q433,SUM(C$2:C434)/COUNT(C$2:C434))+(Analysis!$D$14-500)/1000000</f>
        <v>9.8525230932101664</v>
      </c>
      <c r="R434">
        <f t="shared" ca="1" si="817"/>
        <v>0</v>
      </c>
      <c r="S434">
        <f t="shared" ca="1" si="823"/>
        <v>0</v>
      </c>
      <c r="T434">
        <f>IF(P434,T433+S434*$D434,0)</f>
        <v>0</v>
      </c>
      <c r="U434">
        <f>IF($P434,T434*Analysis!$B$28+Analysis!$B$29,0)</f>
        <v>0</v>
      </c>
      <c r="V434">
        <f>U434-'Flight Input'!$U434</f>
        <v>0</v>
      </c>
      <c r="W434">
        <f ca="1">MEDIAN2(R434,Analysis!$B$5,2)</f>
        <v>0</v>
      </c>
      <c r="X434">
        <f t="shared" ref="X434:Y434" ca="1" si="916">X433+W434*$D434</f>
        <v>0</v>
      </c>
      <c r="Y434">
        <f t="shared" ca="1" si="916"/>
        <v>0</v>
      </c>
      <c r="AA434">
        <f ca="1">AVERAGE2(W434,Analysis!$B$6,2)</f>
        <v>0</v>
      </c>
      <c r="AB434">
        <f t="shared" ref="AB434:AC434" ca="1" si="917">AB433+AA434*$D434</f>
        <v>0</v>
      </c>
      <c r="AC434">
        <f t="shared" ca="1" si="917"/>
        <v>0</v>
      </c>
      <c r="AF434">
        <f ca="1">IF(B434&gt;0,C434-Analysis!$B$14,0)</f>
        <v>-1.8476714571509234E-3</v>
      </c>
      <c r="AG434">
        <f ca="1">IF(B434&gt;0,AG433+AF434*$D434,0)</f>
        <v>-6.7343169107324337E-3</v>
      </c>
      <c r="AH434">
        <f ca="1">IF(B434&gt;0,AH433+AG434*$D434,0)</f>
        <v>-5.1185836285893731E-2</v>
      </c>
      <c r="AI434">
        <f ca="1">IF(AND(B434&gt;Analysis!$B$39,B434&lt;Analysis!$B$40),FilterInput(AF434,Analysis!$B$34,Analysis!$B$35),0)</f>
        <v>0</v>
      </c>
      <c r="AJ434">
        <f ca="1">MEDIAN2(AI434,Analysis!$B$5,2)</f>
        <v>0</v>
      </c>
      <c r="AK434">
        <f ca="1">AVERAGE2(AJ434,Analysis!$B$6,2)</f>
        <v>0</v>
      </c>
      <c r="AL434">
        <f ca="1">INTEGRAL2(R434,$B434,AL433,R433,$B433,Analysis!$B$22)</f>
        <v>0</v>
      </c>
      <c r="AM434">
        <f ca="1">IF(AND(B434&lt;Analysis!$B$40,B434&gt;0),INTEGRAL2(AL434,$B434,AM433,AL433,$B433,Analysis!$B$23),0)</f>
        <v>0</v>
      </c>
      <c r="AN434">
        <f>IF($P434,AM434*Analysis!$B$30+Analysis!$B$31,0)</f>
        <v>0</v>
      </c>
      <c r="AO434">
        <f>AN434-'Flight Input'!$U434</f>
        <v>0</v>
      </c>
      <c r="AQ434">
        <f>Analysis!$B$36*'Flight Input'!U434+IF('Flight Input'!U434 &gt; 0,Analysis!$B$37,0)</f>
        <v>0</v>
      </c>
      <c r="AR434">
        <f ca="1">_xlfn.COVARIANCE.P($AN$102:$AN$1102,'Flight Input'!U434:U1434)</f>
        <v>-8.2940802864908871E-3</v>
      </c>
    </row>
    <row r="435" spans="1:44" x14ac:dyDescent="0.3">
      <c r="A435">
        <v>433</v>
      </c>
      <c r="B435">
        <f>'Flight Input'!M435</f>
        <v>8.7099770000058925</v>
      </c>
      <c r="C435">
        <f ca="1">INDIRECT(CONCATENATE("'Flight Input'!",Analysis!$B$2,A435+2))</f>
        <v>9.8524478700000007</v>
      </c>
      <c r="D435">
        <f t="shared" si="814"/>
        <v>1.7856999998912215E-2</v>
      </c>
      <c r="F435">
        <f t="shared" ca="1" si="820"/>
        <v>85.295837586648773</v>
      </c>
      <c r="G435">
        <f t="shared" ca="1" si="821"/>
        <v>370.08275708199682</v>
      </c>
      <c r="I435">
        <f>SUM(D$2:D435)/COUNT(D$2:D435)</f>
        <v>1.9993942263303595E-2</v>
      </c>
      <c r="J435">
        <f t="shared" si="815"/>
        <v>0.89312051439132778</v>
      </c>
      <c r="L435">
        <f ca="1">VARA(C$2:C435)</f>
        <v>5.1483156509414389E-4</v>
      </c>
      <c r="M435">
        <f t="shared" ca="1" si="816"/>
        <v>-6.6737802595156305E-5</v>
      </c>
      <c r="N435">
        <f t="shared" ca="1" si="822"/>
        <v>6.3176905419066648E-2</v>
      </c>
      <c r="O435" t="b">
        <f ca="1">IF(OR(O434,M435*MIN((B435-B$2)*Analysis!$B$19,1)&gt;Analysis!$B$18),TRUE,FALSE)</f>
        <v>0</v>
      </c>
      <c r="P435" t="b">
        <f>IF(OR('Flight Input'!N435=3,'Flight Input'!N435=9),TRUE,FALSE)</f>
        <v>0</v>
      </c>
      <c r="Q435">
        <f ca="1">IF(O435,Q434,SUM(C$2:C435)/COUNT(C$2:C435))+(Analysis!$D$14-500)/1000000</f>
        <v>9.8525231733410177</v>
      </c>
      <c r="R435">
        <f t="shared" ca="1" si="817"/>
        <v>0</v>
      </c>
      <c r="S435">
        <f t="shared" ca="1" si="823"/>
        <v>0</v>
      </c>
      <c r="T435">
        <f>IF(P435,T434+S435*$D435,0)</f>
        <v>0</v>
      </c>
      <c r="U435">
        <f>IF($P435,T435*Analysis!$B$28+Analysis!$B$29,0)</f>
        <v>0</v>
      </c>
      <c r="V435">
        <f>U435-'Flight Input'!$U435</f>
        <v>0</v>
      </c>
      <c r="W435">
        <f ca="1">MEDIAN2(R435,Analysis!$B$5,2)</f>
        <v>0</v>
      </c>
      <c r="X435">
        <f t="shared" ref="X435:Y435" ca="1" si="918">X434+W435*$D435</f>
        <v>0</v>
      </c>
      <c r="Y435">
        <f t="shared" ca="1" si="918"/>
        <v>0</v>
      </c>
      <c r="AA435">
        <f ca="1">AVERAGE2(W435,Analysis!$B$6,2)</f>
        <v>0</v>
      </c>
      <c r="AB435">
        <f t="shared" ref="AB435:AC435" ca="1" si="919">AB434+AA435*$D435</f>
        <v>0</v>
      </c>
      <c r="AC435">
        <f t="shared" ca="1" si="919"/>
        <v>0</v>
      </c>
      <c r="AF435">
        <f ca="1">IF(B435&gt;0,C435-Analysis!$B$14,0)</f>
        <v>-7.1952145715137306E-4</v>
      </c>
      <c r="AG435">
        <f ca="1">IF(B435&gt;0,AG434+AF435*$D435,0)</f>
        <v>-6.7471654053920032E-3</v>
      </c>
      <c r="AH435">
        <f ca="1">IF(B435&gt;0,AH434+AG435*$D435,0)</f>
        <v>-5.1306320418530477E-2</v>
      </c>
      <c r="AI435">
        <f ca="1">IF(AND(B435&gt;Analysis!$B$39,B435&lt;Analysis!$B$40),FilterInput(AF435,Analysis!$B$34,Analysis!$B$35),0)</f>
        <v>0</v>
      </c>
      <c r="AJ435">
        <f ca="1">MEDIAN2(AI435,Analysis!$B$5,2)</f>
        <v>0</v>
      </c>
      <c r="AK435">
        <f ca="1">AVERAGE2(AJ435,Analysis!$B$6,2)</f>
        <v>0</v>
      </c>
      <c r="AL435">
        <f ca="1">INTEGRAL2(R435,$B435,AL434,R434,$B434,Analysis!$B$22)</f>
        <v>0</v>
      </c>
      <c r="AM435">
        <f ca="1">IF(AND(B435&lt;Analysis!$B$40,B435&gt;0),INTEGRAL2(AL435,$B435,AM434,AL434,$B434,Analysis!$B$23),0)</f>
        <v>0</v>
      </c>
      <c r="AN435">
        <f>IF($P435,AM435*Analysis!$B$30+Analysis!$B$31,0)</f>
        <v>0</v>
      </c>
      <c r="AO435">
        <f>AN435-'Flight Input'!$U435</f>
        <v>0</v>
      </c>
      <c r="AQ435">
        <f>Analysis!$B$36*'Flight Input'!U435+IF('Flight Input'!U435 &gt; 0,Analysis!$B$37,0)</f>
        <v>0</v>
      </c>
      <c r="AR435">
        <f ca="1">_xlfn.COVARIANCE.P($AN$102:$AN$1102,'Flight Input'!U435:U1435)</f>
        <v>-8.2677378547593317E-3</v>
      </c>
    </row>
    <row r="436" spans="1:44" x14ac:dyDescent="0.3">
      <c r="A436">
        <v>434</v>
      </c>
      <c r="B436">
        <f>'Flight Input'!M436</f>
        <v>8.7308309999934863</v>
      </c>
      <c r="C436">
        <f ca="1">INDIRECT(CONCATENATE("'Flight Input'!",Analysis!$B$2,A436+2))</f>
        <v>9.8509567500000017</v>
      </c>
      <c r="D436">
        <f t="shared" si="814"/>
        <v>2.0853999987593852E-2</v>
      </c>
      <c r="F436">
        <f t="shared" ca="1" si="820"/>
        <v>85.501269438591066</v>
      </c>
      <c r="G436">
        <f t="shared" ca="1" si="821"/>
        <v>371.86580055380847</v>
      </c>
      <c r="I436">
        <f>SUM(D$2:D436)/COUNT(D$2:D436)</f>
        <v>1.9995923963129148E-2</v>
      </c>
      <c r="J436">
        <f t="shared" si="815"/>
        <v>1.0429125468794003</v>
      </c>
      <c r="L436">
        <f ca="1">VARA(C$2:C436)</f>
        <v>5.1365019349876003E-4</v>
      </c>
      <c r="M436">
        <f t="shared" ca="1" si="816"/>
        <v>-5.6649640169112056E-5</v>
      </c>
      <c r="N436">
        <f t="shared" ca="1" si="822"/>
        <v>-7.1502829235927517E-2</v>
      </c>
      <c r="O436" t="b">
        <f ca="1">IF(OR(O435,M436*MIN((B436-B$2)*Analysis!$B$19,1)&gt;Analysis!$B$18),TRUE,FALSE)</f>
        <v>0</v>
      </c>
      <c r="P436" t="b">
        <f>IF(OR('Flight Input'!N436=3,'Flight Input'!N436=9),TRUE,FALSE)</f>
        <v>0</v>
      </c>
      <c r="Q436">
        <f ca="1">IF(O436,Q435,SUM(C$2:C436)/COUNT(C$2:C436))+(Analysis!$D$14-500)/1000000</f>
        <v>9.8525198252413837</v>
      </c>
      <c r="R436">
        <f t="shared" ca="1" si="817"/>
        <v>0</v>
      </c>
      <c r="S436">
        <f t="shared" ca="1" si="823"/>
        <v>0</v>
      </c>
      <c r="T436">
        <f>IF(P436,T435+S436*$D436,0)</f>
        <v>0</v>
      </c>
      <c r="U436">
        <f>IF($P436,T436*Analysis!$B$28+Analysis!$B$29,0)</f>
        <v>0</v>
      </c>
      <c r="V436">
        <f>U436-'Flight Input'!$U436</f>
        <v>0</v>
      </c>
      <c r="W436">
        <f ca="1">MEDIAN2(R436,Analysis!$B$5,2)</f>
        <v>0</v>
      </c>
      <c r="X436">
        <f t="shared" ref="X436:Y436" ca="1" si="920">X435+W436*$D436</f>
        <v>0</v>
      </c>
      <c r="Y436">
        <f t="shared" ca="1" si="920"/>
        <v>0</v>
      </c>
      <c r="AA436">
        <f ca="1">AVERAGE2(W436,Analysis!$B$6,2)</f>
        <v>0</v>
      </c>
      <c r="AB436">
        <f t="shared" ref="AB436:AC436" ca="1" si="921">AB435+AA436*$D436</f>
        <v>0</v>
      </c>
      <c r="AC436">
        <f t="shared" ca="1" si="921"/>
        <v>0</v>
      </c>
      <c r="AF436">
        <f ca="1">IF(B436&gt;0,C436-Analysis!$B$14,0)</f>
        <v>-2.2106414571503308E-3</v>
      </c>
      <c r="AG436">
        <f ca="1">IF(B436&gt;0,AG435+AF436*$D436,0)</f>
        <v>-6.7932661223119905E-3</v>
      </c>
      <c r="AH436">
        <f ca="1">IF(B436&gt;0,AH435+AG436*$D436,0)</f>
        <v>-5.1447987190160895E-2</v>
      </c>
      <c r="AI436">
        <f ca="1">IF(AND(B436&gt;Analysis!$B$39,B436&lt;Analysis!$B$40),FilterInput(AF436,Analysis!$B$34,Analysis!$B$35),0)</f>
        <v>0</v>
      </c>
      <c r="AJ436">
        <f ca="1">MEDIAN2(AI436,Analysis!$B$5,2)</f>
        <v>0</v>
      </c>
      <c r="AK436">
        <f ca="1">AVERAGE2(AJ436,Analysis!$B$6,2)</f>
        <v>0</v>
      </c>
      <c r="AL436">
        <f ca="1">INTEGRAL2(R436,$B436,AL435,R435,$B435,Analysis!$B$22)</f>
        <v>0</v>
      </c>
      <c r="AM436">
        <f ca="1">IF(AND(B436&lt;Analysis!$B$40,B436&gt;0),INTEGRAL2(AL436,$B436,AM435,AL435,$B435,Analysis!$B$23),0)</f>
        <v>0</v>
      </c>
      <c r="AN436">
        <f>IF($P436,AM436*Analysis!$B$30+Analysis!$B$31,0)</f>
        <v>0</v>
      </c>
      <c r="AO436">
        <f>AN436-'Flight Input'!$U436</f>
        <v>0</v>
      </c>
      <c r="AQ436">
        <f>Analysis!$B$36*'Flight Input'!U436+IF('Flight Input'!U436 &gt; 0,Analysis!$B$37,0)</f>
        <v>0</v>
      </c>
      <c r="AR436">
        <f ca="1">_xlfn.COVARIANCE.P($AN$102:$AN$1102,'Flight Input'!U436:U1436)</f>
        <v>-8.2415175498494215E-3</v>
      </c>
    </row>
    <row r="437" spans="1:44" x14ac:dyDescent="0.3">
      <c r="A437">
        <v>435</v>
      </c>
      <c r="B437">
        <f>'Flight Input'!M437</f>
        <v>8.7502260000037495</v>
      </c>
      <c r="C437">
        <f ca="1">INDIRECT(CONCATENATE("'Flight Input'!",Analysis!$B$2,A437+2))</f>
        <v>9.8511137100000017</v>
      </c>
      <c r="D437">
        <f t="shared" si="814"/>
        <v>1.9395000010263175E-2</v>
      </c>
      <c r="F437">
        <f t="shared" ca="1" si="820"/>
        <v>85.692331789097622</v>
      </c>
      <c r="G437">
        <f t="shared" ca="1" si="821"/>
        <v>373.52780332973748</v>
      </c>
      <c r="I437">
        <f>SUM(D$2:D437)/COUNT(D$2:D437)</f>
        <v>1.9994542528754742E-2</v>
      </c>
      <c r="J437">
        <f t="shared" si="815"/>
        <v>0.97001469187757872</v>
      </c>
      <c r="L437">
        <f ca="1">VARA(C$2:C437)</f>
        <v>5.1247324147164449E-4</v>
      </c>
      <c r="M437">
        <f t="shared" ca="1" si="816"/>
        <v>-6.0683270249689883E-5</v>
      </c>
      <c r="N437">
        <f t="shared" ca="1" si="822"/>
        <v>8.092807420310693E-3</v>
      </c>
      <c r="O437" t="b">
        <f ca="1">IF(OR(O436,M437*MIN((B437-B$2)*Analysis!$B$19,1)&gt;Analysis!$B$18),TRUE,FALSE)</f>
        <v>0</v>
      </c>
      <c r="P437" t="b">
        <f>IF(OR('Flight Input'!N437=3,'Flight Input'!N437=9),TRUE,FALSE)</f>
        <v>0</v>
      </c>
      <c r="Q437">
        <f ca="1">IF(O437,Q436,SUM(C$2:C437)/COUNT(C$2:C437))+(Analysis!$D$14-500)/1000000</f>
        <v>9.8525168525000044</v>
      </c>
      <c r="R437">
        <f t="shared" ca="1" si="817"/>
        <v>0</v>
      </c>
      <c r="S437">
        <f t="shared" ca="1" si="823"/>
        <v>0</v>
      </c>
      <c r="T437">
        <f>IF(P437,T436+S437*$D437,0)</f>
        <v>0</v>
      </c>
      <c r="U437">
        <f>IF($P437,T437*Analysis!$B$28+Analysis!$B$29,0)</f>
        <v>0</v>
      </c>
      <c r="V437">
        <f>U437-'Flight Input'!$U437</f>
        <v>0</v>
      </c>
      <c r="W437">
        <f ca="1">MEDIAN2(R437,Analysis!$B$5,2)</f>
        <v>0</v>
      </c>
      <c r="X437">
        <f t="shared" ref="X437:Y437" ca="1" si="922">X436+W437*$D437</f>
        <v>0</v>
      </c>
      <c r="Y437">
        <f t="shared" ca="1" si="922"/>
        <v>0</v>
      </c>
      <c r="AA437">
        <f ca="1">AVERAGE2(W437,Analysis!$B$6,2)</f>
        <v>0</v>
      </c>
      <c r="AB437">
        <f t="shared" ref="AB437:AC437" ca="1" si="923">AB436+AA437*$D437</f>
        <v>0</v>
      </c>
      <c r="AC437">
        <f t="shared" ca="1" si="923"/>
        <v>0</v>
      </c>
      <c r="AF437">
        <f ca="1">IF(B437&gt;0,C437-Analysis!$B$14,0)</f>
        <v>-2.053681457150347E-3</v>
      </c>
      <c r="AG437">
        <f ca="1">IF(B437&gt;0,AG436+AF437*$D437,0)</f>
        <v>-6.8330972741944985E-3</v>
      </c>
      <c r="AH437">
        <f ca="1">IF(B437&gt;0,AH436+AG437*$D437,0)</f>
        <v>-5.1580515111864025E-2</v>
      </c>
      <c r="AI437">
        <f ca="1">IF(AND(B437&gt;Analysis!$B$39,B437&lt;Analysis!$B$40),FilterInput(AF437,Analysis!$B$34,Analysis!$B$35),0)</f>
        <v>0</v>
      </c>
      <c r="AJ437">
        <f ca="1">MEDIAN2(AI437,Analysis!$B$5,2)</f>
        <v>0</v>
      </c>
      <c r="AK437">
        <f ca="1">AVERAGE2(AJ437,Analysis!$B$6,2)</f>
        <v>0</v>
      </c>
      <c r="AL437">
        <f ca="1">INTEGRAL2(R437,$B437,AL436,R436,$B436,Analysis!$B$22)</f>
        <v>0</v>
      </c>
      <c r="AM437">
        <f ca="1">IF(AND(B437&lt;Analysis!$B$40,B437&gt;0),INTEGRAL2(AL437,$B437,AM436,AL436,$B436,Analysis!$B$23),0)</f>
        <v>0</v>
      </c>
      <c r="AN437">
        <f>IF($P437,AM437*Analysis!$B$30+Analysis!$B$31,0)</f>
        <v>0</v>
      </c>
      <c r="AO437">
        <f>AN437-'Flight Input'!$U437</f>
        <v>0</v>
      </c>
      <c r="AQ437">
        <f>Analysis!$B$36*'Flight Input'!U437+IF('Flight Input'!U437 &gt; 0,Analysis!$B$37,0)</f>
        <v>0</v>
      </c>
      <c r="AR437">
        <f ca="1">_xlfn.COVARIANCE.P($AN$102:$AN$1102,'Flight Input'!U437:U1437)</f>
        <v>-8.2153639603535361E-3</v>
      </c>
    </row>
    <row r="438" spans="1:44" x14ac:dyDescent="0.3">
      <c r="A438">
        <v>436</v>
      </c>
      <c r="B438">
        <f>'Flight Input'!M438</f>
        <v>8.7707749999972293</v>
      </c>
      <c r="C438">
        <f ca="1">INDIRECT(CONCATENATE("'Flight Input'!",Analysis!$B$2,A438+2))</f>
        <v>9.8505251100000013</v>
      </c>
      <c r="D438">
        <f t="shared" si="814"/>
        <v>2.0548999993479811E-2</v>
      </c>
      <c r="F438">
        <f t="shared" ca="1" si="820"/>
        <v>85.894750229518792</v>
      </c>
      <c r="G438">
        <f t="shared" ca="1" si="821"/>
        <v>375.29285455164381</v>
      </c>
      <c r="I438">
        <f>SUM(D$2:D438)/COUNT(D$2:D438)</f>
        <v>1.9995814220187598E-2</v>
      </c>
      <c r="J438">
        <f t="shared" si="815"/>
        <v>1.0276650786609991</v>
      </c>
      <c r="L438">
        <f ca="1">VARA(C$2:C438)</f>
        <v>5.1130594700029804E-4</v>
      </c>
      <c r="M438">
        <f t="shared" ca="1" si="816"/>
        <v>-5.6805414945585151E-5</v>
      </c>
      <c r="N438">
        <f t="shared" ca="1" si="822"/>
        <v>-2.8643729630986704E-2</v>
      </c>
      <c r="O438" t="b">
        <f ca="1">IF(OR(O437,M438*MIN((B438-B$2)*Analysis!$B$19,1)&gt;Analysis!$B$18),TRUE,FALSE)</f>
        <v>0</v>
      </c>
      <c r="P438" t="b">
        <f>IF(OR('Flight Input'!N438=3,'Flight Input'!N438=9),TRUE,FALSE)</f>
        <v>0</v>
      </c>
      <c r="Q438">
        <f ca="1">IF(O438,Q437,SUM(C$2:C438)/COUNT(C$2:C438))+(Analysis!$D$14-500)/1000000</f>
        <v>9.8525125464530934</v>
      </c>
      <c r="R438">
        <f t="shared" ca="1" si="817"/>
        <v>0</v>
      </c>
      <c r="S438">
        <f t="shared" ca="1" si="823"/>
        <v>0</v>
      </c>
      <c r="T438">
        <f>IF(P438,T437+S438*$D438,0)</f>
        <v>0</v>
      </c>
      <c r="U438">
        <f>IF($P438,T438*Analysis!$B$28+Analysis!$B$29,0)</f>
        <v>0</v>
      </c>
      <c r="V438">
        <f>U438-'Flight Input'!$U438</f>
        <v>0</v>
      </c>
      <c r="W438">
        <f ca="1">MEDIAN2(R438,Analysis!$B$5,2)</f>
        <v>0</v>
      </c>
      <c r="X438">
        <f t="shared" ref="X438:Y438" ca="1" si="924">X437+W438*$D438</f>
        <v>0</v>
      </c>
      <c r="Y438">
        <f t="shared" ca="1" si="924"/>
        <v>0</v>
      </c>
      <c r="AA438">
        <f ca="1">AVERAGE2(W438,Analysis!$B$6,2)</f>
        <v>0</v>
      </c>
      <c r="AB438">
        <f t="shared" ref="AB438:AC438" ca="1" si="925">AB437+AA438*$D438</f>
        <v>0</v>
      </c>
      <c r="AC438">
        <f t="shared" ca="1" si="925"/>
        <v>0</v>
      </c>
      <c r="AF438">
        <f ca="1">IF(B438&gt;0,C438-Analysis!$B$14,0)</f>
        <v>-2.6422814571507303E-3</v>
      </c>
      <c r="AG438">
        <f ca="1">IF(B438&gt;0,AG437+AF438*$D438,0)</f>
        <v>-6.8873935158402606E-3</v>
      </c>
      <c r="AH438">
        <f ca="1">IF(B438&gt;0,AH437+AG438*$D438,0)</f>
        <v>-5.1722044161176123E-2</v>
      </c>
      <c r="AI438">
        <f ca="1">IF(AND(B438&gt;Analysis!$B$39,B438&lt;Analysis!$B$40),FilterInput(AF438,Analysis!$B$34,Analysis!$B$35),0)</f>
        <v>0</v>
      </c>
      <c r="AJ438">
        <f ca="1">MEDIAN2(AI438,Analysis!$B$5,2)</f>
        <v>0</v>
      </c>
      <c r="AK438">
        <f ca="1">AVERAGE2(AJ438,Analysis!$B$6,2)</f>
        <v>0</v>
      </c>
      <c r="AL438">
        <f ca="1">INTEGRAL2(R438,$B438,AL437,R437,$B437,Analysis!$B$22)</f>
        <v>0</v>
      </c>
      <c r="AM438">
        <f ca="1">IF(AND(B438&lt;Analysis!$B$40,B438&gt;0),INTEGRAL2(AL438,$B438,AM437,AL437,$B437,Analysis!$B$23),0)</f>
        <v>0</v>
      </c>
      <c r="AN438">
        <f>IF($P438,AM438*Analysis!$B$30+Analysis!$B$31,0)</f>
        <v>0</v>
      </c>
      <c r="AO438">
        <f>AN438-'Flight Input'!$U438</f>
        <v>0</v>
      </c>
      <c r="AQ438">
        <f>Analysis!$B$36*'Flight Input'!U438+IF('Flight Input'!U438 &gt; 0,Analysis!$B$37,0)</f>
        <v>0</v>
      </c>
      <c r="AR438">
        <f ca="1">_xlfn.COVARIANCE.P($AN$102:$AN$1102,'Flight Input'!U438:U1438)</f>
        <v>-8.1894494202397645E-3</v>
      </c>
    </row>
    <row r="439" spans="1:44" x14ac:dyDescent="0.3">
      <c r="A439">
        <v>437</v>
      </c>
      <c r="B439">
        <f>'Flight Input'!M439</f>
        <v>8.7914420000015525</v>
      </c>
      <c r="C439">
        <f ca="1">INDIRECT(CONCATENATE("'Flight Input'!",Analysis!$B$2,A439+2))</f>
        <v>9.8506134000000003</v>
      </c>
      <c r="D439">
        <f t="shared" si="814"/>
        <v>2.0667000004323199E-2</v>
      </c>
      <c r="F439">
        <f t="shared" ca="1" si="820"/>
        <v>86.098332856699173</v>
      </c>
      <c r="G439">
        <f t="shared" ca="1" si="821"/>
        <v>377.07224879716546</v>
      </c>
      <c r="I439">
        <f>SUM(D$2:D439)/COUNT(D$2:D439)</f>
        <v>1.9997350114430473E-2</v>
      </c>
      <c r="J439">
        <f t="shared" si="815"/>
        <v>1.0334869313214401</v>
      </c>
      <c r="L439">
        <f ca="1">VARA(C$2:C439)</f>
        <v>5.1014321883029482E-4</v>
      </c>
      <c r="M439">
        <f t="shared" ca="1" si="816"/>
        <v>-5.6260133050756929E-5</v>
      </c>
      <c r="N439">
        <f t="shared" ca="1" si="822"/>
        <v>4.2720278695757901E-3</v>
      </c>
      <c r="O439" t="b">
        <f ca="1">IF(OR(O438,M439*MIN((B439-B$2)*Analysis!$B$19,1)&gt;Analysis!$B$18),TRUE,FALSE)</f>
        <v>0</v>
      </c>
      <c r="P439" t="b">
        <f>IF(OR('Flight Input'!N439=3,'Flight Input'!N439=9),TRUE,FALSE)</f>
        <v>0</v>
      </c>
      <c r="Q439">
        <f ca="1">IF(O439,Q438,SUM(C$2:C439)/COUNT(C$2:C439))+(Analysis!$D$14-500)/1000000</f>
        <v>9.8525084616438381</v>
      </c>
      <c r="R439">
        <f t="shared" ca="1" si="817"/>
        <v>0</v>
      </c>
      <c r="S439">
        <f t="shared" ca="1" si="823"/>
        <v>0</v>
      </c>
      <c r="T439">
        <f>IF(P439,T438+S439*$D439,0)</f>
        <v>0</v>
      </c>
      <c r="U439">
        <f>IF($P439,T439*Analysis!$B$28+Analysis!$B$29,0)</f>
        <v>0</v>
      </c>
      <c r="V439">
        <f>U439-'Flight Input'!$U439</f>
        <v>0</v>
      </c>
      <c r="W439">
        <f ca="1">MEDIAN2(R439,Analysis!$B$5,2)</f>
        <v>0</v>
      </c>
      <c r="X439">
        <f t="shared" ref="X439:Y439" ca="1" si="926">X438+W439*$D439</f>
        <v>0</v>
      </c>
      <c r="Y439">
        <f t="shared" ca="1" si="926"/>
        <v>0</v>
      </c>
      <c r="AA439">
        <f ca="1">AVERAGE2(W439,Analysis!$B$6,2)</f>
        <v>0</v>
      </c>
      <c r="AB439">
        <f t="shared" ref="AB439:AC439" ca="1" si="927">AB438+AA439*$D439</f>
        <v>0</v>
      </c>
      <c r="AC439">
        <f t="shared" ca="1" si="927"/>
        <v>0</v>
      </c>
      <c r="AF439">
        <f ca="1">IF(B439&gt;0,C439-Analysis!$B$14,0)</f>
        <v>-2.5539914571517386E-3</v>
      </c>
      <c r="AG439">
        <f ca="1">IF(B439&gt;0,AG438+AF439*$D439,0)</f>
        <v>-6.9401768572962567E-3</v>
      </c>
      <c r="AH439">
        <f ca="1">IF(B439&gt;0,AH438+AG439*$D439,0)</f>
        <v>-5.1865476796315868E-2</v>
      </c>
      <c r="AI439">
        <f ca="1">IF(AND(B439&gt;Analysis!$B$39,B439&lt;Analysis!$B$40),FilterInput(AF439,Analysis!$B$34,Analysis!$B$35),0)</f>
        <v>0</v>
      </c>
      <c r="AJ439">
        <f ca="1">MEDIAN2(AI439,Analysis!$B$5,2)</f>
        <v>0</v>
      </c>
      <c r="AK439">
        <f ca="1">AVERAGE2(AJ439,Analysis!$B$6,2)</f>
        <v>0</v>
      </c>
      <c r="AL439">
        <f ca="1">INTEGRAL2(R439,$B439,AL438,R438,$B438,Analysis!$B$22)</f>
        <v>0</v>
      </c>
      <c r="AM439">
        <f ca="1">IF(AND(B439&lt;Analysis!$B$40,B439&gt;0),INTEGRAL2(AL439,$B439,AM438,AL438,$B438,Analysis!$B$23),0)</f>
        <v>0</v>
      </c>
      <c r="AN439">
        <f>IF($P439,AM439*Analysis!$B$30+Analysis!$B$31,0)</f>
        <v>0</v>
      </c>
      <c r="AO439">
        <f>AN439-'Flight Input'!$U439</f>
        <v>0</v>
      </c>
      <c r="AQ439">
        <f>Analysis!$B$36*'Flight Input'!U439+IF('Flight Input'!U439 &gt; 0,Analysis!$B$37,0)</f>
        <v>0</v>
      </c>
      <c r="AR439">
        <f ca="1">_xlfn.COVARIANCE.P($AN$102:$AN$1102,'Flight Input'!U439:U1439)</f>
        <v>-8.163629807834652E-3</v>
      </c>
    </row>
    <row r="440" spans="1:44" x14ac:dyDescent="0.3">
      <c r="A440">
        <v>438</v>
      </c>
      <c r="B440">
        <f>'Flight Input'!M440</f>
        <v>8.8122889999940526</v>
      </c>
      <c r="C440">
        <f ca="1">INDIRECT(CONCATENATE("'Flight Input'!",Analysis!$B$2,A440+2))</f>
        <v>9.850574159999999</v>
      </c>
      <c r="D440">
        <f t="shared" si="814"/>
        <v>2.0846999992500059E-2</v>
      </c>
      <c r="F440">
        <f t="shared" ca="1" si="820"/>
        <v>86.303687776138815</v>
      </c>
      <c r="G440">
        <f t="shared" ca="1" si="821"/>
        <v>378.87142177558735</v>
      </c>
      <c r="I440">
        <f>SUM(D$2:D440)/COUNT(D$2:D440)</f>
        <v>1.999928995433474E-2</v>
      </c>
      <c r="J440">
        <f t="shared" si="815"/>
        <v>1.0423870067437861</v>
      </c>
      <c r="L440">
        <f ca="1">VARA(C$2:C440)</f>
        <v>5.0898608932485503E-4</v>
      </c>
      <c r="M440">
        <f t="shared" ca="1" si="816"/>
        <v>-5.5505804473357563E-5</v>
      </c>
      <c r="N440">
        <f t="shared" ca="1" si="822"/>
        <v>-1.8822852216359783E-3</v>
      </c>
      <c r="O440" t="b">
        <f ca="1">IF(OR(O439,M440*MIN((B440-B$2)*Analysis!$B$19,1)&gt;Analysis!$B$18),TRUE,FALSE)</f>
        <v>0</v>
      </c>
      <c r="P440" t="b">
        <f>IF(OR('Flight Input'!N440=3,'Flight Input'!N440=9),TRUE,FALSE)</f>
        <v>0</v>
      </c>
      <c r="Q440">
        <f ca="1">IF(O440,Q439,SUM(C$2:C440)/COUNT(C$2:C440))+(Analysis!$D$14-500)/1000000</f>
        <v>9.8525043060592292</v>
      </c>
      <c r="R440">
        <f t="shared" ca="1" si="817"/>
        <v>0</v>
      </c>
      <c r="S440">
        <f t="shared" ca="1" si="823"/>
        <v>0</v>
      </c>
      <c r="T440">
        <f>IF(P440,T439+S440*$D440,0)</f>
        <v>0</v>
      </c>
      <c r="U440">
        <f>IF($P440,T440*Analysis!$B$28+Analysis!$B$29,0)</f>
        <v>0</v>
      </c>
      <c r="V440">
        <f>U440-'Flight Input'!$U440</f>
        <v>0</v>
      </c>
      <c r="W440">
        <f ca="1">MEDIAN2(R440,Analysis!$B$5,2)</f>
        <v>0</v>
      </c>
      <c r="X440">
        <f t="shared" ref="X440:Y440" ca="1" si="928">X439+W440*$D440</f>
        <v>0</v>
      </c>
      <c r="Y440">
        <f t="shared" ca="1" si="928"/>
        <v>0</v>
      </c>
      <c r="AA440">
        <f ca="1">AVERAGE2(W440,Analysis!$B$6,2)</f>
        <v>0</v>
      </c>
      <c r="AB440">
        <f t="shared" ref="AB440:AC440" ca="1" si="929">AB439+AA440*$D440</f>
        <v>0</v>
      </c>
      <c r="AC440">
        <f t="shared" ca="1" si="929"/>
        <v>0</v>
      </c>
      <c r="AF440">
        <f ca="1">IF(B440&gt;0,C440-Analysis!$B$14,0)</f>
        <v>-2.5932314571530668E-3</v>
      </c>
      <c r="AG440">
        <f ca="1">IF(B440&gt;0,AG439+AF440*$D440,0)</f>
        <v>-6.994237953464078E-3</v>
      </c>
      <c r="AH440">
        <f ca="1">IF(B440&gt;0,AH439+AG440*$D440,0)</f>
        <v>-5.2011285674879275E-2</v>
      </c>
      <c r="AI440">
        <f ca="1">IF(AND(B440&gt;Analysis!$B$39,B440&lt;Analysis!$B$40),FilterInput(AF440,Analysis!$B$34,Analysis!$B$35),0)</f>
        <v>0</v>
      </c>
      <c r="AJ440">
        <f ca="1">MEDIAN2(AI440,Analysis!$B$5,2)</f>
        <v>0</v>
      </c>
      <c r="AK440">
        <f ca="1">AVERAGE2(AJ440,Analysis!$B$6,2)</f>
        <v>0</v>
      </c>
      <c r="AL440">
        <f ca="1">INTEGRAL2(R440,$B440,AL439,R439,$B439,Analysis!$B$22)</f>
        <v>0</v>
      </c>
      <c r="AM440">
        <f ca="1">IF(AND(B440&lt;Analysis!$B$40,B440&gt;0),INTEGRAL2(AL440,$B440,AM439,AL439,$B439,Analysis!$B$23),0)</f>
        <v>0</v>
      </c>
      <c r="AN440">
        <f>IF($P440,AM440*Analysis!$B$30+Analysis!$B$31,0)</f>
        <v>0</v>
      </c>
      <c r="AO440">
        <f>AN440-'Flight Input'!$U440</f>
        <v>0</v>
      </c>
      <c r="AQ440">
        <f>Analysis!$B$36*'Flight Input'!U440+IF('Flight Input'!U440 &gt; 0,Analysis!$B$37,0)</f>
        <v>0</v>
      </c>
      <c r="AR440">
        <f ca="1">_xlfn.COVARIANCE.P($AN$102:$AN$1102,'Flight Input'!U440:U1440)</f>
        <v>-8.1378972443372395E-3</v>
      </c>
    </row>
    <row r="441" spans="1:44" x14ac:dyDescent="0.3">
      <c r="A441">
        <v>439</v>
      </c>
      <c r="B441">
        <f>'Flight Input'!M441</f>
        <v>8.8308479999977862</v>
      </c>
      <c r="C441">
        <f ca="1">INDIRECT(CONCATENATE("'Flight Input'!",Analysis!$B$2,A441+2))</f>
        <v>9.85126086</v>
      </c>
      <c r="D441">
        <f t="shared" si="814"/>
        <v>1.8559000003733672E-2</v>
      </c>
      <c r="F441">
        <f t="shared" ca="1" si="820"/>
        <v>86.486517326476331</v>
      </c>
      <c r="G441">
        <f t="shared" ca="1" si="821"/>
        <v>380.47652505097233</v>
      </c>
      <c r="I441">
        <f>SUM(D$2:D441)/COUNT(D$2:D441)</f>
        <v>1.9996009111622665E-2</v>
      </c>
      <c r="J441">
        <f t="shared" si="815"/>
        <v>0.92813520438667274</v>
      </c>
      <c r="L441">
        <f ca="1">VARA(C$2:C441)</f>
        <v>5.0782958748173807E-4</v>
      </c>
      <c r="M441">
        <f t="shared" ca="1" si="816"/>
        <v>-6.2314879189843148E-5</v>
      </c>
      <c r="N441">
        <f t="shared" ca="1" si="822"/>
        <v>3.7000915990241391E-2</v>
      </c>
      <c r="O441" t="b">
        <f ca="1">IF(OR(O440,M441*MIN((B441-B$2)*Analysis!$B$19,1)&gt;Analysis!$B$18),TRUE,FALSE)</f>
        <v>0</v>
      </c>
      <c r="P441" t="b">
        <f>IF(OR('Flight Input'!N441=3,'Flight Input'!N441=9),TRUE,FALSE)</f>
        <v>0</v>
      </c>
      <c r="Q441">
        <f ca="1">IF(O441,Q440,SUM(C$2:C441)/COUNT(C$2:C441))+(Analysis!$D$14-500)/1000000</f>
        <v>9.8525017300454589</v>
      </c>
      <c r="R441">
        <f t="shared" ca="1" si="817"/>
        <v>0</v>
      </c>
      <c r="S441">
        <f t="shared" ca="1" si="823"/>
        <v>0</v>
      </c>
      <c r="T441">
        <f>IF(P441,T440+S441*$D441,0)</f>
        <v>0</v>
      </c>
      <c r="U441">
        <f>IF($P441,T441*Analysis!$B$28+Analysis!$B$29,0)</f>
        <v>0</v>
      </c>
      <c r="V441">
        <f>U441-'Flight Input'!$U441</f>
        <v>0</v>
      </c>
      <c r="W441">
        <f ca="1">MEDIAN2(R441,Analysis!$B$5,2)</f>
        <v>0</v>
      </c>
      <c r="X441">
        <f t="shared" ref="X441:Y441" ca="1" si="930">X440+W441*$D441</f>
        <v>0</v>
      </c>
      <c r="Y441">
        <f t="shared" ca="1" si="930"/>
        <v>0</v>
      </c>
      <c r="AA441">
        <f ca="1">AVERAGE2(W441,Analysis!$B$6,2)</f>
        <v>0</v>
      </c>
      <c r="AB441">
        <f t="shared" ref="AB441:AC441" ca="1" si="931">AB440+AA441*$D441</f>
        <v>0</v>
      </c>
      <c r="AC441">
        <f t="shared" ca="1" si="931"/>
        <v>0</v>
      </c>
      <c r="AF441">
        <f ca="1">IF(B441&gt;0,C441-Analysis!$B$14,0)</f>
        <v>-1.9065314571520275E-3</v>
      </c>
      <c r="AG441">
        <f ca="1">IF(B441&gt;0,AG440+AF441*$D441,0)</f>
        <v>-7.0296212707844806E-3</v>
      </c>
      <c r="AH441">
        <f ca="1">IF(B441&gt;0,AH440+AG441*$D441,0)</f>
        <v>-5.2141748416070013E-2</v>
      </c>
      <c r="AI441">
        <f ca="1">IF(AND(B441&gt;Analysis!$B$39,B441&lt;Analysis!$B$40),FilterInput(AF441,Analysis!$B$34,Analysis!$B$35),0)</f>
        <v>0</v>
      </c>
      <c r="AJ441">
        <f ca="1">MEDIAN2(AI441,Analysis!$B$5,2)</f>
        <v>0</v>
      </c>
      <c r="AK441">
        <f ca="1">AVERAGE2(AJ441,Analysis!$B$6,2)</f>
        <v>0</v>
      </c>
      <c r="AL441">
        <f ca="1">INTEGRAL2(R441,$B441,AL440,R440,$B440,Analysis!$B$22)</f>
        <v>0</v>
      </c>
      <c r="AM441">
        <f ca="1">IF(AND(B441&lt;Analysis!$B$40,B441&gt;0),INTEGRAL2(AL441,$B441,AM440,AL440,$B440,Analysis!$B$23),0)</f>
        <v>0</v>
      </c>
      <c r="AN441">
        <f>IF($P441,AM441*Analysis!$B$30+Analysis!$B$31,0)</f>
        <v>0</v>
      </c>
      <c r="AO441">
        <f>AN441-'Flight Input'!$U441</f>
        <v>0</v>
      </c>
      <c r="AQ441">
        <f>Analysis!$B$36*'Flight Input'!U441+IF('Flight Input'!U441 &gt; 0,Analysis!$B$37,0)</f>
        <v>0</v>
      </c>
      <c r="AR441">
        <f ca="1">_xlfn.COVARIANCE.P($AN$102:$AN$1102,'Flight Input'!U441:U1441)</f>
        <v>-8.1123047058985417E-3</v>
      </c>
    </row>
    <row r="442" spans="1:44" x14ac:dyDescent="0.3">
      <c r="A442">
        <v>440</v>
      </c>
      <c r="B442">
        <f>'Flight Input'!M442</f>
        <v>8.8516930000041611</v>
      </c>
      <c r="C442">
        <f ca="1">INDIRECT(CONCATENATE("'Flight Input'!",Analysis!$B$2,A442+2))</f>
        <v>9.8516042099999996</v>
      </c>
      <c r="D442">
        <f t="shared" si="814"/>
        <v>2.0845000006374903E-2</v>
      </c>
      <c r="F442">
        <f t="shared" ca="1" si="820"/>
        <v>86.69187401629658</v>
      </c>
      <c r="G442">
        <f t="shared" ca="1" si="821"/>
        <v>382.28361716539467</v>
      </c>
      <c r="I442">
        <f>SUM(D$2:D442)/COUNT(D$2:D442)</f>
        <v>1.9997938636383467E-2</v>
      </c>
      <c r="J442">
        <f t="shared" si="815"/>
        <v>1.0423574342032595</v>
      </c>
      <c r="L442">
        <f ca="1">VARA(C$2:C442)</f>
        <v>5.0667683564996238E-4</v>
      </c>
      <c r="M442">
        <f t="shared" ca="1" si="816"/>
        <v>-5.5301119281513484E-5</v>
      </c>
      <c r="N442">
        <f t="shared" ca="1" si="822"/>
        <v>1.6471575912431122E-2</v>
      </c>
      <c r="O442" t="b">
        <f ca="1">IF(OR(O441,M442*MIN((B442-B$2)*Analysis!$B$19,1)&gt;Analysis!$B$18),TRUE,FALSE)</f>
        <v>0</v>
      </c>
      <c r="P442" t="b">
        <f>IF(OR('Flight Input'!N442=3,'Flight Input'!N442=9),TRUE,FALSE)</f>
        <v>0</v>
      </c>
      <c r="Q442">
        <f ca="1">IF(O442,Q441,SUM(C$2:C442)/COUNT(C$2:C442))+(Analysis!$D$14-500)/1000000</f>
        <v>9.852499944285718</v>
      </c>
      <c r="R442">
        <f t="shared" ca="1" si="817"/>
        <v>0</v>
      </c>
      <c r="S442">
        <f t="shared" ca="1" si="823"/>
        <v>0</v>
      </c>
      <c r="T442">
        <f>IF(P442,T441+S442*$D442,0)</f>
        <v>0</v>
      </c>
      <c r="U442">
        <f>IF($P442,T442*Analysis!$B$28+Analysis!$B$29,0)</f>
        <v>0</v>
      </c>
      <c r="V442">
        <f>U442-'Flight Input'!$U442</f>
        <v>0</v>
      </c>
      <c r="W442">
        <f ca="1">MEDIAN2(R442,Analysis!$B$5,2)</f>
        <v>0</v>
      </c>
      <c r="X442">
        <f t="shared" ref="X442:Y442" ca="1" si="932">X441+W442*$D442</f>
        <v>0</v>
      </c>
      <c r="Y442">
        <f t="shared" ca="1" si="932"/>
        <v>0</v>
      </c>
      <c r="AA442">
        <f ca="1">AVERAGE2(W442,Analysis!$B$6,2)</f>
        <v>0</v>
      </c>
      <c r="AB442">
        <f t="shared" ref="AB442:AC442" ca="1" si="933">AB441+AA442*$D442</f>
        <v>0</v>
      </c>
      <c r="AC442">
        <f t="shared" ca="1" si="933"/>
        <v>0</v>
      </c>
      <c r="AF442">
        <f ca="1">IF(B442&gt;0,C442-Analysis!$B$14,0)</f>
        <v>-1.5631814571523961E-3</v>
      </c>
      <c r="AG442">
        <f ca="1">IF(B442&gt;0,AG441+AF442*$D442,0)</f>
        <v>-7.0622057882687873E-3</v>
      </c>
      <c r="AH442">
        <f ca="1">IF(B442&gt;0,AH441+AG442*$D442,0)</f>
        <v>-5.2288960095771497E-2</v>
      </c>
      <c r="AI442">
        <f ca="1">IF(AND(B442&gt;Analysis!$B$39,B442&lt;Analysis!$B$40),FilterInput(AF442,Analysis!$B$34,Analysis!$B$35),0)</f>
        <v>0</v>
      </c>
      <c r="AJ442">
        <f ca="1">MEDIAN2(AI442,Analysis!$B$5,2)</f>
        <v>0</v>
      </c>
      <c r="AK442">
        <f ca="1">AVERAGE2(AJ442,Analysis!$B$6,2)</f>
        <v>0</v>
      </c>
      <c r="AL442">
        <f ca="1">INTEGRAL2(R442,$B442,AL441,R441,$B441,Analysis!$B$22)</f>
        <v>0</v>
      </c>
      <c r="AM442">
        <f ca="1">IF(AND(B442&lt;Analysis!$B$40,B442&gt;0),INTEGRAL2(AL442,$B442,AM441,AL441,$B441,Analysis!$B$23),0)</f>
        <v>0</v>
      </c>
      <c r="AN442">
        <f>IF($P442,AM442*Analysis!$B$30+Analysis!$B$31,0)</f>
        <v>0</v>
      </c>
      <c r="AO442">
        <f>AN442-'Flight Input'!$U442</f>
        <v>0</v>
      </c>
      <c r="AQ442">
        <f>Analysis!$B$36*'Flight Input'!U442+IF('Flight Input'!U442 &gt; 0,Analysis!$B$37,0)</f>
        <v>0</v>
      </c>
      <c r="AR442">
        <f ca="1">_xlfn.COVARIANCE.P($AN$102:$AN$1102,'Flight Input'!U442:U1442)</f>
        <v>-8.0868233499171664E-3</v>
      </c>
    </row>
    <row r="443" spans="1:44" x14ac:dyDescent="0.3">
      <c r="A443">
        <v>441</v>
      </c>
      <c r="B443">
        <f>'Flight Input'!M443</f>
        <v>8.8710469999932684</v>
      </c>
      <c r="C443">
        <f ca="1">INDIRECT(CONCATENATE("'Flight Input'!",Analysis!$B$2,A443+2))</f>
        <v>9.8541155699999994</v>
      </c>
      <c r="D443">
        <f t="shared" si="814"/>
        <v>1.9353999989107251E-2</v>
      </c>
      <c r="F443">
        <f t="shared" ca="1" si="820"/>
        <v>86.882590568931022</v>
      </c>
      <c r="G443">
        <f t="shared" ca="1" si="821"/>
        <v>383.96514282231936</v>
      </c>
      <c r="I443">
        <f>SUM(D$2:D443)/COUNT(D$2:D443)</f>
        <v>1.9996478458044972E-2</v>
      </c>
      <c r="J443">
        <f t="shared" si="815"/>
        <v>0.96787041926978701</v>
      </c>
      <c r="L443">
        <f ca="1">VARA(C$2:C443)</f>
        <v>5.0553464565310897E-4</v>
      </c>
      <c r="M443">
        <f t="shared" ca="1" si="816"/>
        <v>-5.9015707217952606E-5</v>
      </c>
      <c r="N443">
        <f t="shared" ca="1" si="822"/>
        <v>0.1297592229726762</v>
      </c>
      <c r="O443" t="b">
        <f ca="1">IF(OR(O442,M443*MIN((B443-B$2)*Analysis!$B$19,1)&gt;Analysis!$B$18),TRUE,FALSE)</f>
        <v>0</v>
      </c>
      <c r="P443" t="b">
        <f>IF(OR('Flight Input'!N443=3,'Flight Input'!N443=9),TRUE,FALSE)</f>
        <v>0</v>
      </c>
      <c r="Q443">
        <f ca="1">IF(O443,Q442,SUM(C$2:C443)/COUNT(C$2:C443))+(Analysis!$D$14-500)/1000000</f>
        <v>9.8525038484162959</v>
      </c>
      <c r="R443">
        <f t="shared" ca="1" si="817"/>
        <v>0</v>
      </c>
      <c r="S443">
        <f t="shared" ca="1" si="823"/>
        <v>0</v>
      </c>
      <c r="T443">
        <f>IF(P443,T442+S443*$D443,0)</f>
        <v>0</v>
      </c>
      <c r="U443">
        <f>IF($P443,T443*Analysis!$B$28+Analysis!$B$29,0)</f>
        <v>0</v>
      </c>
      <c r="V443">
        <f>U443-'Flight Input'!$U443</f>
        <v>0</v>
      </c>
      <c r="W443">
        <f ca="1">MEDIAN2(R443,Analysis!$B$5,2)</f>
        <v>0</v>
      </c>
      <c r="X443">
        <f t="shared" ref="X443:Y443" ca="1" si="934">X442+W443*$D443</f>
        <v>0</v>
      </c>
      <c r="Y443">
        <f t="shared" ca="1" si="934"/>
        <v>0</v>
      </c>
      <c r="AA443">
        <f ca="1">AVERAGE2(W443,Analysis!$B$6,2)</f>
        <v>0</v>
      </c>
      <c r="AB443">
        <f t="shared" ref="AB443:AC443" ca="1" si="935">AB442+AA443*$D443</f>
        <v>0</v>
      </c>
      <c r="AC443">
        <f t="shared" ca="1" si="935"/>
        <v>0</v>
      </c>
      <c r="AF443">
        <f ca="1">IF(B443&gt;0,C443-Analysis!$B$14,0)</f>
        <v>9.4817854284734437E-4</v>
      </c>
      <c r="AG443">
        <f ca="1">IF(B443&gt;0,AG442+AF443*$D443,0)</f>
        <v>-7.0438547407608481E-3</v>
      </c>
      <c r="AH443">
        <f ca="1">IF(B443&gt;0,AH442+AG443*$D443,0)</f>
        <v>-5.2425286860347454E-2</v>
      </c>
      <c r="AI443">
        <f ca="1">IF(AND(B443&gt;Analysis!$B$39,B443&lt;Analysis!$B$40),FilterInput(AF443,Analysis!$B$34,Analysis!$B$35),0)</f>
        <v>0</v>
      </c>
      <c r="AJ443">
        <f ca="1">MEDIAN2(AI443,Analysis!$B$5,2)</f>
        <v>0</v>
      </c>
      <c r="AK443">
        <f ca="1">AVERAGE2(AJ443,Analysis!$B$6,2)</f>
        <v>0</v>
      </c>
      <c r="AL443">
        <f ca="1">INTEGRAL2(R443,$B443,AL442,R442,$B442,Analysis!$B$22)</f>
        <v>0</v>
      </c>
      <c r="AM443">
        <f ca="1">IF(AND(B443&lt;Analysis!$B$40,B443&gt;0),INTEGRAL2(AL443,$B443,AM442,AL442,$B442,Analysis!$B$23),0)</f>
        <v>0</v>
      </c>
      <c r="AN443">
        <f>IF($P443,AM443*Analysis!$B$30+Analysis!$B$31,0)</f>
        <v>0</v>
      </c>
      <c r="AO443">
        <f>AN443-'Flight Input'!$U443</f>
        <v>0</v>
      </c>
      <c r="AQ443">
        <f>Analysis!$B$36*'Flight Input'!U443+IF('Flight Input'!U443 &gt; 0,Analysis!$B$37,0)</f>
        <v>0</v>
      </c>
      <c r="AR443">
        <f ca="1">_xlfn.COVARIANCE.P($AN$102:$AN$1102,'Flight Input'!U443:U1443)</f>
        <v>-8.0614788787351181E-3</v>
      </c>
    </row>
    <row r="444" spans="1:44" x14ac:dyDescent="0.3">
      <c r="A444">
        <v>442</v>
      </c>
      <c r="B444">
        <f>'Flight Input'!M444</f>
        <v>8.8911879999941448</v>
      </c>
      <c r="C444">
        <f ca="1">INDIRECT(CONCATENATE("'Flight Input'!",Analysis!$B$2,A444+2))</f>
        <v>9.8531051400000003</v>
      </c>
      <c r="D444">
        <f t="shared" si="814"/>
        <v>2.0141000000876375E-2</v>
      </c>
      <c r="F444">
        <f t="shared" ca="1" si="820"/>
        <v>87.081041959564402</v>
      </c>
      <c r="G444">
        <f t="shared" ca="1" si="821"/>
        <v>385.71904208850327</v>
      </c>
      <c r="I444">
        <f>SUM(D$2:D444)/COUNT(D$2:D444)</f>
        <v>1.999680542986133E-2</v>
      </c>
      <c r="J444">
        <f t="shared" si="815"/>
        <v>1.0072108803339017</v>
      </c>
      <c r="L444">
        <f ca="1">VARA(C$2:C444)</f>
        <v>5.0439204417798917E-4</v>
      </c>
      <c r="M444">
        <f t="shared" ca="1" si="816"/>
        <v>-5.6730126362647594E-5</v>
      </c>
      <c r="N444">
        <f t="shared" ca="1" si="822"/>
        <v>-5.0167816888692353E-2</v>
      </c>
      <c r="O444" t="b">
        <f ca="1">IF(OR(O443,M444*MIN((B444-B$2)*Analysis!$B$19,1)&gt;Analysis!$B$18),TRUE,FALSE)</f>
        <v>0</v>
      </c>
      <c r="P444" t="b">
        <f>IF(OR('Flight Input'!N444=3,'Flight Input'!N444=9),TRUE,FALSE)</f>
        <v>0</v>
      </c>
      <c r="Q444">
        <f ca="1">IF(O444,Q443,SUM(C$2:C444)/COUNT(C$2:C444))+(Analysis!$D$14-500)/1000000</f>
        <v>9.8525054540406369</v>
      </c>
      <c r="R444">
        <f t="shared" ca="1" si="817"/>
        <v>0</v>
      </c>
      <c r="S444">
        <f t="shared" ca="1" si="823"/>
        <v>0</v>
      </c>
      <c r="T444">
        <f>IF(P444,T443+S444*$D444,0)</f>
        <v>0</v>
      </c>
      <c r="U444">
        <f>IF($P444,T444*Analysis!$B$28+Analysis!$B$29,0)</f>
        <v>0</v>
      </c>
      <c r="V444">
        <f>U444-'Flight Input'!$U444</f>
        <v>0</v>
      </c>
      <c r="W444">
        <f ca="1">MEDIAN2(R444,Analysis!$B$5,2)</f>
        <v>0</v>
      </c>
      <c r="X444">
        <f t="shared" ref="X444:Y444" ca="1" si="936">X443+W444*$D444</f>
        <v>0</v>
      </c>
      <c r="Y444">
        <f t="shared" ca="1" si="936"/>
        <v>0</v>
      </c>
      <c r="AA444">
        <f ca="1">AVERAGE2(W444,Analysis!$B$6,2)</f>
        <v>0</v>
      </c>
      <c r="AB444">
        <f t="shared" ref="AB444:AC444" ca="1" si="937">AB443+AA444*$D444</f>
        <v>0</v>
      </c>
      <c r="AC444">
        <f t="shared" ca="1" si="937"/>
        <v>0</v>
      </c>
      <c r="AF444">
        <f ca="1">IF(B444&gt;0,C444-Analysis!$B$14,0)</f>
        <v>-6.2251457151774048E-5</v>
      </c>
      <c r="AG444">
        <f ca="1">IF(B444&gt;0,AG443+AF444*$D444,0)</f>
        <v>-7.0451085473593961E-3</v>
      </c>
      <c r="AH444">
        <f ca="1">IF(B444&gt;0,AH443+AG444*$D444,0)</f>
        <v>-5.2567182391605995E-2</v>
      </c>
      <c r="AI444">
        <f ca="1">IF(AND(B444&gt;Analysis!$B$39,B444&lt;Analysis!$B$40),FilterInput(AF444,Analysis!$B$34,Analysis!$B$35),0)</f>
        <v>0</v>
      </c>
      <c r="AJ444">
        <f ca="1">MEDIAN2(AI444,Analysis!$B$5,2)</f>
        <v>0</v>
      </c>
      <c r="AK444">
        <f ca="1">AVERAGE2(AJ444,Analysis!$B$6,2)</f>
        <v>0</v>
      </c>
      <c r="AL444">
        <f ca="1">INTEGRAL2(R444,$B444,AL443,R443,$B443,Analysis!$B$22)</f>
        <v>0</v>
      </c>
      <c r="AM444">
        <f ca="1">IF(AND(B444&lt;Analysis!$B$40,B444&gt;0),INTEGRAL2(AL444,$B444,AM443,AL443,$B443,Analysis!$B$23),0)</f>
        <v>0</v>
      </c>
      <c r="AN444">
        <f>IF($P444,AM444*Analysis!$B$30+Analysis!$B$31,0)</f>
        <v>0</v>
      </c>
      <c r="AO444">
        <f>AN444-'Flight Input'!$U444</f>
        <v>0</v>
      </c>
      <c r="AQ444">
        <f>Analysis!$B$36*'Flight Input'!U444+IF('Flight Input'!U444 &gt; 0,Analysis!$B$37,0)</f>
        <v>0</v>
      </c>
      <c r="AR444">
        <f ca="1">_xlfn.COVARIANCE.P($AN$102:$AN$1102,'Flight Input'!U444:U1444)</f>
        <v>-8.0364061309368944E-3</v>
      </c>
    </row>
    <row r="445" spans="1:44" x14ac:dyDescent="0.3">
      <c r="A445">
        <v>443</v>
      </c>
      <c r="B445">
        <f>'Flight Input'!M445</f>
        <v>8.9112809999933233</v>
      </c>
      <c r="C445">
        <f ca="1">INDIRECT(CONCATENATE("'Flight Input'!",Analysis!$B$2,A445+2))</f>
        <v>9.850083660000001</v>
      </c>
      <c r="D445">
        <f t="shared" si="814"/>
        <v>2.0092999999178573E-2</v>
      </c>
      <c r="F445">
        <f t="shared" ca="1" si="820"/>
        <v>87.278959690536695</v>
      </c>
      <c r="G445">
        <f t="shared" ca="1" si="821"/>
        <v>387.47273822549352</v>
      </c>
      <c r="I445">
        <f>SUM(D$2:D445)/COUNT(D$2:D445)</f>
        <v>1.9997022573358662E-2</v>
      </c>
      <c r="J445">
        <f t="shared" si="815"/>
        <v>1.0047995858117287</v>
      </c>
      <c r="L445">
        <f ca="1">VARA(C$2:C445)</f>
        <v>5.03265498603701E-4</v>
      </c>
      <c r="M445">
        <f t="shared" ca="1" si="816"/>
        <v>-5.6066569170070336E-5</v>
      </c>
      <c r="N445">
        <f t="shared" ca="1" si="822"/>
        <v>-0.15037475738430128</v>
      </c>
      <c r="O445" t="b">
        <f ca="1">IF(OR(O444,M445*MIN((B445-B$2)*Analysis!$B$19,1)&gt;Analysis!$B$18),TRUE,FALSE)</f>
        <v>0</v>
      </c>
      <c r="P445" t="b">
        <f>IF(OR('Flight Input'!N445=3,'Flight Input'!N445=9),TRUE,FALSE)</f>
        <v>0</v>
      </c>
      <c r="Q445">
        <f ca="1">IF(O445,Q444,SUM(C$2:C445)/COUNT(C$2:C445))+(Analysis!$D$14-500)/1000000</f>
        <v>9.8525002472973018</v>
      </c>
      <c r="R445">
        <f t="shared" ca="1" si="817"/>
        <v>0</v>
      </c>
      <c r="S445">
        <f t="shared" ca="1" si="823"/>
        <v>0</v>
      </c>
      <c r="T445">
        <f>IF(P445,T444+S445*$D445,0)</f>
        <v>0</v>
      </c>
      <c r="U445">
        <f>IF($P445,T445*Analysis!$B$28+Analysis!$B$29,0)</f>
        <v>0</v>
      </c>
      <c r="V445">
        <f>U445-'Flight Input'!$U445</f>
        <v>0</v>
      </c>
      <c r="W445">
        <f ca="1">MEDIAN2(R445,Analysis!$B$5,2)</f>
        <v>0</v>
      </c>
      <c r="X445">
        <f t="shared" ref="X445:Y445" ca="1" si="938">X444+W445*$D445</f>
        <v>0</v>
      </c>
      <c r="Y445">
        <f t="shared" ca="1" si="938"/>
        <v>0</v>
      </c>
      <c r="AA445">
        <f ca="1">AVERAGE2(W445,Analysis!$B$6,2)</f>
        <v>0</v>
      </c>
      <c r="AB445">
        <f t="shared" ref="AB445:AC445" ca="1" si="939">AB444+AA445*$D445</f>
        <v>0</v>
      </c>
      <c r="AC445">
        <f t="shared" ca="1" si="939"/>
        <v>0</v>
      </c>
      <c r="AF445">
        <f ca="1">IF(B445&gt;0,C445-Analysis!$B$14,0)</f>
        <v>-3.0837314571510177E-3</v>
      </c>
      <c r="AG445">
        <f ca="1">IF(B445&gt;0,AG444+AF445*$D445,0)</f>
        <v>-7.1070699635253981E-3</v>
      </c>
      <c r="AH445">
        <f ca="1">IF(B445&gt;0,AH444+AG445*$D445,0)</f>
        <v>-5.2709984748377271E-2</v>
      </c>
      <c r="AI445">
        <f ca="1">IF(AND(B445&gt;Analysis!$B$39,B445&lt;Analysis!$B$40),FilterInput(AF445,Analysis!$B$34,Analysis!$B$35),0)</f>
        <v>0</v>
      </c>
      <c r="AJ445">
        <f ca="1">MEDIAN2(AI445,Analysis!$B$5,2)</f>
        <v>0</v>
      </c>
      <c r="AK445">
        <f ca="1">AVERAGE2(AJ445,Analysis!$B$6,2)</f>
        <v>0</v>
      </c>
      <c r="AL445">
        <f ca="1">INTEGRAL2(R445,$B445,AL444,R444,$B444,Analysis!$B$22)</f>
        <v>0</v>
      </c>
      <c r="AM445">
        <f ca="1">IF(AND(B445&lt;Analysis!$B$40,B445&gt;0),INTEGRAL2(AL445,$B445,AM444,AL444,$B444,Analysis!$B$23),0)</f>
        <v>0</v>
      </c>
      <c r="AN445">
        <f>IF($P445,AM445*Analysis!$B$30+Analysis!$B$31,0)</f>
        <v>0</v>
      </c>
      <c r="AO445">
        <f>AN445-'Flight Input'!$U445</f>
        <v>0</v>
      </c>
      <c r="AQ445">
        <f>Analysis!$B$36*'Flight Input'!U445+IF('Flight Input'!U445 &gt; 0,Analysis!$B$37,0)</f>
        <v>0</v>
      </c>
      <c r="AR445">
        <f ca="1">_xlfn.COVARIANCE.P($AN$102:$AN$1102,'Flight Input'!U445:U1445)</f>
        <v>-8.0114474501154463E-3</v>
      </c>
    </row>
    <row r="446" spans="1:44" x14ac:dyDescent="0.3">
      <c r="A446">
        <v>444</v>
      </c>
      <c r="B446">
        <f>'Flight Input'!M446</f>
        <v>8.9323690000019269</v>
      </c>
      <c r="C446">
        <f ca="1">INDIRECT(CONCATENATE("'Flight Input'!",Analysis!$B$2,A446+2))</f>
        <v>9.8507409300000006</v>
      </c>
      <c r="D446">
        <f t="shared" si="814"/>
        <v>2.1088000008603558E-2</v>
      </c>
      <c r="F446">
        <f t="shared" ca="1" si="820"/>
        <v>87.486692115353293</v>
      </c>
      <c r="G446">
        <f t="shared" ca="1" si="821"/>
        <v>389.31765758957476</v>
      </c>
      <c r="I446">
        <f>SUM(D$2:D446)/COUNT(D$2:D446)</f>
        <v>1.9999479729744349E-2</v>
      </c>
      <c r="J446">
        <f t="shared" si="815"/>
        <v>1.054427429791601</v>
      </c>
      <c r="L446">
        <f ca="1">VARA(C$2:C446)</f>
        <v>5.021381306668253E-4</v>
      </c>
      <c r="M446">
        <f t="shared" ca="1" si="816"/>
        <v>-5.3460163904388908E-5</v>
      </c>
      <c r="N446">
        <f t="shared" ca="1" si="822"/>
        <v>3.1167962809723237E-2</v>
      </c>
      <c r="O446" t="b">
        <f ca="1">IF(OR(O445,M446*MIN((B446-B$2)*Analysis!$B$19,1)&gt;Analysis!$B$18),TRUE,FALSE)</f>
        <v>0</v>
      </c>
      <c r="P446" t="b">
        <f>IF(OR('Flight Input'!N446=3,'Flight Input'!N446=9),TRUE,FALSE)</f>
        <v>0</v>
      </c>
      <c r="Q446">
        <f ca="1">IF(O446,Q445,SUM(C$2:C446)/COUNT(C$2:C446))+(Analysis!$D$14-500)/1000000</f>
        <v>9.8524965409662961</v>
      </c>
      <c r="R446">
        <f t="shared" ca="1" si="817"/>
        <v>0</v>
      </c>
      <c r="S446">
        <f t="shared" ca="1" si="823"/>
        <v>0</v>
      </c>
      <c r="T446">
        <f>IF(P446,T445+S446*$D446,0)</f>
        <v>0</v>
      </c>
      <c r="U446">
        <f>IF($P446,T446*Analysis!$B$28+Analysis!$B$29,0)</f>
        <v>0</v>
      </c>
      <c r="V446">
        <f>U446-'Flight Input'!$U446</f>
        <v>0</v>
      </c>
      <c r="W446">
        <f ca="1">MEDIAN2(R446,Analysis!$B$5,2)</f>
        <v>0</v>
      </c>
      <c r="X446">
        <f t="shared" ref="X446:Y446" ca="1" si="940">X445+W446*$D446</f>
        <v>0</v>
      </c>
      <c r="Y446">
        <f t="shared" ca="1" si="940"/>
        <v>0</v>
      </c>
      <c r="AA446">
        <f ca="1">AVERAGE2(W446,Analysis!$B$6,2)</f>
        <v>0</v>
      </c>
      <c r="AB446">
        <f t="shared" ref="AB446:AC446" ca="1" si="941">AB445+AA446*$D446</f>
        <v>0</v>
      </c>
      <c r="AC446">
        <f t="shared" ca="1" si="941"/>
        <v>0</v>
      </c>
      <c r="AF446">
        <f ca="1">IF(B446&gt;0,C446-Analysis!$B$14,0)</f>
        <v>-2.4264614571514187E-3</v>
      </c>
      <c r="AG446">
        <f ca="1">IF(B446&gt;0,AG445+AF446*$D446,0)</f>
        <v>-7.1582391827546832E-3</v>
      </c>
      <c r="AH446">
        <f ca="1">IF(B446&gt;0,AH445+AG446*$D446,0)</f>
        <v>-5.2860937696324786E-2</v>
      </c>
      <c r="AI446">
        <f ca="1">IF(AND(B446&gt;Analysis!$B$39,B446&lt;Analysis!$B$40),FilterInput(AF446,Analysis!$B$34,Analysis!$B$35),0)</f>
        <v>0</v>
      </c>
      <c r="AJ446">
        <f ca="1">MEDIAN2(AI446,Analysis!$B$5,2)</f>
        <v>0</v>
      </c>
      <c r="AK446">
        <f ca="1">AVERAGE2(AJ446,Analysis!$B$6,2)</f>
        <v>0</v>
      </c>
      <c r="AL446">
        <f ca="1">INTEGRAL2(R446,$B446,AL445,R445,$B445,Analysis!$B$22)</f>
        <v>0</v>
      </c>
      <c r="AM446">
        <f ca="1">IF(AND(B446&lt;Analysis!$B$40,B446&gt;0),INTEGRAL2(AL446,$B446,AM445,AL445,$B445,Analysis!$B$23),0)</f>
        <v>0</v>
      </c>
      <c r="AN446">
        <f>IF($P446,AM446*Analysis!$B$30+Analysis!$B$31,0)</f>
        <v>0</v>
      </c>
      <c r="AO446">
        <f>AN446-'Flight Input'!$U446</f>
        <v>0</v>
      </c>
      <c r="AQ446">
        <f>Analysis!$B$36*'Flight Input'!U446+IF('Flight Input'!U446 &gt; 0,Analysis!$B$37,0)</f>
        <v>0</v>
      </c>
      <c r="AR446">
        <f ca="1">_xlfn.COVARIANCE.P($AN$102:$AN$1102,'Flight Input'!U446:U1446)</f>
        <v>-7.9867670034533735E-3</v>
      </c>
    </row>
    <row r="447" spans="1:44" x14ac:dyDescent="0.3">
      <c r="A447">
        <v>445</v>
      </c>
      <c r="B447">
        <f>'Flight Input'!M447</f>
        <v>8.9531209999986459</v>
      </c>
      <c r="C447">
        <f ca="1">INDIRECT(CONCATENATE("'Flight Input'!",Analysis!$B$2,A447+2))</f>
        <v>9.8506232100000002</v>
      </c>
      <c r="D447">
        <f t="shared" si="814"/>
        <v>2.0751999996718951E-2</v>
      </c>
      <c r="F447">
        <f t="shared" ca="1" si="820"/>
        <v>87.691112248174889</v>
      </c>
      <c r="G447">
        <f t="shared" ca="1" si="821"/>
        <v>391.1374235506612</v>
      </c>
      <c r="I447">
        <f>SUM(D$2:D447)/COUNT(D$2:D447)</f>
        <v>2.0001170786524067E-2</v>
      </c>
      <c r="J447">
        <f t="shared" si="815"/>
        <v>1.0375392629865827</v>
      </c>
      <c r="L447">
        <f ca="1">VARA(C$2:C447)</f>
        <v>5.0101670197879005E-4</v>
      </c>
      <c r="M447">
        <f t="shared" ca="1" si="816"/>
        <v>-5.403954742735879E-5</v>
      </c>
      <c r="N447">
        <f t="shared" ca="1" si="822"/>
        <v>-5.6727062460988987E-3</v>
      </c>
      <c r="O447" t="b">
        <f ca="1">IF(OR(O446,M447*MIN((B447-B$2)*Analysis!$B$19,1)&gt;Analysis!$B$18),TRUE,FALSE)</f>
        <v>0</v>
      </c>
      <c r="P447" t="b">
        <f>IF(OR('Flight Input'!N447=3,'Flight Input'!N447=9),TRUE,FALSE)</f>
        <v>0</v>
      </c>
      <c r="Q447">
        <f ca="1">IF(O447,Q446,SUM(C$2:C447)/COUNT(C$2:C447))+(Analysis!$D$14-500)/1000000</f>
        <v>9.8524925873094205</v>
      </c>
      <c r="R447">
        <f t="shared" ca="1" si="817"/>
        <v>0</v>
      </c>
      <c r="S447">
        <f t="shared" ca="1" si="823"/>
        <v>0</v>
      </c>
      <c r="T447">
        <f>IF(P447,T446+S447*$D447,0)</f>
        <v>0</v>
      </c>
      <c r="U447">
        <f>IF($P447,T447*Analysis!$B$28+Analysis!$B$29,0)</f>
        <v>0</v>
      </c>
      <c r="V447">
        <f>U447-'Flight Input'!$U447</f>
        <v>0</v>
      </c>
      <c r="W447">
        <f ca="1">MEDIAN2(R447,Analysis!$B$5,2)</f>
        <v>0</v>
      </c>
      <c r="X447">
        <f t="shared" ref="X447:Y447" ca="1" si="942">X446+W447*$D447</f>
        <v>0</v>
      </c>
      <c r="Y447">
        <f t="shared" ca="1" si="942"/>
        <v>0</v>
      </c>
      <c r="AA447">
        <f ca="1">AVERAGE2(W447,Analysis!$B$6,2)</f>
        <v>0</v>
      </c>
      <c r="AB447">
        <f t="shared" ref="AB447:AC447" ca="1" si="943">AB446+AA447*$D447</f>
        <v>0</v>
      </c>
      <c r="AC447">
        <f t="shared" ca="1" si="943"/>
        <v>0</v>
      </c>
      <c r="AF447">
        <f ca="1">IF(B447&gt;0,C447-Analysis!$B$14,0)</f>
        <v>-2.5441814571518506E-3</v>
      </c>
      <c r="AG447">
        <f ca="1">IF(B447&gt;0,AG446+AF447*$D447,0)</f>
        <v>-7.2110360363451505E-3</v>
      </c>
      <c r="AH447">
        <f ca="1">IF(B447&gt;0,AH446+AG447*$D447,0)</f>
        <v>-5.3010581116127359E-2</v>
      </c>
      <c r="AI447">
        <f ca="1">IF(AND(B447&gt;Analysis!$B$39,B447&lt;Analysis!$B$40),FilterInput(AF447,Analysis!$B$34,Analysis!$B$35),0)</f>
        <v>0</v>
      </c>
      <c r="AJ447">
        <f ca="1">MEDIAN2(AI447,Analysis!$B$5,2)</f>
        <v>0</v>
      </c>
      <c r="AK447">
        <f ca="1">AVERAGE2(AJ447,Analysis!$B$6,2)</f>
        <v>0</v>
      </c>
      <c r="AL447">
        <f ca="1">INTEGRAL2(R447,$B447,AL446,R446,$B446,Analysis!$B$22)</f>
        <v>0</v>
      </c>
      <c r="AM447">
        <f ca="1">IF(AND(B447&lt;Analysis!$B$40,B447&gt;0),INTEGRAL2(AL447,$B447,AM446,AL446,$B446,Analysis!$B$23),0)</f>
        <v>0</v>
      </c>
      <c r="AN447">
        <f>IF($P447,AM447*Analysis!$B$30+Analysis!$B$31,0)</f>
        <v>0</v>
      </c>
      <c r="AO447">
        <f>AN447-'Flight Input'!$U447</f>
        <v>0</v>
      </c>
      <c r="AQ447">
        <f>Analysis!$B$36*'Flight Input'!U447+IF('Flight Input'!U447 &gt; 0,Analysis!$B$37,0)</f>
        <v>0</v>
      </c>
      <c r="AR447">
        <f ca="1">_xlfn.COVARIANCE.P($AN$102:$AN$1102,'Flight Input'!U447:U1447)</f>
        <v>-7.9623049596532006E-3</v>
      </c>
    </row>
    <row r="448" spans="1:44" x14ac:dyDescent="0.3">
      <c r="A448">
        <v>446</v>
      </c>
      <c r="B448">
        <f>'Flight Input'!M448</f>
        <v>8.9713460000057239</v>
      </c>
      <c r="C448">
        <f ca="1">INDIRECT(CONCATENATE("'Flight Input'!",Analysis!$B$2,A448+2))</f>
        <v>9.8519573700000009</v>
      </c>
      <c r="D448">
        <f t="shared" si="814"/>
        <v>1.8225000007078052E-2</v>
      </c>
      <c r="F448">
        <f t="shared" ca="1" si="820"/>
        <v>87.870664171312868</v>
      </c>
      <c r="G448">
        <f t="shared" ca="1" si="821"/>
        <v>392.73886640580531</v>
      </c>
      <c r="I448">
        <f>SUM(D$2:D448)/COUNT(D$2:D448)</f>
        <v>1.9997188340830242E-2</v>
      </c>
      <c r="J448">
        <f t="shared" si="815"/>
        <v>0.91137812458695822</v>
      </c>
      <c r="L448">
        <f ca="1">VARA(C$2:C448)</f>
        <v>4.9989375064086463E-4</v>
      </c>
      <c r="M448">
        <f t="shared" ca="1" si="816"/>
        <v>-6.1615985596120789E-5</v>
      </c>
      <c r="N448">
        <f t="shared" ca="1" si="822"/>
        <v>7.3204938243215473E-2</v>
      </c>
      <c r="O448" t="b">
        <f ca="1">IF(OR(O447,M448*MIN((B448-B$2)*Analysis!$B$19,1)&gt;Analysis!$B$18),TRUE,FALSE)</f>
        <v>0</v>
      </c>
      <c r="P448" t="b">
        <f>IF(OR('Flight Input'!N448=3,'Flight Input'!N448=9),TRUE,FALSE)</f>
        <v>0</v>
      </c>
      <c r="Q448">
        <f ca="1">IF(O448,Q447,SUM(C$2:C448)/COUNT(C$2:C448))+(Analysis!$D$14-500)/1000000</f>
        <v>9.8524916360402717</v>
      </c>
      <c r="R448">
        <f t="shared" ca="1" si="817"/>
        <v>0</v>
      </c>
      <c r="S448">
        <f t="shared" ca="1" si="823"/>
        <v>0</v>
      </c>
      <c r="T448">
        <f>IF(P448,T447+S448*$D448,0)</f>
        <v>0</v>
      </c>
      <c r="U448">
        <f>IF($P448,T448*Analysis!$B$28+Analysis!$B$29,0)</f>
        <v>0</v>
      </c>
      <c r="V448">
        <f>U448-'Flight Input'!$U448</f>
        <v>0</v>
      </c>
      <c r="W448">
        <f ca="1">MEDIAN2(R448,Analysis!$B$5,2)</f>
        <v>0</v>
      </c>
      <c r="X448">
        <f t="shared" ref="X448:Y448" ca="1" si="944">X447+W448*$D448</f>
        <v>0</v>
      </c>
      <c r="Y448">
        <f t="shared" ca="1" si="944"/>
        <v>0</v>
      </c>
      <c r="AA448">
        <f ca="1">AVERAGE2(W448,Analysis!$B$6,2)</f>
        <v>0</v>
      </c>
      <c r="AB448">
        <f t="shared" ref="AB448:AC448" ca="1" si="945">AB447+AA448*$D448</f>
        <v>0</v>
      </c>
      <c r="AC448">
        <f t="shared" ca="1" si="945"/>
        <v>0</v>
      </c>
      <c r="AF448">
        <f ca="1">IF(B448&gt;0,C448-Analysis!$B$14,0)</f>
        <v>-1.2100214571511003E-3</v>
      </c>
      <c r="AG448">
        <f ca="1">IF(B448&gt;0,AG447+AF448*$D448,0)</f>
        <v>-7.233088677410294E-3</v>
      </c>
      <c r="AH448">
        <f ca="1">IF(B448&gt;0,AH447+AG448*$D448,0)</f>
        <v>-5.3142404157324359E-2</v>
      </c>
      <c r="AI448">
        <f ca="1">IF(AND(B448&gt;Analysis!$B$39,B448&lt;Analysis!$B$40),FilterInput(AF448,Analysis!$B$34,Analysis!$B$35),0)</f>
        <v>0</v>
      </c>
      <c r="AJ448">
        <f ca="1">MEDIAN2(AI448,Analysis!$B$5,2)</f>
        <v>0</v>
      </c>
      <c r="AK448">
        <f ca="1">AVERAGE2(AJ448,Analysis!$B$6,2)</f>
        <v>0</v>
      </c>
      <c r="AL448">
        <f ca="1">INTEGRAL2(R448,$B448,AL447,R447,$B447,Analysis!$B$22)</f>
        <v>0</v>
      </c>
      <c r="AM448">
        <f ca="1">IF(AND(B448&lt;Analysis!$B$40,B448&gt;0),INTEGRAL2(AL448,$B448,AM447,AL447,$B447,Analysis!$B$23),0)</f>
        <v>0</v>
      </c>
      <c r="AN448">
        <f>IF($P448,AM448*Analysis!$B$30+Analysis!$B$31,0)</f>
        <v>0</v>
      </c>
      <c r="AO448">
        <f>AN448-'Flight Input'!$U448</f>
        <v>0</v>
      </c>
      <c r="AQ448">
        <f>Analysis!$B$36*'Flight Input'!U448+IF('Flight Input'!U448 &gt; 0,Analysis!$B$37,0)</f>
        <v>0</v>
      </c>
      <c r="AR448">
        <f ca="1">_xlfn.COVARIANCE.P($AN$102:$AN$1102,'Flight Input'!U448:U1448)</f>
        <v>-7.9383216811080588E-3</v>
      </c>
    </row>
    <row r="449" spans="1:44" x14ac:dyDescent="0.3">
      <c r="A449">
        <v>447</v>
      </c>
      <c r="B449">
        <f>'Flight Input'!M449</f>
        <v>8.9924549999996088</v>
      </c>
      <c r="C449">
        <f ca="1">INDIRECT(CONCATENATE("'Flight Input'!",Analysis!$B$2,A449+2))</f>
        <v>9.8511529499999995</v>
      </c>
      <c r="D449">
        <f t="shared" si="814"/>
        <v>2.1108999993884936E-2</v>
      </c>
      <c r="F449">
        <f t="shared" ca="1" si="820"/>
        <v>88.078612158874179</v>
      </c>
      <c r="G449">
        <f t="shared" ca="1" si="821"/>
        <v>394.59811782932837</v>
      </c>
      <c r="I449">
        <f>SUM(D$2:D449)/COUNT(D$2:D449)</f>
        <v>1.9999675615221861E-2</v>
      </c>
      <c r="J449">
        <f t="shared" si="815"/>
        <v>1.0554671185676012</v>
      </c>
      <c r="L449">
        <f ca="1">VARA(C$2:C449)</f>
        <v>4.9877878990025422E-4</v>
      </c>
      <c r="M449">
        <f t="shared" ca="1" si="816"/>
        <v>-5.2819211754863261E-5</v>
      </c>
      <c r="N449">
        <f t="shared" ca="1" si="822"/>
        <v>-3.8107916065872542E-2</v>
      </c>
      <c r="O449" t="b">
        <f ca="1">IF(OR(O448,M449*MIN((B449-B$2)*Analysis!$B$19,1)&gt;Analysis!$B$18),TRUE,FALSE)</f>
        <v>0</v>
      </c>
      <c r="P449" t="b">
        <f>IF(OR('Flight Input'!N449=3,'Flight Input'!N449=9),TRUE,FALSE)</f>
        <v>0</v>
      </c>
      <c r="Q449">
        <f ca="1">IF(O449,Q448,SUM(C$2:C449)/COUNT(C$2:C449))+(Analysis!$D$14-500)/1000000</f>
        <v>9.8524888934375028</v>
      </c>
      <c r="R449">
        <f t="shared" ca="1" si="817"/>
        <v>0</v>
      </c>
      <c r="S449">
        <f t="shared" ca="1" si="823"/>
        <v>0</v>
      </c>
      <c r="T449">
        <f>IF(P449,T448+S449*$D449,0)</f>
        <v>0</v>
      </c>
      <c r="U449">
        <f>IF($P449,T449*Analysis!$B$28+Analysis!$B$29,0)</f>
        <v>0</v>
      </c>
      <c r="V449">
        <f>U449-'Flight Input'!$U449</f>
        <v>0</v>
      </c>
      <c r="W449">
        <f ca="1">MEDIAN2(R449,Analysis!$B$5,2)</f>
        <v>0</v>
      </c>
      <c r="X449">
        <f t="shared" ref="X449:Y449" ca="1" si="946">X448+W449*$D449</f>
        <v>0</v>
      </c>
      <c r="Y449">
        <f t="shared" ca="1" si="946"/>
        <v>0</v>
      </c>
      <c r="AA449">
        <f ca="1">AVERAGE2(W449,Analysis!$B$6,2)</f>
        <v>0</v>
      </c>
      <c r="AB449">
        <f t="shared" ref="AB449:AC449" ca="1" si="947">AB448+AA449*$D449</f>
        <v>0</v>
      </c>
      <c r="AC449">
        <f t="shared" ca="1" si="947"/>
        <v>0</v>
      </c>
      <c r="AF449">
        <f ca="1">IF(B449&gt;0,C449-Analysis!$B$14,0)</f>
        <v>-2.0144414571525715E-3</v>
      </c>
      <c r="AG449">
        <f ca="1">IF(B449&gt;0,AG448+AF449*$D449,0)</f>
        <v>-7.2756115221170089E-3</v>
      </c>
      <c r="AH449">
        <f ca="1">IF(B449&gt;0,AH448+AG449*$D449,0)</f>
        <v>-5.3295985040900239E-2</v>
      </c>
      <c r="AI449">
        <f ca="1">IF(AND(B449&gt;Analysis!$B$39,B449&lt;Analysis!$B$40),FilterInput(AF449,Analysis!$B$34,Analysis!$B$35),0)</f>
        <v>0</v>
      </c>
      <c r="AJ449">
        <f ca="1">MEDIAN2(AI449,Analysis!$B$5,2)</f>
        <v>0</v>
      </c>
      <c r="AK449">
        <f ca="1">AVERAGE2(AJ449,Analysis!$B$6,2)</f>
        <v>0</v>
      </c>
      <c r="AL449">
        <f ca="1">INTEGRAL2(R449,$B449,AL448,R448,$B448,Analysis!$B$22)</f>
        <v>0</v>
      </c>
      <c r="AM449">
        <f ca="1">IF(AND(B449&lt;Analysis!$B$40,B449&gt;0),INTEGRAL2(AL449,$B449,AM448,AL448,$B448,Analysis!$B$23),0)</f>
        <v>0</v>
      </c>
      <c r="AN449">
        <f>IF($P449,AM449*Analysis!$B$30+Analysis!$B$31,0)</f>
        <v>0</v>
      </c>
      <c r="AO449">
        <f>AN449-'Flight Input'!$U449</f>
        <v>0</v>
      </c>
      <c r="AQ449">
        <f>Analysis!$B$36*'Flight Input'!U449+IF('Flight Input'!U449 &gt; 0,Analysis!$B$37,0)</f>
        <v>0</v>
      </c>
      <c r="AR449">
        <f ca="1">_xlfn.COVARIANCE.P($AN$102:$AN$1102,'Flight Input'!U449:U1449)</f>
        <v>-7.9143938873856567E-3</v>
      </c>
    </row>
    <row r="450" spans="1:44" x14ac:dyDescent="0.3">
      <c r="A450">
        <v>448</v>
      </c>
      <c r="B450">
        <f>'Flight Input'!M450</f>
        <v>9.0075380000052974</v>
      </c>
      <c r="C450">
        <f ca="1">INDIRECT(CONCATENATE("'Flight Input'!",Analysis!$B$2,A450+2))</f>
        <v>9.8503387199999999</v>
      </c>
      <c r="D450">
        <f t="shared" si="814"/>
        <v>1.5083000005688518E-2</v>
      </c>
      <c r="F450">
        <f t="shared" ca="1" si="820"/>
        <v>88.227184817843977</v>
      </c>
      <c r="G450">
        <f t="shared" ca="1" si="821"/>
        <v>395.92884845843781</v>
      </c>
      <c r="I450">
        <f>SUM(D$2:D450)/COUNT(D$2:D450)</f>
        <v>1.9988700892879154E-2</v>
      </c>
      <c r="J450">
        <f t="shared" si="815"/>
        <v>0.75457630220790084</v>
      </c>
      <c r="L450">
        <f ca="1">VARA(C$2:C450)</f>
        <v>4.976747145600352E-4</v>
      </c>
      <c r="M450">
        <f t="shared" ca="1" si="816"/>
        <v>-7.3199982748963535E-5</v>
      </c>
      <c r="N450">
        <f t="shared" ca="1" si="822"/>
        <v>-5.3983292428064565E-2</v>
      </c>
      <c r="O450" t="b">
        <f ca="1">IF(OR(O449,M450*MIN((B450-B$2)*Analysis!$B$19,1)&gt;Analysis!$B$18),TRUE,FALSE)</f>
        <v>0</v>
      </c>
      <c r="P450" t="b">
        <f>IF(OR('Flight Input'!N450=3,'Flight Input'!N450=9),TRUE,FALSE)</f>
        <v>0</v>
      </c>
      <c r="Q450">
        <f ca="1">IF(O450,Q449,SUM(C$2:C450)/COUNT(C$2:C450))+(Analysis!$D$14-500)/1000000</f>
        <v>9.852484349621383</v>
      </c>
      <c r="R450">
        <f t="shared" ca="1" si="817"/>
        <v>0</v>
      </c>
      <c r="S450">
        <f t="shared" ca="1" si="823"/>
        <v>0</v>
      </c>
      <c r="T450">
        <f>IF(P450,T449+S450*$D450,0)</f>
        <v>0</v>
      </c>
      <c r="U450">
        <f>IF($P450,T450*Analysis!$B$28+Analysis!$B$29,0)</f>
        <v>0</v>
      </c>
      <c r="V450">
        <f>U450-'Flight Input'!$U450</f>
        <v>0</v>
      </c>
      <c r="W450">
        <f ca="1">MEDIAN2(R450,Analysis!$B$5,2)</f>
        <v>0</v>
      </c>
      <c r="X450">
        <f t="shared" ref="X450:Y450" ca="1" si="948">X449+W450*$D450</f>
        <v>0</v>
      </c>
      <c r="Y450">
        <f t="shared" ca="1" si="948"/>
        <v>0</v>
      </c>
      <c r="AA450">
        <f ca="1">AVERAGE2(W450,Analysis!$B$6,2)</f>
        <v>0</v>
      </c>
      <c r="AB450">
        <f t="shared" ref="AB450:AC450" ca="1" si="949">AB449+AA450*$D450</f>
        <v>0</v>
      </c>
      <c r="AC450">
        <f t="shared" ca="1" si="949"/>
        <v>0</v>
      </c>
      <c r="AF450">
        <f ca="1">IF(B450&gt;0,C450-Analysis!$B$14,0)</f>
        <v>-2.8286714571521543E-3</v>
      </c>
      <c r="AG450">
        <f ca="1">IF(B450&gt;0,AG449+AF450*$D450,0)</f>
        <v>-7.3182763737213259E-3</v>
      </c>
      <c r="AH450">
        <f ca="1">IF(B450&gt;0,AH449+AG450*$D450,0)</f>
        <v>-5.3406366603486709E-2</v>
      </c>
      <c r="AI450">
        <f ca="1">IF(AND(B450&gt;Analysis!$B$39,B450&lt;Analysis!$B$40),FilterInput(AF450,Analysis!$B$34,Analysis!$B$35),0)</f>
        <v>0</v>
      </c>
      <c r="AJ450">
        <f ca="1">MEDIAN2(AI450,Analysis!$B$5,2)</f>
        <v>0</v>
      </c>
      <c r="AK450">
        <f ca="1">AVERAGE2(AJ450,Analysis!$B$6,2)</f>
        <v>0</v>
      </c>
      <c r="AL450">
        <f ca="1">INTEGRAL2(R450,$B450,AL449,R449,$B449,Analysis!$B$22)</f>
        <v>0</v>
      </c>
      <c r="AM450">
        <f ca="1">IF(AND(B450&lt;Analysis!$B$40,B450&gt;0),INTEGRAL2(AL450,$B450,AM449,AL449,$B449,Analysis!$B$23),0)</f>
        <v>0</v>
      </c>
      <c r="AN450">
        <f>IF($P450,AM450*Analysis!$B$30+Analysis!$B$31,0)</f>
        <v>0</v>
      </c>
      <c r="AO450">
        <f>AN450-'Flight Input'!$U450</f>
        <v>0</v>
      </c>
      <c r="AQ450">
        <f>Analysis!$B$36*'Flight Input'!U450+IF('Flight Input'!U450 &gt; 0,Analysis!$B$37,0)</f>
        <v>0</v>
      </c>
      <c r="AR450">
        <f ca="1">_xlfn.COVARIANCE.P($AN$102:$AN$1102,'Flight Input'!U450:U1450)</f>
        <v>-7.8907788852098735E-3</v>
      </c>
    </row>
    <row r="451" spans="1:44" x14ac:dyDescent="0.3">
      <c r="A451">
        <v>449</v>
      </c>
      <c r="B451">
        <f>'Flight Input'!M451</f>
        <v>9.0278510000061942</v>
      </c>
      <c r="C451">
        <f ca="1">INDIRECT(CONCATENATE("'Flight Input'!",Analysis!$B$2,A451+2))</f>
        <v>9.8537231700000003</v>
      </c>
      <c r="D451">
        <f t="shared" ref="D451:D514" si="950">B451-B450</f>
        <v>2.0313000000896864E-2</v>
      </c>
      <c r="F451">
        <f t="shared" ca="1" si="820"/>
        <v>88.427343496605019</v>
      </c>
      <c r="G451">
        <f t="shared" ca="1" si="821"/>
        <v>397.72507308696368</v>
      </c>
      <c r="I451">
        <f>SUM(D$2:D451)/COUNT(D$2:D451)</f>
        <v>1.9989423162607479E-2</v>
      </c>
      <c r="J451">
        <f t="shared" ref="J451:J514" si="951">D451/I451</f>
        <v>1.0161874024906667</v>
      </c>
      <c r="L451">
        <f ca="1">VARA(C$2:C451)</f>
        <v>4.9657035054873966E-4</v>
      </c>
      <c r="M451">
        <f t="shared" ref="M451:M514" ca="1" si="952">(L451-L450)/D451</f>
        <v>-5.4367351511188595E-5</v>
      </c>
      <c r="N451">
        <f t="shared" ca="1" si="822"/>
        <v>0.16661497562403368</v>
      </c>
      <c r="O451" t="b">
        <f ca="1">IF(OR(O450,M451*MIN((B451-B$2)*Analysis!$B$19,1)&gt;Analysis!$B$18),TRUE,FALSE)</f>
        <v>0</v>
      </c>
      <c r="P451" t="b">
        <f>IF(OR('Flight Input'!N451=3,'Flight Input'!N451=9),TRUE,FALSE)</f>
        <v>0</v>
      </c>
      <c r="Q451">
        <f ca="1">IF(O451,Q450,SUM(C$2:C451)/COUNT(C$2:C451))+(Analysis!$D$14-500)/1000000</f>
        <v>9.8524873470000021</v>
      </c>
      <c r="R451">
        <f t="shared" ref="R451:R514" ca="1" si="953">IF(O451,C451-Q451,0)</f>
        <v>0</v>
      </c>
      <c r="S451">
        <f t="shared" ca="1" si="823"/>
        <v>0</v>
      </c>
      <c r="T451">
        <f>IF(P451,T450+S451*$D451,0)</f>
        <v>0</v>
      </c>
      <c r="U451">
        <f>IF($P451,T451*Analysis!$B$28+Analysis!$B$29,0)</f>
        <v>0</v>
      </c>
      <c r="V451">
        <f>U451-'Flight Input'!$U451</f>
        <v>0</v>
      </c>
      <c r="W451">
        <f ca="1">MEDIAN2(R451,Analysis!$B$5,2)</f>
        <v>0</v>
      </c>
      <c r="X451">
        <f t="shared" ref="X451:Y451" ca="1" si="954">X450+W451*$D451</f>
        <v>0</v>
      </c>
      <c r="Y451">
        <f t="shared" ca="1" si="954"/>
        <v>0</v>
      </c>
      <c r="AA451">
        <f ca="1">AVERAGE2(W451,Analysis!$B$6,2)</f>
        <v>0</v>
      </c>
      <c r="AB451">
        <f t="shared" ref="AB451:AC451" ca="1" si="955">AB450+AA451*$D451</f>
        <v>0</v>
      </c>
      <c r="AC451">
        <f t="shared" ca="1" si="955"/>
        <v>0</v>
      </c>
      <c r="AF451">
        <f ca="1">IF(B451&gt;0,C451-Analysis!$B$14,0)</f>
        <v>5.557785428482731E-4</v>
      </c>
      <c r="AG451">
        <f ca="1">IF(B451&gt;0,AG450+AF451*$D451,0)</f>
        <v>-7.3069868441799505E-3</v>
      </c>
      <c r="AH451">
        <f ca="1">IF(B451&gt;0,AH450+AG451*$D451,0)</f>
        <v>-5.3554793427259093E-2</v>
      </c>
      <c r="AI451">
        <f ca="1">IF(AND(B451&gt;Analysis!$B$39,B451&lt;Analysis!$B$40),FilterInput(AF451,Analysis!$B$34,Analysis!$B$35),0)</f>
        <v>0</v>
      </c>
      <c r="AJ451">
        <f ca="1">MEDIAN2(AI451,Analysis!$B$5,2)</f>
        <v>0</v>
      </c>
      <c r="AK451">
        <f ca="1">AVERAGE2(AJ451,Analysis!$B$6,2)</f>
        <v>0</v>
      </c>
      <c r="AL451">
        <f ca="1">INTEGRAL2(R451,$B451,AL450,R450,$B450,Analysis!$B$22)</f>
        <v>0</v>
      </c>
      <c r="AM451">
        <f ca="1">IF(AND(B451&lt;Analysis!$B$40,B451&gt;0),INTEGRAL2(AL451,$B451,AM450,AL450,$B450,Analysis!$B$23),0)</f>
        <v>0</v>
      </c>
      <c r="AN451">
        <f>IF($P451,AM451*Analysis!$B$30+Analysis!$B$31,0)</f>
        <v>0</v>
      </c>
      <c r="AO451">
        <f>AN451-'Flight Input'!$U451</f>
        <v>0</v>
      </c>
      <c r="AQ451">
        <f>Analysis!$B$36*'Flight Input'!U451+IF('Flight Input'!U451 &gt; 0,Analysis!$B$37,0)</f>
        <v>0</v>
      </c>
      <c r="AR451">
        <f ca="1">_xlfn.COVARIANCE.P($AN$102:$AN$1102,'Flight Input'!U451:U1451)</f>
        <v>-7.8672722689411313E-3</v>
      </c>
    </row>
    <row r="452" spans="1:44" x14ac:dyDescent="0.3">
      <c r="A452">
        <v>450</v>
      </c>
      <c r="B452">
        <f>'Flight Input'!M452</f>
        <v>9.0519409999978961</v>
      </c>
      <c r="C452">
        <f ca="1">INDIRECT(CONCATENATE("'Flight Input'!",Analysis!$B$2,A452+2))</f>
        <v>9.8534484899999999</v>
      </c>
      <c r="D452">
        <f t="shared" si="950"/>
        <v>2.4089999991701916E-2</v>
      </c>
      <c r="F452">
        <f t="shared" ref="F452:F515" ca="1" si="956">F451+C452*$D452</f>
        <v>88.664713070647352</v>
      </c>
      <c r="G452">
        <f t="shared" ref="G452:G515" ca="1" si="957">G451+F452*$D452</f>
        <v>399.86100602409982</v>
      </c>
      <c r="I452">
        <f>SUM(D$2:D452)/COUNT(D$2:D452)</f>
        <v>1.9998535555561022E-2</v>
      </c>
      <c r="J452">
        <f t="shared" si="951"/>
        <v>1.2045882022097951</v>
      </c>
      <c r="L452">
        <f ca="1">VARA(C$2:C452)</f>
        <v>4.9546940488822918E-4</v>
      </c>
      <c r="M452">
        <f t="shared" ca="1" si="952"/>
        <v>-4.5701355786206589E-5</v>
      </c>
      <c r="N452">
        <f t="shared" ref="N452:N515" ca="1" si="958">(C452-C451)/D452</f>
        <v>-1.1402241597967308E-2</v>
      </c>
      <c r="O452" t="b">
        <f ca="1">IF(OR(O451,M452*MIN((B452-B$2)*Analysis!$B$19,1)&gt;Analysis!$B$18),TRUE,FALSE)</f>
        <v>0</v>
      </c>
      <c r="P452" t="b">
        <f>IF(OR('Flight Input'!N452=3,'Flight Input'!N452=9),TRUE,FALSE)</f>
        <v>0</v>
      </c>
      <c r="Q452">
        <f ca="1">IF(O452,Q451,SUM(C$2:C452)/COUNT(C$2:C452))+(Analysis!$D$14-500)/1000000</f>
        <v>9.8524897220399144</v>
      </c>
      <c r="R452">
        <f t="shared" ca="1" si="953"/>
        <v>0</v>
      </c>
      <c r="S452">
        <f t="shared" ref="S452:S515" ca="1" si="959">S451+R452*$D452</f>
        <v>0</v>
      </c>
      <c r="T452">
        <f>IF(P452,T451+S452*$D452,0)</f>
        <v>0</v>
      </c>
      <c r="U452">
        <f>IF($P452,T452*Analysis!$B$28+Analysis!$B$29,0)</f>
        <v>0</v>
      </c>
      <c r="V452">
        <f>U452-'Flight Input'!$U452</f>
        <v>0</v>
      </c>
      <c r="W452">
        <f ca="1">MEDIAN2(R452,Analysis!$B$5,2)</f>
        <v>0</v>
      </c>
      <c r="X452">
        <f t="shared" ref="X452:Y452" ca="1" si="960">X451+W452*$D452</f>
        <v>0</v>
      </c>
      <c r="Y452">
        <f t="shared" ca="1" si="960"/>
        <v>0</v>
      </c>
      <c r="AA452">
        <f ca="1">AVERAGE2(W452,Analysis!$B$6,2)</f>
        <v>0</v>
      </c>
      <c r="AB452">
        <f t="shared" ref="AB452:AC452" ca="1" si="961">AB451+AA452*$D452</f>
        <v>0</v>
      </c>
      <c r="AC452">
        <f t="shared" ca="1" si="961"/>
        <v>0</v>
      </c>
      <c r="AF452">
        <f ca="1">IF(B452&gt;0,C452-Analysis!$B$14,0)</f>
        <v>2.810985428478574E-4</v>
      </c>
      <c r="AG452">
        <f ca="1">IF(B452&gt;0,AG451+AF452*$D452,0)</f>
        <v>-7.3002151802850782E-3</v>
      </c>
      <c r="AH452">
        <f ca="1">IF(B452&gt;0,AH451+AG452*$D452,0)</f>
        <v>-5.3730655610891583E-2</v>
      </c>
      <c r="AI452">
        <f ca="1">IF(AND(B452&gt;Analysis!$B$39,B452&lt;Analysis!$B$40),FilterInput(AF452,Analysis!$B$34,Analysis!$B$35),0)</f>
        <v>0</v>
      </c>
      <c r="AJ452">
        <f ca="1">MEDIAN2(AI452,Analysis!$B$5,2)</f>
        <v>0</v>
      </c>
      <c r="AK452">
        <f ca="1">AVERAGE2(AJ452,Analysis!$B$6,2)</f>
        <v>0</v>
      </c>
      <c r="AL452">
        <f ca="1">INTEGRAL2(R452,$B452,AL451,R451,$B451,Analysis!$B$22)</f>
        <v>0</v>
      </c>
      <c r="AM452">
        <f ca="1">IF(AND(B452&lt;Analysis!$B$40,B452&gt;0),INTEGRAL2(AL452,$B452,AM451,AL451,$B451,Analysis!$B$23),0)</f>
        <v>0</v>
      </c>
      <c r="AN452">
        <f>IF($P452,AM452*Analysis!$B$30+Analysis!$B$31,0)</f>
        <v>0</v>
      </c>
      <c r="AO452">
        <f>AN452-'Flight Input'!$U452</f>
        <v>0</v>
      </c>
      <c r="AQ452">
        <f>Analysis!$B$36*'Flight Input'!U452+IF('Flight Input'!U452 &gt; 0,Analysis!$B$37,0)</f>
        <v>0</v>
      </c>
      <c r="AR452">
        <f ca="1">_xlfn.COVARIANCE.P($AN$102:$AN$1102,'Flight Input'!U452:U1452)</f>
        <v>-7.843942899675601E-3</v>
      </c>
    </row>
    <row r="453" spans="1:44" x14ac:dyDescent="0.3">
      <c r="A453">
        <v>451</v>
      </c>
      <c r="B453">
        <f>'Flight Input'!M453</f>
        <v>9.068316999997478</v>
      </c>
      <c r="C453">
        <f ca="1">INDIRECT(CONCATENATE("'Flight Input'!",Analysis!$B$2,A453+2))</f>
        <v>9.85359564</v>
      </c>
      <c r="D453">
        <f t="shared" si="950"/>
        <v>1.6375999999581836E-2</v>
      </c>
      <c r="F453">
        <f t="shared" ca="1" si="956"/>
        <v>88.826075552843875</v>
      </c>
      <c r="G453">
        <f t="shared" ca="1" si="957"/>
        <v>401.31562183731603</v>
      </c>
      <c r="I453">
        <f>SUM(D$2:D453)/COUNT(D$2:D453)</f>
        <v>1.9990503325946877E-2</v>
      </c>
      <c r="J453">
        <f t="shared" si="951"/>
        <v>0.81918897851493522</v>
      </c>
      <c r="L453">
        <f ca="1">VARA(C$2:C453)</f>
        <v>4.9437407402498331E-4</v>
      </c>
      <c r="M453">
        <f t="shared" ca="1" si="952"/>
        <v>-6.6886349735823387E-5</v>
      </c>
      <c r="N453">
        <f t="shared" ca="1" si="958"/>
        <v>8.985710796522552E-3</v>
      </c>
      <c r="O453" t="b">
        <f ca="1">IF(OR(O452,M453*MIN((B453-B$2)*Analysis!$B$19,1)&gt;Analysis!$B$18),TRUE,FALSE)</f>
        <v>0</v>
      </c>
      <c r="P453" t="b">
        <f>IF(OR('Flight Input'!N453=3,'Flight Input'!N453=9),TRUE,FALSE)</f>
        <v>0</v>
      </c>
      <c r="Q453">
        <f ca="1">IF(O453,Q452,SUM(C$2:C453)/COUNT(C$2:C453))+(Analysis!$D$14-500)/1000000</f>
        <v>9.8524924121238975</v>
      </c>
      <c r="R453">
        <f t="shared" ca="1" si="953"/>
        <v>0</v>
      </c>
      <c r="S453">
        <f t="shared" ca="1" si="959"/>
        <v>0</v>
      </c>
      <c r="T453">
        <f>IF(P453,T452+S453*$D453,0)</f>
        <v>0</v>
      </c>
      <c r="U453">
        <f>IF($P453,T453*Analysis!$B$28+Analysis!$B$29,0)</f>
        <v>0</v>
      </c>
      <c r="V453">
        <f>U453-'Flight Input'!$U453</f>
        <v>0</v>
      </c>
      <c r="W453">
        <f ca="1">MEDIAN2(R453,Analysis!$B$5,2)</f>
        <v>0</v>
      </c>
      <c r="X453">
        <f t="shared" ref="X453:Y453" ca="1" si="962">X452+W453*$D453</f>
        <v>0</v>
      </c>
      <c r="Y453">
        <f t="shared" ca="1" si="962"/>
        <v>0</v>
      </c>
      <c r="AA453">
        <f ca="1">AVERAGE2(W453,Analysis!$B$6,2)</f>
        <v>0</v>
      </c>
      <c r="AB453">
        <f t="shared" ref="AB453:AC453" ca="1" si="963">AB452+AA453*$D453</f>
        <v>0</v>
      </c>
      <c r="AC453">
        <f t="shared" ca="1" si="963"/>
        <v>0</v>
      </c>
      <c r="AF453">
        <f ca="1">IF(B453&gt;0,C453-Analysis!$B$14,0)</f>
        <v>4.2824854284795322E-4</v>
      </c>
      <c r="AG453">
        <f ca="1">IF(B453&gt;0,AG452+AF453*$D453,0)</f>
        <v>-7.2932021821475795E-3</v>
      </c>
      <c r="AH453">
        <f ca="1">IF(B453&gt;0,AH452+AG453*$D453,0)</f>
        <v>-5.3850089089823382E-2</v>
      </c>
      <c r="AI453">
        <f ca="1">IF(AND(B453&gt;Analysis!$B$39,B453&lt;Analysis!$B$40),FilterInput(AF453,Analysis!$B$34,Analysis!$B$35),0)</f>
        <v>0</v>
      </c>
      <c r="AJ453">
        <f ca="1">MEDIAN2(AI453,Analysis!$B$5,2)</f>
        <v>0</v>
      </c>
      <c r="AK453">
        <f ca="1">AVERAGE2(AJ453,Analysis!$B$6,2)</f>
        <v>0</v>
      </c>
      <c r="AL453">
        <f ca="1">INTEGRAL2(R453,$B453,AL452,R452,$B452,Analysis!$B$22)</f>
        <v>0</v>
      </c>
      <c r="AM453">
        <f ca="1">IF(AND(B453&lt;Analysis!$B$40,B453&gt;0),INTEGRAL2(AL453,$B453,AM452,AL452,$B452,Analysis!$B$23),0)</f>
        <v>0</v>
      </c>
      <c r="AN453">
        <f>IF($P453,AM453*Analysis!$B$30+Analysis!$B$31,0)</f>
        <v>0</v>
      </c>
      <c r="AO453">
        <f>AN453-'Flight Input'!$U453</f>
        <v>0</v>
      </c>
      <c r="AQ453">
        <f>Analysis!$B$36*'Flight Input'!U453+IF('Flight Input'!U453 &gt; 0,Analysis!$B$37,0)</f>
        <v>0</v>
      </c>
      <c r="AR453">
        <f ca="1">_xlfn.COVARIANCE.P($AN$102:$AN$1102,'Flight Input'!U453:U1453)</f>
        <v>-7.8208310614040401E-3</v>
      </c>
    </row>
    <row r="454" spans="1:44" x14ac:dyDescent="0.3">
      <c r="A454">
        <v>452</v>
      </c>
      <c r="B454">
        <f>'Flight Input'!M454</f>
        <v>9.0950299999967683</v>
      </c>
      <c r="C454">
        <f ca="1">INDIRECT(CONCATENATE("'Flight Input'!",Analysis!$B$2,A454+2))</f>
        <v>9.8536054500000017</v>
      </c>
      <c r="D454">
        <f t="shared" si="950"/>
        <v>2.6712999999290332E-2</v>
      </c>
      <c r="F454">
        <f t="shared" ca="1" si="956"/>
        <v>89.089294915222737</v>
      </c>
      <c r="G454">
        <f t="shared" ca="1" si="957"/>
        <v>403.69546417232317</v>
      </c>
      <c r="I454">
        <f>SUM(D$2:D454)/COUNT(D$2:D454)</f>
        <v>2.0005376106197636E-2</v>
      </c>
      <c r="J454">
        <f t="shared" si="951"/>
        <v>1.3352910666355673</v>
      </c>
      <c r="L454">
        <f ca="1">VARA(C$2:C454)</f>
        <v>4.9328362810813989E-4</v>
      </c>
      <c r="M454">
        <f t="shared" ca="1" si="952"/>
        <v>-4.0820795750098524E-5</v>
      </c>
      <c r="N454">
        <f t="shared" ca="1" si="958"/>
        <v>3.6723692591341056E-4</v>
      </c>
      <c r="O454" t="b">
        <f ca="1">IF(OR(O453,M454*MIN((B454-B$2)*Analysis!$B$19,1)&gt;Analysis!$B$18),TRUE,FALSE)</f>
        <v>0</v>
      </c>
      <c r="P454" t="b">
        <f>IF(OR('Flight Input'!N454=3,'Flight Input'!N454=9),TRUE,FALSE)</f>
        <v>0</v>
      </c>
      <c r="Q454">
        <f ca="1">IF(O454,Q453,SUM(C$2:C454)/COUNT(C$2:C454))+(Analysis!$D$14-500)/1000000</f>
        <v>9.8524951119867588</v>
      </c>
      <c r="R454">
        <f t="shared" ca="1" si="953"/>
        <v>0</v>
      </c>
      <c r="S454">
        <f t="shared" ca="1" si="959"/>
        <v>0</v>
      </c>
      <c r="T454">
        <f>IF(P454,T453+S454*$D454,0)</f>
        <v>0</v>
      </c>
      <c r="U454">
        <f>IF($P454,T454*Analysis!$B$28+Analysis!$B$29,0)</f>
        <v>0</v>
      </c>
      <c r="V454">
        <f>U454-'Flight Input'!$U454</f>
        <v>0</v>
      </c>
      <c r="W454">
        <f ca="1">MEDIAN2(R454,Analysis!$B$5,2)</f>
        <v>0</v>
      </c>
      <c r="X454">
        <f t="shared" ref="X454:Y454" ca="1" si="964">X453+W454*$D454</f>
        <v>0</v>
      </c>
      <c r="Y454">
        <f t="shared" ca="1" si="964"/>
        <v>0</v>
      </c>
      <c r="AA454">
        <f ca="1">AVERAGE2(W454,Analysis!$B$6,2)</f>
        <v>0</v>
      </c>
      <c r="AB454">
        <f t="shared" ref="AB454:AC454" ca="1" si="965">AB453+AA454*$D454</f>
        <v>0</v>
      </c>
      <c r="AC454">
        <f t="shared" ca="1" si="965"/>
        <v>0</v>
      </c>
      <c r="AF454">
        <f ca="1">IF(B454&gt;0,C454-Analysis!$B$14,0)</f>
        <v>4.3805854284961754E-4</v>
      </c>
      <c r="AG454">
        <f ca="1">IF(B454&gt;0,AG453+AF454*$D454,0)</f>
        <v>-7.2815003242927487E-3</v>
      </c>
      <c r="AH454">
        <f ca="1">IF(B454&gt;0,AH453+AG454*$D454,0)</f>
        <v>-5.4044599807981049E-2</v>
      </c>
      <c r="AI454">
        <f ca="1">IF(AND(B454&gt;Analysis!$B$39,B454&lt;Analysis!$B$40),FilterInput(AF454,Analysis!$B$34,Analysis!$B$35),0)</f>
        <v>0</v>
      </c>
      <c r="AJ454">
        <f ca="1">MEDIAN2(AI454,Analysis!$B$5,2)</f>
        <v>0</v>
      </c>
      <c r="AK454">
        <f ca="1">AVERAGE2(AJ454,Analysis!$B$6,2)</f>
        <v>0</v>
      </c>
      <c r="AL454">
        <f ca="1">INTEGRAL2(R454,$B454,AL453,R453,$B453,Analysis!$B$22)</f>
        <v>0</v>
      </c>
      <c r="AM454">
        <f ca="1">IF(AND(B454&lt;Analysis!$B$40,B454&gt;0),INTEGRAL2(AL454,$B454,AM453,AL453,$B453,Analysis!$B$23),0)</f>
        <v>0</v>
      </c>
      <c r="AN454">
        <f>IF($P454,AM454*Analysis!$B$30+Analysis!$B$31,0)</f>
        <v>0</v>
      </c>
      <c r="AO454">
        <f>AN454-'Flight Input'!$U454</f>
        <v>0</v>
      </c>
      <c r="AQ454">
        <f>Analysis!$B$36*'Flight Input'!U454+IF('Flight Input'!U454 &gt; 0,Analysis!$B$37,0)</f>
        <v>0</v>
      </c>
      <c r="AR454">
        <f ca="1">_xlfn.COVARIANCE.P($AN$102:$AN$1102,'Flight Input'!U454:U1454)</f>
        <v>-7.7979338399557759E-3</v>
      </c>
    </row>
    <row r="455" spans="1:44" x14ac:dyDescent="0.3">
      <c r="A455">
        <v>453</v>
      </c>
      <c r="B455">
        <f>'Flight Input'!M455</f>
        <v>9.1123260000022128</v>
      </c>
      <c r="C455">
        <f ca="1">INDIRECT(CONCATENATE("'Flight Input'!",Analysis!$B$2,A455+2))</f>
        <v>9.8529776099999999</v>
      </c>
      <c r="D455">
        <f t="shared" si="950"/>
        <v>1.7296000005444512E-2</v>
      </c>
      <c r="F455">
        <f t="shared" ca="1" si="956"/>
        <v>89.259712016018938</v>
      </c>
      <c r="G455">
        <f t="shared" ca="1" si="957"/>
        <v>405.23930015183822</v>
      </c>
      <c r="I455">
        <f>SUM(D$2:D455)/COUNT(D$2:D455)</f>
        <v>1.9999395143502817E-2</v>
      </c>
      <c r="J455">
        <f t="shared" si="951"/>
        <v>0.86482615505816662</v>
      </c>
      <c r="L455">
        <f ca="1">VARA(C$2:C455)</f>
        <v>4.9219547502324184E-4</v>
      </c>
      <c r="M455">
        <f t="shared" ca="1" si="952"/>
        <v>-6.2913568718520085E-5</v>
      </c>
      <c r="N455">
        <f t="shared" ca="1" si="958"/>
        <v>-3.62997224678583E-2</v>
      </c>
      <c r="O455" t="b">
        <f ca="1">IF(OR(O454,M455*MIN((B455-B$2)*Analysis!$B$19,1)&gt;Analysis!$B$18),TRUE,FALSE)</f>
        <v>0</v>
      </c>
      <c r="P455" t="b">
        <f>IF(OR('Flight Input'!N455=3,'Flight Input'!N455=9),TRUE,FALSE)</f>
        <v>0</v>
      </c>
      <c r="Q455">
        <f ca="1">IF(O455,Q454,SUM(C$2:C455)/COUNT(C$2:C455))+(Analysis!$D$14-500)/1000000</f>
        <v>9.8524964170484619</v>
      </c>
      <c r="R455">
        <f t="shared" ca="1" si="953"/>
        <v>0</v>
      </c>
      <c r="S455">
        <f t="shared" ca="1" si="959"/>
        <v>0</v>
      </c>
      <c r="T455">
        <f>IF(P455,T454+S455*$D455,0)</f>
        <v>0</v>
      </c>
      <c r="U455">
        <f>IF($P455,T455*Analysis!$B$28+Analysis!$B$29,0)</f>
        <v>0</v>
      </c>
      <c r="V455">
        <f>U455-'Flight Input'!$U455</f>
        <v>0</v>
      </c>
      <c r="W455">
        <f ca="1">MEDIAN2(R455,Analysis!$B$5,2)</f>
        <v>0</v>
      </c>
      <c r="X455">
        <f t="shared" ref="X455:Y455" ca="1" si="966">X454+W455*$D455</f>
        <v>0</v>
      </c>
      <c r="Y455">
        <f t="shared" ca="1" si="966"/>
        <v>0</v>
      </c>
      <c r="AA455">
        <f ca="1">AVERAGE2(W455,Analysis!$B$6,2)</f>
        <v>0</v>
      </c>
      <c r="AB455">
        <f t="shared" ref="AB455:AC455" ca="1" si="967">AB454+AA455*$D455</f>
        <v>0</v>
      </c>
      <c r="AC455">
        <f t="shared" ca="1" si="967"/>
        <v>0</v>
      </c>
      <c r="AF455">
        <f ca="1">IF(B455&gt;0,C455-Analysis!$B$14,0)</f>
        <v>-1.8978145715209394E-4</v>
      </c>
      <c r="AG455">
        <f ca="1">IF(B455&gt;0,AG454+AF455*$D455,0)</f>
        <v>-7.2847827843766843E-3</v>
      </c>
      <c r="AH455">
        <f ca="1">IF(B455&gt;0,AH454+AG455*$D455,0)</f>
        <v>-5.4170597411059292E-2</v>
      </c>
      <c r="AI455">
        <f ca="1">IF(AND(B455&gt;Analysis!$B$39,B455&lt;Analysis!$B$40),FilterInput(AF455,Analysis!$B$34,Analysis!$B$35),0)</f>
        <v>0</v>
      </c>
      <c r="AJ455">
        <f ca="1">MEDIAN2(AI455,Analysis!$B$5,2)</f>
        <v>0</v>
      </c>
      <c r="AK455">
        <f ca="1">AVERAGE2(AJ455,Analysis!$B$6,2)</f>
        <v>0</v>
      </c>
      <c r="AL455">
        <f ca="1">INTEGRAL2(R455,$B455,AL454,R454,$B454,Analysis!$B$22)</f>
        <v>0</v>
      </c>
      <c r="AM455">
        <f ca="1">IF(AND(B455&lt;Analysis!$B$40,B455&gt;0),INTEGRAL2(AL455,$B455,AM454,AL454,$B454,Analysis!$B$23),0)</f>
        <v>0</v>
      </c>
      <c r="AN455">
        <f>IF($P455,AM455*Analysis!$B$30+Analysis!$B$31,0)</f>
        <v>0</v>
      </c>
      <c r="AO455">
        <f>AN455-'Flight Input'!$U455</f>
        <v>0</v>
      </c>
      <c r="AQ455">
        <f>Analysis!$B$36*'Flight Input'!U455+IF('Flight Input'!U455 &gt; 0,Analysis!$B$37,0)</f>
        <v>0</v>
      </c>
      <c r="AR455">
        <f ca="1">_xlfn.COVARIANCE.P($AN$102:$AN$1102,'Flight Input'!U455:U1455)</f>
        <v>-7.775299099477273E-3</v>
      </c>
    </row>
    <row r="456" spans="1:44" x14ac:dyDescent="0.3">
      <c r="A456">
        <v>454</v>
      </c>
      <c r="B456">
        <f>'Flight Input'!M456</f>
        <v>9.132448000003933</v>
      </c>
      <c r="C456">
        <f ca="1">INDIRECT(CONCATENATE("'Flight Input'!",Analysis!$B$2,A456+2))</f>
        <v>9.8507605500000004</v>
      </c>
      <c r="D456">
        <f t="shared" si="950"/>
        <v>2.0122000001720153E-2</v>
      </c>
      <c r="F456">
        <f t="shared" ca="1" si="956"/>
        <v>89.457929019822984</v>
      </c>
      <c r="G456">
        <f t="shared" ca="1" si="957"/>
        <v>407.03937259972901</v>
      </c>
      <c r="I456">
        <f>SUM(D$2:D456)/COUNT(D$2:D456)</f>
        <v>1.9999665198256598E-2</v>
      </c>
      <c r="J456">
        <f t="shared" si="951"/>
        <v>1.0061168425696556</v>
      </c>
      <c r="L456">
        <f ca="1">VARA(C$2:C456)</f>
        <v>4.911171537872721E-4</v>
      </c>
      <c r="M456">
        <f t="shared" ca="1" si="952"/>
        <v>-5.358916786987181E-5</v>
      </c>
      <c r="N456">
        <f t="shared" ca="1" si="958"/>
        <v>-0.11018089652171856</v>
      </c>
      <c r="O456" t="b">
        <f ca="1">IF(OR(O455,M456*MIN((B456-B$2)*Analysis!$B$19,1)&gt;Analysis!$B$18),TRUE,FALSE)</f>
        <v>0</v>
      </c>
      <c r="P456" t="b">
        <f>IF(OR('Flight Input'!N456=3,'Flight Input'!N456=9),TRUE,FALSE)</f>
        <v>0</v>
      </c>
      <c r="Q456">
        <f ca="1">IF(O456,Q455,SUM(C$2:C456)/COUNT(C$2:C456))+(Analysis!$D$14-500)/1000000</f>
        <v>9.8524928437142894</v>
      </c>
      <c r="R456">
        <f t="shared" ca="1" si="953"/>
        <v>0</v>
      </c>
      <c r="S456">
        <f t="shared" ca="1" si="959"/>
        <v>0</v>
      </c>
      <c r="T456">
        <f>IF(P456,T455+S456*$D456,0)</f>
        <v>0</v>
      </c>
      <c r="U456">
        <f>IF($P456,T456*Analysis!$B$28+Analysis!$B$29,0)</f>
        <v>0</v>
      </c>
      <c r="V456">
        <f>U456-'Flight Input'!$U456</f>
        <v>0</v>
      </c>
      <c r="W456">
        <f ca="1">MEDIAN2(R456,Analysis!$B$5,2)</f>
        <v>0</v>
      </c>
      <c r="X456">
        <f t="shared" ref="X456:Y456" ca="1" si="968">X455+W456*$D456</f>
        <v>0</v>
      </c>
      <c r="Y456">
        <f t="shared" ca="1" si="968"/>
        <v>0</v>
      </c>
      <c r="AA456">
        <f ca="1">AVERAGE2(W456,Analysis!$B$6,2)</f>
        <v>0</v>
      </c>
      <c r="AB456">
        <f t="shared" ref="AB456:AC456" ca="1" si="969">AB455+AA456*$D456</f>
        <v>0</v>
      </c>
      <c r="AC456">
        <f t="shared" ca="1" si="969"/>
        <v>0</v>
      </c>
      <c r="AF456">
        <f ca="1">IF(B456&gt;0,C456-Analysis!$B$14,0)</f>
        <v>-2.4068414571516428E-3</v>
      </c>
      <c r="AG456">
        <f ca="1">IF(B456&gt;0,AG455+AF456*$D456,0)</f>
        <v>-7.3332132481816296E-3</v>
      </c>
      <c r="AH456">
        <f ca="1">IF(B456&gt;0,AH455+AG456*$D456,0)</f>
        <v>-5.4318156328051814E-2</v>
      </c>
      <c r="AI456">
        <f ca="1">IF(AND(B456&gt;Analysis!$B$39,B456&lt;Analysis!$B$40),FilterInput(AF456,Analysis!$B$34,Analysis!$B$35),0)</f>
        <v>0</v>
      </c>
      <c r="AJ456">
        <f ca="1">MEDIAN2(AI456,Analysis!$B$5,2)</f>
        <v>0</v>
      </c>
      <c r="AK456">
        <f ca="1">AVERAGE2(AJ456,Analysis!$B$6,2)</f>
        <v>0</v>
      </c>
      <c r="AL456">
        <f ca="1">INTEGRAL2(R456,$B456,AL455,R455,$B455,Analysis!$B$22)</f>
        <v>0</v>
      </c>
      <c r="AM456">
        <f ca="1">IF(AND(B456&lt;Analysis!$B$40,B456&gt;0),INTEGRAL2(AL456,$B456,AM455,AL455,$B455,Analysis!$B$23),0)</f>
        <v>0</v>
      </c>
      <c r="AN456">
        <f>IF($P456,AM456*Analysis!$B$30+Analysis!$B$31,0)</f>
        <v>0</v>
      </c>
      <c r="AO456">
        <f>AN456-'Flight Input'!$U456</f>
        <v>0</v>
      </c>
      <c r="AQ456">
        <f>Analysis!$B$36*'Flight Input'!U456+IF('Flight Input'!U456 &gt; 0,Analysis!$B$37,0)</f>
        <v>0</v>
      </c>
      <c r="AR456">
        <f ca="1">_xlfn.COVARIANCE.P($AN$102:$AN$1102,'Flight Input'!U456:U1456)</f>
        <v>-7.7527487003097887E-3</v>
      </c>
    </row>
    <row r="457" spans="1:44" x14ac:dyDescent="0.3">
      <c r="A457">
        <v>455</v>
      </c>
      <c r="B457">
        <f>'Flight Input'!M457</f>
        <v>9.1494289999973262</v>
      </c>
      <c r="C457">
        <f ca="1">INDIRECT(CONCATENATE("'Flight Input'!",Analysis!$B$2,A457+2))</f>
        <v>9.8501229000000006</v>
      </c>
      <c r="D457">
        <f t="shared" si="950"/>
        <v>1.6980999993393198E-2</v>
      </c>
      <c r="F457">
        <f t="shared" ca="1" si="956"/>
        <v>89.625193956722811</v>
      </c>
      <c r="G457">
        <f t="shared" ca="1" si="957"/>
        <v>408.56129801771596</v>
      </c>
      <c r="I457">
        <f>SUM(D$2:D457)/COUNT(D$2:D457)</f>
        <v>1.9993030769234921E-2</v>
      </c>
      <c r="J457">
        <f t="shared" si="951"/>
        <v>0.84934596407080976</v>
      </c>
      <c r="L457">
        <f ca="1">VARA(C$2:C457)</f>
        <v>4.9004897574657954E-4</v>
      </c>
      <c r="M457">
        <f t="shared" ca="1" si="952"/>
        <v>-6.2904307232091608E-5</v>
      </c>
      <c r="N457">
        <f t="shared" ca="1" si="958"/>
        <v>-3.7550792076315516E-2</v>
      </c>
      <c r="O457" t="b">
        <f ca="1">IF(OR(O456,M457*MIN((B457-B$2)*Analysis!$B$19,1)&gt;Analysis!$B$18),TRUE,FALSE)</f>
        <v>0</v>
      </c>
      <c r="P457" t="b">
        <f>IF(OR('Flight Input'!N457=3,'Flight Input'!N457=9),TRUE,FALSE)</f>
        <v>0</v>
      </c>
      <c r="Q457">
        <f ca="1">IF(O457,Q456,SUM(C$2:C457)/COUNT(C$2:C457))+(Analysis!$D$14-500)/1000000</f>
        <v>9.8524878876973734</v>
      </c>
      <c r="R457">
        <f t="shared" ca="1" si="953"/>
        <v>0</v>
      </c>
      <c r="S457">
        <f t="shared" ca="1" si="959"/>
        <v>0</v>
      </c>
      <c r="T457">
        <f>IF(P457,T456+S457*$D457,0)</f>
        <v>0</v>
      </c>
      <c r="U457">
        <f>IF($P457,T457*Analysis!$B$28+Analysis!$B$29,0)</f>
        <v>0</v>
      </c>
      <c r="V457">
        <f>U457-'Flight Input'!$U457</f>
        <v>0</v>
      </c>
      <c r="W457">
        <f ca="1">MEDIAN2(R457,Analysis!$B$5,2)</f>
        <v>0</v>
      </c>
      <c r="X457">
        <f t="shared" ref="X457:Y457" ca="1" si="970">X456+W457*$D457</f>
        <v>0</v>
      </c>
      <c r="Y457">
        <f t="shared" ca="1" si="970"/>
        <v>0</v>
      </c>
      <c r="AA457">
        <f ca="1">AVERAGE2(W457,Analysis!$B$6,2)</f>
        <v>0</v>
      </c>
      <c r="AB457">
        <f t="shared" ref="AB457:AC457" ca="1" si="971">AB456+AA457*$D457</f>
        <v>0</v>
      </c>
      <c r="AC457">
        <f t="shared" ca="1" si="971"/>
        <v>0</v>
      </c>
      <c r="AF457">
        <f ca="1">IF(B457&gt;0,C457-Analysis!$B$14,0)</f>
        <v>-3.0444914571514659E-3</v>
      </c>
      <c r="AG457">
        <f ca="1">IF(B457&gt;0,AG456+AF457*$D457,0)</f>
        <v>-7.384911757595404E-3</v>
      </c>
      <c r="AH457">
        <f ca="1">IF(B457&gt;0,AH456+AG457*$D457,0)</f>
        <v>-5.4443559514558752E-2</v>
      </c>
      <c r="AI457">
        <f ca="1">IF(AND(B457&gt;Analysis!$B$39,B457&lt;Analysis!$B$40),FilterInput(AF457,Analysis!$B$34,Analysis!$B$35),0)</f>
        <v>0</v>
      </c>
      <c r="AJ457">
        <f ca="1">MEDIAN2(AI457,Analysis!$B$5,2)</f>
        <v>0</v>
      </c>
      <c r="AK457">
        <f ca="1">AVERAGE2(AJ457,Analysis!$B$6,2)</f>
        <v>0</v>
      </c>
      <c r="AL457">
        <f ca="1">INTEGRAL2(R457,$B457,AL456,R456,$B456,Analysis!$B$22)</f>
        <v>0</v>
      </c>
      <c r="AM457">
        <f ca="1">IF(AND(B457&lt;Analysis!$B$40,B457&gt;0),INTEGRAL2(AL457,$B457,AM456,AL456,$B456,Analysis!$B$23),0)</f>
        <v>0</v>
      </c>
      <c r="AN457">
        <f>IF($P457,AM457*Analysis!$B$30+Analysis!$B$31,0)</f>
        <v>0</v>
      </c>
      <c r="AO457">
        <f>AN457-'Flight Input'!$U457</f>
        <v>0</v>
      </c>
      <c r="AQ457">
        <f>Analysis!$B$36*'Flight Input'!U457+IF('Flight Input'!U457 &gt; 0,Analysis!$B$37,0)</f>
        <v>0</v>
      </c>
      <c r="AR457">
        <f ca="1">_xlfn.COVARIANCE.P($AN$102:$AN$1102,'Flight Input'!U457:U1457)</f>
        <v>-7.730363455885552E-3</v>
      </c>
    </row>
    <row r="458" spans="1:44" x14ac:dyDescent="0.3">
      <c r="A458">
        <v>456</v>
      </c>
      <c r="B458">
        <f>'Flight Input'!M458</f>
        <v>9.1725169999990612</v>
      </c>
      <c r="C458">
        <f ca="1">INDIRECT(CONCATENATE("'Flight Input'!",Analysis!$B$2,A458+2))</f>
        <v>9.850554540000001</v>
      </c>
      <c r="D458">
        <f t="shared" si="950"/>
        <v>2.3088000001735054E-2</v>
      </c>
      <c r="F458">
        <f t="shared" ca="1" si="956"/>
        <v>89.852623559959426</v>
      </c>
      <c r="G458">
        <f t="shared" ca="1" si="957"/>
        <v>410.6358153906242</v>
      </c>
      <c r="I458">
        <f>SUM(D$2:D458)/COUNT(D$2:D458)</f>
        <v>1.9999817982464089E-2</v>
      </c>
      <c r="J458">
        <f t="shared" si="951"/>
        <v>1.1544105062345413</v>
      </c>
      <c r="L458">
        <f ca="1">VARA(C$2:C458)</f>
        <v>4.8898158176905837E-4</v>
      </c>
      <c r="M458">
        <f t="shared" ca="1" si="952"/>
        <v>-4.6231547879459491E-5</v>
      </c>
      <c r="N458">
        <f t="shared" ca="1" si="958"/>
        <v>1.8695426194038543E-2</v>
      </c>
      <c r="O458" t="b">
        <f ca="1">IF(OR(O457,M458*MIN((B458-B$2)*Analysis!$B$19,1)&gt;Analysis!$B$18),TRUE,FALSE)</f>
        <v>0</v>
      </c>
      <c r="P458" t="b">
        <f>IF(OR('Flight Input'!N458=3,'Flight Input'!N458=9),TRUE,FALSE)</f>
        <v>0</v>
      </c>
      <c r="Q458">
        <f ca="1">IF(O458,Q457,SUM(C$2:C458)/COUNT(C$2:C458))+(Analysis!$D$14-500)/1000000</f>
        <v>9.8524838978774678</v>
      </c>
      <c r="R458">
        <f t="shared" ca="1" si="953"/>
        <v>0</v>
      </c>
      <c r="S458">
        <f t="shared" ca="1" si="959"/>
        <v>0</v>
      </c>
      <c r="T458">
        <f>IF(P458,T457+S458*$D458,0)</f>
        <v>0</v>
      </c>
      <c r="U458">
        <f>IF($P458,T458*Analysis!$B$28+Analysis!$B$29,0)</f>
        <v>0</v>
      </c>
      <c r="V458">
        <f>U458-'Flight Input'!$U458</f>
        <v>0</v>
      </c>
      <c r="W458">
        <f ca="1">MEDIAN2(R458,Analysis!$B$5,2)</f>
        <v>0</v>
      </c>
      <c r="X458">
        <f t="shared" ref="X458:Y458" ca="1" si="972">X457+W458*$D458</f>
        <v>0</v>
      </c>
      <c r="Y458">
        <f t="shared" ca="1" si="972"/>
        <v>0</v>
      </c>
      <c r="AA458">
        <f ca="1">AVERAGE2(W458,Analysis!$B$6,2)</f>
        <v>0</v>
      </c>
      <c r="AB458">
        <f t="shared" ref="AB458:AC458" ca="1" si="973">AB457+AA458*$D458</f>
        <v>0</v>
      </c>
      <c r="AC458">
        <f t="shared" ca="1" si="973"/>
        <v>0</v>
      </c>
      <c r="AF458">
        <f ca="1">IF(B458&gt;0,C458-Analysis!$B$14,0)</f>
        <v>-2.6128514571510664E-3</v>
      </c>
      <c r="AG458">
        <f ca="1">IF(B458&gt;0,AG457+AF458*$D458,0)</f>
        <v>-7.4452372720426414E-3</v>
      </c>
      <c r="AH458">
        <f ca="1">IF(B458&gt;0,AH457+AG458*$D458,0)</f>
        <v>-5.4615455152708589E-2</v>
      </c>
      <c r="AI458">
        <f ca="1">IF(AND(B458&gt;Analysis!$B$39,B458&lt;Analysis!$B$40),FilterInput(AF458,Analysis!$B$34,Analysis!$B$35),0)</f>
        <v>0</v>
      </c>
      <c r="AJ458">
        <f ca="1">MEDIAN2(AI458,Analysis!$B$5,2)</f>
        <v>0</v>
      </c>
      <c r="AK458">
        <f ca="1">AVERAGE2(AJ458,Analysis!$B$6,2)</f>
        <v>0</v>
      </c>
      <c r="AL458">
        <f ca="1">INTEGRAL2(R458,$B458,AL457,R457,$B457,Analysis!$B$22)</f>
        <v>0</v>
      </c>
      <c r="AM458">
        <f ca="1">IF(AND(B458&lt;Analysis!$B$40,B458&gt;0),INTEGRAL2(AL458,$B458,AM457,AL457,$B457,Analysis!$B$23),0)</f>
        <v>0</v>
      </c>
      <c r="AN458">
        <f>IF($P458,AM458*Analysis!$B$30+Analysis!$B$31,0)</f>
        <v>0</v>
      </c>
      <c r="AO458">
        <f>AN458-'Flight Input'!$U458</f>
        <v>0</v>
      </c>
      <c r="AQ458">
        <f>Analysis!$B$36*'Flight Input'!U458+IF('Flight Input'!U458 &gt; 0,Analysis!$B$37,0)</f>
        <v>0</v>
      </c>
      <c r="AR458">
        <f ca="1">_xlfn.COVARIANCE.P($AN$102:$AN$1102,'Flight Input'!U458:U1458)</f>
        <v>-7.7081771001696678E-3</v>
      </c>
    </row>
    <row r="459" spans="1:44" x14ac:dyDescent="0.3">
      <c r="A459">
        <v>457</v>
      </c>
      <c r="B459">
        <f>'Flight Input'!M459</f>
        <v>9.1901320000033593</v>
      </c>
      <c r="C459">
        <f ca="1">INDIRECT(CONCATENATE("'Flight Input'!",Analysis!$B$2,A459+2))</f>
        <v>9.8513883900000003</v>
      </c>
      <c r="D459">
        <f t="shared" si="950"/>
        <v>1.7615000004298054E-2</v>
      </c>
      <c r="F459">
        <f t="shared" ca="1" si="956"/>
        <v>90.026155766491613</v>
      </c>
      <c r="G459">
        <f t="shared" ca="1" si="957"/>
        <v>412.22162612483788</v>
      </c>
      <c r="I459">
        <f>SUM(D$2:D459)/COUNT(D$2:D459)</f>
        <v>1.9994599562380574E-2</v>
      </c>
      <c r="J459">
        <f t="shared" si="951"/>
        <v>0.88098788622105295</v>
      </c>
      <c r="L459">
        <f ca="1">VARA(C$2:C459)</f>
        <v>4.8791372076999222E-4</v>
      </c>
      <c r="M459">
        <f t="shared" ca="1" si="952"/>
        <v>-6.0622253693192671E-5</v>
      </c>
      <c r="N459">
        <f t="shared" ca="1" si="958"/>
        <v>4.7337496440300858E-2</v>
      </c>
      <c r="O459" t="b">
        <f ca="1">IF(OR(O458,M459*MIN((B459-B$2)*Analysis!$B$19,1)&gt;Analysis!$B$18),TRUE,FALSE)</f>
        <v>0</v>
      </c>
      <c r="P459" t="b">
        <f>IF(OR('Flight Input'!N459=3,'Flight Input'!N459=9),TRUE,FALSE)</f>
        <v>0</v>
      </c>
      <c r="Q459">
        <f ca="1">IF(O459,Q458,SUM(C$2:C459)/COUNT(C$2:C459))+(Analysis!$D$14-500)/1000000</f>
        <v>9.8524817461135417</v>
      </c>
      <c r="R459">
        <f t="shared" ca="1" si="953"/>
        <v>0</v>
      </c>
      <c r="S459">
        <f t="shared" ca="1" si="959"/>
        <v>0</v>
      </c>
      <c r="T459">
        <f>IF(P459,T458+S459*$D459,0)</f>
        <v>0</v>
      </c>
      <c r="U459">
        <f>IF($P459,T459*Analysis!$B$28+Analysis!$B$29,0)</f>
        <v>0</v>
      </c>
      <c r="V459">
        <f>U459-'Flight Input'!$U459</f>
        <v>0</v>
      </c>
      <c r="W459">
        <f ca="1">MEDIAN2(R459,Analysis!$B$5,2)</f>
        <v>0</v>
      </c>
      <c r="X459">
        <f t="shared" ref="X459:Y459" ca="1" si="974">X458+W459*$D459</f>
        <v>0</v>
      </c>
      <c r="Y459">
        <f t="shared" ca="1" si="974"/>
        <v>0</v>
      </c>
      <c r="AA459">
        <f ca="1">AVERAGE2(W459,Analysis!$B$6,2)</f>
        <v>0</v>
      </c>
      <c r="AB459">
        <f t="shared" ref="AB459:AC459" ca="1" si="975">AB458+AA459*$D459</f>
        <v>0</v>
      </c>
      <c r="AC459">
        <f t="shared" ca="1" si="975"/>
        <v>0</v>
      </c>
      <c r="AF459">
        <f ca="1">IF(B459&gt;0,C459-Analysis!$B$14,0)</f>
        <v>-1.7790014571517077E-3</v>
      </c>
      <c r="AG459">
        <f ca="1">IF(B459&gt;0,AG458+AF459*$D459,0)</f>
        <v>-7.476574382718015E-3</v>
      </c>
      <c r="AH459">
        <f ca="1">IF(B459&gt;0,AH458+AG459*$D459,0)</f>
        <v>-5.47471550104923E-2</v>
      </c>
      <c r="AI459">
        <f ca="1">IF(AND(B459&gt;Analysis!$B$39,B459&lt;Analysis!$B$40),FilterInput(AF459,Analysis!$B$34,Analysis!$B$35),0)</f>
        <v>0</v>
      </c>
      <c r="AJ459">
        <f ca="1">MEDIAN2(AI459,Analysis!$B$5,2)</f>
        <v>0</v>
      </c>
      <c r="AK459">
        <f ca="1">AVERAGE2(AJ459,Analysis!$B$6,2)</f>
        <v>0</v>
      </c>
      <c r="AL459">
        <f ca="1">INTEGRAL2(R459,$B459,AL458,R458,$B458,Analysis!$B$22)</f>
        <v>0</v>
      </c>
      <c r="AM459">
        <f ca="1">IF(AND(B459&lt;Analysis!$B$40,B459&gt;0),INTEGRAL2(AL459,$B459,AM458,AL458,$B458,Analysis!$B$23),0)</f>
        <v>0</v>
      </c>
      <c r="AN459">
        <f>IF($P459,AM459*Analysis!$B$30+Analysis!$B$31,0)</f>
        <v>0</v>
      </c>
      <c r="AO459">
        <f>AN459-'Flight Input'!$U459</f>
        <v>0</v>
      </c>
      <c r="AQ459">
        <f>Analysis!$B$36*'Flight Input'!U459+IF('Flight Input'!U459 &gt; 0,Analysis!$B$37,0)</f>
        <v>0</v>
      </c>
      <c r="AR459">
        <f ca="1">_xlfn.COVARIANCE.P($AN$102:$AN$1102,'Flight Input'!U459:U1459)</f>
        <v>-7.6866954893113505E-3</v>
      </c>
    </row>
    <row r="460" spans="1:44" x14ac:dyDescent="0.3">
      <c r="A460">
        <v>458</v>
      </c>
      <c r="B460">
        <f>'Flight Input'!M460</f>
        <v>9.2093480000039563</v>
      </c>
      <c r="C460">
        <f ca="1">INDIRECT(CONCATENATE("'Flight Input'!",Analysis!$B$2,A460+2))</f>
        <v>9.8508782700000008</v>
      </c>
      <c r="D460">
        <f t="shared" si="950"/>
        <v>1.9216000000596978E-2</v>
      </c>
      <c r="F460">
        <f t="shared" ca="1" si="956"/>
        <v>90.215450243333819</v>
      </c>
      <c r="G460">
        <f t="shared" ca="1" si="957"/>
        <v>413.95520621676764</v>
      </c>
      <c r="I460">
        <f>SUM(D$2:D460)/COUNT(D$2:D460)</f>
        <v>1.9992899563337378E-2</v>
      </c>
      <c r="J460">
        <f t="shared" si="951"/>
        <v>0.96114122614985442</v>
      </c>
      <c r="L460">
        <f ca="1">VARA(C$2:C460)</f>
        <v>4.8685326638291473E-4</v>
      </c>
      <c r="M460">
        <f t="shared" ca="1" si="952"/>
        <v>-5.518601098275115E-5</v>
      </c>
      <c r="N460">
        <f t="shared" ca="1" si="958"/>
        <v>-2.6546627809307631E-2</v>
      </c>
      <c r="O460" t="b">
        <f ca="1">IF(OR(O459,M460*MIN((B460-B$2)*Analysis!$B$19,1)&gt;Analysis!$B$18),TRUE,FALSE)</f>
        <v>0</v>
      </c>
      <c r="P460" t="b">
        <f>IF(OR('Flight Input'!N460=3,'Flight Input'!N460=9),TRUE,FALSE)</f>
        <v>0</v>
      </c>
      <c r="Q460">
        <f ca="1">IF(O460,Q459,SUM(C$2:C460)/COUNT(C$2:C460))+(Analysis!$D$14-500)/1000000</f>
        <v>9.8524784923529456</v>
      </c>
      <c r="R460">
        <f t="shared" ca="1" si="953"/>
        <v>0</v>
      </c>
      <c r="S460">
        <f t="shared" ca="1" si="959"/>
        <v>0</v>
      </c>
      <c r="T460">
        <f>IF(P460,T459+S460*$D460,0)</f>
        <v>0</v>
      </c>
      <c r="U460">
        <f>IF($P460,T460*Analysis!$B$28+Analysis!$B$29,0)</f>
        <v>0</v>
      </c>
      <c r="V460">
        <f>U460-'Flight Input'!$U460</f>
        <v>0</v>
      </c>
      <c r="W460">
        <f ca="1">MEDIAN2(R460,Analysis!$B$5,2)</f>
        <v>0</v>
      </c>
      <c r="X460">
        <f t="shared" ref="X460:Y460" ca="1" si="976">X459+W460*$D460</f>
        <v>0</v>
      </c>
      <c r="Y460">
        <f t="shared" ca="1" si="976"/>
        <v>0</v>
      </c>
      <c r="AA460">
        <f ca="1">AVERAGE2(W460,Analysis!$B$6,2)</f>
        <v>0</v>
      </c>
      <c r="AB460">
        <f t="shared" ref="AB460:AC460" ca="1" si="977">AB459+AA460*$D460</f>
        <v>0</v>
      </c>
      <c r="AC460">
        <f t="shared" ca="1" si="977"/>
        <v>0</v>
      </c>
      <c r="AF460">
        <f ca="1">IF(B460&gt;0,C460-Analysis!$B$14,0)</f>
        <v>-2.2891214571512108E-3</v>
      </c>
      <c r="AG460">
        <f ca="1">IF(B460&gt;0,AG459+AF460*$D460,0)</f>
        <v>-7.5205621406399994E-3</v>
      </c>
      <c r="AH460">
        <f ca="1">IF(B460&gt;0,AH459+AG460*$D460,0)</f>
        <v>-5.489167013259133E-2</v>
      </c>
      <c r="AI460">
        <f ca="1">IF(AND(B460&gt;Analysis!$B$39,B460&lt;Analysis!$B$40),FilterInput(AF460,Analysis!$B$34,Analysis!$B$35),0)</f>
        <v>0</v>
      </c>
      <c r="AJ460">
        <f ca="1">MEDIAN2(AI460,Analysis!$B$5,2)</f>
        <v>0</v>
      </c>
      <c r="AK460">
        <f ca="1">AVERAGE2(AJ460,Analysis!$B$6,2)</f>
        <v>0</v>
      </c>
      <c r="AL460">
        <f ca="1">INTEGRAL2(R460,$B460,AL459,R459,$B459,Analysis!$B$22)</f>
        <v>0</v>
      </c>
      <c r="AM460">
        <f ca="1">IF(AND(B460&lt;Analysis!$B$40,B460&gt;0),INTEGRAL2(AL460,$B460,AM459,AL459,$B459,Analysis!$B$23),0)</f>
        <v>0</v>
      </c>
      <c r="AN460">
        <f>IF($P460,AM460*Analysis!$B$30+Analysis!$B$31,0)</f>
        <v>0</v>
      </c>
      <c r="AO460">
        <f>AN460-'Flight Input'!$U460</f>
        <v>0</v>
      </c>
      <c r="AQ460">
        <f>Analysis!$B$36*'Flight Input'!U460+IF('Flight Input'!U460 &gt; 0,Analysis!$B$37,0)</f>
        <v>0</v>
      </c>
      <c r="AR460">
        <f ca="1">_xlfn.COVARIANCE.P($AN$102:$AN$1102,'Flight Input'!U460:U1460)</f>
        <v>-7.6651761978442862E-3</v>
      </c>
    </row>
    <row r="461" spans="1:44" x14ac:dyDescent="0.3">
      <c r="A461">
        <v>459</v>
      </c>
      <c r="B461">
        <f>'Flight Input'!M461</f>
        <v>9.2288129999942612</v>
      </c>
      <c r="C461">
        <f ca="1">INDIRECT(CONCATENATE("'Flight Input'!",Analysis!$B$2,A461+2))</f>
        <v>9.8504956799999999</v>
      </c>
      <c r="D461">
        <f t="shared" si="950"/>
        <v>1.9464999990304932E-2</v>
      </c>
      <c r="F461">
        <f t="shared" ca="1" si="956"/>
        <v>90.407190141649522</v>
      </c>
      <c r="G461">
        <f t="shared" ca="1" si="957"/>
        <v>415.71498217199832</v>
      </c>
      <c r="I461">
        <f>SUM(D$2:D461)/COUNT(D$2:D461)</f>
        <v>1.999174945533513E-2</v>
      </c>
      <c r="J461">
        <f t="shared" si="951"/>
        <v>0.9736516573395918</v>
      </c>
      <c r="L461">
        <f ca="1">VARA(C$2:C461)</f>
        <v>4.8580020872471621E-4</v>
      </c>
      <c r="M461">
        <f t="shared" ca="1" si="952"/>
        <v>-5.4100059528539603E-5</v>
      </c>
      <c r="N461">
        <f t="shared" ca="1" si="958"/>
        <v>-1.9655278715207752E-2</v>
      </c>
      <c r="O461" t="b">
        <f ca="1">IF(OR(O460,M461*MIN((B461-B$2)*Analysis!$B$19,1)&gt;Analysis!$B$18),TRUE,FALSE)</f>
        <v>0</v>
      </c>
      <c r="P461" t="b">
        <f>IF(OR('Flight Input'!N461=3,'Flight Input'!N461=9),TRUE,FALSE)</f>
        <v>0</v>
      </c>
      <c r="Q461">
        <f ca="1">IF(O461,Q460,SUM(C$2:C461)/COUNT(C$2:C461))+(Analysis!$D$14-500)/1000000</f>
        <v>9.8524744210217428</v>
      </c>
      <c r="R461">
        <f t="shared" ca="1" si="953"/>
        <v>0</v>
      </c>
      <c r="S461">
        <f t="shared" ca="1" si="959"/>
        <v>0</v>
      </c>
      <c r="T461">
        <f>IF(P461,T460+S461*$D461,0)</f>
        <v>0</v>
      </c>
      <c r="U461">
        <f>IF($P461,T461*Analysis!$B$28+Analysis!$B$29,0)</f>
        <v>0</v>
      </c>
      <c r="V461">
        <f>U461-'Flight Input'!$U461</f>
        <v>0</v>
      </c>
      <c r="W461">
        <f ca="1">MEDIAN2(R461,Analysis!$B$5,2)</f>
        <v>0</v>
      </c>
      <c r="X461">
        <f t="shared" ref="X461:Y461" ca="1" si="978">X460+W461*$D461</f>
        <v>0</v>
      </c>
      <c r="Y461">
        <f t="shared" ca="1" si="978"/>
        <v>0</v>
      </c>
      <c r="AA461">
        <f ca="1">AVERAGE2(W461,Analysis!$B$6,2)</f>
        <v>0</v>
      </c>
      <c r="AB461">
        <f t="shared" ref="AB461:AC461" ca="1" si="979">AB460+AA461*$D461</f>
        <v>0</v>
      </c>
      <c r="AC461">
        <f t="shared" ca="1" si="979"/>
        <v>0</v>
      </c>
      <c r="AF461">
        <f ca="1">IF(B461&gt;0,C461-Analysis!$B$14,0)</f>
        <v>-2.6717114571521705E-3</v>
      </c>
      <c r="AG461">
        <f ca="1">IF(B461&gt;0,AG460+AF461*$D461,0)</f>
        <v>-7.5725670041275643E-3</v>
      </c>
      <c r="AH461">
        <f ca="1">IF(B461&gt;0,AH460+AG461*$D461,0)</f>
        <v>-5.5039070149253258E-2</v>
      </c>
      <c r="AI461">
        <f ca="1">IF(AND(B461&gt;Analysis!$B$39,B461&lt;Analysis!$B$40),FilterInput(AF461,Analysis!$B$34,Analysis!$B$35),0)</f>
        <v>0</v>
      </c>
      <c r="AJ461">
        <f ca="1">MEDIAN2(AI461,Analysis!$B$5,2)</f>
        <v>0</v>
      </c>
      <c r="AK461">
        <f ca="1">AVERAGE2(AJ461,Analysis!$B$6,2)</f>
        <v>0</v>
      </c>
      <c r="AL461">
        <f ca="1">INTEGRAL2(R461,$B461,AL460,R460,$B460,Analysis!$B$22)</f>
        <v>0</v>
      </c>
      <c r="AM461">
        <f ca="1">IF(AND(B461&lt;Analysis!$B$40,B461&gt;0),INTEGRAL2(AL461,$B461,AM460,AL460,$B460,Analysis!$B$23),0)</f>
        <v>0</v>
      </c>
      <c r="AN461">
        <f>IF($P461,AM461*Analysis!$B$30+Analysis!$B$31,0)</f>
        <v>0</v>
      </c>
      <c r="AO461">
        <f>AN461-'Flight Input'!$U461</f>
        <v>0</v>
      </c>
      <c r="AQ461">
        <f>Analysis!$B$36*'Flight Input'!U461+IF('Flight Input'!U461 &gt; 0,Analysis!$B$37,0)</f>
        <v>0</v>
      </c>
      <c r="AR461">
        <f ca="1">_xlfn.COVARIANCE.P($AN$102:$AN$1102,'Flight Input'!U461:U1461)</f>
        <v>-7.6438081002838266E-3</v>
      </c>
    </row>
    <row r="462" spans="1:44" x14ac:dyDescent="0.3">
      <c r="A462">
        <v>460</v>
      </c>
      <c r="B462">
        <f>'Flight Input'!M462</f>
        <v>9.2517269999952987</v>
      </c>
      <c r="C462">
        <f ca="1">INDIRECT(CONCATENATE("'Flight Input'!",Analysis!$B$2,A462+2))</f>
        <v>9.85064283</v>
      </c>
      <c r="D462">
        <f t="shared" si="950"/>
        <v>2.2914000001037493E-2</v>
      </c>
      <c r="F462">
        <f t="shared" ca="1" si="956"/>
        <v>90.632907771466364</v>
      </c>
      <c r="G462">
        <f t="shared" ca="1" si="957"/>
        <v>417.7917446207677</v>
      </c>
      <c r="I462">
        <f>SUM(D$2:D462)/COUNT(D$2:D462)</f>
        <v>1.9998102173912746E-2</v>
      </c>
      <c r="J462">
        <f t="shared" si="951"/>
        <v>1.1458087273365618</v>
      </c>
      <c r="L462">
        <f ca="1">VARA(C$2:C462)</f>
        <v>4.8475055054578126E-4</v>
      </c>
      <c r="M462">
        <f t="shared" ca="1" si="952"/>
        <v>-4.5808596442673529E-5</v>
      </c>
      <c r="N462">
        <f t="shared" ca="1" si="958"/>
        <v>6.4218381772468015E-3</v>
      </c>
      <c r="O462" t="b">
        <f ca="1">IF(OR(O461,M462*MIN((B462-B$2)*Analysis!$B$19,1)&gt;Analysis!$B$18),TRUE,FALSE)</f>
        <v>0</v>
      </c>
      <c r="P462" t="b">
        <f>IF(OR('Flight Input'!N462=3,'Flight Input'!N462=9),TRUE,FALSE)</f>
        <v>0</v>
      </c>
      <c r="Q462">
        <f ca="1">IF(O462,Q461,SUM(C$2:C462)/COUNT(C$2:C462))+(Analysis!$D$14-500)/1000000</f>
        <v>9.8524706865509799</v>
      </c>
      <c r="R462">
        <f t="shared" ca="1" si="953"/>
        <v>0</v>
      </c>
      <c r="S462">
        <f t="shared" ca="1" si="959"/>
        <v>0</v>
      </c>
      <c r="T462">
        <f>IF(P462,T461+S462*$D462,0)</f>
        <v>0</v>
      </c>
      <c r="U462">
        <f>IF($P462,T462*Analysis!$B$28+Analysis!$B$29,0)</f>
        <v>0</v>
      </c>
      <c r="V462">
        <f>U462-'Flight Input'!$U462</f>
        <v>0</v>
      </c>
      <c r="W462">
        <f ca="1">MEDIAN2(R462,Analysis!$B$5,2)</f>
        <v>0</v>
      </c>
      <c r="X462">
        <f t="shared" ref="X462:Y462" ca="1" si="980">X461+W462*$D462</f>
        <v>0</v>
      </c>
      <c r="Y462">
        <f t="shared" ca="1" si="980"/>
        <v>0</v>
      </c>
      <c r="AA462">
        <f ca="1">AVERAGE2(W462,Analysis!$B$6,2)</f>
        <v>0</v>
      </c>
      <c r="AB462">
        <f t="shared" ref="AB462:AC462" ca="1" si="981">AB461+AA462*$D462</f>
        <v>0</v>
      </c>
      <c r="AC462">
        <f t="shared" ca="1" si="981"/>
        <v>0</v>
      </c>
      <c r="AF462">
        <f ca="1">IF(B462&gt;0,C462-Analysis!$B$14,0)</f>
        <v>-2.5245614571520747E-3</v>
      </c>
      <c r="AG462">
        <f ca="1">IF(B462&gt;0,AG461+AF462*$D462,0)</f>
        <v>-7.6304148053593663E-3</v>
      </c>
      <c r="AH462">
        <f ca="1">IF(B462&gt;0,AH461+AG462*$D462,0)</f>
        <v>-5.5213913474111177E-2</v>
      </c>
      <c r="AI462">
        <f ca="1">IF(AND(B462&gt;Analysis!$B$39,B462&lt;Analysis!$B$40),FilterInput(AF462,Analysis!$B$34,Analysis!$B$35),0)</f>
        <v>0</v>
      </c>
      <c r="AJ462">
        <f ca="1">MEDIAN2(AI462,Analysis!$B$5,2)</f>
        <v>0</v>
      </c>
      <c r="AK462">
        <f ca="1">AVERAGE2(AJ462,Analysis!$B$6,2)</f>
        <v>0</v>
      </c>
      <c r="AL462">
        <f ca="1">INTEGRAL2(R462,$B462,AL461,R461,$B461,Analysis!$B$22)</f>
        <v>0</v>
      </c>
      <c r="AM462">
        <f ca="1">IF(AND(B462&lt;Analysis!$B$40,B462&gt;0),INTEGRAL2(AL462,$B462,AM461,AL461,$B461,Analysis!$B$23),0)</f>
        <v>0</v>
      </c>
      <c r="AN462">
        <f>IF($P462,AM462*Analysis!$B$30+Analysis!$B$31,0)</f>
        <v>0</v>
      </c>
      <c r="AO462">
        <f>AN462-'Flight Input'!$U462</f>
        <v>0</v>
      </c>
      <c r="AQ462">
        <f>Analysis!$B$36*'Flight Input'!U462+IF('Flight Input'!U462 &gt; 0,Analysis!$B$37,0)</f>
        <v>0</v>
      </c>
      <c r="AR462">
        <f ca="1">_xlfn.COVARIANCE.P($AN$102:$AN$1102,'Flight Input'!U462:U1462)</f>
        <v>-7.6225771336741223E-3</v>
      </c>
    </row>
    <row r="463" spans="1:44" x14ac:dyDescent="0.3">
      <c r="A463">
        <v>461</v>
      </c>
      <c r="B463">
        <f>'Flight Input'!M463</f>
        <v>9.2573379999957979</v>
      </c>
      <c r="C463">
        <f ca="1">INDIRECT(CONCATENATE("'Flight Input'!",Analysis!$B$2,A463+2))</f>
        <v>9.8505152999999996</v>
      </c>
      <c r="D463">
        <f t="shared" si="950"/>
        <v>5.6110000004991889E-3</v>
      </c>
      <c r="F463">
        <f t="shared" ca="1" si="956"/>
        <v>90.688179012819575</v>
      </c>
      <c r="G463">
        <f t="shared" ca="1" si="957"/>
        <v>418.30059599325392</v>
      </c>
      <c r="I463">
        <f>SUM(D$2:D463)/COUNT(D$2:D463)</f>
        <v>1.9966893709328332E-2</v>
      </c>
      <c r="J463">
        <f t="shared" si="951"/>
        <v>0.28101516851756397</v>
      </c>
      <c r="L463">
        <f ca="1">VARA(C$2:C463)</f>
        <v>4.8370640202055246E-4</v>
      </c>
      <c r="M463">
        <f t="shared" ca="1" si="952"/>
        <v>-1.8608956070859201E-4</v>
      </c>
      <c r="N463">
        <f t="shared" ca="1" si="958"/>
        <v>-2.272856888058707E-2</v>
      </c>
      <c r="O463" t="b">
        <f ca="1">IF(OR(O462,M463*MIN((B463-B$2)*Analysis!$B$19,1)&gt;Analysis!$B$18),TRUE,FALSE)</f>
        <v>0</v>
      </c>
      <c r="P463" t="b">
        <f>IF(OR('Flight Input'!N463=3,'Flight Input'!N463=9),TRUE,FALSE)</f>
        <v>0</v>
      </c>
      <c r="Q463">
        <f ca="1">IF(O463,Q462,SUM(C$2:C463)/COUNT(C$2:C463))+(Analysis!$D$14-500)/1000000</f>
        <v>9.8524666922077948</v>
      </c>
      <c r="R463">
        <f t="shared" ca="1" si="953"/>
        <v>0</v>
      </c>
      <c r="S463">
        <f t="shared" ca="1" si="959"/>
        <v>0</v>
      </c>
      <c r="T463">
        <f>IF(P463,T462+S463*$D463,0)</f>
        <v>0</v>
      </c>
      <c r="U463">
        <f>IF($P463,T463*Analysis!$B$28+Analysis!$B$29,0)</f>
        <v>0</v>
      </c>
      <c r="V463">
        <f>U463-'Flight Input'!$U463</f>
        <v>0</v>
      </c>
      <c r="W463">
        <f ca="1">MEDIAN2(R463,Analysis!$B$5,2)</f>
        <v>0</v>
      </c>
      <c r="X463">
        <f t="shared" ref="X463:Y463" ca="1" si="982">X462+W463*$D463</f>
        <v>0</v>
      </c>
      <c r="Y463">
        <f t="shared" ca="1" si="982"/>
        <v>0</v>
      </c>
      <c r="AA463">
        <f ca="1">AVERAGE2(W463,Analysis!$B$6,2)</f>
        <v>0</v>
      </c>
      <c r="AB463">
        <f t="shared" ref="AB463:AC463" ca="1" si="983">AB462+AA463*$D463</f>
        <v>0</v>
      </c>
      <c r="AC463">
        <f t="shared" ca="1" si="983"/>
        <v>0</v>
      </c>
      <c r="AF463">
        <f ca="1">IF(B463&gt;0,C463-Analysis!$B$14,0)</f>
        <v>-2.6520914571523946E-3</v>
      </c>
      <c r="AG463">
        <f ca="1">IF(B463&gt;0,AG462+AF463*$D463,0)</f>
        <v>-7.6452956905267719E-3</v>
      </c>
      <c r="AH463">
        <f ca="1">IF(B463&gt;0,AH462+AG463*$D463,0)</f>
        <v>-5.5256811228234538E-2</v>
      </c>
      <c r="AI463">
        <f ca="1">IF(AND(B463&gt;Analysis!$B$39,B463&lt;Analysis!$B$40),FilterInput(AF463,Analysis!$B$34,Analysis!$B$35),0)</f>
        <v>0</v>
      </c>
      <c r="AJ463">
        <f ca="1">MEDIAN2(AI463,Analysis!$B$5,2)</f>
        <v>0</v>
      </c>
      <c r="AK463">
        <f ca="1">AVERAGE2(AJ463,Analysis!$B$6,2)</f>
        <v>0</v>
      </c>
      <c r="AL463">
        <f ca="1">INTEGRAL2(R463,$B463,AL462,R462,$B462,Analysis!$B$22)</f>
        <v>0</v>
      </c>
      <c r="AM463">
        <f ca="1">IF(AND(B463&lt;Analysis!$B$40,B463&gt;0),INTEGRAL2(AL463,$B463,AM462,AL462,$B462,Analysis!$B$23),0)</f>
        <v>0</v>
      </c>
      <c r="AN463">
        <f>IF($P463,AM463*Analysis!$B$30+Analysis!$B$31,0)</f>
        <v>0</v>
      </c>
      <c r="AO463">
        <f>AN463-'Flight Input'!$U463</f>
        <v>0</v>
      </c>
      <c r="AQ463">
        <f>Analysis!$B$36*'Flight Input'!U463+IF('Flight Input'!U463 &gt; 0,Analysis!$B$37,0)</f>
        <v>0</v>
      </c>
      <c r="AR463">
        <f ca="1">_xlfn.COVARIANCE.P($AN$102:$AN$1102,'Flight Input'!U463:U1463)</f>
        <v>-7.6014303858502686E-3</v>
      </c>
    </row>
    <row r="464" spans="1:44" x14ac:dyDescent="0.3">
      <c r="A464">
        <v>462</v>
      </c>
      <c r="B464">
        <f>'Flight Input'!M464</f>
        <v>9.2909749999962514</v>
      </c>
      <c r="C464">
        <f ca="1">INDIRECT(CONCATENATE("'Flight Input'!",Analysis!$B$2,A464+2))</f>
        <v>9.850574159999999</v>
      </c>
      <c r="D464">
        <f t="shared" si="950"/>
        <v>3.3637000000453554E-2</v>
      </c>
      <c r="F464">
        <f t="shared" ca="1" si="956"/>
        <v>91.019522775843967</v>
      </c>
      <c r="G464">
        <f t="shared" ca="1" si="957"/>
        <v>421.36221968090626</v>
      </c>
      <c r="I464">
        <f>SUM(D$2:D464)/COUNT(D$2:D464)</f>
        <v>1.9996482683984448E-2</v>
      </c>
      <c r="J464">
        <f t="shared" si="951"/>
        <v>1.6821458319464377</v>
      </c>
      <c r="L464">
        <f ca="1">VARA(C$2:C464)</f>
        <v>4.8266628114689621E-4</v>
      </c>
      <c r="M464">
        <f t="shared" ca="1" si="952"/>
        <v>-3.0921927450195423E-5</v>
      </c>
      <c r="N464">
        <f t="shared" ca="1" si="958"/>
        <v>1.7498587864118122E-3</v>
      </c>
      <c r="O464" t="b">
        <f ca="1">IF(OR(O463,M464*MIN((B464-B$2)*Analysis!$B$19,1)&gt;Analysis!$B$18),TRUE,FALSE)</f>
        <v>0</v>
      </c>
      <c r="P464" t="b">
        <f>IF(OR('Flight Input'!N464=3,'Flight Input'!N464=9),TRUE,FALSE)</f>
        <v>0</v>
      </c>
      <c r="Q464">
        <f ca="1">IF(O464,Q463,SUM(C$2:C464)/COUNT(C$2:C464))+(Analysis!$D$14-500)/1000000</f>
        <v>9.8524628422462239</v>
      </c>
      <c r="R464">
        <f t="shared" ca="1" si="953"/>
        <v>0</v>
      </c>
      <c r="S464">
        <f t="shared" ca="1" si="959"/>
        <v>0</v>
      </c>
      <c r="T464">
        <f>IF(P464,T463+S464*$D464,0)</f>
        <v>0</v>
      </c>
      <c r="U464">
        <f>IF($P464,T464*Analysis!$B$28+Analysis!$B$29,0)</f>
        <v>0</v>
      </c>
      <c r="V464">
        <f>U464-'Flight Input'!$U464</f>
        <v>0</v>
      </c>
      <c r="W464">
        <f ca="1">MEDIAN2(R464,Analysis!$B$5,2)</f>
        <v>0</v>
      </c>
      <c r="X464">
        <f t="shared" ref="X464:Y464" ca="1" si="984">X463+W464*$D464</f>
        <v>0</v>
      </c>
      <c r="Y464">
        <f t="shared" ca="1" si="984"/>
        <v>0</v>
      </c>
      <c r="AA464">
        <f ca="1">AVERAGE2(W464,Analysis!$B$6,2)</f>
        <v>0</v>
      </c>
      <c r="AB464">
        <f t="shared" ref="AB464:AC464" ca="1" si="985">AB463+AA464*$D464</f>
        <v>0</v>
      </c>
      <c r="AC464">
        <f t="shared" ca="1" si="985"/>
        <v>0</v>
      </c>
      <c r="AF464">
        <f ca="1">IF(B464&gt;0,C464-Analysis!$B$14,0)</f>
        <v>-2.5932314571530668E-3</v>
      </c>
      <c r="AG464">
        <f ca="1">IF(B464&gt;0,AG463+AF464*$D464,0)</f>
        <v>-7.7325242170522054E-3</v>
      </c>
      <c r="AH464">
        <f ca="1">IF(B464&gt;0,AH463+AG464*$D464,0)</f>
        <v>-5.5516910145327031E-2</v>
      </c>
      <c r="AI464">
        <f ca="1">IF(AND(B464&gt;Analysis!$B$39,B464&lt;Analysis!$B$40),FilterInput(AF464,Analysis!$B$34,Analysis!$B$35),0)</f>
        <v>0</v>
      </c>
      <c r="AJ464">
        <f ca="1">MEDIAN2(AI464,Analysis!$B$5,2)</f>
        <v>0</v>
      </c>
      <c r="AK464">
        <f ca="1">AVERAGE2(AJ464,Analysis!$B$6,2)</f>
        <v>0</v>
      </c>
      <c r="AL464">
        <f ca="1">INTEGRAL2(R464,$B464,AL463,R463,$B463,Analysis!$B$22)</f>
        <v>0</v>
      </c>
      <c r="AM464">
        <f ca="1">IF(AND(B464&lt;Analysis!$B$40,B464&gt;0),INTEGRAL2(AL464,$B464,AM463,AL463,$B463,Analysis!$B$23),0)</f>
        <v>0</v>
      </c>
      <c r="AN464">
        <f>IF($P464,AM464*Analysis!$B$30+Analysis!$B$31,0)</f>
        <v>0</v>
      </c>
      <c r="AO464">
        <f>AN464-'Flight Input'!$U464</f>
        <v>0</v>
      </c>
      <c r="AQ464">
        <f>Analysis!$B$36*'Flight Input'!U464+IF('Flight Input'!U464 &gt; 0,Analysis!$B$37,0)</f>
        <v>0</v>
      </c>
      <c r="AR464">
        <f ca="1">_xlfn.COVARIANCE.P($AN$102:$AN$1102,'Flight Input'!U464:U1464)</f>
        <v>-7.580350831705213E-3</v>
      </c>
    </row>
    <row r="465" spans="1:44" x14ac:dyDescent="0.3">
      <c r="A465">
        <v>463</v>
      </c>
      <c r="B465">
        <f>'Flight Input'!M465</f>
        <v>9.3134209999989253</v>
      </c>
      <c r="C465">
        <f ca="1">INDIRECT(CONCATENATE("'Flight Input'!",Analysis!$B$2,A465+2))</f>
        <v>9.8505937800000005</v>
      </c>
      <c r="D465">
        <f t="shared" si="950"/>
        <v>2.2446000002673827E-2</v>
      </c>
      <c r="F465">
        <f t="shared" ca="1" si="956"/>
        <v>91.240629203856187</v>
      </c>
      <c r="G465">
        <f t="shared" ca="1" si="957"/>
        <v>423.41020684425996</v>
      </c>
      <c r="I465">
        <f>SUM(D$2:D465)/COUNT(D$2:D465)</f>
        <v>2.0001773218150085E-2</v>
      </c>
      <c r="J465">
        <f t="shared" si="951"/>
        <v>1.1222005048185324</v>
      </c>
      <c r="L465">
        <f ca="1">VARA(C$2:C465)</f>
        <v>4.816304741276508E-4</v>
      </c>
      <c r="M465">
        <f t="shared" ca="1" si="952"/>
        <v>-4.6146619403101701E-5</v>
      </c>
      <c r="N465">
        <f t="shared" ca="1" si="958"/>
        <v>8.7409783476856005E-4</v>
      </c>
      <c r="O465" t="b">
        <f ca="1">IF(OR(O464,M465*MIN((B465-B$2)*Analysis!$B$19,1)&gt;Analysis!$B$18),TRUE,FALSE)</f>
        <v>0</v>
      </c>
      <c r="P465" t="b">
        <f>IF(OR('Flight Input'!N465=3,'Flight Input'!N465=9),TRUE,FALSE)</f>
        <v>0</v>
      </c>
      <c r="Q465">
        <f ca="1">IF(O465,Q464,SUM(C$2:C465)/COUNT(C$2:C465))+(Analysis!$D$14-500)/1000000</f>
        <v>9.8524590511637964</v>
      </c>
      <c r="R465">
        <f t="shared" ca="1" si="953"/>
        <v>0</v>
      </c>
      <c r="S465">
        <f t="shared" ca="1" si="959"/>
        <v>0</v>
      </c>
      <c r="T465">
        <f>IF(P465,T464+S465*$D465,0)</f>
        <v>0</v>
      </c>
      <c r="U465">
        <f>IF($P465,T465*Analysis!$B$28+Analysis!$B$29,0)</f>
        <v>0</v>
      </c>
      <c r="V465">
        <f>U465-'Flight Input'!$U465</f>
        <v>0</v>
      </c>
      <c r="W465">
        <f ca="1">MEDIAN2(R465,Analysis!$B$5,2)</f>
        <v>0</v>
      </c>
      <c r="X465">
        <f t="shared" ref="X465:Y465" ca="1" si="986">X464+W465*$D465</f>
        <v>0</v>
      </c>
      <c r="Y465">
        <f t="shared" ca="1" si="986"/>
        <v>0</v>
      </c>
      <c r="AA465">
        <f ca="1">AVERAGE2(W465,Analysis!$B$6,2)</f>
        <v>0</v>
      </c>
      <c r="AB465">
        <f t="shared" ref="AB465:AC465" ca="1" si="987">AB464+AA465*$D465</f>
        <v>0</v>
      </c>
      <c r="AC465">
        <f t="shared" ca="1" si="987"/>
        <v>0</v>
      </c>
      <c r="AF465">
        <f ca="1">IF(B465&gt;0,C465-Analysis!$B$14,0)</f>
        <v>-2.5736114571515145E-3</v>
      </c>
      <c r="AG465">
        <f ca="1">IF(B465&gt;0,AG464+AF465*$D465,0)</f>
        <v>-7.7902914998263101E-3</v>
      </c>
      <c r="AH465">
        <f ca="1">IF(B465&gt;0,AH464+AG465*$D465,0)</f>
        <v>-5.569177102835296E-2</v>
      </c>
      <c r="AI465">
        <f ca="1">IF(AND(B465&gt;Analysis!$B$39,B465&lt;Analysis!$B$40),FilterInput(AF465,Analysis!$B$34,Analysis!$B$35),0)</f>
        <v>0</v>
      </c>
      <c r="AJ465">
        <f ca="1">MEDIAN2(AI465,Analysis!$B$5,2)</f>
        <v>0</v>
      </c>
      <c r="AK465">
        <f ca="1">AVERAGE2(AJ465,Analysis!$B$6,2)</f>
        <v>0</v>
      </c>
      <c r="AL465">
        <f ca="1">INTEGRAL2(R465,$B465,AL464,R464,$B464,Analysis!$B$22)</f>
        <v>0</v>
      </c>
      <c r="AM465">
        <f ca="1">IF(AND(B465&lt;Analysis!$B$40,B465&gt;0),INTEGRAL2(AL465,$B465,AM464,AL464,$B464,Analysis!$B$23),0)</f>
        <v>0</v>
      </c>
      <c r="AN465">
        <f>IF($P465,AM465*Analysis!$B$30+Analysis!$B$31,0)</f>
        <v>0</v>
      </c>
      <c r="AO465">
        <f>AN465-'Flight Input'!$U465</f>
        <v>0</v>
      </c>
      <c r="AQ465">
        <f>Analysis!$B$36*'Flight Input'!U465+IF('Flight Input'!U465 &gt; 0,Analysis!$B$37,0)</f>
        <v>0</v>
      </c>
      <c r="AR465">
        <f ca="1">_xlfn.COVARIANCE.P($AN$102:$AN$1102,'Flight Input'!U465:U1465)</f>
        <v>-7.5592840706343442E-3</v>
      </c>
    </row>
    <row r="466" spans="1:44" x14ac:dyDescent="0.3">
      <c r="A466">
        <v>464</v>
      </c>
      <c r="B466">
        <f>'Flight Input'!M466</f>
        <v>9.3283890000020619</v>
      </c>
      <c r="C466">
        <f ca="1">INDIRECT(CONCATENATE("'Flight Input'!",Analysis!$B$2,A466+2))</f>
        <v>9.8512020000000007</v>
      </c>
      <c r="D466">
        <f t="shared" si="950"/>
        <v>1.4968000003136694E-2</v>
      </c>
      <c r="F466">
        <f t="shared" ca="1" si="956"/>
        <v>91.388081995423093</v>
      </c>
      <c r="G466">
        <f t="shared" ca="1" si="957"/>
        <v>424.77810365585412</v>
      </c>
      <c r="I466">
        <f>SUM(D$2:D466)/COUNT(D$2:D466)</f>
        <v>1.9990924568979797E-2</v>
      </c>
      <c r="J466">
        <f t="shared" si="951"/>
        <v>0.74873975695765238</v>
      </c>
      <c r="L466">
        <f ca="1">VARA(C$2:C466)</f>
        <v>4.8059530693524914E-4</v>
      </c>
      <c r="M466">
        <f t="shared" ca="1" si="952"/>
        <v>-6.9158684672951436E-5</v>
      </c>
      <c r="N466">
        <f t="shared" ca="1" si="958"/>
        <v>4.063468732447225E-2</v>
      </c>
      <c r="O466" t="b">
        <f ca="1">IF(OR(O465,M466*MIN((B466-B$2)*Analysis!$B$19,1)&gt;Analysis!$B$18),TRUE,FALSE)</f>
        <v>0</v>
      </c>
      <c r="P466" t="b">
        <f>IF(OR('Flight Input'!N466=3,'Flight Input'!N466=9),TRUE,FALSE)</f>
        <v>0</v>
      </c>
      <c r="Q466">
        <f ca="1">IF(O466,Q465,SUM(C$2:C466)/COUNT(C$2:C466))+(Analysis!$D$14-500)/1000000</f>
        <v>9.8524565843870988</v>
      </c>
      <c r="R466">
        <f t="shared" ca="1" si="953"/>
        <v>0</v>
      </c>
      <c r="S466">
        <f t="shared" ca="1" si="959"/>
        <v>0</v>
      </c>
      <c r="T466">
        <f>IF(P466,T465+S466*$D466,0)</f>
        <v>0</v>
      </c>
      <c r="U466">
        <f>IF($P466,T466*Analysis!$B$28+Analysis!$B$29,0)</f>
        <v>0</v>
      </c>
      <c r="V466">
        <f>U466-'Flight Input'!$U466</f>
        <v>0</v>
      </c>
      <c r="W466">
        <f ca="1">MEDIAN2(R466,Analysis!$B$5,2)</f>
        <v>0</v>
      </c>
      <c r="X466">
        <f t="shared" ref="X466:Y466" ca="1" si="988">X465+W466*$D466</f>
        <v>0</v>
      </c>
      <c r="Y466">
        <f t="shared" ca="1" si="988"/>
        <v>0</v>
      </c>
      <c r="AA466">
        <f ca="1">AVERAGE2(W466,Analysis!$B$6,2)</f>
        <v>0</v>
      </c>
      <c r="AB466">
        <f t="shared" ref="AB466:AC466" ca="1" si="989">AB465+AA466*$D466</f>
        <v>0</v>
      </c>
      <c r="AC466">
        <f t="shared" ca="1" si="989"/>
        <v>0</v>
      </c>
      <c r="AF466">
        <f ca="1">IF(B466&gt;0,C466-Analysis!$B$14,0)</f>
        <v>-1.9653914571513553E-3</v>
      </c>
      <c r="AG466">
        <f ca="1">IF(B466&gt;0,AG465+AF466*$D466,0)</f>
        <v>-7.8197094791631165E-3</v>
      </c>
      <c r="AH466">
        <f ca="1">IF(B466&gt;0,AH465+AG466*$D466,0)</f>
        <v>-5.5808816439861603E-2</v>
      </c>
      <c r="AI466">
        <f ca="1">IF(AND(B466&gt;Analysis!$B$39,B466&lt;Analysis!$B$40),FilterInput(AF466,Analysis!$B$34,Analysis!$B$35),0)</f>
        <v>0</v>
      </c>
      <c r="AJ466">
        <f ca="1">MEDIAN2(AI466,Analysis!$B$5,2)</f>
        <v>0</v>
      </c>
      <c r="AK466">
        <f ca="1">AVERAGE2(AJ466,Analysis!$B$6,2)</f>
        <v>0</v>
      </c>
      <c r="AL466">
        <f ca="1">INTEGRAL2(R466,$B466,AL465,R465,$B465,Analysis!$B$22)</f>
        <v>0</v>
      </c>
      <c r="AM466">
        <f ca="1">IF(AND(B466&lt;Analysis!$B$40,B466&gt;0),INTEGRAL2(AL466,$B466,AM465,AL465,$B465,Analysis!$B$23),0)</f>
        <v>0</v>
      </c>
      <c r="AN466">
        <f>IF($P466,AM466*Analysis!$B$30+Analysis!$B$31,0)</f>
        <v>0</v>
      </c>
      <c r="AO466">
        <f>AN466-'Flight Input'!$U466</f>
        <v>0</v>
      </c>
      <c r="AQ466">
        <f>Analysis!$B$36*'Flight Input'!U466+IF('Flight Input'!U466 &gt; 0,Analysis!$B$37,0)</f>
        <v>0</v>
      </c>
      <c r="AR466">
        <f ca="1">_xlfn.COVARIANCE.P($AN$102:$AN$1102,'Flight Input'!U466:U1466)</f>
        <v>-7.5382635312594938E-3</v>
      </c>
    </row>
    <row r="467" spans="1:44" x14ac:dyDescent="0.3">
      <c r="A467">
        <v>465</v>
      </c>
      <c r="B467">
        <f>'Flight Input'!M467</f>
        <v>9.3499370000063209</v>
      </c>
      <c r="C467">
        <f ca="1">INDIRECT(CONCATENATE("'Flight Input'!",Analysis!$B$2,A467+2))</f>
        <v>9.8508292199999996</v>
      </c>
      <c r="D467">
        <f t="shared" si="950"/>
        <v>2.1548000004258938E-2</v>
      </c>
      <c r="F467">
        <f t="shared" ca="1" si="956"/>
        <v>91.600347663497601</v>
      </c>
      <c r="G467">
        <f t="shared" ca="1" si="957"/>
        <v>426.7519079476973</v>
      </c>
      <c r="I467">
        <f>SUM(D$2:D467)/COUNT(D$2:D467)</f>
        <v>1.9994273118302978E-2</v>
      </c>
      <c r="J467">
        <f t="shared" si="951"/>
        <v>1.0777085956945172</v>
      </c>
      <c r="L467">
        <f ca="1">VARA(C$2:C467)</f>
        <v>4.7956670940188772E-4</v>
      </c>
      <c r="M467">
        <f t="shared" ca="1" si="952"/>
        <v>-4.7735174176634341E-5</v>
      </c>
      <c r="N467">
        <f t="shared" ca="1" si="958"/>
        <v>-1.7299981433422693E-2</v>
      </c>
      <c r="O467" t="b">
        <f ca="1">IF(OR(O466,M467*MIN((B467-B$2)*Analysis!$B$19,1)&gt;Analysis!$B$18),TRUE,FALSE)</f>
        <v>0</v>
      </c>
      <c r="P467" t="b">
        <f>IF(OR('Flight Input'!N467=3,'Flight Input'!N467=9),TRUE,FALSE)</f>
        <v>0</v>
      </c>
      <c r="Q467">
        <f ca="1">IF(O467,Q466,SUM(C$2:C467)/COUNT(C$2:C467))+(Analysis!$D$14-500)/1000000</f>
        <v>9.8524533282403475</v>
      </c>
      <c r="R467">
        <f t="shared" ca="1" si="953"/>
        <v>0</v>
      </c>
      <c r="S467">
        <f t="shared" ca="1" si="959"/>
        <v>0</v>
      </c>
      <c r="T467">
        <f>IF(P467,T466+S467*$D467,0)</f>
        <v>0</v>
      </c>
      <c r="U467">
        <f>IF($P467,T467*Analysis!$B$28+Analysis!$B$29,0)</f>
        <v>0</v>
      </c>
      <c r="V467">
        <f>U467-'Flight Input'!$U467</f>
        <v>0</v>
      </c>
      <c r="W467">
        <f ca="1">MEDIAN2(R467,Analysis!$B$5,2)</f>
        <v>0</v>
      </c>
      <c r="X467">
        <f t="shared" ref="X467:Y467" ca="1" si="990">X466+W467*$D467</f>
        <v>0</v>
      </c>
      <c r="Y467">
        <f t="shared" ca="1" si="990"/>
        <v>0</v>
      </c>
      <c r="AA467">
        <f ca="1">AVERAGE2(W467,Analysis!$B$6,2)</f>
        <v>0</v>
      </c>
      <c r="AB467">
        <f t="shared" ref="AB467:AC467" ca="1" si="991">AB466+AA467*$D467</f>
        <v>0</v>
      </c>
      <c r="AC467">
        <f t="shared" ca="1" si="991"/>
        <v>0</v>
      </c>
      <c r="AF467">
        <f ca="1">IF(B467&gt;0,C467-Analysis!$B$14,0)</f>
        <v>-2.338171457152427E-3</v>
      </c>
      <c r="AG467">
        <f ca="1">IF(B467&gt;0,AG466+AF467*$D467,0)</f>
        <v>-7.8700923977317958E-3</v>
      </c>
      <c r="AH467">
        <f ca="1">IF(B467&gt;0,AH466+AG467*$D467,0)</f>
        <v>-5.5978401190881447E-2</v>
      </c>
      <c r="AI467">
        <f ca="1">IF(AND(B467&gt;Analysis!$B$39,B467&lt;Analysis!$B$40),FilterInput(AF467,Analysis!$B$34,Analysis!$B$35),0)</f>
        <v>0</v>
      </c>
      <c r="AJ467">
        <f ca="1">MEDIAN2(AI467,Analysis!$B$5,2)</f>
        <v>0</v>
      </c>
      <c r="AK467">
        <f ca="1">AVERAGE2(AJ467,Analysis!$B$6,2)</f>
        <v>0</v>
      </c>
      <c r="AL467">
        <f ca="1">INTEGRAL2(R467,$B467,AL466,R466,$B466,Analysis!$B$22)</f>
        <v>0</v>
      </c>
      <c r="AM467">
        <f ca="1">IF(AND(B467&lt;Analysis!$B$40,B467&gt;0),INTEGRAL2(AL467,$B467,AM466,AL466,$B466,Analysis!$B$23),0)</f>
        <v>0</v>
      </c>
      <c r="AN467">
        <f>IF($P467,AM467*Analysis!$B$30+Analysis!$B$31,0)</f>
        <v>0</v>
      </c>
      <c r="AO467">
        <f>AN467-'Flight Input'!$U467</f>
        <v>0</v>
      </c>
      <c r="AQ467">
        <f>Analysis!$B$36*'Flight Input'!U467+IF('Flight Input'!U467 &gt; 0,Analysis!$B$37,0)</f>
        <v>0</v>
      </c>
      <c r="AR467">
        <f ca="1">_xlfn.COVARIANCE.P($AN$102:$AN$1102,'Flight Input'!U467:U1467)</f>
        <v>-7.517234228206931E-3</v>
      </c>
    </row>
    <row r="468" spans="1:44" x14ac:dyDescent="0.3">
      <c r="A468">
        <v>466</v>
      </c>
      <c r="B468">
        <f>'Flight Input'!M468</f>
        <v>9.368570999999065</v>
      </c>
      <c r="C468">
        <f ca="1">INDIRECT(CONCATENATE("'Flight Input'!",Analysis!$B$2,A468+2))</f>
        <v>9.8510646600000005</v>
      </c>
      <c r="D468">
        <f t="shared" si="950"/>
        <v>1.8633999992744066E-2</v>
      </c>
      <c r="F468">
        <f t="shared" ca="1" si="956"/>
        <v>91.783912402300558</v>
      </c>
      <c r="G468">
        <f t="shared" ca="1" si="957"/>
        <v>428.46220937073582</v>
      </c>
      <c r="I468">
        <f>SUM(D$2:D468)/COUNT(D$2:D468)</f>
        <v>1.9991354077261006E-2</v>
      </c>
      <c r="J468">
        <f t="shared" si="951"/>
        <v>0.93210294413919415</v>
      </c>
      <c r="L468">
        <f ca="1">VARA(C$2:C468)</f>
        <v>4.7854109734611996E-4</v>
      </c>
      <c r="M468">
        <f t="shared" ca="1" si="952"/>
        <v>-5.5039822698675833E-5</v>
      </c>
      <c r="N468">
        <f t="shared" ca="1" si="958"/>
        <v>1.2634968342413993E-2</v>
      </c>
      <c r="O468" t="b">
        <f ca="1">IF(OR(O467,M468*MIN((B468-B$2)*Analysis!$B$19,1)&gt;Analysis!$B$18),TRUE,FALSE)</f>
        <v>0</v>
      </c>
      <c r="P468" t="b">
        <f>IF(OR('Flight Input'!N468=3,'Flight Input'!N468=9),TRUE,FALSE)</f>
        <v>0</v>
      </c>
      <c r="Q468">
        <f ca="1">IF(O468,Q467,SUM(C$2:C468)/COUNT(C$2:C468))+(Analysis!$D$14-500)/1000000</f>
        <v>9.8524505901927224</v>
      </c>
      <c r="R468">
        <f t="shared" ca="1" si="953"/>
        <v>0</v>
      </c>
      <c r="S468">
        <f t="shared" ca="1" si="959"/>
        <v>0</v>
      </c>
      <c r="T468">
        <f>IF(P468,T467+S468*$D468,0)</f>
        <v>0</v>
      </c>
      <c r="U468">
        <f>IF($P468,T468*Analysis!$B$28+Analysis!$B$29,0)</f>
        <v>0</v>
      </c>
      <c r="V468">
        <f>U468-'Flight Input'!$U468</f>
        <v>0</v>
      </c>
      <c r="W468">
        <f ca="1">MEDIAN2(R468,Analysis!$B$5,2)</f>
        <v>0</v>
      </c>
      <c r="X468">
        <f t="shared" ref="X468:Y468" ca="1" si="992">X467+W468*$D468</f>
        <v>0</v>
      </c>
      <c r="Y468">
        <f t="shared" ca="1" si="992"/>
        <v>0</v>
      </c>
      <c r="AA468">
        <f ca="1">AVERAGE2(W468,Analysis!$B$6,2)</f>
        <v>0</v>
      </c>
      <c r="AB468">
        <f t="shared" ref="AB468:AC468" ca="1" si="993">AB467+AA468*$D468</f>
        <v>0</v>
      </c>
      <c r="AC468">
        <f t="shared" ca="1" si="993"/>
        <v>0</v>
      </c>
      <c r="AF468">
        <f ca="1">IF(B468&gt;0,C468-Analysis!$B$14,0)</f>
        <v>-2.1027314571515632E-3</v>
      </c>
      <c r="AG468">
        <f ca="1">IF(B468&gt;0,AG467+AF468*$D468,0)</f>
        <v>-7.9092746956891009E-3</v>
      </c>
      <c r="AH468">
        <f ca="1">IF(B468&gt;0,AH467+AG468*$D468,0)</f>
        <v>-5.6125782615503529E-2</v>
      </c>
      <c r="AI468">
        <f ca="1">IF(AND(B468&gt;Analysis!$B$39,B468&lt;Analysis!$B$40),FilterInput(AF468,Analysis!$B$34,Analysis!$B$35),0)</f>
        <v>0</v>
      </c>
      <c r="AJ468">
        <f ca="1">MEDIAN2(AI468,Analysis!$B$5,2)</f>
        <v>0</v>
      </c>
      <c r="AK468">
        <f ca="1">AVERAGE2(AJ468,Analysis!$B$6,2)</f>
        <v>0</v>
      </c>
      <c r="AL468">
        <f ca="1">INTEGRAL2(R468,$B468,AL467,R467,$B467,Analysis!$B$22)</f>
        <v>0</v>
      </c>
      <c r="AM468">
        <f ca="1">IF(AND(B468&lt;Analysis!$B$40,B468&gt;0),INTEGRAL2(AL468,$B468,AM467,AL467,$B467,Analysis!$B$23),0)</f>
        <v>0</v>
      </c>
      <c r="AN468">
        <f>IF($P468,AM468*Analysis!$B$30+Analysis!$B$31,0)</f>
        <v>0</v>
      </c>
      <c r="AO468">
        <f>AN468-'Flight Input'!$U468</f>
        <v>0</v>
      </c>
      <c r="AQ468">
        <f>Analysis!$B$36*'Flight Input'!U468+IF('Flight Input'!U468 &gt; 0,Analysis!$B$37,0)</f>
        <v>0</v>
      </c>
      <c r="AR468">
        <f ca="1">_xlfn.COVARIANCE.P($AN$102:$AN$1102,'Flight Input'!U468:U1468)</f>
        <v>-7.4961682602473732E-3</v>
      </c>
    </row>
    <row r="469" spans="1:44" x14ac:dyDescent="0.3">
      <c r="A469">
        <v>467</v>
      </c>
      <c r="B469">
        <f>'Flight Input'!M469</f>
        <v>9.3888219999935245</v>
      </c>
      <c r="C469">
        <f ca="1">INDIRECT(CONCATENATE("'Flight Input'!",Analysis!$B$2,A469+2))</f>
        <v>9.8539488000000013</v>
      </c>
      <c r="D469">
        <f t="shared" si="950"/>
        <v>2.0250999994459562E-2</v>
      </c>
      <c r="F469">
        <f t="shared" ca="1" si="956"/>
        <v>91.98346471939476</v>
      </c>
      <c r="G469">
        <f t="shared" ca="1" si="957"/>
        <v>430.32496651425868</v>
      </c>
      <c r="I469">
        <f>SUM(D$2:D469)/COUNT(D$2:D469)</f>
        <v>1.9991910064235733E-2</v>
      </c>
      <c r="J469">
        <f t="shared" si="951"/>
        <v>1.0129597386838651</v>
      </c>
      <c r="L469">
        <f ca="1">VARA(C$2:C469)</f>
        <v>4.7752191044049525E-4</v>
      </c>
      <c r="M469">
        <f t="shared" ca="1" si="952"/>
        <v>-5.0327732255372475E-5</v>
      </c>
      <c r="N469">
        <f t="shared" ca="1" si="958"/>
        <v>0.14241963363734528</v>
      </c>
      <c r="O469" t="b">
        <f ca="1">IF(OR(O468,M469*MIN((B469-B$2)*Analysis!$B$19,1)&gt;Analysis!$B$18),TRUE,FALSE)</f>
        <v>0</v>
      </c>
      <c r="P469" t="b">
        <f>IF(OR('Flight Input'!N469=3,'Flight Input'!N469=9),TRUE,FALSE)</f>
        <v>0</v>
      </c>
      <c r="Q469">
        <f ca="1">IF(O469,Q468,SUM(C$2:C469)/COUNT(C$2:C469))+(Analysis!$D$14-500)/1000000</f>
        <v>9.8524540265384637</v>
      </c>
      <c r="R469">
        <f t="shared" ca="1" si="953"/>
        <v>0</v>
      </c>
      <c r="S469">
        <f t="shared" ca="1" si="959"/>
        <v>0</v>
      </c>
      <c r="T469">
        <f>IF(P469,T468+S469*$D469,0)</f>
        <v>0</v>
      </c>
      <c r="U469">
        <f>IF($P469,T469*Analysis!$B$28+Analysis!$B$29,0)</f>
        <v>0</v>
      </c>
      <c r="V469">
        <f>U469-'Flight Input'!$U469</f>
        <v>0</v>
      </c>
      <c r="W469">
        <f ca="1">MEDIAN2(R469,Analysis!$B$5,2)</f>
        <v>0</v>
      </c>
      <c r="X469">
        <f t="shared" ref="X469:Y469" ca="1" si="994">X468+W469*$D469</f>
        <v>0</v>
      </c>
      <c r="Y469">
        <f t="shared" ca="1" si="994"/>
        <v>0</v>
      </c>
      <c r="AA469">
        <f ca="1">AVERAGE2(W469,Analysis!$B$6,2)</f>
        <v>0</v>
      </c>
      <c r="AB469">
        <f t="shared" ref="AB469:AC469" ca="1" si="995">AB468+AA469*$D469</f>
        <v>0</v>
      </c>
      <c r="AC469">
        <f t="shared" ca="1" si="995"/>
        <v>0</v>
      </c>
      <c r="AF469">
        <f ca="1">IF(B469&gt;0,C469-Analysis!$B$14,0)</f>
        <v>7.8140854284924899E-4</v>
      </c>
      <c r="AG469">
        <f ca="1">IF(B469&gt;0,AG468+AF469*$D469,0)</f>
        <v>-7.8934503912921894E-3</v>
      </c>
      <c r="AH469">
        <f ca="1">IF(B469&gt;0,AH468+AG469*$D469,0)</f>
        <v>-5.6285632879333851E-2</v>
      </c>
      <c r="AI469">
        <f ca="1">IF(AND(B469&gt;Analysis!$B$39,B469&lt;Analysis!$B$40),FilterInput(AF469,Analysis!$B$34,Analysis!$B$35),0)</f>
        <v>0</v>
      </c>
      <c r="AJ469">
        <f ca="1">MEDIAN2(AI469,Analysis!$B$5,2)</f>
        <v>0</v>
      </c>
      <c r="AK469">
        <f ca="1">AVERAGE2(AJ469,Analysis!$B$6,2)</f>
        <v>0</v>
      </c>
      <c r="AL469">
        <f ca="1">INTEGRAL2(R469,$B469,AL468,R468,$B468,Analysis!$B$22)</f>
        <v>0</v>
      </c>
      <c r="AM469">
        <f ca="1">IF(AND(B469&lt;Analysis!$B$40,B469&gt;0),INTEGRAL2(AL469,$B469,AM468,AL468,$B468,Analysis!$B$23),0)</f>
        <v>0</v>
      </c>
      <c r="AN469">
        <f>IF($P469,AM469*Analysis!$B$30+Analysis!$B$31,0)</f>
        <v>0</v>
      </c>
      <c r="AO469">
        <f>AN469-'Flight Input'!$U469</f>
        <v>0</v>
      </c>
      <c r="AQ469">
        <f>Analysis!$B$36*'Flight Input'!U469+IF('Flight Input'!U469 &gt; 0,Analysis!$B$37,0)</f>
        <v>0</v>
      </c>
      <c r="AR469">
        <f ca="1">_xlfn.COVARIANCE.P($AN$102:$AN$1102,'Flight Input'!U469:U1469)</f>
        <v>-7.4750297929989133E-3</v>
      </c>
    </row>
    <row r="470" spans="1:44" x14ac:dyDescent="0.3">
      <c r="A470">
        <v>468</v>
      </c>
      <c r="B470">
        <f>'Flight Input'!M470</f>
        <v>9.4126010000036331</v>
      </c>
      <c r="C470">
        <f ca="1">INDIRECT(CONCATENATE("'Flight Input'!",Analysis!$B$2,A470+2))</f>
        <v>9.8534582999999998</v>
      </c>
      <c r="D470">
        <f t="shared" si="950"/>
        <v>2.3779000010108575E-2</v>
      </c>
      <c r="F470">
        <f t="shared" ca="1" si="956"/>
        <v>92.217770104410064</v>
      </c>
      <c r="G470">
        <f t="shared" ca="1" si="957"/>
        <v>432.51781287050363</v>
      </c>
      <c r="I470">
        <f>SUM(D$2:D470)/COUNT(D$2:D470)</f>
        <v>2.0000002136769651E-2</v>
      </c>
      <c r="J470">
        <f t="shared" si="951"/>
        <v>1.1889498734798285</v>
      </c>
      <c r="L470">
        <f ca="1">VARA(C$2:C470)</f>
        <v>4.7650421182417169E-4</v>
      </c>
      <c r="M470">
        <f t="shared" ca="1" si="952"/>
        <v>-4.2798209171576977E-5</v>
      </c>
      <c r="N470">
        <f t="shared" ca="1" si="958"/>
        <v>-2.0627444374994305E-2</v>
      </c>
      <c r="O470" t="b">
        <f ca="1">IF(OR(O469,M470*MIN((B470-B$2)*Analysis!$B$19,1)&gt;Analysis!$B$18),TRUE,FALSE)</f>
        <v>0</v>
      </c>
      <c r="P470" t="b">
        <f>IF(OR('Flight Input'!N470=3,'Flight Input'!N470=9),TRUE,FALSE)</f>
        <v>0</v>
      </c>
      <c r="Q470">
        <f ca="1">IF(O470,Q469,SUM(C$2:C470)/COUNT(C$2:C470))+(Analysis!$D$14-500)/1000000</f>
        <v>9.8524564023880625</v>
      </c>
      <c r="R470">
        <f t="shared" ca="1" si="953"/>
        <v>0</v>
      </c>
      <c r="S470">
        <f t="shared" ca="1" si="959"/>
        <v>0</v>
      </c>
      <c r="T470">
        <f>IF(P470,T469+S470*$D470,0)</f>
        <v>0</v>
      </c>
      <c r="U470">
        <f>IF($P470,T470*Analysis!$B$28+Analysis!$B$29,0)</f>
        <v>0</v>
      </c>
      <c r="V470">
        <f>U470-'Flight Input'!$U470</f>
        <v>0</v>
      </c>
      <c r="W470">
        <f ca="1">MEDIAN2(R470,Analysis!$B$5,2)</f>
        <v>0</v>
      </c>
      <c r="X470">
        <f t="shared" ref="X470:Y470" ca="1" si="996">X469+W470*$D470</f>
        <v>0</v>
      </c>
      <c r="Y470">
        <f t="shared" ca="1" si="996"/>
        <v>0</v>
      </c>
      <c r="AA470">
        <f ca="1">AVERAGE2(W470,Analysis!$B$6,2)</f>
        <v>0</v>
      </c>
      <c r="AB470">
        <f t="shared" ref="AB470:AC470" ca="1" si="997">AB469+AA470*$D470</f>
        <v>0</v>
      </c>
      <c r="AC470">
        <f t="shared" ca="1" si="997"/>
        <v>0</v>
      </c>
      <c r="AF470">
        <f ca="1">IF(B470&gt;0,C470-Analysis!$B$14,0)</f>
        <v>2.9090854284774537E-4</v>
      </c>
      <c r="AG470">
        <f ca="1">IF(B470&gt;0,AG469+AF470*$D470,0)</f>
        <v>-7.8865328770488727E-3</v>
      </c>
      <c r="AH470">
        <f ca="1">IF(B470&gt;0,AH469+AG470*$D470,0)</f>
        <v>-5.647316674469692E-2</v>
      </c>
      <c r="AI470">
        <f ca="1">IF(AND(B470&gt;Analysis!$B$39,B470&lt;Analysis!$B$40),FilterInput(AF470,Analysis!$B$34,Analysis!$B$35),0)</f>
        <v>0</v>
      </c>
      <c r="AJ470">
        <f ca="1">MEDIAN2(AI470,Analysis!$B$5,2)</f>
        <v>0</v>
      </c>
      <c r="AK470">
        <f ca="1">AVERAGE2(AJ470,Analysis!$B$6,2)</f>
        <v>0</v>
      </c>
      <c r="AL470">
        <f ca="1">INTEGRAL2(R470,$B470,AL469,R469,$B469,Analysis!$B$22)</f>
        <v>0</v>
      </c>
      <c r="AM470">
        <f ca="1">IF(AND(B470&lt;Analysis!$B$40,B470&gt;0),INTEGRAL2(AL470,$B470,AM469,AL469,$B469,Analysis!$B$23),0)</f>
        <v>0</v>
      </c>
      <c r="AN470">
        <f>IF($P470,AM470*Analysis!$B$30+Analysis!$B$31,0)</f>
        <v>0</v>
      </c>
      <c r="AO470">
        <f>AN470-'Flight Input'!$U470</f>
        <v>0</v>
      </c>
      <c r="AQ470">
        <f>Analysis!$B$36*'Flight Input'!U470+IF('Flight Input'!U470 &gt; 0,Analysis!$B$37,0)</f>
        <v>0</v>
      </c>
      <c r="AR470">
        <f ca="1">_xlfn.COVARIANCE.P($AN$102:$AN$1102,'Flight Input'!U470:U1470)</f>
        <v>-7.4538528283020359E-3</v>
      </c>
    </row>
    <row r="471" spans="1:44" x14ac:dyDescent="0.3">
      <c r="A471">
        <v>469</v>
      </c>
      <c r="B471">
        <f>'Flight Input'!M471</f>
        <v>9.4302449999959208</v>
      </c>
      <c r="C471">
        <f ca="1">INDIRECT(CONCATENATE("'Flight Input'!",Analysis!$B$2,A471+2))</f>
        <v>9.8503191000000019</v>
      </c>
      <c r="D471">
        <f t="shared" si="950"/>
        <v>1.7643999992287718E-2</v>
      </c>
      <c r="F471">
        <f t="shared" ca="1" si="956"/>
        <v>92.391569134534492</v>
      </c>
      <c r="G471">
        <f t="shared" ca="1" si="957"/>
        <v>434.14796971560082</v>
      </c>
      <c r="I471">
        <f>SUM(D$2:D471)/COUNT(D$2:D471)</f>
        <v>1.9994978678039413E-2</v>
      </c>
      <c r="J471">
        <f t="shared" si="951"/>
        <v>0.88242154574869403</v>
      </c>
      <c r="L471">
        <f ca="1">VARA(C$2:C471)</f>
        <v>4.7549695595756907E-4</v>
      </c>
      <c r="M471">
        <f t="shared" ca="1" si="952"/>
        <v>-5.708772767189376E-5</v>
      </c>
      <c r="N471">
        <f t="shared" ca="1" si="958"/>
        <v>-0.17791883934312286</v>
      </c>
      <c r="O471" t="b">
        <f ca="1">IF(OR(O470,M471*MIN((B471-B$2)*Analysis!$B$19,1)&gt;Analysis!$B$18),TRUE,FALSE)</f>
        <v>0</v>
      </c>
      <c r="P471" t="b">
        <f>IF(OR('Flight Input'!N471=3,'Flight Input'!N471=9),TRUE,FALSE)</f>
        <v>0</v>
      </c>
      <c r="Q471">
        <f ca="1">IF(O471,Q470,SUM(C$2:C471)/COUNT(C$2:C471))+(Analysis!$D$14-500)/1000000</f>
        <v>9.8524520889787262</v>
      </c>
      <c r="R471">
        <f t="shared" ca="1" si="953"/>
        <v>0</v>
      </c>
      <c r="S471">
        <f t="shared" ca="1" si="959"/>
        <v>0</v>
      </c>
      <c r="T471">
        <f>IF(P471,T470+S471*$D471,0)</f>
        <v>0</v>
      </c>
      <c r="U471">
        <f>IF($P471,T471*Analysis!$B$28+Analysis!$B$29,0)</f>
        <v>0</v>
      </c>
      <c r="V471">
        <f>U471-'Flight Input'!$U471</f>
        <v>0</v>
      </c>
      <c r="W471">
        <f ca="1">MEDIAN2(R471,Analysis!$B$5,2)</f>
        <v>0</v>
      </c>
      <c r="X471">
        <f t="shared" ref="X471:Y471" ca="1" si="998">X470+W471*$D471</f>
        <v>0</v>
      </c>
      <c r="Y471">
        <f t="shared" ca="1" si="998"/>
        <v>0</v>
      </c>
      <c r="AA471">
        <f ca="1">AVERAGE2(W471,Analysis!$B$6,2)</f>
        <v>0</v>
      </c>
      <c r="AB471">
        <f t="shared" ref="AB471:AC471" ca="1" si="999">AB470+AA471*$D471</f>
        <v>0</v>
      </c>
      <c r="AC471">
        <f t="shared" ca="1" si="999"/>
        <v>0</v>
      </c>
      <c r="AF471">
        <f ca="1">IF(B471&gt;0,C471-Analysis!$B$14,0)</f>
        <v>-2.8482914571501539E-3</v>
      </c>
      <c r="AG471">
        <f ca="1">IF(B471&gt;0,AG470+AF471*$D471,0)</f>
        <v>-7.9367881314968639E-3</v>
      </c>
      <c r="AH471">
        <f ca="1">IF(B471&gt;0,AH470+AG471*$D471,0)</f>
        <v>-5.6613203434427842E-2</v>
      </c>
      <c r="AI471">
        <f ca="1">IF(AND(B471&gt;Analysis!$B$39,B471&lt;Analysis!$B$40),FilterInput(AF471,Analysis!$B$34,Analysis!$B$35),0)</f>
        <v>0</v>
      </c>
      <c r="AJ471">
        <f ca="1">MEDIAN2(AI471,Analysis!$B$5,2)</f>
        <v>0</v>
      </c>
      <c r="AK471">
        <f ca="1">AVERAGE2(AJ471,Analysis!$B$6,2)</f>
        <v>0</v>
      </c>
      <c r="AL471">
        <f ca="1">INTEGRAL2(R471,$B471,AL470,R470,$B470,Analysis!$B$22)</f>
        <v>0</v>
      </c>
      <c r="AM471">
        <f ca="1">IF(AND(B471&lt;Analysis!$B$40,B471&gt;0),INTEGRAL2(AL471,$B471,AM470,AL470,$B470,Analysis!$B$23),0)</f>
        <v>0</v>
      </c>
      <c r="AN471">
        <f>IF($P471,AM471*Analysis!$B$30+Analysis!$B$31,0)</f>
        <v>0</v>
      </c>
      <c r="AO471">
        <f>AN471-'Flight Input'!$U471</f>
        <v>0</v>
      </c>
      <c r="AQ471">
        <f>Analysis!$B$36*'Flight Input'!U471+IF('Flight Input'!U471 &gt; 0,Analysis!$B$37,0)</f>
        <v>0</v>
      </c>
      <c r="AR471">
        <f ca="1">_xlfn.COVARIANCE.P($AN$102:$AN$1102,'Flight Input'!U471:U1471)</f>
        <v>-7.4325854636926505E-3</v>
      </c>
    </row>
    <row r="472" spans="1:44" x14ac:dyDescent="0.3">
      <c r="A472">
        <v>470</v>
      </c>
      <c r="B472">
        <f>'Flight Input'!M472</f>
        <v>9.4511420000053477</v>
      </c>
      <c r="C472">
        <f ca="1">INDIRECT(CONCATENATE("'Flight Input'!",Analysis!$B$2,A472+2))</f>
        <v>9.8533700100000008</v>
      </c>
      <c r="D472">
        <f t="shared" si="950"/>
        <v>2.0897000009426847E-2</v>
      </c>
      <c r="F472">
        <f t="shared" ca="1" si="956"/>
        <v>92.597475007726345</v>
      </c>
      <c r="G472">
        <f t="shared" ca="1" si="957"/>
        <v>436.08297915171016</v>
      </c>
      <c r="I472">
        <f>SUM(D$2:D472)/COUNT(D$2:D472)</f>
        <v>1.9996897872361512E-2</v>
      </c>
      <c r="J472">
        <f t="shared" si="951"/>
        <v>1.0450120885154592</v>
      </c>
      <c r="L472">
        <f ca="1">VARA(C$2:C472)</f>
        <v>4.744875036646124E-4</v>
      </c>
      <c r="M472">
        <f t="shared" ca="1" si="952"/>
        <v>-4.8306086639292604E-5</v>
      </c>
      <c r="N472">
        <f t="shared" ca="1" si="958"/>
        <v>0.14599751153862331</v>
      </c>
      <c r="O472" t="b">
        <f ca="1">IF(OR(O471,M472*MIN((B472-B$2)*Analysis!$B$19,1)&gt;Analysis!$B$18),TRUE,FALSE)</f>
        <v>0</v>
      </c>
      <c r="P472" t="b">
        <f>IF(OR('Flight Input'!N472=3,'Flight Input'!N472=9),TRUE,FALSE)</f>
        <v>0</v>
      </c>
      <c r="Q472">
        <f ca="1">IF(O472,Q471,SUM(C$2:C472)/COUNT(C$2:C472))+(Analysis!$D$14-500)/1000000</f>
        <v>9.8524542714012764</v>
      </c>
      <c r="R472">
        <f t="shared" ca="1" si="953"/>
        <v>0</v>
      </c>
      <c r="S472">
        <f t="shared" ca="1" si="959"/>
        <v>0</v>
      </c>
      <c r="T472">
        <f>IF(P472,T471+S472*$D472,0)</f>
        <v>0</v>
      </c>
      <c r="U472">
        <f>IF($P472,T472*Analysis!$B$28+Analysis!$B$29,0)</f>
        <v>0</v>
      </c>
      <c r="V472">
        <f>U472-'Flight Input'!$U472</f>
        <v>0</v>
      </c>
      <c r="W472">
        <f ca="1">MEDIAN2(R472,Analysis!$B$5,2)</f>
        <v>0</v>
      </c>
      <c r="X472">
        <f t="shared" ref="X472:Y472" ca="1" si="1000">X471+W472*$D472</f>
        <v>0</v>
      </c>
      <c r="Y472">
        <f t="shared" ca="1" si="1000"/>
        <v>0</v>
      </c>
      <c r="AA472">
        <f ca="1">AVERAGE2(W472,Analysis!$B$6,2)</f>
        <v>0</v>
      </c>
      <c r="AB472">
        <f t="shared" ref="AB472:AC472" ca="1" si="1001">AB471+AA472*$D472</f>
        <v>0</v>
      </c>
      <c r="AC472">
        <f t="shared" ca="1" si="1001"/>
        <v>0</v>
      </c>
      <c r="AF472">
        <f ca="1">IF(B472&gt;0,C472-Analysis!$B$14,0)</f>
        <v>2.0261854284875369E-4</v>
      </c>
      <c r="AG472">
        <f ca="1">IF(B472&gt;0,AG471+AF472*$D472,0)</f>
        <v>-7.9325540118050427E-3</v>
      </c>
      <c r="AH472">
        <f ca="1">IF(B472&gt;0,AH471+AG472*$D472,0)</f>
        <v>-5.6778970015687311E-2</v>
      </c>
      <c r="AI472">
        <f ca="1">IF(AND(B472&gt;Analysis!$B$39,B472&lt;Analysis!$B$40),FilterInput(AF472,Analysis!$B$34,Analysis!$B$35),0)</f>
        <v>0</v>
      </c>
      <c r="AJ472">
        <f ca="1">MEDIAN2(AI472,Analysis!$B$5,2)</f>
        <v>0</v>
      </c>
      <c r="AK472">
        <f ca="1">AVERAGE2(AJ472,Analysis!$B$6,2)</f>
        <v>0</v>
      </c>
      <c r="AL472">
        <f ca="1">INTEGRAL2(R472,$B472,AL471,R471,$B471,Analysis!$B$22)</f>
        <v>0</v>
      </c>
      <c r="AM472">
        <f ca="1">IF(AND(B472&lt;Analysis!$B$40,B472&gt;0),INTEGRAL2(AL472,$B472,AM471,AL471,$B471,Analysis!$B$23),0)</f>
        <v>0</v>
      </c>
      <c r="AN472">
        <f>IF($P472,AM472*Analysis!$B$30+Analysis!$B$31,0)</f>
        <v>0</v>
      </c>
      <c r="AO472">
        <f>AN472-'Flight Input'!$U472</f>
        <v>0</v>
      </c>
      <c r="AQ472">
        <f>Analysis!$B$36*'Flight Input'!U472+IF('Flight Input'!U472 &gt; 0,Analysis!$B$37,0)</f>
        <v>0</v>
      </c>
      <c r="AR472">
        <f ca="1">_xlfn.COVARIANCE.P($AN$102:$AN$1102,'Flight Input'!U472:U1472)</f>
        <v>-7.4112302492212968E-3</v>
      </c>
    </row>
    <row r="473" spans="1:44" x14ac:dyDescent="0.3">
      <c r="A473">
        <v>471</v>
      </c>
      <c r="B473">
        <f>'Flight Input'!M473</f>
        <v>9.4722259999980452</v>
      </c>
      <c r="C473">
        <f ca="1">INDIRECT(CONCATENATE("'Flight Input'!",Analysis!$B$2,A473+2))</f>
        <v>9.8527225500000011</v>
      </c>
      <c r="D473">
        <f t="shared" si="950"/>
        <v>2.10839999926975E-2</v>
      </c>
      <c r="F473">
        <f t="shared" ca="1" si="956"/>
        <v>92.805209809898599</v>
      </c>
      <c r="G473">
        <f t="shared" ca="1" si="957"/>
        <v>438.03968419466435</v>
      </c>
      <c r="I473">
        <f>SUM(D$2:D473)/COUNT(D$2:D473)</f>
        <v>1.9999205944803838E-2</v>
      </c>
      <c r="J473">
        <f t="shared" si="951"/>
        <v>1.0542418559460613</v>
      </c>
      <c r="L473">
        <f ca="1">VARA(C$2:C473)</f>
        <v>4.7348040236496646E-4</v>
      </c>
      <c r="M473">
        <f t="shared" ca="1" si="952"/>
        <v>-4.7766140200851643E-5</v>
      </c>
      <c r="N473">
        <f t="shared" ca="1" si="958"/>
        <v>-3.070859420527227E-2</v>
      </c>
      <c r="O473" t="b">
        <f ca="1">IF(OR(O472,M473*MIN((B473-B$2)*Analysis!$B$19,1)&gt;Analysis!$B$18),TRUE,FALSE)</f>
        <v>0</v>
      </c>
      <c r="P473" t="b">
        <f>IF(OR('Flight Input'!N473=3,'Flight Input'!N473=9),TRUE,FALSE)</f>
        <v>0</v>
      </c>
      <c r="Q473">
        <f ca="1">IF(O473,Q472,SUM(C$2:C473)/COUNT(C$2:C473))+(Analysis!$D$14-500)/1000000</f>
        <v>9.8524550728389855</v>
      </c>
      <c r="R473">
        <f t="shared" ca="1" si="953"/>
        <v>0</v>
      </c>
      <c r="S473">
        <f t="shared" ca="1" si="959"/>
        <v>0</v>
      </c>
      <c r="T473">
        <f>IF(P473,T472+S473*$D473,0)</f>
        <v>0</v>
      </c>
      <c r="U473">
        <f>IF($P473,T473*Analysis!$B$28+Analysis!$B$29,0)</f>
        <v>0</v>
      </c>
      <c r="V473">
        <f>U473-'Flight Input'!$U473</f>
        <v>0</v>
      </c>
      <c r="W473">
        <f ca="1">MEDIAN2(R473,Analysis!$B$5,2)</f>
        <v>0</v>
      </c>
      <c r="X473">
        <f t="shared" ref="X473:Y473" ca="1" si="1002">X472+W473*$D473</f>
        <v>0</v>
      </c>
      <c r="Y473">
        <f t="shared" ca="1" si="1002"/>
        <v>0</v>
      </c>
      <c r="AA473">
        <f ca="1">AVERAGE2(W473,Analysis!$B$6,2)</f>
        <v>0</v>
      </c>
      <c r="AB473">
        <f t="shared" ref="AB473:AC473" ca="1" si="1003">AB472+AA473*$D473</f>
        <v>0</v>
      </c>
      <c r="AC473">
        <f t="shared" ca="1" si="1003"/>
        <v>0</v>
      </c>
      <c r="AF473">
        <f ca="1">IF(B473&gt;0,C473-Analysis!$B$14,0)</f>
        <v>-4.4484145715095735E-4</v>
      </c>
      <c r="AG473">
        <f ca="1">IF(B473&gt;0,AG472+AF473*$D473,0)</f>
        <v>-7.941933049084365E-3</v>
      </c>
      <c r="AH473">
        <f ca="1">IF(B473&gt;0,AH472+AG473*$D473,0)</f>
        <v>-5.6946417732036209E-2</v>
      </c>
      <c r="AI473">
        <f ca="1">IF(AND(B473&gt;Analysis!$B$39,B473&lt;Analysis!$B$40),FilterInput(AF473,Analysis!$B$34,Analysis!$B$35),0)</f>
        <v>0</v>
      </c>
      <c r="AJ473">
        <f ca="1">MEDIAN2(AI473,Analysis!$B$5,2)</f>
        <v>0</v>
      </c>
      <c r="AK473">
        <f ca="1">AVERAGE2(AJ473,Analysis!$B$6,2)</f>
        <v>0</v>
      </c>
      <c r="AL473">
        <f ca="1">INTEGRAL2(R473,$B473,AL472,R472,$B472,Analysis!$B$22)</f>
        <v>0</v>
      </c>
      <c r="AM473">
        <f ca="1">IF(AND(B473&lt;Analysis!$B$40,B473&gt;0),INTEGRAL2(AL473,$B473,AM472,AL472,$B472,Analysis!$B$23),0)</f>
        <v>0</v>
      </c>
      <c r="AN473">
        <f>IF($P473,AM473*Analysis!$B$30+Analysis!$B$31,0)</f>
        <v>0</v>
      </c>
      <c r="AO473">
        <f>AN473-'Flight Input'!$U473</f>
        <v>0</v>
      </c>
      <c r="AQ473">
        <f>Analysis!$B$36*'Flight Input'!U473+IF('Flight Input'!U473 &gt; 0,Analysis!$B$37,0)</f>
        <v>0</v>
      </c>
      <c r="AR473">
        <f ca="1">_xlfn.COVARIANCE.P($AN$102:$AN$1102,'Flight Input'!U473:U1473)</f>
        <v>-7.3897597934609897E-3</v>
      </c>
    </row>
    <row r="474" spans="1:44" x14ac:dyDescent="0.3">
      <c r="A474">
        <v>472</v>
      </c>
      <c r="B474">
        <f>'Flight Input'!M474</f>
        <v>9.4890560000058031</v>
      </c>
      <c r="C474">
        <f ca="1">INDIRECT(CONCATENATE("'Flight Input'!",Analysis!$B$2,A474+2))</f>
        <v>9.8502896700000004</v>
      </c>
      <c r="D474">
        <f t="shared" si="950"/>
        <v>1.6830000007757917E-2</v>
      </c>
      <c r="F474">
        <f t="shared" ca="1" si="956"/>
        <v>92.97099018512111</v>
      </c>
      <c r="G474">
        <f t="shared" ca="1" si="957"/>
        <v>439.60438596020117</v>
      </c>
      <c r="I474">
        <f>SUM(D$2:D474)/COUNT(D$2:D474)</f>
        <v>1.9992491525445692E-2</v>
      </c>
      <c r="J474">
        <f t="shared" si="951"/>
        <v>0.84181603810297112</v>
      </c>
      <c r="L474">
        <f ca="1">VARA(C$2:C474)</f>
        <v>4.7248619759122397E-4</v>
      </c>
      <c r="M474">
        <f t="shared" ca="1" si="952"/>
        <v>-5.9073367396565802E-5</v>
      </c>
      <c r="N474">
        <f t="shared" ca="1" si="958"/>
        <v>-0.1445561496660239</v>
      </c>
      <c r="O474" t="b">
        <f ca="1">IF(OR(O473,M474*MIN((B474-B$2)*Analysis!$B$19,1)&gt;Analysis!$B$18),TRUE,FALSE)</f>
        <v>0</v>
      </c>
      <c r="P474" t="b">
        <f>IF(OR('Flight Input'!N474=3,'Flight Input'!N474=9),TRUE,FALSE)</f>
        <v>0</v>
      </c>
      <c r="Q474">
        <f ca="1">IF(O474,Q473,SUM(C$2:C474)/COUNT(C$2:C474))+(Analysis!$D$14-500)/1000000</f>
        <v>9.8524507273784376</v>
      </c>
      <c r="R474">
        <f t="shared" ca="1" si="953"/>
        <v>0</v>
      </c>
      <c r="S474">
        <f t="shared" ca="1" si="959"/>
        <v>0</v>
      </c>
      <c r="T474">
        <f>IF(P474,T473+S474*$D474,0)</f>
        <v>0</v>
      </c>
      <c r="U474">
        <f>IF($P474,T474*Analysis!$B$28+Analysis!$B$29,0)</f>
        <v>0</v>
      </c>
      <c r="V474">
        <f>U474-'Flight Input'!$U474</f>
        <v>0</v>
      </c>
      <c r="W474">
        <f ca="1">MEDIAN2(R474,Analysis!$B$5,2)</f>
        <v>0</v>
      </c>
      <c r="X474">
        <f t="shared" ref="X474:Y474" ca="1" si="1004">X473+W474*$D474</f>
        <v>0</v>
      </c>
      <c r="Y474">
        <f t="shared" ca="1" si="1004"/>
        <v>0</v>
      </c>
      <c r="AA474">
        <f ca="1">AVERAGE2(W474,Analysis!$B$6,2)</f>
        <v>0</v>
      </c>
      <c r="AB474">
        <f t="shared" ref="AB474:AC474" ca="1" si="1005">AB473+AA474*$D474</f>
        <v>0</v>
      </c>
      <c r="AC474">
        <f t="shared" ca="1" si="1005"/>
        <v>0</v>
      </c>
      <c r="AF474">
        <f ca="1">IF(B474&gt;0,C474-Analysis!$B$14,0)</f>
        <v>-2.8777214571515941E-3</v>
      </c>
      <c r="AG474">
        <f ca="1">IF(B474&gt;0,AG473+AF474*$D474,0)</f>
        <v>-7.990365101230551E-3</v>
      </c>
      <c r="AH474">
        <f ca="1">IF(B474&gt;0,AH473+AG474*$D474,0)</f>
        <v>-5.708089557675191E-2</v>
      </c>
      <c r="AI474">
        <f ca="1">IF(AND(B474&gt;Analysis!$B$39,B474&lt;Analysis!$B$40),FilterInput(AF474,Analysis!$B$34,Analysis!$B$35),0)</f>
        <v>0</v>
      </c>
      <c r="AJ474">
        <f ca="1">MEDIAN2(AI474,Analysis!$B$5,2)</f>
        <v>0</v>
      </c>
      <c r="AK474">
        <f ca="1">AVERAGE2(AJ474,Analysis!$B$6,2)</f>
        <v>0</v>
      </c>
      <c r="AL474">
        <f ca="1">INTEGRAL2(R474,$B474,AL473,R473,$B473,Analysis!$B$22)</f>
        <v>0</v>
      </c>
      <c r="AM474">
        <f ca="1">IF(AND(B474&lt;Analysis!$B$40,B474&gt;0),INTEGRAL2(AL474,$B474,AM473,AL473,$B473,Analysis!$B$23),0)</f>
        <v>0</v>
      </c>
      <c r="AN474">
        <f>IF($P474,AM474*Analysis!$B$30+Analysis!$B$31,0)</f>
        <v>0</v>
      </c>
      <c r="AO474">
        <f>AN474-'Flight Input'!$U474</f>
        <v>0</v>
      </c>
      <c r="AQ474">
        <f>Analysis!$B$36*'Flight Input'!U474+IF('Flight Input'!U474 &gt; 0,Analysis!$B$37,0)</f>
        <v>0</v>
      </c>
      <c r="AR474">
        <f ca="1">_xlfn.COVARIANCE.P($AN$102:$AN$1102,'Flight Input'!U474:U1474)</f>
        <v>-7.3682011051819721E-3</v>
      </c>
    </row>
    <row r="475" spans="1:44" x14ac:dyDescent="0.3">
      <c r="A475">
        <v>473</v>
      </c>
      <c r="B475">
        <f>'Flight Input'!M475</f>
        <v>9.5113600000040606</v>
      </c>
      <c r="C475">
        <f ca="1">INDIRECT(CONCATENATE("'Flight Input'!",Analysis!$B$2,A475+2))</f>
        <v>9.8703805500000001</v>
      </c>
      <c r="D475">
        <f t="shared" si="950"/>
        <v>2.2303999998257495E-2</v>
      </c>
      <c r="F475">
        <f t="shared" ca="1" si="956"/>
        <v>93.191139152891111</v>
      </c>
      <c r="G475">
        <f t="shared" ca="1" si="957"/>
        <v>441.68292112770484</v>
      </c>
      <c r="I475">
        <f>SUM(D$2:D475)/COUNT(D$2:D475)</f>
        <v>1.9997378435536204E-2</v>
      </c>
      <c r="J475">
        <f t="shared" si="951"/>
        <v>1.115346197510686</v>
      </c>
      <c r="L475">
        <f ca="1">VARA(C$2:C475)</f>
        <v>4.7217385600660278E-4</v>
      </c>
      <c r="M475">
        <f t="shared" ca="1" si="952"/>
        <v>-1.4003837188199087E-5</v>
      </c>
      <c r="N475">
        <f t="shared" ca="1" si="958"/>
        <v>0.90077474899431964</v>
      </c>
      <c r="O475" t="b">
        <f ca="1">IF(OR(O474,M475*MIN((B475-B$2)*Analysis!$B$19,1)&gt;Analysis!$B$18),TRUE,FALSE)</f>
        <v>0</v>
      </c>
      <c r="P475" t="b">
        <f>IF(OR('Flight Input'!N475=3,'Flight Input'!N475=9),TRUE,FALSE)</f>
        <v>0</v>
      </c>
      <c r="Q475">
        <f ca="1">IF(O475,Q474,SUM(C$2:C475)/COUNT(C$2:C475))+(Analysis!$D$14-500)/1000000</f>
        <v>9.852488786075952</v>
      </c>
      <c r="R475">
        <f t="shared" ca="1" si="953"/>
        <v>0</v>
      </c>
      <c r="S475">
        <f t="shared" ca="1" si="959"/>
        <v>0</v>
      </c>
      <c r="T475">
        <f>IF(P475,T474+S475*$D475,0)</f>
        <v>0</v>
      </c>
      <c r="U475">
        <f>IF($P475,T475*Analysis!$B$28+Analysis!$B$29,0)</f>
        <v>0</v>
      </c>
      <c r="V475">
        <f>U475-'Flight Input'!$U475</f>
        <v>0</v>
      </c>
      <c r="W475">
        <f ca="1">MEDIAN2(R475,Analysis!$B$5,2)</f>
        <v>0</v>
      </c>
      <c r="X475">
        <f t="shared" ref="X475:Y475" ca="1" si="1006">X474+W475*$D475</f>
        <v>0</v>
      </c>
      <c r="Y475">
        <f t="shared" ca="1" si="1006"/>
        <v>0</v>
      </c>
      <c r="AA475">
        <f ca="1">AVERAGE2(W475,Analysis!$B$6,2)</f>
        <v>0</v>
      </c>
      <c r="AB475">
        <f t="shared" ref="AB475:AC475" ca="1" si="1007">AB474+AA475*$D475</f>
        <v>0</v>
      </c>
      <c r="AC475">
        <f t="shared" ca="1" si="1007"/>
        <v>0</v>
      </c>
      <c r="AF475">
        <f ca="1">IF(B475&gt;0,C475-Analysis!$B$14,0)</f>
        <v>1.7213158542848106E-2</v>
      </c>
      <c r="AG475">
        <f ca="1">IF(B475&gt;0,AG474+AF475*$D475,0)</f>
        <v>-7.6064428131208612E-3</v>
      </c>
      <c r="AH475">
        <f ca="1">IF(B475&gt;0,AH474+AG475*$D475,0)</f>
        <v>-5.7250549677242503E-2</v>
      </c>
      <c r="AI475">
        <f ca="1">IF(AND(B475&gt;Analysis!$B$39,B475&lt;Analysis!$B$40),FilterInput(AF475,Analysis!$B$34,Analysis!$B$35),0)</f>
        <v>0</v>
      </c>
      <c r="AJ475">
        <f ca="1">MEDIAN2(AI475,Analysis!$B$5,2)</f>
        <v>0</v>
      </c>
      <c r="AK475">
        <f ca="1">AVERAGE2(AJ475,Analysis!$B$6,2)</f>
        <v>0</v>
      </c>
      <c r="AL475">
        <f ca="1">INTEGRAL2(R475,$B475,AL474,R474,$B474,Analysis!$B$22)</f>
        <v>0</v>
      </c>
      <c r="AM475">
        <f ca="1">IF(AND(B475&lt;Analysis!$B$40,B475&gt;0),INTEGRAL2(AL475,$B475,AM474,AL474,$B474,Analysis!$B$23),0)</f>
        <v>0</v>
      </c>
      <c r="AN475">
        <f>IF($P475,AM475*Analysis!$B$30+Analysis!$B$31,0)</f>
        <v>0</v>
      </c>
      <c r="AO475">
        <f>AN475-'Flight Input'!$U475</f>
        <v>0</v>
      </c>
      <c r="AQ475">
        <f>Analysis!$B$36*'Flight Input'!U475+IF('Flight Input'!U475 &gt; 0,Analysis!$B$37,0)</f>
        <v>0</v>
      </c>
      <c r="AR475">
        <f ca="1">_xlfn.COVARIANCE.P($AN$102:$AN$1102,'Flight Input'!U475:U1475)</f>
        <v>-7.3465099215057391E-3</v>
      </c>
    </row>
    <row r="476" spans="1:44" x14ac:dyDescent="0.3">
      <c r="A476">
        <v>474</v>
      </c>
      <c r="B476">
        <f>'Flight Input'!M476</f>
        <v>9.5310690000042086</v>
      </c>
      <c r="C476">
        <f ca="1">INDIRECT(CONCATENATE("'Flight Input'!",Analysis!$B$2,A476+2))</f>
        <v>9.8973580499999994</v>
      </c>
      <c r="D476">
        <f t="shared" si="950"/>
        <v>1.970900000014808E-2</v>
      </c>
      <c r="F476">
        <f t="shared" ca="1" si="956"/>
        <v>93.386206182700022</v>
      </c>
      <c r="G476">
        <f t="shared" ca="1" si="957"/>
        <v>443.5234698653735</v>
      </c>
      <c r="I476">
        <f>SUM(D$2:D476)/COUNT(D$2:D476)</f>
        <v>1.9996770042212599E-2</v>
      </c>
      <c r="J476">
        <f t="shared" si="951"/>
        <v>0.98560917380871793</v>
      </c>
      <c r="L476">
        <f ca="1">VARA(C$2:C476)</f>
        <v>4.7543693849032276E-4</v>
      </c>
      <c r="M476">
        <f t="shared" ca="1" si="952"/>
        <v>1.6556306680681233E-4</v>
      </c>
      <c r="N476">
        <f t="shared" ca="1" si="958"/>
        <v>1.3687909076968146</v>
      </c>
      <c r="O476" t="b">
        <f ca="1">IF(OR(O475,M476*MIN((B476-B$2)*Analysis!$B$19,1)&gt;Analysis!$B$18),TRUE,FALSE)</f>
        <v>0</v>
      </c>
      <c r="P476" t="b">
        <f>IF(OR('Flight Input'!N476=3,'Flight Input'!N476=9),TRUE,FALSE)</f>
        <v>0</v>
      </c>
      <c r="Q476">
        <f ca="1">IF(O476,Q475,SUM(C$2:C476)/COUNT(C$2:C476))+(Analysis!$D$14-500)/1000000</f>
        <v>9.8525834792631599</v>
      </c>
      <c r="R476">
        <f t="shared" ca="1" si="953"/>
        <v>0</v>
      </c>
      <c r="S476">
        <f t="shared" ca="1" si="959"/>
        <v>0</v>
      </c>
      <c r="T476">
        <f>IF(P476,T475+S476*$D476,0)</f>
        <v>0</v>
      </c>
      <c r="U476">
        <f>IF($P476,T476*Analysis!$B$28+Analysis!$B$29,0)</f>
        <v>0</v>
      </c>
      <c r="V476">
        <f>U476-'Flight Input'!$U476</f>
        <v>0</v>
      </c>
      <c r="W476">
        <f ca="1">MEDIAN2(R476,Analysis!$B$5,2)</f>
        <v>0</v>
      </c>
      <c r="X476">
        <f t="shared" ref="X476:Y476" ca="1" si="1008">X475+W476*$D476</f>
        <v>0</v>
      </c>
      <c r="Y476">
        <f t="shared" ca="1" si="1008"/>
        <v>0</v>
      </c>
      <c r="AA476">
        <f ca="1">AVERAGE2(W476,Analysis!$B$6,2)</f>
        <v>0</v>
      </c>
      <c r="AB476">
        <f t="shared" ref="AB476:AC476" ca="1" si="1009">AB475+AA476*$D476</f>
        <v>0</v>
      </c>
      <c r="AC476">
        <f t="shared" ca="1" si="1009"/>
        <v>0</v>
      </c>
      <c r="AF476">
        <f ca="1">IF(B476&gt;0,C476-Analysis!$B$14,0)</f>
        <v>4.4190658542847316E-2</v>
      </c>
      <c r="AG476">
        <f ca="1">IF(B476&gt;0,AG475+AF476*$D476,0)</f>
        <v>-6.7354891238933399E-3</v>
      </c>
      <c r="AH476">
        <f ca="1">IF(B476&gt;0,AH475+AG476*$D476,0)</f>
        <v>-5.7383299432386313E-2</v>
      </c>
      <c r="AI476">
        <f ca="1">IF(AND(B476&gt;Analysis!$B$39,B476&lt;Analysis!$B$40),FilterInput(AF476,Analysis!$B$34,Analysis!$B$35),0)</f>
        <v>0</v>
      </c>
      <c r="AJ476">
        <f ca="1">MEDIAN2(AI476,Analysis!$B$5,2)</f>
        <v>0</v>
      </c>
      <c r="AK476">
        <f ca="1">AVERAGE2(AJ476,Analysis!$B$6,2)</f>
        <v>0</v>
      </c>
      <c r="AL476">
        <f ca="1">INTEGRAL2(R476,$B476,AL475,R475,$B475,Analysis!$B$22)</f>
        <v>0</v>
      </c>
      <c r="AM476">
        <f ca="1">IF(AND(B476&lt;Analysis!$B$40,B476&gt;0),INTEGRAL2(AL476,$B476,AM475,AL475,$B475,Analysis!$B$23),0)</f>
        <v>0</v>
      </c>
      <c r="AN476">
        <f>IF($P476,AM476*Analysis!$B$30+Analysis!$B$31,0)</f>
        <v>0</v>
      </c>
      <c r="AO476">
        <f>AN476-'Flight Input'!$U476</f>
        <v>0</v>
      </c>
      <c r="AQ476">
        <f>Analysis!$B$36*'Flight Input'!U476+IF('Flight Input'!U476 &gt; 0,Analysis!$B$37,0)</f>
        <v>0</v>
      </c>
      <c r="AR476">
        <f ca="1">_xlfn.COVARIANCE.P($AN$102:$AN$1102,'Flight Input'!U476:U1476)</f>
        <v>-7.3246950380885852E-3</v>
      </c>
    </row>
    <row r="477" spans="1:44" x14ac:dyDescent="0.3">
      <c r="A477">
        <v>475</v>
      </c>
      <c r="B477">
        <f>'Flight Input'!M477</f>
        <v>9.5521520000038436</v>
      </c>
      <c r="C477">
        <f ca="1">INDIRECT(CONCATENATE("'Flight Input'!",Analysis!$B$2,A477+2))</f>
        <v>9.8471799000000004</v>
      </c>
      <c r="D477">
        <f t="shared" si="950"/>
        <v>2.1082999999634922E-2</v>
      </c>
      <c r="F477">
        <f t="shared" ca="1" si="956"/>
        <v>93.593814276528121</v>
      </c>
      <c r="G477">
        <f t="shared" ca="1" si="957"/>
        <v>445.49670825173138</v>
      </c>
      <c r="I477">
        <f>SUM(D$2:D477)/COUNT(D$2:D477)</f>
        <v>1.9999056842122963E-2</v>
      </c>
      <c r="J477">
        <f t="shared" si="951"/>
        <v>1.054199713819949</v>
      </c>
      <c r="L477">
        <f ca="1">VARA(C$2:C477)</f>
        <v>4.7449488832867245E-4</v>
      </c>
      <c r="M477">
        <f t="shared" ca="1" si="952"/>
        <v>-4.4682927556164861E-5</v>
      </c>
      <c r="N477">
        <f t="shared" ca="1" si="958"/>
        <v>-2.3800289333049292</v>
      </c>
      <c r="O477" t="b">
        <f ca="1">IF(OR(O476,M477*MIN((B477-B$2)*Analysis!$B$19,1)&gt;Analysis!$B$18),TRUE,FALSE)</f>
        <v>0</v>
      </c>
      <c r="P477" t="b">
        <f>IF(OR('Flight Input'!N477=3,'Flight Input'!N477=9),TRUE,FALSE)</f>
        <v>0</v>
      </c>
      <c r="Q477">
        <f ca="1">IF(O477,Q476,SUM(C$2:C477)/COUNT(C$2:C477))+(Analysis!$D$14-500)/1000000</f>
        <v>9.8525723582983211</v>
      </c>
      <c r="R477">
        <f t="shared" ca="1" si="953"/>
        <v>0</v>
      </c>
      <c r="S477">
        <f t="shared" ca="1" si="959"/>
        <v>0</v>
      </c>
      <c r="T477">
        <f>IF(P477,T476+S477*$D477,0)</f>
        <v>0</v>
      </c>
      <c r="U477">
        <f>IF($P477,T477*Analysis!$B$28+Analysis!$B$29,0)</f>
        <v>0</v>
      </c>
      <c r="V477">
        <f>U477-'Flight Input'!$U477</f>
        <v>0</v>
      </c>
      <c r="W477">
        <f ca="1">MEDIAN2(R477,Analysis!$B$5,2)</f>
        <v>0</v>
      </c>
      <c r="X477">
        <f t="shared" ref="X477:Y477" ca="1" si="1010">X476+W477*$D477</f>
        <v>0</v>
      </c>
      <c r="Y477">
        <f t="shared" ca="1" si="1010"/>
        <v>0</v>
      </c>
      <c r="AA477">
        <f ca="1">AVERAGE2(W477,Analysis!$B$6,2)</f>
        <v>0</v>
      </c>
      <c r="AB477">
        <f t="shared" ref="AB477:AC477" ca="1" si="1011">AB476+AA477*$D477</f>
        <v>0</v>
      </c>
      <c r="AC477">
        <f t="shared" ca="1" si="1011"/>
        <v>0</v>
      </c>
      <c r="AF477">
        <f ca="1">IF(B477&gt;0,C477-Analysis!$B$14,0)</f>
        <v>-5.9874914571516058E-3</v>
      </c>
      <c r="AG477">
        <f ca="1">IF(B477&gt;0,AG476+AF477*$D477,0)</f>
        <v>-6.8617234062822814E-3</v>
      </c>
      <c r="AH477">
        <f ca="1">IF(B477&gt;0,AH476+AG477*$D477,0)</f>
        <v>-5.752796514695846E-2</v>
      </c>
      <c r="AI477">
        <f ca="1">IF(AND(B477&gt;Analysis!$B$39,B477&lt;Analysis!$B$40),FilterInput(AF477,Analysis!$B$34,Analysis!$B$35),0)</f>
        <v>0</v>
      </c>
      <c r="AJ477">
        <f ca="1">MEDIAN2(AI477,Analysis!$B$5,2)</f>
        <v>0</v>
      </c>
      <c r="AK477">
        <f ca="1">AVERAGE2(AJ477,Analysis!$B$6,2)</f>
        <v>0</v>
      </c>
      <c r="AL477">
        <f ca="1">INTEGRAL2(R477,$B477,AL476,R476,$B476,Analysis!$B$22)</f>
        <v>0</v>
      </c>
      <c r="AM477">
        <f ca="1">IF(AND(B477&lt;Analysis!$B$40,B477&gt;0),INTEGRAL2(AL477,$B477,AM476,AL476,$B476,Analysis!$B$23),0)</f>
        <v>0</v>
      </c>
      <c r="AN477">
        <f>IF($P477,AM477*Analysis!$B$30+Analysis!$B$31,0)</f>
        <v>0</v>
      </c>
      <c r="AO477">
        <f>AN477-'Flight Input'!$U477</f>
        <v>0</v>
      </c>
      <c r="AQ477">
        <f>Analysis!$B$36*'Flight Input'!U477+IF('Flight Input'!U477 &gt; 0,Analysis!$B$37,0)</f>
        <v>0</v>
      </c>
      <c r="AR477">
        <f ca="1">_xlfn.COVARIANCE.P($AN$102:$AN$1102,'Flight Input'!U477:U1477)</f>
        <v>-7.3027442538317385E-3</v>
      </c>
    </row>
    <row r="478" spans="1:44" x14ac:dyDescent="0.3">
      <c r="A478">
        <v>476</v>
      </c>
      <c r="B478">
        <f>'Flight Input'!M478</f>
        <v>9.5712550000025658</v>
      </c>
      <c r="C478">
        <f ca="1">INDIRECT(CONCATENATE("'Flight Input'!",Analysis!$B$2,A478+2))</f>
        <v>9.8556361200000016</v>
      </c>
      <c r="D478">
        <f t="shared" si="950"/>
        <v>1.9102999998722225E-2</v>
      </c>
      <c r="F478">
        <f t="shared" ca="1" si="956"/>
        <v>93.782086493315887</v>
      </c>
      <c r="G478">
        <f t="shared" ca="1" si="957"/>
        <v>447.28822744989338</v>
      </c>
      <c r="I478">
        <f>SUM(D$2:D478)/COUNT(D$2:D478)</f>
        <v>1.9997174369762876E-2</v>
      </c>
      <c r="J478">
        <f t="shared" si="951"/>
        <v>0.95528496404008434</v>
      </c>
      <c r="L478">
        <f ca="1">VARA(C$2:C478)</f>
        <v>4.7351916723225728E-4</v>
      </c>
      <c r="M478">
        <f t="shared" ca="1" si="952"/>
        <v>-5.1076851619140391E-5</v>
      </c>
      <c r="N478">
        <f t="shared" ca="1" si="958"/>
        <v>0.44266450298731874</v>
      </c>
      <c r="O478" t="b">
        <f ca="1">IF(OR(O477,M478*MIN((B478-B$2)*Analysis!$B$19,1)&gt;Analysis!$B$18),TRUE,FALSE)</f>
        <v>0</v>
      </c>
      <c r="P478" t="b">
        <f>IF(OR('Flight Input'!N478=3,'Flight Input'!N478=9),TRUE,FALSE)</f>
        <v>0</v>
      </c>
      <c r="Q478">
        <f ca="1">IF(O478,Q477,SUM(C$2:C478)/COUNT(C$2:C478))+(Analysis!$D$14-500)/1000000</f>
        <v>9.8525790118867942</v>
      </c>
      <c r="R478">
        <f t="shared" ca="1" si="953"/>
        <v>0</v>
      </c>
      <c r="S478">
        <f t="shared" ca="1" si="959"/>
        <v>0</v>
      </c>
      <c r="T478">
        <f>IF(P478,T477+S478*$D478,0)</f>
        <v>0</v>
      </c>
      <c r="U478">
        <f>IF($P478,T478*Analysis!$B$28+Analysis!$B$29,0)</f>
        <v>0</v>
      </c>
      <c r="V478">
        <f>U478-'Flight Input'!$U478</f>
        <v>0</v>
      </c>
      <c r="W478">
        <f ca="1">MEDIAN2(R478,Analysis!$B$5,2)</f>
        <v>0</v>
      </c>
      <c r="X478">
        <f t="shared" ref="X478:Y478" ca="1" si="1012">X477+W478*$D478</f>
        <v>0</v>
      </c>
      <c r="Y478">
        <f t="shared" ca="1" si="1012"/>
        <v>0</v>
      </c>
      <c r="AA478">
        <f ca="1">AVERAGE2(W478,Analysis!$B$6,2)</f>
        <v>0</v>
      </c>
      <c r="AB478">
        <f t="shared" ref="AB478:AC478" ca="1" si="1013">AB477+AA478*$D478</f>
        <v>0</v>
      </c>
      <c r="AC478">
        <f t="shared" ca="1" si="1013"/>
        <v>0</v>
      </c>
      <c r="AF478">
        <f ca="1">IF(B478&gt;0,C478-Analysis!$B$14,0)</f>
        <v>2.4687285428495187E-3</v>
      </c>
      <c r="AG478">
        <f ca="1">IF(B478&gt;0,AG477+AF478*$D478,0)</f>
        <v>-6.8145632849313815E-3</v>
      </c>
      <c r="AH478">
        <f ca="1">IF(B478&gt;0,AH477+AG478*$D478,0)</f>
        <v>-5.7658143749381795E-2</v>
      </c>
      <c r="AI478">
        <f ca="1">IF(AND(B478&gt;Analysis!$B$39,B478&lt;Analysis!$B$40),FilterInput(AF478,Analysis!$B$34,Analysis!$B$35),0)</f>
        <v>0</v>
      </c>
      <c r="AJ478">
        <f ca="1">MEDIAN2(AI478,Analysis!$B$5,2)</f>
        <v>0</v>
      </c>
      <c r="AK478">
        <f ca="1">AVERAGE2(AJ478,Analysis!$B$6,2)</f>
        <v>0</v>
      </c>
      <c r="AL478">
        <f ca="1">INTEGRAL2(R478,$B478,AL477,R477,$B477,Analysis!$B$22)</f>
        <v>0</v>
      </c>
      <c r="AM478">
        <f ca="1">IF(AND(B478&lt;Analysis!$B$40,B478&gt;0),INTEGRAL2(AL478,$B478,AM477,AL477,$B477,Analysis!$B$23),0)</f>
        <v>0</v>
      </c>
      <c r="AN478">
        <f>IF($P478,AM478*Analysis!$B$30+Analysis!$B$31,0)</f>
        <v>0</v>
      </c>
      <c r="AO478">
        <f>AN478-'Flight Input'!$U478</f>
        <v>0</v>
      </c>
      <c r="AQ478">
        <f>Analysis!$B$36*'Flight Input'!U478+IF('Flight Input'!U478 &gt; 0,Analysis!$B$37,0)</f>
        <v>0</v>
      </c>
      <c r="AR478">
        <f ca="1">_xlfn.COVARIANCE.P($AN$102:$AN$1102,'Flight Input'!U478:U1478)</f>
        <v>-7.2806295255692793E-3</v>
      </c>
    </row>
    <row r="479" spans="1:44" x14ac:dyDescent="0.3">
      <c r="A479">
        <v>477</v>
      </c>
      <c r="B479">
        <f>'Flight Input'!M479</f>
        <v>9.5938239999959478</v>
      </c>
      <c r="C479">
        <f ca="1">INDIRECT(CONCATENATE("'Flight Input'!",Analysis!$B$2,A479+2))</f>
        <v>9.8523595800000017</v>
      </c>
      <c r="D479">
        <f t="shared" si="950"/>
        <v>2.2568999993382022E-2</v>
      </c>
      <c r="F479">
        <f t="shared" ca="1" si="956"/>
        <v>94.004444396611703</v>
      </c>
      <c r="G479">
        <f t="shared" ca="1" si="957"/>
        <v>449.40981375485842</v>
      </c>
      <c r="I479">
        <f>SUM(D$2:D479)/COUNT(D$2:D479)</f>
        <v>2.0002566037736921E-2</v>
      </c>
      <c r="J479">
        <f t="shared" si="951"/>
        <v>1.1283052359783867</v>
      </c>
      <c r="L479">
        <f ca="1">VARA(C$2:C479)</f>
        <v>4.7252648962859344E-4</v>
      </c>
      <c r="M479">
        <f t="shared" ca="1" si="952"/>
        <v>-4.3984119985596102E-5</v>
      </c>
      <c r="N479">
        <f t="shared" ca="1" si="958"/>
        <v>-0.145178785101718</v>
      </c>
      <c r="O479" t="b">
        <f ca="1">IF(OR(O478,M479*MIN((B479-B$2)*Analysis!$B$19,1)&gt;Analysis!$B$18),TRUE,FALSE)</f>
        <v>0</v>
      </c>
      <c r="P479" t="b">
        <f>IF(OR('Flight Input'!N479=3,'Flight Input'!N479=9),TRUE,FALSE)</f>
        <v>0</v>
      </c>
      <c r="Q479">
        <f ca="1">IF(O479,Q478,SUM(C$2:C479)/COUNT(C$2:C479))+(Analysis!$D$14-500)/1000000</f>
        <v>9.8525787829497915</v>
      </c>
      <c r="R479">
        <f t="shared" ca="1" si="953"/>
        <v>0</v>
      </c>
      <c r="S479">
        <f t="shared" ca="1" si="959"/>
        <v>0</v>
      </c>
      <c r="T479">
        <f>IF(P479,T478+S479*$D479,0)</f>
        <v>0</v>
      </c>
      <c r="U479">
        <f>IF($P479,T479*Analysis!$B$28+Analysis!$B$29,0)</f>
        <v>0</v>
      </c>
      <c r="V479">
        <f>U479-'Flight Input'!$U479</f>
        <v>0</v>
      </c>
      <c r="W479">
        <f ca="1">MEDIAN2(R479,Analysis!$B$5,2)</f>
        <v>0</v>
      </c>
      <c r="X479">
        <f t="shared" ref="X479:Y479" ca="1" si="1014">X478+W479*$D479</f>
        <v>0</v>
      </c>
      <c r="Y479">
        <f t="shared" ca="1" si="1014"/>
        <v>0</v>
      </c>
      <c r="AA479">
        <f ca="1">AVERAGE2(W479,Analysis!$B$6,2)</f>
        <v>0</v>
      </c>
      <c r="AB479">
        <f t="shared" ref="AB479:AC479" ca="1" si="1015">AB478+AA479*$D479</f>
        <v>0</v>
      </c>
      <c r="AC479">
        <f t="shared" ca="1" si="1015"/>
        <v>0</v>
      </c>
      <c r="AF479">
        <f ca="1">IF(B479&gt;0,C479-Analysis!$B$14,0)</f>
        <v>-8.0781145715036473E-4</v>
      </c>
      <c r="AG479">
        <f ca="1">IF(B479&gt;0,AG478+AF479*$D479,0)</f>
        <v>-6.832794781702462E-3</v>
      </c>
      <c r="AH479">
        <f ca="1">IF(B479&gt;0,AH478+AG479*$D479,0)</f>
        <v>-5.7812353094764818E-2</v>
      </c>
      <c r="AI479">
        <f ca="1">IF(AND(B479&gt;Analysis!$B$39,B479&lt;Analysis!$B$40),FilterInput(AF479,Analysis!$B$34,Analysis!$B$35),0)</f>
        <v>0</v>
      </c>
      <c r="AJ479">
        <f ca="1">MEDIAN2(AI479,Analysis!$B$5,2)</f>
        <v>0</v>
      </c>
      <c r="AK479">
        <f ca="1">AVERAGE2(AJ479,Analysis!$B$6,2)</f>
        <v>0</v>
      </c>
      <c r="AL479">
        <f ca="1">INTEGRAL2(R479,$B479,AL478,R478,$B478,Analysis!$B$22)</f>
        <v>0</v>
      </c>
      <c r="AM479">
        <f ca="1">IF(AND(B479&lt;Analysis!$B$40,B479&gt;0),INTEGRAL2(AL479,$B479,AM478,AL478,$B478,Analysis!$B$23),0)</f>
        <v>0</v>
      </c>
      <c r="AN479">
        <f>IF($P479,AM479*Analysis!$B$30+Analysis!$B$31,0)</f>
        <v>0</v>
      </c>
      <c r="AO479">
        <f>AN479-'Flight Input'!$U479</f>
        <v>0</v>
      </c>
      <c r="AQ479">
        <f>Analysis!$B$36*'Flight Input'!U479+IF('Flight Input'!U479 &gt; 0,Analysis!$B$37,0)</f>
        <v>0</v>
      </c>
      <c r="AR479">
        <f ca="1">_xlfn.COVARIANCE.P($AN$102:$AN$1102,'Flight Input'!U479:U1479)</f>
        <v>-7.2583317347354372E-3</v>
      </c>
    </row>
    <row r="480" spans="1:44" x14ac:dyDescent="0.3">
      <c r="A480">
        <v>478</v>
      </c>
      <c r="B480">
        <f>'Flight Input'!M480</f>
        <v>9.6115509999945061</v>
      </c>
      <c r="C480">
        <f ca="1">INDIRECT(CONCATENATE("'Flight Input'!",Analysis!$B$2,A480+2))</f>
        <v>9.8502700500000007</v>
      </c>
      <c r="D480">
        <f t="shared" si="950"/>
        <v>1.7726999998558313E-2</v>
      </c>
      <c r="F480">
        <f t="shared" ca="1" si="956"/>
        <v>94.179060133773845</v>
      </c>
      <c r="G480">
        <f t="shared" ca="1" si="957"/>
        <v>451.07932595371403</v>
      </c>
      <c r="I480">
        <f>SUM(D$2:D480)/COUNT(D$2:D480)</f>
        <v>1.9997805439328598E-2</v>
      </c>
      <c r="J480">
        <f t="shared" si="951"/>
        <v>0.8864472680435016</v>
      </c>
      <c r="L480">
        <f ca="1">VARA(C$2:C480)</f>
        <v>4.715480332357217E-4</v>
      </c>
      <c r="M480">
        <f t="shared" ca="1" si="952"/>
        <v>-5.5195825179179526E-5</v>
      </c>
      <c r="N480">
        <f t="shared" ca="1" si="958"/>
        <v>-0.11787273651328149</v>
      </c>
      <c r="O480" t="b">
        <f ca="1">IF(OR(O479,M480*MIN((B480-B$2)*Analysis!$B$19,1)&gt;Analysis!$B$18),TRUE,FALSE)</f>
        <v>0</v>
      </c>
      <c r="P480" t="b">
        <f>IF(OR('Flight Input'!N480=3,'Flight Input'!N480=9),TRUE,FALSE)</f>
        <v>0</v>
      </c>
      <c r="Q480">
        <f ca="1">IF(O480,Q479,SUM(C$2:C480)/COUNT(C$2:C480))+(Analysis!$D$14-500)/1000000</f>
        <v>9.8525741926931119</v>
      </c>
      <c r="R480">
        <f t="shared" ca="1" si="953"/>
        <v>0</v>
      </c>
      <c r="S480">
        <f t="shared" ca="1" si="959"/>
        <v>0</v>
      </c>
      <c r="T480">
        <f>IF(P480,T479+S480*$D480,0)</f>
        <v>0</v>
      </c>
      <c r="U480">
        <f>IF($P480,T480*Analysis!$B$28+Analysis!$B$29,0)</f>
        <v>0</v>
      </c>
      <c r="V480">
        <f>U480-'Flight Input'!$U480</f>
        <v>0</v>
      </c>
      <c r="W480">
        <f ca="1">MEDIAN2(R480,Analysis!$B$5,2)</f>
        <v>0</v>
      </c>
      <c r="X480">
        <f t="shared" ref="X480:Y480" ca="1" si="1016">X479+W480*$D480</f>
        <v>0</v>
      </c>
      <c r="Y480">
        <f t="shared" ca="1" si="1016"/>
        <v>0</v>
      </c>
      <c r="AA480">
        <f ca="1">AVERAGE2(W480,Analysis!$B$6,2)</f>
        <v>0</v>
      </c>
      <c r="AB480">
        <f t="shared" ref="AB480:AC480" ca="1" si="1017">AB479+AA480*$D480</f>
        <v>0</v>
      </c>
      <c r="AC480">
        <f t="shared" ca="1" si="1017"/>
        <v>0</v>
      </c>
      <c r="AF480">
        <f ca="1">IF(B480&gt;0,C480-Analysis!$B$14,0)</f>
        <v>-2.89734145715137E-3</v>
      </c>
      <c r="AG480">
        <f ca="1">IF(B480&gt;0,AG479+AF480*$D480,0)</f>
        <v>-6.8841559537092074E-3</v>
      </c>
      <c r="AH480">
        <f ca="1">IF(B480&gt;0,AH479+AG480*$D480,0)</f>
        <v>-5.7934388527346295E-2</v>
      </c>
      <c r="AI480">
        <f ca="1">IF(AND(B480&gt;Analysis!$B$39,B480&lt;Analysis!$B$40),FilterInput(AF480,Analysis!$B$34,Analysis!$B$35),0)</f>
        <v>0</v>
      </c>
      <c r="AJ480">
        <f ca="1">MEDIAN2(AI480,Analysis!$B$5,2)</f>
        <v>0</v>
      </c>
      <c r="AK480">
        <f ca="1">AVERAGE2(AJ480,Analysis!$B$6,2)</f>
        <v>0</v>
      </c>
      <c r="AL480">
        <f ca="1">INTEGRAL2(R480,$B480,AL479,R479,$B479,Analysis!$B$22)</f>
        <v>0</v>
      </c>
      <c r="AM480">
        <f ca="1">IF(AND(B480&lt;Analysis!$B$40,B480&gt;0),INTEGRAL2(AL480,$B480,AM479,AL479,$B479,Analysis!$B$23),0)</f>
        <v>0</v>
      </c>
      <c r="AN480">
        <f>IF($P480,AM480*Analysis!$B$30+Analysis!$B$31,0)</f>
        <v>0</v>
      </c>
      <c r="AO480">
        <f>AN480-'Flight Input'!$U480</f>
        <v>0</v>
      </c>
      <c r="AQ480">
        <f>Analysis!$B$36*'Flight Input'!U480+IF('Flight Input'!U480 &gt; 0,Analysis!$B$37,0)</f>
        <v>0</v>
      </c>
      <c r="AR480">
        <f ca="1">_xlfn.COVARIANCE.P($AN$102:$AN$1102,'Flight Input'!U480:U1480)</f>
        <v>-7.2358422589495E-3</v>
      </c>
    </row>
    <row r="481" spans="1:44" x14ac:dyDescent="0.3">
      <c r="A481">
        <v>479</v>
      </c>
      <c r="B481">
        <f>'Flight Input'!M481</f>
        <v>9.6323450000054436</v>
      </c>
      <c r="C481">
        <f ca="1">INDIRECT(CONCATENATE("'Flight Input'!",Analysis!$B$2,A481+2))</f>
        <v>9.8162587800000001</v>
      </c>
      <c r="D481">
        <f t="shared" si="950"/>
        <v>2.0794000010937452E-2</v>
      </c>
      <c r="F481">
        <f t="shared" ca="1" si="956"/>
        <v>94.383179418952537</v>
      </c>
      <c r="G481">
        <f t="shared" ca="1" si="957"/>
        <v>453.04192978758402</v>
      </c>
      <c r="I481">
        <f>SUM(D$2:D481)/COUNT(D$2:D481)</f>
        <v>1.9999467640939472E-2</v>
      </c>
      <c r="J481">
        <f t="shared" si="951"/>
        <v>1.0397276759693119</v>
      </c>
      <c r="L481">
        <f ca="1">VARA(C$2:C481)</f>
        <v>4.7329449038652352E-4</v>
      </c>
      <c r="M481">
        <f t="shared" ca="1" si="952"/>
        <v>8.3988513507896127E-5</v>
      </c>
      <c r="N481">
        <f t="shared" ca="1" si="958"/>
        <v>-1.6356290267438194</v>
      </c>
      <c r="O481" t="b">
        <f ca="1">IF(OR(O480,M481*MIN((B481-B$2)*Analysis!$B$19,1)&gt;Analysis!$B$18),TRUE,FALSE)</f>
        <v>0</v>
      </c>
      <c r="P481" t="b">
        <f>IF(OR('Flight Input'!N481=3,'Flight Input'!N481=9),TRUE,FALSE)</f>
        <v>0</v>
      </c>
      <c r="Q481">
        <f ca="1">IF(O481,Q480,SUM(C$2:C481)/COUNT(C$2:C481))+(Analysis!$D$14-500)/1000000</f>
        <v>9.8524987647500009</v>
      </c>
      <c r="R481">
        <f t="shared" ca="1" si="953"/>
        <v>0</v>
      </c>
      <c r="S481">
        <f t="shared" ca="1" si="959"/>
        <v>0</v>
      </c>
      <c r="T481">
        <f>IF(P481,T480+S481*$D481,0)</f>
        <v>0</v>
      </c>
      <c r="U481">
        <f>IF($P481,T481*Analysis!$B$28+Analysis!$B$29,0)</f>
        <v>0</v>
      </c>
      <c r="V481">
        <f>U481-'Flight Input'!$U481</f>
        <v>0</v>
      </c>
      <c r="W481">
        <f ca="1">MEDIAN2(R481,Analysis!$B$5,2)</f>
        <v>0</v>
      </c>
      <c r="X481">
        <f t="shared" ref="X481:Y481" ca="1" si="1018">X480+W481*$D481</f>
        <v>0</v>
      </c>
      <c r="Y481">
        <f t="shared" ca="1" si="1018"/>
        <v>0</v>
      </c>
      <c r="AA481">
        <f ca="1">AVERAGE2(W481,Analysis!$B$6,2)</f>
        <v>0</v>
      </c>
      <c r="AB481">
        <f t="shared" ref="AB481:AC481" ca="1" si="1019">AB480+AA481*$D481</f>
        <v>0</v>
      </c>
      <c r="AC481">
        <f t="shared" ca="1" si="1019"/>
        <v>0</v>
      </c>
      <c r="AF481">
        <f ca="1">IF(B481&gt;0,C481-Analysis!$B$14,0)</f>
        <v>-3.6908611457151963E-2</v>
      </c>
      <c r="AG481">
        <f ca="1">IF(B481&gt;0,AG480+AF481*$D481,0)</f>
        <v>-7.6516336207529114E-3</v>
      </c>
      <c r="AH481">
        <f ca="1">IF(B481&gt;0,AH480+AG481*$D481,0)</f>
        <v>-5.8093496596939923E-2</v>
      </c>
      <c r="AI481">
        <f ca="1">IF(AND(B481&gt;Analysis!$B$39,B481&lt;Analysis!$B$40),FilterInput(AF481,Analysis!$B$34,Analysis!$B$35),0)</f>
        <v>0</v>
      </c>
      <c r="AJ481">
        <f ca="1">MEDIAN2(AI481,Analysis!$B$5,2)</f>
        <v>0</v>
      </c>
      <c r="AK481">
        <f ca="1">AVERAGE2(AJ481,Analysis!$B$6,2)</f>
        <v>0</v>
      </c>
      <c r="AL481">
        <f ca="1">INTEGRAL2(R481,$B481,AL480,R480,$B480,Analysis!$B$22)</f>
        <v>0</v>
      </c>
      <c r="AM481">
        <f ca="1">IF(AND(B481&lt;Analysis!$B$40,B481&gt;0),INTEGRAL2(AL481,$B481,AM480,AL480,$B480,Analysis!$B$23),0)</f>
        <v>0</v>
      </c>
      <c r="AN481">
        <f>IF($P481,AM481*Analysis!$B$30+Analysis!$B$31,0)</f>
        <v>0</v>
      </c>
      <c r="AO481">
        <f>AN481-'Flight Input'!$U481</f>
        <v>0</v>
      </c>
      <c r="AQ481">
        <f>Analysis!$B$36*'Flight Input'!U481+IF('Flight Input'!U481 &gt; 0,Analysis!$B$37,0)</f>
        <v>0</v>
      </c>
      <c r="AR481">
        <f ca="1">_xlfn.COVARIANCE.P($AN$102:$AN$1102,'Flight Input'!U481:U1481)</f>
        <v>-7.2131492444418247E-3</v>
      </c>
    </row>
    <row r="482" spans="1:44" x14ac:dyDescent="0.3">
      <c r="A482">
        <v>480</v>
      </c>
      <c r="B482">
        <f>'Flight Input'!M482</f>
        <v>9.6483310000039637</v>
      </c>
      <c r="C482">
        <f ca="1">INDIRECT(CONCATENATE("'Flight Input'!",Analysis!$B$2,A482+2))</f>
        <v>9.8589617100000009</v>
      </c>
      <c r="D482">
        <f t="shared" si="950"/>
        <v>1.5985999998520128E-2</v>
      </c>
      <c r="F482">
        <f t="shared" ca="1" si="956"/>
        <v>94.540784780834002</v>
      </c>
      <c r="G482">
        <f t="shared" ca="1" si="957"/>
        <v>454.55325877295053</v>
      </c>
      <c r="I482">
        <f>SUM(D$2:D482)/COUNT(D$2:D482)</f>
        <v>1.9991106250017765E-2</v>
      </c>
      <c r="J482">
        <f t="shared" si="951"/>
        <v>0.7996555967734863</v>
      </c>
      <c r="L482">
        <f ca="1">VARA(C$2:C482)</f>
        <v>4.7239828059168873E-4</v>
      </c>
      <c r="M482">
        <f t="shared" ca="1" si="952"/>
        <v>-5.6062166578115132E-5</v>
      </c>
      <c r="N482">
        <f t="shared" ca="1" si="958"/>
        <v>2.6712704869231794</v>
      </c>
      <c r="O482" t="b">
        <f ca="1">IF(OR(O481,M482*MIN((B482-B$2)*Analysis!$B$19,1)&gt;Analysis!$B$18),TRUE,FALSE)</f>
        <v>0</v>
      </c>
      <c r="P482" t="b">
        <f>IF(OR('Flight Input'!N482=3,'Flight Input'!N482=9),TRUE,FALSE)</f>
        <v>0</v>
      </c>
      <c r="Q482">
        <f ca="1">IF(O482,Q481,SUM(C$2:C482)/COUNT(C$2:C482))+(Analysis!$D$14-500)/1000000</f>
        <v>9.8525124299168407</v>
      </c>
      <c r="R482">
        <f t="shared" ca="1" si="953"/>
        <v>0</v>
      </c>
      <c r="S482">
        <f t="shared" ca="1" si="959"/>
        <v>0</v>
      </c>
      <c r="T482">
        <f>IF(P482,T481+S482*$D482,0)</f>
        <v>0</v>
      </c>
      <c r="U482">
        <f>IF($P482,T482*Analysis!$B$28+Analysis!$B$29,0)</f>
        <v>0</v>
      </c>
      <c r="V482">
        <f>U482-'Flight Input'!$U482</f>
        <v>0</v>
      </c>
      <c r="W482">
        <f ca="1">MEDIAN2(R482,Analysis!$B$5,2)</f>
        <v>0</v>
      </c>
      <c r="X482">
        <f t="shared" ref="X482:Y482" ca="1" si="1020">X481+W482*$D482</f>
        <v>0</v>
      </c>
      <c r="Y482">
        <f t="shared" ca="1" si="1020"/>
        <v>0</v>
      </c>
      <c r="AA482">
        <f ca="1">AVERAGE2(W482,Analysis!$B$6,2)</f>
        <v>0</v>
      </c>
      <c r="AB482">
        <f t="shared" ref="AB482:AC482" ca="1" si="1021">AB481+AA482*$D482</f>
        <v>0</v>
      </c>
      <c r="AC482">
        <f t="shared" ca="1" si="1021"/>
        <v>0</v>
      </c>
      <c r="AF482">
        <f ca="1">IF(B482&gt;0,C482-Analysis!$B$14,0)</f>
        <v>5.794318542848842E-3</v>
      </c>
      <c r="AG482">
        <f ca="1">IF(B482&gt;0,AG481+AF482*$D482,0)</f>
        <v>-7.5590056445355045E-3</v>
      </c>
      <c r="AH482">
        <f ca="1">IF(B482&gt;0,AH481+AG482*$D482,0)</f>
        <v>-5.821433486116228E-2</v>
      </c>
      <c r="AI482">
        <f ca="1">IF(AND(B482&gt;Analysis!$B$39,B482&lt;Analysis!$B$40),FilterInput(AF482,Analysis!$B$34,Analysis!$B$35),0)</f>
        <v>0</v>
      </c>
      <c r="AJ482">
        <f ca="1">MEDIAN2(AI482,Analysis!$B$5,2)</f>
        <v>0</v>
      </c>
      <c r="AK482">
        <f ca="1">AVERAGE2(AJ482,Analysis!$B$6,2)</f>
        <v>0</v>
      </c>
      <c r="AL482">
        <f ca="1">INTEGRAL2(R482,$B482,AL481,R481,$B481,Analysis!$B$22)</f>
        <v>0</v>
      </c>
      <c r="AM482">
        <f ca="1">IF(AND(B482&lt;Analysis!$B$40,B482&gt;0),INTEGRAL2(AL482,$B482,AM481,AL481,$B481,Analysis!$B$23),0)</f>
        <v>0</v>
      </c>
      <c r="AN482">
        <f>IF($P482,AM482*Analysis!$B$30+Analysis!$B$31,0)</f>
        <v>0</v>
      </c>
      <c r="AO482">
        <f>AN482-'Flight Input'!$U482</f>
        <v>0</v>
      </c>
      <c r="AQ482">
        <f>Analysis!$B$36*'Flight Input'!U482+IF('Flight Input'!U482 &gt; 0,Analysis!$B$37,0)</f>
        <v>0</v>
      </c>
      <c r="AR482">
        <f ca="1">_xlfn.COVARIANCE.P($AN$102:$AN$1102,'Flight Input'!U482:U1482)</f>
        <v>-7.1902426504434607E-3</v>
      </c>
    </row>
    <row r="483" spans="1:44" x14ac:dyDescent="0.3">
      <c r="A483">
        <v>481</v>
      </c>
      <c r="B483">
        <f>'Flight Input'!M483</f>
        <v>9.6702510000031907</v>
      </c>
      <c r="C483">
        <f ca="1">INDIRECT(CONCATENATE("'Flight Input'!",Analysis!$B$2,A483+2))</f>
        <v>9.8571860999999998</v>
      </c>
      <c r="D483">
        <f t="shared" si="950"/>
        <v>2.1919999999227002E-2</v>
      </c>
      <c r="F483">
        <f t="shared" ca="1" si="956"/>
        <v>94.756854300138386</v>
      </c>
      <c r="G483">
        <f t="shared" ca="1" si="957"/>
        <v>456.6303290191363</v>
      </c>
      <c r="I483">
        <f>SUM(D$2:D483)/COUNT(D$2:D483)</f>
        <v>1.9995116424132545E-2</v>
      </c>
      <c r="J483">
        <f t="shared" si="951"/>
        <v>1.0962676852819557</v>
      </c>
      <c r="L483">
        <f ca="1">VARA(C$2:C483)</f>
        <v>4.7146363972419E-4</v>
      </c>
      <c r="M483">
        <f t="shared" ca="1" si="952"/>
        <v>-4.26387257085626E-5</v>
      </c>
      <c r="N483">
        <f t="shared" ca="1" si="958"/>
        <v>-8.1004105842319971E-2</v>
      </c>
      <c r="O483" t="b">
        <f ca="1">IF(OR(O482,M483*MIN((B483-B$2)*Analysis!$B$19,1)&gt;Analysis!$B$18),TRUE,FALSE)</f>
        <v>0</v>
      </c>
      <c r="P483" t="b">
        <f>IF(OR('Flight Input'!N483=3,'Flight Input'!N483=9),TRUE,FALSE)</f>
        <v>0</v>
      </c>
      <c r="Q483">
        <f ca="1">IF(O483,Q482,SUM(C$2:C483)/COUNT(C$2:C483))+(Analysis!$D$14-500)/1000000</f>
        <v>9.8525223545435683</v>
      </c>
      <c r="R483">
        <f t="shared" ca="1" si="953"/>
        <v>0</v>
      </c>
      <c r="S483">
        <f t="shared" ca="1" si="959"/>
        <v>0</v>
      </c>
      <c r="T483">
        <f>IF(P483,T482+S483*$D483,0)</f>
        <v>0</v>
      </c>
      <c r="U483">
        <f>IF($P483,T483*Analysis!$B$28+Analysis!$B$29,0)</f>
        <v>0</v>
      </c>
      <c r="V483">
        <f>U483-'Flight Input'!$U483</f>
        <v>0</v>
      </c>
      <c r="W483">
        <f ca="1">MEDIAN2(R483,Analysis!$B$5,2)</f>
        <v>0</v>
      </c>
      <c r="X483">
        <f t="shared" ref="X483:Y483" ca="1" si="1022">X482+W483*$D483</f>
        <v>0</v>
      </c>
      <c r="Y483">
        <f t="shared" ca="1" si="1022"/>
        <v>0</v>
      </c>
      <c r="AA483">
        <f ca="1">AVERAGE2(W483,Analysis!$B$6,2)</f>
        <v>0</v>
      </c>
      <c r="AB483">
        <f t="shared" ref="AB483:AC483" ca="1" si="1023">AB482+AA483*$D483</f>
        <v>0</v>
      </c>
      <c r="AC483">
        <f t="shared" ca="1" si="1023"/>
        <v>0</v>
      </c>
      <c r="AF483">
        <f ca="1">IF(B483&gt;0,C483-Analysis!$B$14,0)</f>
        <v>4.0187085428478042E-3</v>
      </c>
      <c r="AG483">
        <f ca="1">IF(B483&gt;0,AG482+AF483*$D483,0)</f>
        <v>-7.4709155532793874E-3</v>
      </c>
      <c r="AH483">
        <f ca="1">IF(B483&gt;0,AH482+AG483*$D483,0)</f>
        <v>-5.8378097330084387E-2</v>
      </c>
      <c r="AI483">
        <f ca="1">IF(AND(B483&gt;Analysis!$B$39,B483&lt;Analysis!$B$40),FilterInput(AF483,Analysis!$B$34,Analysis!$B$35),0)</f>
        <v>0</v>
      </c>
      <c r="AJ483">
        <f ca="1">MEDIAN2(AI483,Analysis!$B$5,2)</f>
        <v>0</v>
      </c>
      <c r="AK483">
        <f ca="1">AVERAGE2(AJ483,Analysis!$B$6,2)</f>
        <v>0</v>
      </c>
      <c r="AL483">
        <f ca="1">INTEGRAL2(R483,$B483,AL482,R482,$B482,Analysis!$B$22)</f>
        <v>0</v>
      </c>
      <c r="AM483">
        <f ca="1">IF(AND(B483&lt;Analysis!$B$40,B483&gt;0),INTEGRAL2(AL483,$B483,AM482,AL482,$B482,Analysis!$B$23),0)</f>
        <v>0</v>
      </c>
      <c r="AN483">
        <f>IF($P483,AM483*Analysis!$B$30+Analysis!$B$31,0)</f>
        <v>0</v>
      </c>
      <c r="AO483">
        <f>AN483-'Flight Input'!$U483</f>
        <v>0</v>
      </c>
      <c r="AQ483">
        <f>Analysis!$B$36*'Flight Input'!U483+IF('Flight Input'!U483 &gt; 0,Analysis!$B$37,0)</f>
        <v>0</v>
      </c>
      <c r="AR483">
        <f ca="1">_xlfn.COVARIANCE.P($AN$102:$AN$1102,'Flight Input'!U483:U1483)</f>
        <v>-7.1671310025694726E-3</v>
      </c>
    </row>
    <row r="484" spans="1:44" x14ac:dyDescent="0.3">
      <c r="A484">
        <v>482</v>
      </c>
      <c r="B484">
        <f>'Flight Input'!M484</f>
        <v>9.691634000002523</v>
      </c>
      <c r="C484">
        <f ca="1">INDIRECT(CONCATENATE("'Flight Input'!",Analysis!$B$2,A484+2))</f>
        <v>9.8505349200000012</v>
      </c>
      <c r="D484">
        <f t="shared" si="950"/>
        <v>2.1382999999332242E-2</v>
      </c>
      <c r="F484">
        <f t="shared" ca="1" si="956"/>
        <v>94.967488288326166</v>
      </c>
      <c r="G484">
        <f t="shared" ca="1" si="957"/>
        <v>458.66101882114214</v>
      </c>
      <c r="I484">
        <f>SUM(D$2:D484)/COUNT(D$2:D484)</f>
        <v>1.999799585063711E-2</v>
      </c>
      <c r="J484">
        <f t="shared" si="951"/>
        <v>1.0692571475181603</v>
      </c>
      <c r="L484">
        <f ca="1">VARA(C$2:C484)</f>
        <v>4.7049279703352656E-4</v>
      </c>
      <c r="M484">
        <f t="shared" ca="1" si="952"/>
        <v>-4.5402548318465858E-5</v>
      </c>
      <c r="N484">
        <f t="shared" ca="1" si="958"/>
        <v>-0.31104989946248668</v>
      </c>
      <c r="O484" t="b">
        <f ca="1">IF(OR(O483,M484*MIN((B484-B$2)*Analysis!$B$19,1)&gt;Analysis!$B$18),TRUE,FALSE)</f>
        <v>0</v>
      </c>
      <c r="P484" t="b">
        <f>IF(OR('Flight Input'!N484=3,'Flight Input'!N484=9),TRUE,FALSE)</f>
        <v>0</v>
      </c>
      <c r="Q484">
        <f ca="1">IF(O484,Q483,SUM(C$2:C484)/COUNT(C$2:C484))+(Analysis!$D$14-500)/1000000</f>
        <v>9.8525184675155284</v>
      </c>
      <c r="R484">
        <f t="shared" ca="1" si="953"/>
        <v>0</v>
      </c>
      <c r="S484">
        <f t="shared" ca="1" si="959"/>
        <v>0</v>
      </c>
      <c r="T484">
        <f>IF(P484,T483+S484*$D484,0)</f>
        <v>0</v>
      </c>
      <c r="U484">
        <f>IF($P484,T484*Analysis!$B$28+Analysis!$B$29,0)</f>
        <v>0</v>
      </c>
      <c r="V484">
        <f>U484-'Flight Input'!$U484</f>
        <v>0</v>
      </c>
      <c r="W484">
        <f ca="1">MEDIAN2(R484,Analysis!$B$5,2)</f>
        <v>0</v>
      </c>
      <c r="X484">
        <f t="shared" ref="X484:Y484" ca="1" si="1024">X483+W484*$D484</f>
        <v>0</v>
      </c>
      <c r="Y484">
        <f t="shared" ca="1" si="1024"/>
        <v>0</v>
      </c>
      <c r="AA484">
        <f ca="1">AVERAGE2(W484,Analysis!$B$6,2)</f>
        <v>0</v>
      </c>
      <c r="AB484">
        <f t="shared" ref="AB484:AC484" ca="1" si="1025">AB483+AA484*$D484</f>
        <v>0</v>
      </c>
      <c r="AC484">
        <f t="shared" ca="1" si="1025"/>
        <v>0</v>
      </c>
      <c r="AF484">
        <f ca="1">IF(B484&gt;0,C484-Analysis!$B$14,0)</f>
        <v>-2.6324714571508423E-3</v>
      </c>
      <c r="AG484">
        <f ca="1">IF(B484&gt;0,AG483+AF484*$D484,0)</f>
        <v>-7.5272056904458857E-3</v>
      </c>
      <c r="AH484">
        <f ca="1">IF(B484&gt;0,AH483+AG484*$D484,0)</f>
        <v>-5.8539051569358166E-2</v>
      </c>
      <c r="AI484">
        <f ca="1">IF(AND(B484&gt;Analysis!$B$39,B484&lt;Analysis!$B$40),FilterInput(AF484,Analysis!$B$34,Analysis!$B$35),0)</f>
        <v>0</v>
      </c>
      <c r="AJ484">
        <f ca="1">MEDIAN2(AI484,Analysis!$B$5,2)</f>
        <v>0</v>
      </c>
      <c r="AK484">
        <f ca="1">AVERAGE2(AJ484,Analysis!$B$6,2)</f>
        <v>0</v>
      </c>
      <c r="AL484">
        <f ca="1">INTEGRAL2(R484,$B484,AL483,R483,$B483,Analysis!$B$22)</f>
        <v>0</v>
      </c>
      <c r="AM484">
        <f ca="1">IF(AND(B484&lt;Analysis!$B$40,B484&gt;0),INTEGRAL2(AL484,$B484,AM483,AL483,$B483,Analysis!$B$23),0)</f>
        <v>0</v>
      </c>
      <c r="AN484">
        <f>IF($P484,AM484*Analysis!$B$30+Analysis!$B$31,0)</f>
        <v>0</v>
      </c>
      <c r="AO484">
        <f>AN484-'Flight Input'!$U484</f>
        <v>0</v>
      </c>
      <c r="AQ484">
        <f>Analysis!$B$36*'Flight Input'!U484+IF('Flight Input'!U484 &gt; 0,Analysis!$B$37,0)</f>
        <v>0</v>
      </c>
      <c r="AR484">
        <f ca="1">_xlfn.COVARIANCE.P($AN$102:$AN$1102,'Flight Input'!U484:U1484)</f>
        <v>-7.1437938987555629E-3</v>
      </c>
    </row>
    <row r="485" spans="1:44" x14ac:dyDescent="0.3">
      <c r="A485">
        <v>483</v>
      </c>
      <c r="B485">
        <f>'Flight Input'!M485</f>
        <v>9.7088930000027176</v>
      </c>
      <c r="C485">
        <f ca="1">INDIRECT(CONCATENATE("'Flight Input'!",Analysis!$B$2,A485+2))</f>
        <v>9.8517807900000012</v>
      </c>
      <c r="D485">
        <f t="shared" si="950"/>
        <v>1.7259000000194646E-2</v>
      </c>
      <c r="F485">
        <f t="shared" ca="1" si="956"/>
        <v>95.13752017298269</v>
      </c>
      <c r="G485">
        <f t="shared" ca="1" si="957"/>
        <v>460.30299728182615</v>
      </c>
      <c r="I485">
        <f>SUM(D$2:D485)/COUNT(D$2:D485)</f>
        <v>1.9992325051774909E-2</v>
      </c>
      <c r="J485">
        <f t="shared" si="951"/>
        <v>0.86328128196687159</v>
      </c>
      <c r="L485">
        <f ca="1">VARA(C$2:C485)</f>
        <v>4.6951950587001439E-4</v>
      </c>
      <c r="M485">
        <f t="shared" ca="1" si="952"/>
        <v>-5.6393253577912595E-5</v>
      </c>
      <c r="N485">
        <f t="shared" ca="1" si="958"/>
        <v>7.2186685206902565E-2</v>
      </c>
      <c r="O485" t="b">
        <f ca="1">IF(OR(O484,M485*MIN((B485-B$2)*Analysis!$B$19,1)&gt;Analysis!$B$18),TRUE,FALSE)</f>
        <v>0</v>
      </c>
      <c r="P485" t="b">
        <f>IF(OR('Flight Input'!N485=3,'Flight Input'!N485=9),TRUE,FALSE)</f>
        <v>0</v>
      </c>
      <c r="Q485">
        <f ca="1">IF(O485,Q484,SUM(C$2:C485)/COUNT(C$2:C485))+(Analysis!$D$14-500)/1000000</f>
        <v>9.852517170661157</v>
      </c>
      <c r="R485">
        <f t="shared" ca="1" si="953"/>
        <v>0</v>
      </c>
      <c r="S485">
        <f t="shared" ca="1" si="959"/>
        <v>0</v>
      </c>
      <c r="T485">
        <f>IF(P485,T484+S485*$D485,0)</f>
        <v>0</v>
      </c>
      <c r="U485">
        <f>IF($P485,T485*Analysis!$B$28+Analysis!$B$29,0)</f>
        <v>0</v>
      </c>
      <c r="V485">
        <f>U485-'Flight Input'!$U485</f>
        <v>0</v>
      </c>
      <c r="W485">
        <f ca="1">MEDIAN2(R485,Analysis!$B$5,2)</f>
        <v>0</v>
      </c>
      <c r="X485">
        <f t="shared" ref="X485:Y485" ca="1" si="1026">X484+W485*$D485</f>
        <v>0</v>
      </c>
      <c r="Y485">
        <f t="shared" ca="1" si="1026"/>
        <v>0</v>
      </c>
      <c r="AA485">
        <f ca="1">AVERAGE2(W485,Analysis!$B$6,2)</f>
        <v>0</v>
      </c>
      <c r="AB485">
        <f t="shared" ref="AB485:AC485" ca="1" si="1027">AB484+AA485*$D485</f>
        <v>0</v>
      </c>
      <c r="AC485">
        <f t="shared" ca="1" si="1027"/>
        <v>0</v>
      </c>
      <c r="AF485">
        <f ca="1">IF(B485&gt;0,C485-Analysis!$B$14,0)</f>
        <v>-1.38660145715086E-3</v>
      </c>
      <c r="AG485">
        <f ca="1">IF(B485&gt;0,AG484+AF485*$D485,0)</f>
        <v>-7.5511370449951225E-3</v>
      </c>
      <c r="AH485">
        <f ca="1">IF(B485&gt;0,AH484+AG485*$D485,0)</f>
        <v>-5.8669376643619209E-2</v>
      </c>
      <c r="AI485">
        <f ca="1">IF(AND(B485&gt;Analysis!$B$39,B485&lt;Analysis!$B$40),FilterInput(AF485,Analysis!$B$34,Analysis!$B$35),0)</f>
        <v>0</v>
      </c>
      <c r="AJ485">
        <f ca="1">MEDIAN2(AI485,Analysis!$B$5,2)</f>
        <v>0</v>
      </c>
      <c r="AK485">
        <f ca="1">AVERAGE2(AJ485,Analysis!$B$6,2)</f>
        <v>0</v>
      </c>
      <c r="AL485">
        <f ca="1">INTEGRAL2(R485,$B485,AL484,R484,$B484,Analysis!$B$22)</f>
        <v>0</v>
      </c>
      <c r="AM485">
        <f ca="1">IF(AND(B485&lt;Analysis!$B$40,B485&gt;0),INTEGRAL2(AL485,$B485,AM484,AL484,$B484,Analysis!$B$23),0)</f>
        <v>0</v>
      </c>
      <c r="AN485">
        <f>IF($P485,AM485*Analysis!$B$30+Analysis!$B$31,0)</f>
        <v>0</v>
      </c>
      <c r="AO485">
        <f>AN485-'Flight Input'!$U485</f>
        <v>0</v>
      </c>
      <c r="AQ485">
        <f>Analysis!$B$36*'Flight Input'!U485+IF('Flight Input'!U485 &gt; 0,Analysis!$B$37,0)</f>
        <v>0</v>
      </c>
      <c r="AR485">
        <f ca="1">_xlfn.COVARIANCE.P($AN$102:$AN$1102,'Flight Input'!U485:U1485)</f>
        <v>-7.1202168022783448E-3</v>
      </c>
    </row>
    <row r="486" spans="1:44" x14ac:dyDescent="0.3">
      <c r="A486">
        <v>484</v>
      </c>
      <c r="B486">
        <f>'Flight Input'!M486</f>
        <v>9.7308289999928093</v>
      </c>
      <c r="C486">
        <f ca="1">INDIRECT(CONCATENATE("'Flight Input'!",Analysis!$B$2,A486+2))</f>
        <v>9.7650603900000004</v>
      </c>
      <c r="D486">
        <f t="shared" si="950"/>
        <v>2.1935999990091659E-2</v>
      </c>
      <c r="F486">
        <f t="shared" ca="1" si="956"/>
        <v>95.351726537600968</v>
      </c>
      <c r="G486">
        <f t="shared" ca="1" si="957"/>
        <v>462.39463275421019</v>
      </c>
      <c r="I486">
        <f>SUM(D$2:D486)/COUNT(D$2:D486)</f>
        <v>1.9996340909085482E-2</v>
      </c>
      <c r="J486">
        <f t="shared" si="951"/>
        <v>1.0970007007694533</v>
      </c>
      <c r="L486">
        <f ca="1">VARA(C$2:C486)</f>
        <v>4.8428026979655984E-4</v>
      </c>
      <c r="M486">
        <f t="shared" ca="1" si="952"/>
        <v>6.7290134633537493E-4</v>
      </c>
      <c r="N486">
        <f t="shared" ca="1" si="958"/>
        <v>-3.9533369820920776</v>
      </c>
      <c r="O486" t="b">
        <f ca="1">IF(OR(O485,M486*MIN((B486-B$2)*Analysis!$B$19,1)&gt;Analysis!$B$18),TRUE,FALSE)</f>
        <v>0</v>
      </c>
      <c r="P486" t="b">
        <f>IF(OR('Flight Input'!N486=3,'Flight Input'!N486=9),TRUE,FALSE)</f>
        <v>0</v>
      </c>
      <c r="Q486">
        <f ca="1">IF(O486,Q485,SUM(C$2:C486)/COUNT(C$2:C486))+(Analysis!$D$14-500)/1000000</f>
        <v>9.8523370742061864</v>
      </c>
      <c r="R486">
        <f t="shared" ca="1" si="953"/>
        <v>0</v>
      </c>
      <c r="S486">
        <f t="shared" ca="1" si="959"/>
        <v>0</v>
      </c>
      <c r="T486">
        <f>IF(P486,T485+S486*$D486,0)</f>
        <v>0</v>
      </c>
      <c r="U486">
        <f>IF($P486,T486*Analysis!$B$28+Analysis!$B$29,0)</f>
        <v>0</v>
      </c>
      <c r="V486">
        <f>U486-'Flight Input'!$U486</f>
        <v>0</v>
      </c>
      <c r="W486">
        <f ca="1">MEDIAN2(R486,Analysis!$B$5,2)</f>
        <v>0</v>
      </c>
      <c r="X486">
        <f t="shared" ref="X486:Y486" ca="1" si="1028">X485+W486*$D486</f>
        <v>0</v>
      </c>
      <c r="Y486">
        <f t="shared" ca="1" si="1028"/>
        <v>0</v>
      </c>
      <c r="AA486">
        <f ca="1">AVERAGE2(W486,Analysis!$B$6,2)</f>
        <v>0</v>
      </c>
      <c r="AB486">
        <f t="shared" ref="AB486:AC486" ca="1" si="1029">AB485+AA486*$D486</f>
        <v>0</v>
      </c>
      <c r="AC486">
        <f t="shared" ca="1" si="1029"/>
        <v>0</v>
      </c>
      <c r="AF486">
        <f ca="1">IF(B486&gt;0,C486-Analysis!$B$14,0)</f>
        <v>-8.8107001457151668E-2</v>
      </c>
      <c r="AG486">
        <f ca="1">IF(B486&gt;0,AG485+AF486*$D486,0)</f>
        <v>-9.4838522280862071E-3</v>
      </c>
      <c r="AH486">
        <f ca="1">IF(B486&gt;0,AH485+AG486*$D486,0)</f>
        <v>-5.8877414426000536E-2</v>
      </c>
      <c r="AI486">
        <f ca="1">IF(AND(B486&gt;Analysis!$B$39,B486&lt;Analysis!$B$40),FilterInput(AF486,Analysis!$B$34,Analysis!$B$35),0)</f>
        <v>0</v>
      </c>
      <c r="AJ486">
        <f ca="1">MEDIAN2(AI486,Analysis!$B$5,2)</f>
        <v>0</v>
      </c>
      <c r="AK486">
        <f ca="1">AVERAGE2(AJ486,Analysis!$B$6,2)</f>
        <v>0</v>
      </c>
      <c r="AL486">
        <f ca="1">INTEGRAL2(R486,$B486,AL485,R485,$B485,Analysis!$B$22)</f>
        <v>0</v>
      </c>
      <c r="AM486">
        <f ca="1">IF(AND(B486&lt;Analysis!$B$40,B486&gt;0),INTEGRAL2(AL486,$B486,AM485,AL485,$B485,Analysis!$B$23),0)</f>
        <v>0</v>
      </c>
      <c r="AN486">
        <f>IF($P486,AM486*Analysis!$B$30+Analysis!$B$31,0)</f>
        <v>0</v>
      </c>
      <c r="AO486">
        <f>AN486-'Flight Input'!$U486</f>
        <v>0</v>
      </c>
      <c r="AQ486">
        <f>Analysis!$B$36*'Flight Input'!U486+IF('Flight Input'!U486 &gt; 0,Analysis!$B$37,0)</f>
        <v>0</v>
      </c>
      <c r="AR486">
        <f ca="1">_xlfn.COVARIANCE.P($AN$102:$AN$1102,'Flight Input'!U486:U1486)</f>
        <v>-7.0963817431900561E-3</v>
      </c>
    </row>
    <row r="487" spans="1:44" x14ac:dyDescent="0.3">
      <c r="A487">
        <v>485</v>
      </c>
      <c r="B487">
        <f>'Flight Input'!M487</f>
        <v>9.7508499999967171</v>
      </c>
      <c r="C487">
        <f ca="1">INDIRECT(CONCATENATE("'Flight Input'!",Analysis!$B$2,A487+2))</f>
        <v>9.8612964899999991</v>
      </c>
      <c r="D487">
        <f t="shared" si="950"/>
        <v>2.002100000390783E-2</v>
      </c>
      <c r="F487">
        <f t="shared" ca="1" si="956"/>
        <v>95.549159554665792</v>
      </c>
      <c r="G487">
        <f t="shared" ca="1" si="957"/>
        <v>464.30762247802755</v>
      </c>
      <c r="I487">
        <f>SUM(D$2:D487)/COUNT(D$2:D487)</f>
        <v>1.9996391752579959E-2</v>
      </c>
      <c r="J487">
        <f t="shared" si="951"/>
        <v>1.0012306345880975</v>
      </c>
      <c r="L487">
        <f ca="1">VARA(C$2:C487)</f>
        <v>4.8345100131307116E-4</v>
      </c>
      <c r="M487">
        <f t="shared" ca="1" si="952"/>
        <v>-4.141993323644286E-5</v>
      </c>
      <c r="N487">
        <f t="shared" ca="1" si="958"/>
        <v>4.8067579032623104</v>
      </c>
      <c r="O487" t="b">
        <f ca="1">IF(OR(O486,M487*MIN((B487-B$2)*Analysis!$B$19,1)&gt;Analysis!$B$18),TRUE,FALSE)</f>
        <v>0</v>
      </c>
      <c r="P487" t="b">
        <f>IF(OR('Flight Input'!N487=3,'Flight Input'!N487=9),TRUE,FALSE)</f>
        <v>0</v>
      </c>
      <c r="Q487">
        <f ca="1">IF(O487,Q486,SUM(C$2:C487)/COUNT(C$2:C487))+(Analysis!$D$14-500)/1000000</f>
        <v>9.8523557355555571</v>
      </c>
      <c r="R487">
        <f t="shared" ca="1" si="953"/>
        <v>0</v>
      </c>
      <c r="S487">
        <f t="shared" ca="1" si="959"/>
        <v>0</v>
      </c>
      <c r="T487">
        <f>IF(P487,T486+S487*$D487,0)</f>
        <v>0</v>
      </c>
      <c r="U487">
        <f>IF($P487,T487*Analysis!$B$28+Analysis!$B$29,0)</f>
        <v>0</v>
      </c>
      <c r="V487">
        <f>U487-'Flight Input'!$U487</f>
        <v>0</v>
      </c>
      <c r="W487">
        <f ca="1">MEDIAN2(R487,Analysis!$B$5,2)</f>
        <v>0</v>
      </c>
      <c r="X487">
        <f t="shared" ref="X487:Y487" ca="1" si="1030">X486+W487*$D487</f>
        <v>0</v>
      </c>
      <c r="Y487">
        <f t="shared" ca="1" si="1030"/>
        <v>0</v>
      </c>
      <c r="AA487">
        <f ca="1">AVERAGE2(W487,Analysis!$B$6,2)</f>
        <v>0</v>
      </c>
      <c r="AB487">
        <f t="shared" ref="AB487:AC487" ca="1" si="1031">AB486+AA487*$D487</f>
        <v>0</v>
      </c>
      <c r="AC487">
        <f t="shared" ca="1" si="1031"/>
        <v>0</v>
      </c>
      <c r="AF487">
        <f ca="1">IF(B487&gt;0,C487-Analysis!$B$14,0)</f>
        <v>8.1290985428470464E-3</v>
      </c>
      <c r="AG487">
        <f ca="1">IF(B487&gt;0,AG486+AF487*$D487,0)</f>
        <v>-9.3210995461280987E-3</v>
      </c>
      <c r="AH487">
        <f ca="1">IF(B487&gt;0,AH486+AG487*$D487,0)</f>
        <v>-5.906403216004999E-2</v>
      </c>
      <c r="AI487">
        <f ca="1">IF(AND(B487&gt;Analysis!$B$39,B487&lt;Analysis!$B$40),FilterInput(AF487,Analysis!$B$34,Analysis!$B$35),0)</f>
        <v>0</v>
      </c>
      <c r="AJ487">
        <f ca="1">MEDIAN2(AI487,Analysis!$B$5,2)</f>
        <v>0</v>
      </c>
      <c r="AK487">
        <f ca="1">AVERAGE2(AJ487,Analysis!$B$6,2)</f>
        <v>0</v>
      </c>
      <c r="AL487">
        <f ca="1">INTEGRAL2(R487,$B487,AL486,R486,$B486,Analysis!$B$22)</f>
        <v>0</v>
      </c>
      <c r="AM487">
        <f ca="1">IF(AND(B487&lt;Analysis!$B$40,B487&gt;0),INTEGRAL2(AL487,$B487,AM486,AL486,$B486,Analysis!$B$23),0)</f>
        <v>0</v>
      </c>
      <c r="AN487">
        <f>IF($P487,AM487*Analysis!$B$30+Analysis!$B$31,0)</f>
        <v>0</v>
      </c>
      <c r="AO487">
        <f>AN487-'Flight Input'!$U487</f>
        <v>0</v>
      </c>
      <c r="AQ487">
        <f>Analysis!$B$36*'Flight Input'!U487+IF('Flight Input'!U487 &gt; 0,Analysis!$B$37,0)</f>
        <v>0</v>
      </c>
      <c r="AR487">
        <f ca="1">_xlfn.COVARIANCE.P($AN$102:$AN$1102,'Flight Input'!U487:U1487)</f>
        <v>-7.0722903902559076E-3</v>
      </c>
    </row>
    <row r="488" spans="1:44" x14ac:dyDescent="0.3">
      <c r="A488">
        <v>486</v>
      </c>
      <c r="B488">
        <f>'Flight Input'!M488</f>
        <v>9.7763399999967078</v>
      </c>
      <c r="C488">
        <f ca="1">INDIRECT(CONCATENATE("'Flight Input'!",Analysis!$B$2,A488+2))</f>
        <v>9.8485925400000021</v>
      </c>
      <c r="D488">
        <f t="shared" si="950"/>
        <v>2.5489999999990687E-2</v>
      </c>
      <c r="F488">
        <f t="shared" ca="1" si="956"/>
        <v>95.800200178510295</v>
      </c>
      <c r="G488">
        <f t="shared" ca="1" si="957"/>
        <v>466.74956958057692</v>
      </c>
      <c r="I488">
        <f>SUM(D$2:D488)/COUNT(D$2:D488)</f>
        <v>2.0007695473253644E-2</v>
      </c>
      <c r="J488">
        <f t="shared" si="951"/>
        <v>1.274009794584579</v>
      </c>
      <c r="L488">
        <f ca="1">VARA(C$2:C488)</f>
        <v>4.8248365035066223E-4</v>
      </c>
      <c r="M488">
        <f t="shared" ca="1" si="952"/>
        <v>-3.7950214296166133E-5</v>
      </c>
      <c r="N488">
        <f t="shared" ca="1" si="958"/>
        <v>-0.49838956453517708</v>
      </c>
      <c r="O488" t="b">
        <f ca="1">IF(OR(O487,M488*MIN((B488-B$2)*Analysis!$B$19,1)&gt;Analysis!$B$18),TRUE,FALSE)</f>
        <v>0</v>
      </c>
      <c r="P488" t="b">
        <f>IF(OR('Flight Input'!N488=3,'Flight Input'!N488=9),TRUE,FALSE)</f>
        <v>0</v>
      </c>
      <c r="Q488">
        <f ca="1">IF(O488,Q487,SUM(C$2:C488)/COUNT(C$2:C488))+(Analysis!$D$14-500)/1000000</f>
        <v>9.8523482341273123</v>
      </c>
      <c r="R488">
        <f t="shared" ca="1" si="953"/>
        <v>0</v>
      </c>
      <c r="S488">
        <f t="shared" ca="1" si="959"/>
        <v>0</v>
      </c>
      <c r="T488">
        <f>IF(P488,T487+S488*$D488,0)</f>
        <v>0</v>
      </c>
      <c r="U488">
        <f>IF($P488,T488*Analysis!$B$28+Analysis!$B$29,0)</f>
        <v>0</v>
      </c>
      <c r="V488">
        <f>U488-'Flight Input'!$U488</f>
        <v>0</v>
      </c>
      <c r="W488">
        <f ca="1">MEDIAN2(R488,Analysis!$B$5,2)</f>
        <v>0</v>
      </c>
      <c r="X488">
        <f t="shared" ref="X488:Y488" ca="1" si="1032">X487+W488*$D488</f>
        <v>0</v>
      </c>
      <c r="Y488">
        <f t="shared" ca="1" si="1032"/>
        <v>0</v>
      </c>
      <c r="AA488">
        <f ca="1">AVERAGE2(W488,Analysis!$B$6,2)</f>
        <v>0</v>
      </c>
      <c r="AB488">
        <f t="shared" ref="AB488:AC488" ca="1" si="1033">AB487+AA488*$D488</f>
        <v>0</v>
      </c>
      <c r="AC488">
        <f t="shared" ca="1" si="1033"/>
        <v>0</v>
      </c>
      <c r="AF488">
        <f ca="1">IF(B488&gt;0,C488-Analysis!$B$14,0)</f>
        <v>-4.5748514571499754E-3</v>
      </c>
      <c r="AG488">
        <f ca="1">IF(B488&gt;0,AG487+AF488*$D488,0)</f>
        <v>-9.4377125097708098E-3</v>
      </c>
      <c r="AH488">
        <f ca="1">IF(B488&gt;0,AH487+AG488*$D488,0)</f>
        <v>-5.9304599451923963E-2</v>
      </c>
      <c r="AI488">
        <f ca="1">IF(AND(B488&gt;Analysis!$B$39,B488&lt;Analysis!$B$40),FilterInput(AF488,Analysis!$B$34,Analysis!$B$35),0)</f>
        <v>0</v>
      </c>
      <c r="AJ488">
        <f ca="1">MEDIAN2(AI488,Analysis!$B$5,2)</f>
        <v>0</v>
      </c>
      <c r="AK488">
        <f ca="1">AVERAGE2(AJ488,Analysis!$B$6,2)</f>
        <v>0</v>
      </c>
      <c r="AL488">
        <f ca="1">INTEGRAL2(R488,$B488,AL487,R487,$B487,Analysis!$B$22)</f>
        <v>0</v>
      </c>
      <c r="AM488">
        <f ca="1">IF(AND(B488&lt;Analysis!$B$40,B488&gt;0),INTEGRAL2(AL488,$B488,AM487,AL487,$B487,Analysis!$B$23),0)</f>
        <v>0</v>
      </c>
      <c r="AN488">
        <f>IF($P488,AM488*Analysis!$B$30+Analysis!$B$31,0)</f>
        <v>0</v>
      </c>
      <c r="AO488">
        <f>AN488-'Flight Input'!$U488</f>
        <v>0</v>
      </c>
      <c r="AQ488">
        <f>Analysis!$B$36*'Flight Input'!U488+IF('Flight Input'!U488 &gt; 0,Analysis!$B$37,0)</f>
        <v>0</v>
      </c>
      <c r="AR488">
        <f ca="1">_xlfn.COVARIANCE.P($AN$102:$AN$1102,'Flight Input'!U488:U1488)</f>
        <v>-7.0479380367752835E-3</v>
      </c>
    </row>
    <row r="489" spans="1:44" x14ac:dyDescent="0.3">
      <c r="A489">
        <v>487</v>
      </c>
      <c r="B489">
        <f>'Flight Input'!M489</f>
        <v>9.7917989999987185</v>
      </c>
      <c r="C489">
        <f ca="1">INDIRECT(CONCATENATE("'Flight Input'!",Analysis!$B$2,A489+2))</f>
        <v>9.8503485300000015</v>
      </c>
      <c r="D489">
        <f t="shared" si="950"/>
        <v>1.5459000002010725E-2</v>
      </c>
      <c r="F489">
        <f t="shared" ca="1" si="956"/>
        <v>95.952476716455365</v>
      </c>
      <c r="G489">
        <f t="shared" ca="1" si="957"/>
        <v>468.23289891832951</v>
      </c>
      <c r="I489">
        <f>SUM(D$2:D489)/COUNT(D$2:D489)</f>
        <v>1.9998355236146369E-2</v>
      </c>
      <c r="J489">
        <f t="shared" si="951"/>
        <v>0.77301357133956161</v>
      </c>
      <c r="L489">
        <f ca="1">VARA(C$2:C489)</f>
        <v>4.8150024175467248E-4</v>
      </c>
      <c r="M489">
        <f t="shared" ca="1" si="952"/>
        <v>-6.3613985112998407E-5</v>
      </c>
      <c r="N489">
        <f t="shared" ca="1" si="958"/>
        <v>0.11359014165024173</v>
      </c>
      <c r="O489" t="b">
        <f ca="1">IF(OR(O488,M489*MIN((B489-B$2)*Analysis!$B$19,1)&gt;Analysis!$B$18),TRUE,FALSE)</f>
        <v>0</v>
      </c>
      <c r="P489" t="b">
        <f>IF(OR('Flight Input'!N489=3,'Flight Input'!N489=9),TRUE,FALSE)</f>
        <v>0</v>
      </c>
      <c r="Q489">
        <f ca="1">IF(O489,Q488,SUM(C$2:C489)/COUNT(C$2:C489))+(Analysis!$D$14-500)/1000000</f>
        <v>9.8523443617827873</v>
      </c>
      <c r="R489">
        <f t="shared" ca="1" si="953"/>
        <v>0</v>
      </c>
      <c r="S489">
        <f t="shared" ca="1" si="959"/>
        <v>0</v>
      </c>
      <c r="T489">
        <f>IF(P489,T488+S489*$D489,0)</f>
        <v>0</v>
      </c>
      <c r="U489">
        <f>IF($P489,T489*Analysis!$B$28+Analysis!$B$29,0)</f>
        <v>0</v>
      </c>
      <c r="V489">
        <f>U489-'Flight Input'!$U489</f>
        <v>0</v>
      </c>
      <c r="W489">
        <f ca="1">MEDIAN2(R489,Analysis!$B$5,2)</f>
        <v>0</v>
      </c>
      <c r="X489">
        <f t="shared" ref="X489:Y489" ca="1" si="1034">X488+W489*$D489</f>
        <v>0</v>
      </c>
      <c r="Y489">
        <f t="shared" ca="1" si="1034"/>
        <v>0</v>
      </c>
      <c r="AA489">
        <f ca="1">AVERAGE2(W489,Analysis!$B$6,2)</f>
        <v>0</v>
      </c>
      <c r="AB489">
        <f t="shared" ref="AB489:AC489" ca="1" si="1035">AB488+AA489*$D489</f>
        <v>0</v>
      </c>
      <c r="AC489">
        <f t="shared" ca="1" si="1035"/>
        <v>0</v>
      </c>
      <c r="AF489">
        <f ca="1">IF(B489&gt;0,C489-Analysis!$B$14,0)</f>
        <v>-2.81886145715049E-3</v>
      </c>
      <c r="AG489">
        <f ca="1">IF(B489&gt;0,AG488+AF489*$D489,0)</f>
        <v>-9.4812892890425663E-3</v>
      </c>
      <c r="AH489">
        <f ca="1">IF(B489&gt;0,AH488+AG489*$D489,0)</f>
        <v>-5.9451170703062335E-2</v>
      </c>
      <c r="AI489">
        <f ca="1">IF(AND(B489&gt;Analysis!$B$39,B489&lt;Analysis!$B$40),FilterInput(AF489,Analysis!$B$34,Analysis!$B$35),0)</f>
        <v>0</v>
      </c>
      <c r="AJ489">
        <f ca="1">MEDIAN2(AI489,Analysis!$B$5,2)</f>
        <v>0</v>
      </c>
      <c r="AK489">
        <f ca="1">AVERAGE2(AJ489,Analysis!$B$6,2)</f>
        <v>0</v>
      </c>
      <c r="AL489">
        <f ca="1">INTEGRAL2(R489,$B489,AL488,R488,$B488,Analysis!$B$22)</f>
        <v>0</v>
      </c>
      <c r="AM489">
        <f ca="1">IF(AND(B489&lt;Analysis!$B$40,B489&gt;0),INTEGRAL2(AL489,$B489,AM488,AL488,$B488,Analysis!$B$23),0)</f>
        <v>0</v>
      </c>
      <c r="AN489">
        <f>IF($P489,AM489*Analysis!$B$30+Analysis!$B$31,0)</f>
        <v>0</v>
      </c>
      <c r="AO489">
        <f>AN489-'Flight Input'!$U489</f>
        <v>0</v>
      </c>
      <c r="AQ489">
        <f>Analysis!$B$36*'Flight Input'!U489+IF('Flight Input'!U489 &gt; 0,Analysis!$B$37,0)</f>
        <v>0</v>
      </c>
      <c r="AR489">
        <f ca="1">_xlfn.COVARIANCE.P($AN$102:$AN$1102,'Flight Input'!U489:U1489)</f>
        <v>-7.0232931603308743E-3</v>
      </c>
    </row>
    <row r="490" spans="1:44" x14ac:dyDescent="0.3">
      <c r="A490">
        <v>488</v>
      </c>
      <c r="B490">
        <f>'Flight Input'!M490</f>
        <v>9.811400999999023</v>
      </c>
      <c r="C490">
        <f ca="1">INDIRECT(CONCATENATE("'Flight Input'!",Analysis!$B$2,A490+2))</f>
        <v>9.8700568200000003</v>
      </c>
      <c r="D490">
        <f t="shared" si="950"/>
        <v>1.9602000000304542E-2</v>
      </c>
      <c r="F490">
        <f t="shared" ca="1" si="956"/>
        <v>96.145949570244014</v>
      </c>
      <c r="G490">
        <f t="shared" ca="1" si="957"/>
        <v>470.1175518218347</v>
      </c>
      <c r="I490">
        <f>SUM(D$2:D490)/COUNT(D$2:D490)</f>
        <v>1.9997543032794236E-2</v>
      </c>
      <c r="J490">
        <f t="shared" si="951"/>
        <v>0.98022041848635921</v>
      </c>
      <c r="L490">
        <f ca="1">VARA(C$2:C490)</f>
        <v>4.8116313151812099E-4</v>
      </c>
      <c r="M490">
        <f t="shared" ca="1" si="952"/>
        <v>-1.7197746992462571E-5</v>
      </c>
      <c r="N490">
        <f t="shared" ca="1" si="958"/>
        <v>1.0054224058612666</v>
      </c>
      <c r="O490" t="b">
        <f ca="1">IF(OR(O489,M490*MIN((B490-B$2)*Analysis!$B$19,1)&gt;Analysis!$B$18),TRUE,FALSE)</f>
        <v>0</v>
      </c>
      <c r="P490" t="b">
        <f>IF(OR('Flight Input'!N490=3,'Flight Input'!N490=9),TRUE,FALSE)</f>
        <v>0</v>
      </c>
      <c r="Q490">
        <f ca="1">IF(O490,Q489,SUM(C$2:C490)/COUNT(C$2:C490))+(Analysis!$D$14-500)/1000000</f>
        <v>9.8523808085276094</v>
      </c>
      <c r="R490">
        <f t="shared" ca="1" si="953"/>
        <v>0</v>
      </c>
      <c r="S490">
        <f t="shared" ca="1" si="959"/>
        <v>0</v>
      </c>
      <c r="T490">
        <f>IF(P490,T489+S490*$D490,0)</f>
        <v>0</v>
      </c>
      <c r="U490">
        <f>IF($P490,T490*Analysis!$B$28+Analysis!$B$29,0)</f>
        <v>0</v>
      </c>
      <c r="V490">
        <f>U490-'Flight Input'!$U490</f>
        <v>0</v>
      </c>
      <c r="W490">
        <f ca="1">MEDIAN2(R490,Analysis!$B$5,2)</f>
        <v>0</v>
      </c>
      <c r="X490">
        <f t="shared" ref="X490:Y490" ca="1" si="1036">X489+W490*$D490</f>
        <v>0</v>
      </c>
      <c r="Y490">
        <f t="shared" ca="1" si="1036"/>
        <v>0</v>
      </c>
      <c r="AA490">
        <f ca="1">AVERAGE2(W490,Analysis!$B$6,2)</f>
        <v>0</v>
      </c>
      <c r="AB490">
        <f t="shared" ref="AB490:AC490" ca="1" si="1037">AB489+AA490*$D490</f>
        <v>0</v>
      </c>
      <c r="AC490">
        <f t="shared" ca="1" si="1037"/>
        <v>0</v>
      </c>
      <c r="AF490">
        <f ca="1">IF(B490&gt;0,C490-Analysis!$B$14,0)</f>
        <v>1.688942854284825E-2</v>
      </c>
      <c r="AG490">
        <f ca="1">IF(B490&gt;0,AG489+AF490*$D490,0)</f>
        <v>-9.1502227107405111E-3</v>
      </c>
      <c r="AH490">
        <f ca="1">IF(B490&gt;0,AH489+AG490*$D490,0)</f>
        <v>-5.9630533368641055E-2</v>
      </c>
      <c r="AI490">
        <f ca="1">IF(AND(B490&gt;Analysis!$B$39,B490&lt;Analysis!$B$40),FilterInput(AF490,Analysis!$B$34,Analysis!$B$35),0)</f>
        <v>0</v>
      </c>
      <c r="AJ490">
        <f ca="1">MEDIAN2(AI490,Analysis!$B$5,2)</f>
        <v>0</v>
      </c>
      <c r="AK490">
        <f ca="1">AVERAGE2(AJ490,Analysis!$B$6,2)</f>
        <v>0</v>
      </c>
      <c r="AL490">
        <f ca="1">INTEGRAL2(R490,$B490,AL489,R489,$B489,Analysis!$B$22)</f>
        <v>0</v>
      </c>
      <c r="AM490">
        <f ca="1">IF(AND(B490&lt;Analysis!$B$40,B490&gt;0),INTEGRAL2(AL490,$B490,AM489,AL489,$B489,Analysis!$B$23),0)</f>
        <v>0</v>
      </c>
      <c r="AN490">
        <f>IF($P490,AM490*Analysis!$B$30+Analysis!$B$31,0)</f>
        <v>0</v>
      </c>
      <c r="AO490">
        <f>AN490-'Flight Input'!$U490</f>
        <v>0</v>
      </c>
      <c r="AQ490">
        <f>Analysis!$B$36*'Flight Input'!U490+IF('Flight Input'!U490 &gt; 0,Analysis!$B$37,0)</f>
        <v>0</v>
      </c>
      <c r="AR490">
        <f ca="1">_xlfn.COVARIANCE.P($AN$102:$AN$1102,'Flight Input'!U490:U1490)</f>
        <v>-6.9984061821156355E-3</v>
      </c>
    </row>
    <row r="491" spans="1:44" x14ac:dyDescent="0.3">
      <c r="A491">
        <v>489</v>
      </c>
      <c r="B491">
        <f>'Flight Input'!M491</f>
        <v>9.8322630000038771</v>
      </c>
      <c r="C491">
        <f ca="1">INDIRECT(CONCATENATE("'Flight Input'!",Analysis!$B$2,A491+2))</f>
        <v>9.8623265399999998</v>
      </c>
      <c r="D491">
        <f t="shared" si="950"/>
        <v>2.0862000004854053E-2</v>
      </c>
      <c r="F491">
        <f t="shared" ca="1" si="956"/>
        <v>96.351697426569359</v>
      </c>
      <c r="G491">
        <f t="shared" ca="1" si="957"/>
        <v>472.12764093401546</v>
      </c>
      <c r="I491">
        <f>SUM(D$2:D491)/COUNT(D$2:D491)</f>
        <v>1.9999310838463069E-2</v>
      </c>
      <c r="J491">
        <f t="shared" si="951"/>
        <v>1.0431359447012465</v>
      </c>
      <c r="L491">
        <f ca="1">VARA(C$2:C491)</f>
        <v>4.8038552055943258E-4</v>
      </c>
      <c r="M491">
        <f t="shared" ca="1" si="952"/>
        <v>-3.7274036933538404E-5</v>
      </c>
      <c r="N491">
        <f t="shared" ca="1" si="958"/>
        <v>-0.37054357195867582</v>
      </c>
      <c r="O491" t="b">
        <f ca="1">IF(OR(O490,M491*MIN((B491-B$2)*Analysis!$B$19,1)&gt;Analysis!$B$18),TRUE,FALSE)</f>
        <v>0</v>
      </c>
      <c r="P491" t="b">
        <f>IF(OR('Flight Input'!N491=3,'Flight Input'!N491=9),TRUE,FALSE)</f>
        <v>0</v>
      </c>
      <c r="Q491">
        <f ca="1">IF(O491,Q490,SUM(C$2:C491)/COUNT(C$2:C491))+(Analysis!$D$14-500)/1000000</f>
        <v>9.8524013304285738</v>
      </c>
      <c r="R491">
        <f t="shared" ca="1" si="953"/>
        <v>0</v>
      </c>
      <c r="S491">
        <f t="shared" ca="1" si="959"/>
        <v>0</v>
      </c>
      <c r="T491">
        <f>IF(P491,T490+S491*$D491,0)</f>
        <v>0</v>
      </c>
      <c r="U491">
        <f>IF($P491,T491*Analysis!$B$28+Analysis!$B$29,0)</f>
        <v>0</v>
      </c>
      <c r="V491">
        <f>U491-'Flight Input'!$U491</f>
        <v>0</v>
      </c>
      <c r="W491">
        <f ca="1">MEDIAN2(R491,Analysis!$B$5,2)</f>
        <v>0</v>
      </c>
      <c r="X491">
        <f t="shared" ref="X491:Y491" ca="1" si="1038">X490+W491*$D491</f>
        <v>0</v>
      </c>
      <c r="Y491">
        <f t="shared" ca="1" si="1038"/>
        <v>0</v>
      </c>
      <c r="AA491">
        <f ca="1">AVERAGE2(W491,Analysis!$B$6,2)</f>
        <v>0</v>
      </c>
      <c r="AB491">
        <f t="shared" ref="AB491:AC491" ca="1" si="1039">AB490+AA491*$D491</f>
        <v>0</v>
      </c>
      <c r="AC491">
        <f t="shared" ca="1" si="1039"/>
        <v>0</v>
      </c>
      <c r="AF491">
        <f ca="1">IF(B491&gt;0,C491-Analysis!$B$14,0)</f>
        <v>9.1591485428477171E-3</v>
      </c>
      <c r="AG491">
        <f ca="1">IF(B491&gt;0,AG490+AF491*$D491,0)</f>
        <v>-8.959144553795163E-3</v>
      </c>
      <c r="AH491">
        <f ca="1">IF(B491&gt;0,AH490+AG491*$D491,0)</f>
        <v>-5.9817439042365819E-2</v>
      </c>
      <c r="AI491">
        <f ca="1">IF(AND(B491&gt;Analysis!$B$39,B491&lt;Analysis!$B$40),FilterInput(AF491,Analysis!$B$34,Analysis!$B$35),0)</f>
        <v>0</v>
      </c>
      <c r="AJ491">
        <f ca="1">MEDIAN2(AI491,Analysis!$B$5,2)</f>
        <v>0</v>
      </c>
      <c r="AK491">
        <f ca="1">AVERAGE2(AJ491,Analysis!$B$6,2)</f>
        <v>0</v>
      </c>
      <c r="AL491">
        <f ca="1">INTEGRAL2(R491,$B491,AL490,R490,$B490,Analysis!$B$22)</f>
        <v>0</v>
      </c>
      <c r="AM491">
        <f ca="1">IF(AND(B491&lt;Analysis!$B$40,B491&gt;0),INTEGRAL2(AL491,$B491,AM490,AL490,$B490,Analysis!$B$23),0)</f>
        <v>0</v>
      </c>
      <c r="AN491">
        <f>IF($P491,AM491*Analysis!$B$30+Analysis!$B$31,0)</f>
        <v>0</v>
      </c>
      <c r="AO491">
        <f>AN491-'Flight Input'!$U491</f>
        <v>0</v>
      </c>
      <c r="AQ491">
        <f>Analysis!$B$36*'Flight Input'!U491+IF('Flight Input'!U491 &gt; 0,Analysis!$B$37,0)</f>
        <v>0</v>
      </c>
      <c r="AR491">
        <f ca="1">_xlfn.COVARIANCE.P($AN$102:$AN$1102,'Flight Input'!U491:U1491)</f>
        <v>-6.9733241427192534E-3</v>
      </c>
    </row>
    <row r="492" spans="1:44" x14ac:dyDescent="0.3">
      <c r="A492">
        <v>490</v>
      </c>
      <c r="B492">
        <f>'Flight Input'!M492</f>
        <v>9.8472780000010971</v>
      </c>
      <c r="C492">
        <f ca="1">INDIRECT(CONCATENATE("'Flight Input'!",Analysis!$B$2,A492+2))</f>
        <v>9.8668489499999996</v>
      </c>
      <c r="D492">
        <f t="shared" si="950"/>
        <v>1.5014999997220002E-2</v>
      </c>
      <c r="F492">
        <f t="shared" ca="1" si="956"/>
        <v>96.499848163526181</v>
      </c>
      <c r="G492">
        <f t="shared" ca="1" si="957"/>
        <v>473.57658615392256</v>
      </c>
      <c r="I492">
        <f>SUM(D$2:D492)/COUNT(D$2:D492)</f>
        <v>1.9989138775521758E-2</v>
      </c>
      <c r="J492">
        <f t="shared" si="951"/>
        <v>0.75115792460288622</v>
      </c>
      <c r="L492">
        <f ca="1">VARA(C$2:C492)</f>
        <v>4.7983675963970458E-4</v>
      </c>
      <c r="M492">
        <f t="shared" ca="1" si="952"/>
        <v>-3.6547513808165713E-5</v>
      </c>
      <c r="N492">
        <f t="shared" ca="1" si="958"/>
        <v>0.30119280724856351</v>
      </c>
      <c r="O492" t="b">
        <f ca="1">IF(OR(O491,M492*MIN((B492-B$2)*Analysis!$B$19,1)&gt;Analysis!$B$18),TRUE,FALSE)</f>
        <v>0</v>
      </c>
      <c r="P492" t="b">
        <f>IF(OR('Flight Input'!N492=3,'Flight Input'!N492=9),TRUE,FALSE)</f>
        <v>0</v>
      </c>
      <c r="Q492">
        <f ca="1">IF(O492,Q491,SUM(C$2:C492)/COUNT(C$2:C492))+(Analysis!$D$14-500)/1000000</f>
        <v>9.8524309793482701</v>
      </c>
      <c r="R492">
        <f t="shared" ca="1" si="953"/>
        <v>0</v>
      </c>
      <c r="S492">
        <f t="shared" ca="1" si="959"/>
        <v>0</v>
      </c>
      <c r="T492">
        <f>IF(P492,T491+S492*$D492,0)</f>
        <v>0</v>
      </c>
      <c r="U492">
        <f>IF($P492,T492*Analysis!$B$28+Analysis!$B$29,0)</f>
        <v>0</v>
      </c>
      <c r="V492">
        <f>U492-'Flight Input'!$U492</f>
        <v>0</v>
      </c>
      <c r="W492">
        <f ca="1">MEDIAN2(R492,Analysis!$B$5,2)</f>
        <v>0</v>
      </c>
      <c r="X492">
        <f t="shared" ref="X492:Y492" ca="1" si="1040">X491+W492*$D492</f>
        <v>0</v>
      </c>
      <c r="Y492">
        <f t="shared" ca="1" si="1040"/>
        <v>0</v>
      </c>
      <c r="AA492">
        <f ca="1">AVERAGE2(W492,Analysis!$B$6,2)</f>
        <v>0</v>
      </c>
      <c r="AB492">
        <f t="shared" ref="AB492:AC492" ca="1" si="1041">AB491+AA492*$D492</f>
        <v>0</v>
      </c>
      <c r="AC492">
        <f t="shared" ca="1" si="1041"/>
        <v>0</v>
      </c>
      <c r="AF492">
        <f ca="1">IF(B492&gt;0,C492-Analysis!$B$14,0)</f>
        <v>1.3681558542847583E-2</v>
      </c>
      <c r="AG492">
        <f ca="1">IF(B492&gt;0,AG491+AF492*$D492,0)</f>
        <v>-8.7537159523123406E-3</v>
      </c>
      <c r="AH492">
        <f ca="1">IF(B492&gt;0,AH491+AG492*$D492,0)</f>
        <v>-5.9948876087365453E-2</v>
      </c>
      <c r="AI492">
        <f ca="1">IF(AND(B492&gt;Analysis!$B$39,B492&lt;Analysis!$B$40),FilterInput(AF492,Analysis!$B$34,Analysis!$B$35),0)</f>
        <v>0</v>
      </c>
      <c r="AJ492">
        <f ca="1">MEDIAN2(AI492,Analysis!$B$5,2)</f>
        <v>0</v>
      </c>
      <c r="AK492">
        <f ca="1">AVERAGE2(AJ492,Analysis!$B$6,2)</f>
        <v>0</v>
      </c>
      <c r="AL492">
        <f ca="1">INTEGRAL2(R492,$B492,AL491,R491,$B491,Analysis!$B$22)</f>
        <v>0</v>
      </c>
      <c r="AM492">
        <f ca="1">IF(AND(B492&lt;Analysis!$B$40,B492&gt;0),INTEGRAL2(AL492,$B492,AM491,AL491,$B491,Analysis!$B$23),0)</f>
        <v>0</v>
      </c>
      <c r="AN492">
        <f>IF($P492,AM492*Analysis!$B$30+Analysis!$B$31,0)</f>
        <v>0</v>
      </c>
      <c r="AO492">
        <f>AN492-'Flight Input'!$U492</f>
        <v>0</v>
      </c>
      <c r="AQ492">
        <f>Analysis!$B$36*'Flight Input'!U492+IF('Flight Input'!U492 &gt; 0,Analysis!$B$37,0)</f>
        <v>0</v>
      </c>
      <c r="AR492">
        <f ca="1">_xlfn.COVARIANCE.P($AN$102:$AN$1102,'Flight Input'!U492:U1492)</f>
        <v>-6.9481228574157488E-3</v>
      </c>
    </row>
    <row r="493" spans="1:44" x14ac:dyDescent="0.3">
      <c r="A493">
        <v>491</v>
      </c>
      <c r="B493">
        <f>'Flight Input'!M493</f>
        <v>9.872019000002183</v>
      </c>
      <c r="C493">
        <f ca="1">INDIRECT(CONCATENATE("'Flight Input'!",Analysis!$B$2,A493+2))</f>
        <v>9.8550965700000006</v>
      </c>
      <c r="D493">
        <f t="shared" si="950"/>
        <v>2.4741000001085922E-2</v>
      </c>
      <c r="F493">
        <f t="shared" ca="1" si="956"/>
        <v>96.743673107775251</v>
      </c>
      <c r="G493">
        <f t="shared" ca="1" si="957"/>
        <v>475.97012137038706</v>
      </c>
      <c r="I493">
        <f>SUM(D$2:D493)/COUNT(D$2:D493)</f>
        <v>1.9998816700624738E-2</v>
      </c>
      <c r="J493">
        <f t="shared" si="951"/>
        <v>1.2371231944094494</v>
      </c>
      <c r="L493">
        <f ca="1">VARA(C$2:C493)</f>
        <v>4.788751537038311E-4</v>
      </c>
      <c r="M493">
        <f t="shared" ca="1" si="952"/>
        <v>-3.8866898501728758E-5</v>
      </c>
      <c r="N493">
        <f t="shared" ca="1" si="958"/>
        <v>-0.4750163695680521</v>
      </c>
      <c r="O493" t="b">
        <f ca="1">IF(OR(O492,M493*MIN((B493-B$2)*Analysis!$B$19,1)&gt;Analysis!$B$18),TRUE,FALSE)</f>
        <v>0</v>
      </c>
      <c r="P493" t="b">
        <f>IF(OR('Flight Input'!N493=3,'Flight Input'!N493=9),TRUE,FALSE)</f>
        <v>0</v>
      </c>
      <c r="Q493">
        <f ca="1">IF(O493,Q492,SUM(C$2:C493)/COUNT(C$2:C493))+(Analysis!$D$14-500)/1000000</f>
        <v>9.8524366207926839</v>
      </c>
      <c r="R493">
        <f t="shared" ca="1" si="953"/>
        <v>0</v>
      </c>
      <c r="S493">
        <f t="shared" ca="1" si="959"/>
        <v>0</v>
      </c>
      <c r="T493">
        <f>IF(P493,T492+S493*$D493,0)</f>
        <v>0</v>
      </c>
      <c r="U493">
        <f>IF($P493,T493*Analysis!$B$28+Analysis!$B$29,0)</f>
        <v>0</v>
      </c>
      <c r="V493">
        <f>U493-'Flight Input'!$U493</f>
        <v>0</v>
      </c>
      <c r="W493">
        <f ca="1">MEDIAN2(R493,Analysis!$B$5,2)</f>
        <v>0</v>
      </c>
      <c r="X493">
        <f t="shared" ref="X493:Y493" ca="1" si="1042">X492+W493*$D493</f>
        <v>0</v>
      </c>
      <c r="Y493">
        <f t="shared" ca="1" si="1042"/>
        <v>0</v>
      </c>
      <c r="AA493">
        <f ca="1">AVERAGE2(W493,Analysis!$B$6,2)</f>
        <v>0</v>
      </c>
      <c r="AB493">
        <f t="shared" ref="AB493:AC493" ca="1" si="1043">AB492+AA493*$D493</f>
        <v>0</v>
      </c>
      <c r="AC493">
        <f t="shared" ca="1" si="1043"/>
        <v>0</v>
      </c>
      <c r="AF493">
        <f ca="1">IF(B493&gt;0,C493-Analysis!$B$14,0)</f>
        <v>1.9291785428485753E-3</v>
      </c>
      <c r="AG493">
        <f ca="1">IF(B493&gt;0,AG492+AF493*$D493,0)</f>
        <v>-8.7059861459816285E-3</v>
      </c>
      <c r="AH493">
        <f ca="1">IF(B493&gt;0,AH492+AG493*$D493,0)</f>
        <v>-6.0164270890612638E-2</v>
      </c>
      <c r="AI493">
        <f ca="1">IF(AND(B493&gt;Analysis!$B$39,B493&lt;Analysis!$B$40),FilterInput(AF493,Analysis!$B$34,Analysis!$B$35),0)</f>
        <v>0</v>
      </c>
      <c r="AJ493">
        <f ca="1">MEDIAN2(AI493,Analysis!$B$5,2)</f>
        <v>0</v>
      </c>
      <c r="AK493">
        <f ca="1">AVERAGE2(AJ493,Analysis!$B$6,2)</f>
        <v>0</v>
      </c>
      <c r="AL493">
        <f ca="1">INTEGRAL2(R493,$B493,AL492,R492,$B492,Analysis!$B$22)</f>
        <v>0</v>
      </c>
      <c r="AM493">
        <f ca="1">IF(AND(B493&lt;Analysis!$B$40,B493&gt;0),INTEGRAL2(AL493,$B493,AM492,AL492,$B492,Analysis!$B$23),0)</f>
        <v>0</v>
      </c>
      <c r="AN493">
        <f>IF($P493,AM493*Analysis!$B$30+Analysis!$B$31,0)</f>
        <v>0</v>
      </c>
      <c r="AO493">
        <f>AN493-'Flight Input'!$U493</f>
        <v>0</v>
      </c>
      <c r="AQ493">
        <f>Analysis!$B$36*'Flight Input'!U493+IF('Flight Input'!U493 &gt; 0,Analysis!$B$37,0)</f>
        <v>0</v>
      </c>
      <c r="AR493">
        <f ca="1">_xlfn.COVARIANCE.P($AN$102:$AN$1102,'Flight Input'!U493:U1493)</f>
        <v>-6.9228172200684482E-3</v>
      </c>
    </row>
    <row r="494" spans="1:44" x14ac:dyDescent="0.3">
      <c r="A494">
        <v>492</v>
      </c>
      <c r="B494">
        <f>'Flight Input'!M494</f>
        <v>9.8817750000016531</v>
      </c>
      <c r="C494">
        <f ca="1">INDIRECT(CONCATENATE("'Flight Input'!",Analysis!$B$2,A494+2))</f>
        <v>9.9450444600000001</v>
      </c>
      <c r="D494">
        <f t="shared" si="950"/>
        <v>9.7559999994700775E-3</v>
      </c>
      <c r="F494">
        <f t="shared" ca="1" si="956"/>
        <v>96.840696961521743</v>
      </c>
      <c r="G494">
        <f t="shared" ca="1" si="957"/>
        <v>476.91489920989233</v>
      </c>
      <c r="I494">
        <f>SUM(D$2:D494)/COUNT(D$2:D494)</f>
        <v>1.9977997967492309E-2</v>
      </c>
      <c r="J494">
        <f t="shared" si="951"/>
        <v>0.4883372205435596</v>
      </c>
      <c r="L494">
        <f ca="1">VARA(C$2:C494)</f>
        <v>4.9533914808534544E-4</v>
      </c>
      <c r="M494">
        <f t="shared" ca="1" si="952"/>
        <v>1.6875762999598836E-3</v>
      </c>
      <c r="N494">
        <f t="shared" ca="1" si="958"/>
        <v>9.2197509230099666</v>
      </c>
      <c r="O494" t="b">
        <f ca="1">IF(OR(O493,M494*MIN((B494-B$2)*Analysis!$B$19,1)&gt;Analysis!$B$18),TRUE,FALSE)</f>
        <v>0</v>
      </c>
      <c r="P494" t="b">
        <f>IF(OR('Flight Input'!N494=3,'Flight Input'!N494=9),TRUE,FALSE)</f>
        <v>0</v>
      </c>
      <c r="Q494">
        <f ca="1">IF(O494,Q493,SUM(C$2:C494)/COUNT(C$2:C494))+(Analysis!$D$14-500)/1000000</f>
        <v>9.8526246894320479</v>
      </c>
      <c r="R494">
        <f t="shared" ca="1" si="953"/>
        <v>0</v>
      </c>
      <c r="S494">
        <f t="shared" ca="1" si="959"/>
        <v>0</v>
      </c>
      <c r="T494">
        <f>IF(P494,T493+S494*$D494,0)</f>
        <v>0</v>
      </c>
      <c r="U494">
        <f>IF($P494,T494*Analysis!$B$28+Analysis!$B$29,0)</f>
        <v>0</v>
      </c>
      <c r="V494">
        <f>U494-'Flight Input'!$U494</f>
        <v>0</v>
      </c>
      <c r="W494">
        <f ca="1">MEDIAN2(R494,Analysis!$B$5,2)</f>
        <v>0</v>
      </c>
      <c r="X494">
        <f t="shared" ref="X494:Y494" ca="1" si="1044">X493+W494*$D494</f>
        <v>0</v>
      </c>
      <c r="Y494">
        <f t="shared" ca="1" si="1044"/>
        <v>0</v>
      </c>
      <c r="AA494">
        <f ca="1">AVERAGE2(W494,Analysis!$B$6,2)</f>
        <v>0</v>
      </c>
      <c r="AB494">
        <f t="shared" ref="AB494:AC494" ca="1" si="1045">AB493+AA494*$D494</f>
        <v>0</v>
      </c>
      <c r="AC494">
        <f t="shared" ca="1" si="1045"/>
        <v>0</v>
      </c>
      <c r="AF494">
        <f ca="1">IF(B494&gt;0,C494-Analysis!$B$14,0)</f>
        <v>9.187706854284805E-2</v>
      </c>
      <c r="AG494">
        <f ca="1">IF(B494&gt;0,AG493+AF494*$D494,0)</f>
        <v>-7.8096334653262904E-3</v>
      </c>
      <c r="AH494">
        <f ca="1">IF(B494&gt;0,AH493+AG494*$D494,0)</f>
        <v>-6.0240461674696225E-2</v>
      </c>
      <c r="AI494">
        <f ca="1">IF(AND(B494&gt;Analysis!$B$39,B494&lt;Analysis!$B$40),FilterInput(AF494,Analysis!$B$34,Analysis!$B$35),0)</f>
        <v>0</v>
      </c>
      <c r="AJ494">
        <f ca="1">MEDIAN2(AI494,Analysis!$B$5,2)</f>
        <v>0</v>
      </c>
      <c r="AK494">
        <f ca="1">AVERAGE2(AJ494,Analysis!$B$6,2)</f>
        <v>0</v>
      </c>
      <c r="AL494">
        <f ca="1">INTEGRAL2(R494,$B494,AL493,R493,$B493,Analysis!$B$22)</f>
        <v>0</v>
      </c>
      <c r="AM494">
        <f ca="1">IF(AND(B494&lt;Analysis!$B$40,B494&gt;0),INTEGRAL2(AL494,$B494,AM493,AL493,$B493,Analysis!$B$23),0)</f>
        <v>0</v>
      </c>
      <c r="AN494">
        <f>IF($P494,AM494*Analysis!$B$30+Analysis!$B$31,0)</f>
        <v>0</v>
      </c>
      <c r="AO494">
        <f>AN494-'Flight Input'!$U494</f>
        <v>0</v>
      </c>
      <c r="AQ494">
        <f>Analysis!$B$36*'Flight Input'!U494+IF('Flight Input'!U494 &gt; 0,Analysis!$B$37,0)</f>
        <v>0</v>
      </c>
      <c r="AR494">
        <f ca="1">_xlfn.COVARIANCE.P($AN$102:$AN$1102,'Flight Input'!U494:U1494)</f>
        <v>-6.8973861648935096E-3</v>
      </c>
    </row>
    <row r="495" spans="1:44" x14ac:dyDescent="0.3">
      <c r="A495">
        <v>493</v>
      </c>
      <c r="B495">
        <f>'Flight Input'!M495</f>
        <v>9.9077549999929033</v>
      </c>
      <c r="C495">
        <f ca="1">INDIRECT(CONCATENATE("'Flight Input'!",Analysis!$B$2,A495+2))</f>
        <v>9.8298750600000009</v>
      </c>
      <c r="D495">
        <f t="shared" si="950"/>
        <v>2.5979999991250224E-2</v>
      </c>
      <c r="F495">
        <f t="shared" ca="1" si="956"/>
        <v>97.096077115494538</v>
      </c>
      <c r="G495">
        <f t="shared" ca="1" si="957"/>
        <v>479.43745529250333</v>
      </c>
      <c r="I495">
        <f>SUM(D$2:D495)/COUNT(D$2:D495)</f>
        <v>1.9990172413787966E-2</v>
      </c>
      <c r="J495">
        <f t="shared" si="951"/>
        <v>1.2996386150892252</v>
      </c>
      <c r="L495">
        <f ca="1">VARA(C$2:C495)</f>
        <v>4.9537195968051332E-4</v>
      </c>
      <c r="M495">
        <f t="shared" ca="1" si="952"/>
        <v>1.2629559345237881E-6</v>
      </c>
      <c r="N495">
        <f t="shared" ca="1" si="958"/>
        <v>-4.4330023109617773</v>
      </c>
      <c r="O495" t="b">
        <f ca="1">IF(OR(O494,M495*MIN((B495-B$2)*Analysis!$B$19,1)&gt;Analysis!$B$18),TRUE,FALSE)</f>
        <v>0</v>
      </c>
      <c r="P495" t="b">
        <f>IF(OR('Flight Input'!N495=3,'Flight Input'!N495=9),TRUE,FALSE)</f>
        <v>0</v>
      </c>
      <c r="Q495">
        <f ca="1">IF(O495,Q494,SUM(C$2:C495)/COUNT(C$2:C495))+(Analysis!$D$14-500)/1000000</f>
        <v>9.8525788602226712</v>
      </c>
      <c r="R495">
        <f t="shared" ca="1" si="953"/>
        <v>0</v>
      </c>
      <c r="S495">
        <f t="shared" ca="1" si="959"/>
        <v>0</v>
      </c>
      <c r="T495">
        <f>IF(P495,T494+S495*$D495,0)</f>
        <v>0</v>
      </c>
      <c r="U495">
        <f>IF($P495,T495*Analysis!$B$28+Analysis!$B$29,0)</f>
        <v>0</v>
      </c>
      <c r="V495">
        <f>U495-'Flight Input'!$U495</f>
        <v>0</v>
      </c>
      <c r="W495">
        <f ca="1">MEDIAN2(R495,Analysis!$B$5,2)</f>
        <v>0</v>
      </c>
      <c r="X495">
        <f t="shared" ref="X495:Y495" ca="1" si="1046">X494+W495*$D495</f>
        <v>0</v>
      </c>
      <c r="Y495">
        <f t="shared" ca="1" si="1046"/>
        <v>0</v>
      </c>
      <c r="AA495">
        <f ca="1">AVERAGE2(W495,Analysis!$B$6,2)</f>
        <v>0</v>
      </c>
      <c r="AB495">
        <f t="shared" ref="AB495:AC495" ca="1" si="1047">AB494+AA495*$D495</f>
        <v>0</v>
      </c>
      <c r="AC495">
        <f t="shared" ca="1" si="1047"/>
        <v>0</v>
      </c>
      <c r="AF495">
        <f ca="1">IF(B495&gt;0,C495-Analysis!$B$14,0)</f>
        <v>-2.329233145715115E-2</v>
      </c>
      <c r="AG495">
        <f ca="1">IF(B495&gt;0,AG494+AF495*$D495,0)</f>
        <v>-8.4147682363792751E-3</v>
      </c>
      <c r="AH495">
        <f ca="1">IF(B495&gt;0,AH494+AG495*$D495,0)</f>
        <v>-6.045907735340373E-2</v>
      </c>
      <c r="AI495">
        <f ca="1">IF(AND(B495&gt;Analysis!$B$39,B495&lt;Analysis!$B$40),FilterInput(AF495,Analysis!$B$34,Analysis!$B$35),0)</f>
        <v>0</v>
      </c>
      <c r="AJ495">
        <f ca="1">MEDIAN2(AI495,Analysis!$B$5,2)</f>
        <v>0</v>
      </c>
      <c r="AK495">
        <f ca="1">AVERAGE2(AJ495,Analysis!$B$6,2)</f>
        <v>0</v>
      </c>
      <c r="AL495">
        <f ca="1">INTEGRAL2(R495,$B495,AL494,R494,$B494,Analysis!$B$22)</f>
        <v>0</v>
      </c>
      <c r="AM495">
        <f ca="1">IF(AND(B495&lt;Analysis!$B$40,B495&gt;0),INTEGRAL2(AL495,$B495,AM494,AL494,$B494,Analysis!$B$23),0)</f>
        <v>0</v>
      </c>
      <c r="AN495">
        <f>IF($P495,AM495*Analysis!$B$30+Analysis!$B$31,0)</f>
        <v>0</v>
      </c>
      <c r="AO495">
        <f>AN495-'Flight Input'!$U495</f>
        <v>0</v>
      </c>
      <c r="AQ495">
        <f>Analysis!$B$36*'Flight Input'!U495+IF('Flight Input'!U495 &gt; 0,Analysis!$B$37,0)</f>
        <v>0</v>
      </c>
      <c r="AR495">
        <f ca="1">_xlfn.COVARIANCE.P($AN$102:$AN$1102,'Flight Input'!U495:U1495)</f>
        <v>-6.8718335323135742E-3</v>
      </c>
    </row>
    <row r="496" spans="1:44" x14ac:dyDescent="0.3">
      <c r="A496">
        <v>494</v>
      </c>
      <c r="B496">
        <f>'Flight Input'!M496</f>
        <v>9.9269689999928232</v>
      </c>
      <c r="C496">
        <f ca="1">INDIRECT(CONCATENATE("'Flight Input'!",Analysis!$B$2,A496+2))</f>
        <v>9.9001440899999995</v>
      </c>
      <c r="D496">
        <f t="shared" si="950"/>
        <v>1.9213999999919906E-2</v>
      </c>
      <c r="F496">
        <f t="shared" ca="1" si="956"/>
        <v>97.286298484039008</v>
      </c>
      <c r="G496">
        <f t="shared" ca="1" si="957"/>
        <v>481.30671423156787</v>
      </c>
      <c r="I496">
        <f>SUM(D$2:D496)/COUNT(D$2:D496)</f>
        <v>1.998860121456961E-2</v>
      </c>
      <c r="J496">
        <f t="shared" si="951"/>
        <v>0.96124785289702508</v>
      </c>
      <c r="L496">
        <f ca="1">VARA(C$2:C496)</f>
        <v>4.9896095523080408E-4</v>
      </c>
      <c r="M496">
        <f t="shared" ca="1" si="952"/>
        <v>1.8679065006275213E-4</v>
      </c>
      <c r="N496">
        <f t="shared" ca="1" si="958"/>
        <v>3.6571786197716007</v>
      </c>
      <c r="O496" t="b">
        <f ca="1">IF(OR(O495,M496*MIN((B496-B$2)*Analysis!$B$19,1)&gt;Analysis!$B$18),TRUE,FALSE)</f>
        <v>0</v>
      </c>
      <c r="P496" t="b">
        <f>IF(OR('Flight Input'!N496=3,'Flight Input'!N496=9),TRUE,FALSE)</f>
        <v>0</v>
      </c>
      <c r="Q496">
        <f ca="1">IF(O496,Q495,SUM(C$2:C496)/COUNT(C$2:C496))+(Analysis!$D$14-500)/1000000</f>
        <v>9.8526751738181808</v>
      </c>
      <c r="R496">
        <f t="shared" ca="1" si="953"/>
        <v>0</v>
      </c>
      <c r="S496">
        <f t="shared" ca="1" si="959"/>
        <v>0</v>
      </c>
      <c r="T496">
        <f>IF(P496,T495+S496*$D496,0)</f>
        <v>0</v>
      </c>
      <c r="U496">
        <f>IF($P496,T496*Analysis!$B$28+Analysis!$B$29,0)</f>
        <v>0</v>
      </c>
      <c r="V496">
        <f>U496-'Flight Input'!$U496</f>
        <v>0</v>
      </c>
      <c r="W496">
        <f ca="1">MEDIAN2(R496,Analysis!$B$5,2)</f>
        <v>0</v>
      </c>
      <c r="X496">
        <f t="shared" ref="X496:Y496" ca="1" si="1048">X495+W496*$D496</f>
        <v>0</v>
      </c>
      <c r="Y496">
        <f t="shared" ca="1" si="1048"/>
        <v>0</v>
      </c>
      <c r="AA496">
        <f ca="1">AVERAGE2(W496,Analysis!$B$6,2)</f>
        <v>0</v>
      </c>
      <c r="AB496">
        <f t="shared" ref="AB496:AC496" ca="1" si="1049">AB495+AA496*$D496</f>
        <v>0</v>
      </c>
      <c r="AC496">
        <f t="shared" ca="1" si="1049"/>
        <v>0</v>
      </c>
      <c r="AF496">
        <f ca="1">IF(B496&gt;0,C496-Analysis!$B$14,0)</f>
        <v>4.6976698542847473E-2</v>
      </c>
      <c r="AG496">
        <f ca="1">IF(B496&gt;0,AG495+AF496*$D496,0)</f>
        <v>-7.5121579505807662E-3</v>
      </c>
      <c r="AH496">
        <f ca="1">IF(B496&gt;0,AH495+AG496*$D496,0)</f>
        <v>-6.0603415956265588E-2</v>
      </c>
      <c r="AI496">
        <f ca="1">IF(AND(B496&gt;Analysis!$B$39,B496&lt;Analysis!$B$40),FilterInput(AF496,Analysis!$B$34,Analysis!$B$35),0)</f>
        <v>0</v>
      </c>
      <c r="AJ496">
        <f ca="1">MEDIAN2(AI496,Analysis!$B$5,2)</f>
        <v>0</v>
      </c>
      <c r="AK496">
        <f ca="1">AVERAGE2(AJ496,Analysis!$B$6,2)</f>
        <v>0</v>
      </c>
      <c r="AL496">
        <f ca="1">INTEGRAL2(R496,$B496,AL495,R495,$B495,Analysis!$B$22)</f>
        <v>0</v>
      </c>
      <c r="AM496">
        <f ca="1">IF(AND(B496&lt;Analysis!$B$40,B496&gt;0),INTEGRAL2(AL496,$B496,AM495,AL495,$B495,Analysis!$B$23),0)</f>
        <v>0</v>
      </c>
      <c r="AN496">
        <f>IF($P496,AM496*Analysis!$B$30+Analysis!$B$31,0)</f>
        <v>0</v>
      </c>
      <c r="AO496">
        <f>AN496-'Flight Input'!$U496</f>
        <v>0</v>
      </c>
      <c r="AQ496">
        <f>Analysis!$B$36*'Flight Input'!U496+IF('Flight Input'!U496 &gt; 0,Analysis!$B$37,0)</f>
        <v>0</v>
      </c>
      <c r="AR496">
        <f ca="1">_xlfn.COVARIANCE.P($AN$102:$AN$1102,'Flight Input'!U496:U1496)</f>
        <v>-6.846201129830534E-3</v>
      </c>
    </row>
    <row r="497" spans="1:44" x14ac:dyDescent="0.3">
      <c r="A497">
        <v>495</v>
      </c>
      <c r="B497">
        <f>'Flight Input'!M497</f>
        <v>9.9470339999970747</v>
      </c>
      <c r="C497">
        <f ca="1">INDIRECT(CONCATENATE("'Flight Input'!",Analysis!$B$2,A497+2))</f>
        <v>9.9361860300000018</v>
      </c>
      <c r="D497">
        <f t="shared" si="950"/>
        <v>2.0065000004251488E-2</v>
      </c>
      <c r="F497">
        <f t="shared" ca="1" si="956"/>
        <v>97.485668056773207</v>
      </c>
      <c r="G497">
        <f t="shared" ca="1" si="957"/>
        <v>483.2627641615415</v>
      </c>
      <c r="I497">
        <f>SUM(D$2:D497)/COUNT(D$2:D497)</f>
        <v>1.9988755555558867E-2</v>
      </c>
      <c r="J497">
        <f t="shared" si="951"/>
        <v>1.0038143669564972</v>
      </c>
      <c r="L497">
        <f ca="1">VARA(C$2:C497)</f>
        <v>5.1205062989092501E-4</v>
      </c>
      <c r="M497">
        <f t="shared" ca="1" si="952"/>
        <v>6.5236355132556299E-4</v>
      </c>
      <c r="N497">
        <f t="shared" ca="1" si="958"/>
        <v>1.7962591573568651</v>
      </c>
      <c r="O497" t="b">
        <f ca="1">IF(OR(O496,M497*MIN((B497-B$2)*Analysis!$B$19,1)&gt;Analysis!$B$18),TRUE,FALSE)</f>
        <v>0</v>
      </c>
      <c r="P497" t="b">
        <f>IF(OR('Flight Input'!N497=3,'Flight Input'!N497=9),TRUE,FALSE)</f>
        <v>0</v>
      </c>
      <c r="Q497">
        <f ca="1">IF(O497,Q496,SUM(C$2:C497)/COUNT(C$2:C497))+(Analysis!$D$14-500)/1000000</f>
        <v>9.8528437642540307</v>
      </c>
      <c r="R497">
        <f t="shared" ca="1" si="953"/>
        <v>0</v>
      </c>
      <c r="S497">
        <f t="shared" ca="1" si="959"/>
        <v>0</v>
      </c>
      <c r="T497">
        <f>IF(P497,T496+S497*$D497,0)</f>
        <v>0</v>
      </c>
      <c r="U497">
        <f>IF($P497,T497*Analysis!$B$28+Analysis!$B$29,0)</f>
        <v>0</v>
      </c>
      <c r="V497">
        <f>U497-'Flight Input'!$U497</f>
        <v>0</v>
      </c>
      <c r="W497">
        <f ca="1">MEDIAN2(R497,Analysis!$B$5,2)</f>
        <v>0</v>
      </c>
      <c r="X497">
        <f t="shared" ref="X497:Y497" ca="1" si="1050">X496+W497*$D497</f>
        <v>0</v>
      </c>
      <c r="Y497">
        <f t="shared" ca="1" si="1050"/>
        <v>0</v>
      </c>
      <c r="AA497">
        <f ca="1">AVERAGE2(W497,Analysis!$B$6,2)</f>
        <v>0</v>
      </c>
      <c r="AB497">
        <f t="shared" ref="AB497:AC497" ca="1" si="1051">AB496+AA497*$D497</f>
        <v>0</v>
      </c>
      <c r="AC497">
        <f t="shared" ca="1" si="1051"/>
        <v>0</v>
      </c>
      <c r="AF497">
        <f ca="1">IF(B497&gt;0,C497-Analysis!$B$14,0)</f>
        <v>8.3018638542849743E-2</v>
      </c>
      <c r="AG497">
        <f ca="1">IF(B497&gt;0,AG496+AF497*$D497,0)</f>
        <v>-5.8463889678655335E-3</v>
      </c>
      <c r="AH497">
        <f ca="1">IF(B497&gt;0,AH496+AG497*$D497,0)</f>
        <v>-6.0720723750930669E-2</v>
      </c>
      <c r="AI497">
        <f ca="1">IF(AND(B497&gt;Analysis!$B$39,B497&lt;Analysis!$B$40),FilterInput(AF497,Analysis!$B$34,Analysis!$B$35),0)</f>
        <v>0</v>
      </c>
      <c r="AJ497">
        <f ca="1">MEDIAN2(AI497,Analysis!$B$5,2)</f>
        <v>0</v>
      </c>
      <c r="AK497">
        <f ca="1">AVERAGE2(AJ497,Analysis!$B$6,2)</f>
        <v>0</v>
      </c>
      <c r="AL497">
        <f ca="1">INTEGRAL2(R497,$B497,AL496,R496,$B496,Analysis!$B$22)</f>
        <v>0</v>
      </c>
      <c r="AM497">
        <f ca="1">IF(AND(B497&lt;Analysis!$B$40,B497&gt;0),INTEGRAL2(AL497,$B497,AM496,AL496,$B496,Analysis!$B$23),0)</f>
        <v>0</v>
      </c>
      <c r="AN497">
        <f>IF($P497,AM497*Analysis!$B$30+Analysis!$B$31,0)</f>
        <v>0</v>
      </c>
      <c r="AO497">
        <f>AN497-'Flight Input'!$U497</f>
        <v>0</v>
      </c>
      <c r="AQ497">
        <f>Analysis!$B$36*'Flight Input'!U497+IF('Flight Input'!U497 &gt; 0,Analysis!$B$37,0)</f>
        <v>0</v>
      </c>
      <c r="AR497">
        <f ca="1">_xlfn.COVARIANCE.P($AN$102:$AN$1102,'Flight Input'!U497:U1497)</f>
        <v>-6.820491512238327E-3</v>
      </c>
    </row>
    <row r="498" spans="1:44" x14ac:dyDescent="0.3">
      <c r="A498">
        <v>496</v>
      </c>
      <c r="B498">
        <f>'Flight Input'!M498</f>
        <v>9.9727089999942109</v>
      </c>
      <c r="C498">
        <f ca="1">INDIRECT(CONCATENATE("'Flight Input'!",Analysis!$B$2,A498+2))</f>
        <v>9.8804848500000002</v>
      </c>
      <c r="D498">
        <f t="shared" si="950"/>
        <v>2.5674999997136183E-2</v>
      </c>
      <c r="F498">
        <f t="shared" ca="1" si="956"/>
        <v>97.739349505268663</v>
      </c>
      <c r="G498">
        <f t="shared" ca="1" si="957"/>
        <v>485.77222195980937</v>
      </c>
      <c r="I498">
        <f>SUM(D$2:D498)/COUNT(D$2:D498)</f>
        <v>2.0000219758062047E-2</v>
      </c>
      <c r="J498">
        <f t="shared" si="951"/>
        <v>1.2837358942911936</v>
      </c>
      <c r="L498">
        <f ca="1">VARA(C$2:C498)</f>
        <v>5.1256781252683749E-4</v>
      </c>
      <c r="M498">
        <f t="shared" ca="1" si="952"/>
        <v>2.0143432754436835E-5</v>
      </c>
      <c r="N498">
        <f t="shared" ca="1" si="958"/>
        <v>-2.1694714705438964</v>
      </c>
      <c r="O498" t="b">
        <f ca="1">IF(OR(O497,M498*MIN((B498-B$2)*Analysis!$B$19,1)&gt;Analysis!$B$18),TRUE,FALSE)</f>
        <v>0</v>
      </c>
      <c r="P498" t="b">
        <f>IF(OR('Flight Input'!N498=3,'Flight Input'!N498=9),TRUE,FALSE)</f>
        <v>0</v>
      </c>
      <c r="Q498">
        <f ca="1">IF(O498,Q497,SUM(C$2:C498)/COUNT(C$2:C498))+(Analysis!$D$14-500)/1000000</f>
        <v>9.8528996014486907</v>
      </c>
      <c r="R498">
        <f t="shared" ca="1" si="953"/>
        <v>0</v>
      </c>
      <c r="S498">
        <f t="shared" ca="1" si="959"/>
        <v>0</v>
      </c>
      <c r="T498">
        <f>IF(P498,T497+S498*$D498,0)</f>
        <v>0</v>
      </c>
      <c r="U498">
        <f>IF($P498,T498*Analysis!$B$28+Analysis!$B$29,0)</f>
        <v>0</v>
      </c>
      <c r="V498">
        <f>U498-'Flight Input'!$U498</f>
        <v>0</v>
      </c>
      <c r="W498">
        <f ca="1">MEDIAN2(R498,Analysis!$B$5,2)</f>
        <v>0</v>
      </c>
      <c r="X498">
        <f t="shared" ref="X498:Y498" ca="1" si="1052">X497+W498*$D498</f>
        <v>0</v>
      </c>
      <c r="Y498">
        <f t="shared" ca="1" si="1052"/>
        <v>0</v>
      </c>
      <c r="AA498">
        <f ca="1">AVERAGE2(W498,Analysis!$B$6,2)</f>
        <v>0</v>
      </c>
      <c r="AB498">
        <f t="shared" ref="AB498:AC498" ca="1" si="1053">AB497+AA498*$D498</f>
        <v>0</v>
      </c>
      <c r="AC498">
        <f t="shared" ca="1" si="1053"/>
        <v>0</v>
      </c>
      <c r="AF498">
        <f ca="1">IF(B498&gt;0,C498-Analysis!$B$14,0)</f>
        <v>2.7317458542848172E-2</v>
      </c>
      <c r="AG498">
        <f ca="1">IF(B498&gt;0,AG497+AF498*$D498,0)</f>
        <v>-5.1450132198561389E-3</v>
      </c>
      <c r="AH498">
        <f ca="1">IF(B498&gt;0,AH497+AG498*$D498,0)</f>
        <v>-6.0852821965335743E-2</v>
      </c>
      <c r="AI498">
        <f ca="1">IF(AND(B498&gt;Analysis!$B$39,B498&lt;Analysis!$B$40),FilterInput(AF498,Analysis!$B$34,Analysis!$B$35),0)</f>
        <v>0</v>
      </c>
      <c r="AJ498">
        <f ca="1">MEDIAN2(AI498,Analysis!$B$5,2)</f>
        <v>0</v>
      </c>
      <c r="AK498">
        <f ca="1">AVERAGE2(AJ498,Analysis!$B$6,2)</f>
        <v>0</v>
      </c>
      <c r="AL498">
        <f ca="1">INTEGRAL2(R498,$B498,AL497,R497,$B497,Analysis!$B$22)</f>
        <v>0</v>
      </c>
      <c r="AM498">
        <f ca="1">IF(AND(B498&lt;Analysis!$B$40,B498&gt;0),INTEGRAL2(AL498,$B498,AM497,AL497,$B497,Analysis!$B$23),0)</f>
        <v>0</v>
      </c>
      <c r="AN498">
        <f>IF($P498,AM498*Analysis!$B$30+Analysis!$B$31,0)</f>
        <v>0</v>
      </c>
      <c r="AO498">
        <f>AN498-'Flight Input'!$U498</f>
        <v>0</v>
      </c>
      <c r="AQ498">
        <f>Analysis!$B$36*'Flight Input'!U498+IF('Flight Input'!U498 &gt; 0,Analysis!$B$37,0)</f>
        <v>0</v>
      </c>
      <c r="AR498">
        <f ca="1">_xlfn.COVARIANCE.P($AN$102:$AN$1102,'Flight Input'!U498:U1498)</f>
        <v>-6.7947727220588157E-3</v>
      </c>
    </row>
    <row r="499" spans="1:44" x14ac:dyDescent="0.3">
      <c r="A499">
        <v>497</v>
      </c>
      <c r="B499">
        <f>'Flight Input'!M499</f>
        <v>9.9884049999964191</v>
      </c>
      <c r="C499">
        <f ca="1">INDIRECT(CONCATENATE("'Flight Input'!",Analysis!$B$2,A499+2))</f>
        <v>9.8821525500000007</v>
      </c>
      <c r="D499">
        <f t="shared" si="950"/>
        <v>1.5696000002208166E-2</v>
      </c>
      <c r="F499">
        <f t="shared" ca="1" si="956"/>
        <v>97.89445977171529</v>
      </c>
      <c r="G499">
        <f t="shared" ca="1" si="957"/>
        <v>487.30877340060238</v>
      </c>
      <c r="I499">
        <f>SUM(D$2:D499)/COUNT(D$2:D499)</f>
        <v>1.9991559356138798E-2</v>
      </c>
      <c r="J499">
        <f t="shared" si="951"/>
        <v>0.78513135081623353</v>
      </c>
      <c r="L499">
        <f ca="1">VARA(C$2:C499)</f>
        <v>5.1326777961826955E-4</v>
      </c>
      <c r="M499">
        <f t="shared" ca="1" si="952"/>
        <v>4.4595253015646204E-5</v>
      </c>
      <c r="N499">
        <f t="shared" ca="1" si="958"/>
        <v>0.10624999998508386</v>
      </c>
      <c r="O499" t="b">
        <f ca="1">IF(OR(O498,M499*MIN((B499-B$2)*Analysis!$B$19,1)&gt;Analysis!$B$18),TRUE,FALSE)</f>
        <v>0</v>
      </c>
      <c r="P499" t="b">
        <f>IF(OR('Flight Input'!N499=3,'Flight Input'!N499=9),TRUE,FALSE)</f>
        <v>0</v>
      </c>
      <c r="Q499">
        <f ca="1">IF(O499,Q498,SUM(C$2:C499)/COUNT(C$2:C499))+(Analysis!$D$14-500)/1000000</f>
        <v>9.8529585631927699</v>
      </c>
      <c r="R499">
        <f t="shared" ca="1" si="953"/>
        <v>0</v>
      </c>
      <c r="S499">
        <f t="shared" ca="1" si="959"/>
        <v>0</v>
      </c>
      <c r="T499">
        <f>IF(P499,T498+S499*$D499,0)</f>
        <v>0</v>
      </c>
      <c r="U499">
        <f>IF($P499,T499*Analysis!$B$28+Analysis!$B$29,0)</f>
        <v>0</v>
      </c>
      <c r="V499">
        <f>U499-'Flight Input'!$U499</f>
        <v>0</v>
      </c>
      <c r="W499">
        <f ca="1">MEDIAN2(R499,Analysis!$B$5,2)</f>
        <v>0</v>
      </c>
      <c r="X499">
        <f t="shared" ref="X499:Y499" ca="1" si="1054">X498+W499*$D499</f>
        <v>0</v>
      </c>
      <c r="Y499">
        <f t="shared" ca="1" si="1054"/>
        <v>0</v>
      </c>
      <c r="AA499">
        <f ca="1">AVERAGE2(W499,Analysis!$B$6,2)</f>
        <v>0</v>
      </c>
      <c r="AB499">
        <f t="shared" ref="AB499:AC499" ca="1" si="1055">AB498+AA499*$D499</f>
        <v>0</v>
      </c>
      <c r="AC499">
        <f t="shared" ca="1" si="1055"/>
        <v>0</v>
      </c>
      <c r="AF499">
        <f ca="1">IF(B499&gt;0,C499-Analysis!$B$14,0)</f>
        <v>2.8985158542848666E-2</v>
      </c>
      <c r="AG499">
        <f ca="1">IF(B499&gt;0,AG498+AF499*$D499,0)</f>
        <v>-4.6900621713035825E-3</v>
      </c>
      <c r="AH499">
        <f ca="1">IF(B499&gt;0,AH498+AG499*$D499,0)</f>
        <v>-6.0926437181186878E-2</v>
      </c>
      <c r="AI499">
        <f ca="1">IF(AND(B499&gt;Analysis!$B$39,B499&lt;Analysis!$B$40),FilterInput(AF499,Analysis!$B$34,Analysis!$B$35),0)</f>
        <v>0</v>
      </c>
      <c r="AJ499">
        <f ca="1">MEDIAN2(AI499,Analysis!$B$5,2)</f>
        <v>0</v>
      </c>
      <c r="AK499">
        <f ca="1">AVERAGE2(AJ499,Analysis!$B$6,2)</f>
        <v>0</v>
      </c>
      <c r="AL499">
        <f ca="1">INTEGRAL2(R499,$B499,AL498,R498,$B498,Analysis!$B$22)</f>
        <v>0</v>
      </c>
      <c r="AM499">
        <f ca="1">IF(AND(B499&lt;Analysis!$B$40,B499&gt;0),INTEGRAL2(AL499,$B499,AM498,AL498,$B498,Analysis!$B$23),0)</f>
        <v>0</v>
      </c>
      <c r="AN499">
        <f>IF($P499,AM499*Analysis!$B$30+Analysis!$B$31,0)</f>
        <v>0</v>
      </c>
      <c r="AO499">
        <f>AN499-'Flight Input'!$U499</f>
        <v>0</v>
      </c>
      <c r="AQ499">
        <f>Analysis!$B$36*'Flight Input'!U499+IF('Flight Input'!U499 &gt; 0,Analysis!$B$37,0)</f>
        <v>0</v>
      </c>
      <c r="AR499">
        <f ca="1">_xlfn.COVARIANCE.P($AN$102:$AN$1102,'Flight Input'!U499:U1499)</f>
        <v>-6.7690318815193645E-3</v>
      </c>
    </row>
    <row r="500" spans="1:44" x14ac:dyDescent="0.3">
      <c r="A500">
        <v>498</v>
      </c>
      <c r="B500">
        <f>'Flight Input'!M500</f>
        <v>10.013143000003765</v>
      </c>
      <c r="C500">
        <f ca="1">INDIRECT(CONCATENATE("'Flight Input'!",Analysis!$B$2,A500+2))</f>
        <v>9.8587164600000001</v>
      </c>
      <c r="D500">
        <f t="shared" si="950"/>
        <v>2.4738000007346272E-2</v>
      </c>
      <c r="F500">
        <f t="shared" ca="1" si="956"/>
        <v>98.1383446995752</v>
      </c>
      <c r="G500">
        <f t="shared" ca="1" si="957"/>
        <v>489.73651977250142</v>
      </c>
      <c r="I500">
        <f>SUM(D$2:D500)/COUNT(D$2:D500)</f>
        <v>2.0001090361462508E-2</v>
      </c>
      <c r="J500">
        <f t="shared" si="951"/>
        <v>1.2368325706387837</v>
      </c>
      <c r="L500">
        <f ca="1">VARA(C$2:C500)</f>
        <v>5.1230612385700757E-4</v>
      </c>
      <c r="M500">
        <f t="shared" ca="1" si="952"/>
        <v>-3.8873626039954711E-5</v>
      </c>
      <c r="N500">
        <f t="shared" ca="1" si="958"/>
        <v>-0.94737205889889731</v>
      </c>
      <c r="O500" t="b">
        <f ca="1">IF(OR(O499,M500*MIN((B500-B$2)*Analysis!$B$19,1)&gt;Analysis!$B$18),TRUE,FALSE)</f>
        <v>0</v>
      </c>
      <c r="P500" t="b">
        <f>IF(OR('Flight Input'!N500=3,'Flight Input'!N500=9),TRUE,FALSE)</f>
        <v>0</v>
      </c>
      <c r="Q500">
        <f ca="1">IF(O500,Q499,SUM(C$2:C500)/COUNT(C$2:C500))+(Analysis!$D$14-500)/1000000</f>
        <v>9.8529703225050103</v>
      </c>
      <c r="R500">
        <f t="shared" ca="1" si="953"/>
        <v>0</v>
      </c>
      <c r="S500">
        <f t="shared" ca="1" si="959"/>
        <v>0</v>
      </c>
      <c r="T500">
        <f>IF(P500,T499+S500*$D500,0)</f>
        <v>0</v>
      </c>
      <c r="U500">
        <f>IF($P500,T500*Analysis!$B$28+Analysis!$B$29,0)</f>
        <v>0</v>
      </c>
      <c r="V500">
        <f>U500-'Flight Input'!$U500</f>
        <v>0</v>
      </c>
      <c r="W500">
        <f ca="1">MEDIAN2(R500,Analysis!$B$5,2)</f>
        <v>0</v>
      </c>
      <c r="X500">
        <f t="shared" ref="X500:Y500" ca="1" si="1056">X499+W500*$D500</f>
        <v>0</v>
      </c>
      <c r="Y500">
        <f t="shared" ca="1" si="1056"/>
        <v>0</v>
      </c>
      <c r="AA500">
        <f ca="1">AVERAGE2(W500,Analysis!$B$6,2)</f>
        <v>0</v>
      </c>
      <c r="AB500">
        <f t="shared" ref="AB500:AC500" ca="1" si="1057">AB499+AA500*$D500</f>
        <v>0</v>
      </c>
      <c r="AC500">
        <f t="shared" ca="1" si="1057"/>
        <v>0</v>
      </c>
      <c r="AF500">
        <f ca="1">IF(B500&gt;0,C500-Analysis!$B$14,0)</f>
        <v>5.5490685428480901E-3</v>
      </c>
      <c r="AG500">
        <f ca="1">IF(B500&gt;0,AG499+AF500*$D500,0)</f>
        <v>-4.5527893136498411E-3</v>
      </c>
      <c r="AH500">
        <f ca="1">IF(B500&gt;0,AH499+AG500*$D500,0)</f>
        <v>-6.1039064083261395E-2</v>
      </c>
      <c r="AI500">
        <f ca="1">IF(AND(B500&gt;Analysis!$B$39,B500&lt;Analysis!$B$40),FilterInput(AF500,Analysis!$B$34,Analysis!$B$35),0)</f>
        <v>0</v>
      </c>
      <c r="AJ500">
        <f ca="1">MEDIAN2(AI500,Analysis!$B$5,2)</f>
        <v>0</v>
      </c>
      <c r="AK500">
        <f ca="1">AVERAGE2(AJ500,Analysis!$B$6,2)</f>
        <v>0</v>
      </c>
      <c r="AL500">
        <f ca="1">INTEGRAL2(R500,$B500,AL499,R499,$B499,Analysis!$B$22)</f>
        <v>0</v>
      </c>
      <c r="AM500">
        <f ca="1">IF(AND(B500&lt;Analysis!$B$40,B500&gt;0),INTEGRAL2(AL500,$B500,AM499,AL499,$B499,Analysis!$B$23),0)</f>
        <v>0</v>
      </c>
      <c r="AN500">
        <f>IF($P500,AM500*Analysis!$B$30+Analysis!$B$31,0)</f>
        <v>0</v>
      </c>
      <c r="AO500">
        <f>AN500-'Flight Input'!$U500</f>
        <v>0</v>
      </c>
      <c r="AQ500">
        <f>Analysis!$B$36*'Flight Input'!U500+IF('Flight Input'!U500 &gt; 0,Analysis!$B$37,0)</f>
        <v>0</v>
      </c>
      <c r="AR500">
        <f ca="1">_xlfn.COVARIANCE.P($AN$102:$AN$1102,'Flight Input'!U500:U1500)</f>
        <v>-6.743244717103582E-3</v>
      </c>
    </row>
    <row r="501" spans="1:44" x14ac:dyDescent="0.3">
      <c r="A501">
        <v>499</v>
      </c>
      <c r="B501">
        <f>'Flight Input'!M501</f>
        <v>10.027495999995153</v>
      </c>
      <c r="C501">
        <f ca="1">INDIRECT(CONCATENATE("'Flight Input'!",Analysis!$B$2,A501+2))</f>
        <v>9.82808964</v>
      </c>
      <c r="D501">
        <f t="shared" si="950"/>
        <v>1.435299999138806E-2</v>
      </c>
      <c r="F501">
        <f t="shared" ca="1" si="956"/>
        <v>98.279407270093486</v>
      </c>
      <c r="G501">
        <f t="shared" ca="1" si="957"/>
        <v>491.1471241042027</v>
      </c>
      <c r="I501">
        <f>SUM(D$2:D501)/COUNT(D$2:D501)</f>
        <v>1.9989771543085604E-2</v>
      </c>
      <c r="J501">
        <f t="shared" si="951"/>
        <v>0.71801720997420382</v>
      </c>
      <c r="L501">
        <f ca="1">VARA(C$2:C501)</f>
        <v>5.1250663170166323E-4</v>
      </c>
      <c r="M501">
        <f t="shared" ca="1" si="952"/>
        <v>1.3969751604261325E-5</v>
      </c>
      <c r="N501">
        <f t="shared" ca="1" si="958"/>
        <v>-2.1338270757595317</v>
      </c>
      <c r="O501" t="b">
        <f ca="1">IF(OR(O500,M501*MIN((B501-B$2)*Analysis!$B$19,1)&gt;Analysis!$B$18),TRUE,FALSE)</f>
        <v>0</v>
      </c>
      <c r="P501" t="b">
        <f>IF(OR('Flight Input'!N501=3,'Flight Input'!N501=9),TRUE,FALSE)</f>
        <v>0</v>
      </c>
      <c r="Q501">
        <f ca="1">IF(O501,Q500,SUM(C$2:C501)/COUNT(C$2:C501))+(Analysis!$D$14-500)/1000000</f>
        <v>9.8529207811399999</v>
      </c>
      <c r="R501">
        <f t="shared" ca="1" si="953"/>
        <v>0</v>
      </c>
      <c r="S501">
        <f t="shared" ca="1" si="959"/>
        <v>0</v>
      </c>
      <c r="T501">
        <f>IF(P501,T500+S501*$D501,0)</f>
        <v>0</v>
      </c>
      <c r="U501">
        <f>IF($P501,T501*Analysis!$B$28+Analysis!$B$29,0)</f>
        <v>0</v>
      </c>
      <c r="V501">
        <f>U501-'Flight Input'!$U501</f>
        <v>0</v>
      </c>
      <c r="W501">
        <f ca="1">MEDIAN2(R501,Analysis!$B$5,2)</f>
        <v>0</v>
      </c>
      <c r="X501">
        <f t="shared" ref="X501:Y501" ca="1" si="1058">X500+W501*$D501</f>
        <v>0</v>
      </c>
      <c r="Y501">
        <f t="shared" ca="1" si="1058"/>
        <v>0</v>
      </c>
      <c r="AA501">
        <f ca="1">AVERAGE2(W501,Analysis!$B$6,2)</f>
        <v>0</v>
      </c>
      <c r="AB501">
        <f t="shared" ref="AB501:AC501" ca="1" si="1059">AB500+AA501*$D501</f>
        <v>0</v>
      </c>
      <c r="AC501">
        <f t="shared" ca="1" si="1059"/>
        <v>0</v>
      </c>
      <c r="AF501">
        <f ca="1">IF(B501&gt;0,C501-Analysis!$B$14,0)</f>
        <v>-2.5077751457152075E-2</v>
      </c>
      <c r="AG501">
        <f ca="1">IF(B501&gt;0,AG500+AF501*$D501,0)</f>
        <v>-4.9127302800983765E-3</v>
      </c>
      <c r="AH501">
        <f ca="1">IF(B501&gt;0,AH500+AG501*$D501,0)</f>
        <v>-6.1109576500929338E-2</v>
      </c>
      <c r="AI501">
        <f ca="1">IF(AND(B501&gt;Analysis!$B$39,B501&lt;Analysis!$B$40),FilterInput(AF501,Analysis!$B$34,Analysis!$B$35),0)</f>
        <v>0</v>
      </c>
      <c r="AJ501">
        <f ca="1">MEDIAN2(AI501,Analysis!$B$5,2)</f>
        <v>0</v>
      </c>
      <c r="AK501">
        <f ca="1">AVERAGE2(AJ501,Analysis!$B$6,2)</f>
        <v>0</v>
      </c>
      <c r="AL501">
        <f ca="1">INTEGRAL2(R501,$B501,AL500,R500,$B500,Analysis!$B$22)</f>
        <v>0</v>
      </c>
      <c r="AM501">
        <f ca="1">IF(AND(B501&lt;Analysis!$B$40,B501&gt;0),INTEGRAL2(AL501,$B501,AM500,AL500,$B500,Analysis!$B$23),0)</f>
        <v>0</v>
      </c>
      <c r="AN501">
        <f>IF($P501,AM501*Analysis!$B$30+Analysis!$B$31,0)</f>
        <v>0</v>
      </c>
      <c r="AO501">
        <f>AN501-'Flight Input'!$U501</f>
        <v>0</v>
      </c>
      <c r="AQ501">
        <f>Analysis!$B$36*'Flight Input'!U501+IF('Flight Input'!U501 &gt; 0,Analysis!$B$37,0)</f>
        <v>0</v>
      </c>
      <c r="AR501">
        <f ca="1">_xlfn.COVARIANCE.P($AN$102:$AN$1102,'Flight Input'!U501:U1501)</f>
        <v>-6.7174319869162669E-3</v>
      </c>
    </row>
    <row r="502" spans="1:44" x14ac:dyDescent="0.3">
      <c r="A502">
        <v>500</v>
      </c>
      <c r="B502">
        <f>'Flight Input'!M502</f>
        <v>10.05183300000499</v>
      </c>
      <c r="C502">
        <f ca="1">INDIRECT(CONCATENATE("'Flight Input'!",Analysis!$B$2,A502+2))</f>
        <v>9.8705963700000012</v>
      </c>
      <c r="D502">
        <f t="shared" si="950"/>
        <v>2.4337000009836629E-2</v>
      </c>
      <c r="F502">
        <f t="shared" ca="1" si="956"/>
        <v>98.519627974047268</v>
      </c>
      <c r="G502">
        <f t="shared" ca="1" si="957"/>
        <v>493.54479629117617</v>
      </c>
      <c r="I502">
        <f>SUM(D$2:D502)/COUNT(D$2:D502)</f>
        <v>1.9998466000019106E-2</v>
      </c>
      <c r="J502">
        <f t="shared" si="951"/>
        <v>1.2169433400448504</v>
      </c>
      <c r="L502">
        <f ca="1">VARA(C$2:C502)</f>
        <v>5.121130099973361E-4</v>
      </c>
      <c r="M502">
        <f t="shared" ca="1" si="952"/>
        <v>-1.6173797270330676E-5</v>
      </c>
      <c r="N502">
        <f t="shared" ca="1" si="958"/>
        <v>1.7465887324986944</v>
      </c>
      <c r="O502" t="b">
        <f ca="1">IF(OR(O501,M502*MIN((B502-B$2)*Analysis!$B$19,1)&gt;Analysis!$B$18),TRUE,FALSE)</f>
        <v>0</v>
      </c>
      <c r="P502" t="b">
        <f>IF(OR('Flight Input'!N502=3,'Flight Input'!N502=9),TRUE,FALSE)</f>
        <v>0</v>
      </c>
      <c r="Q502">
        <f ca="1">IF(O502,Q501,SUM(C$2:C502)/COUNT(C$2:C502))+(Analysis!$D$14-500)/1000000</f>
        <v>9.8529562813173666</v>
      </c>
      <c r="R502">
        <f t="shared" ca="1" si="953"/>
        <v>0</v>
      </c>
      <c r="S502">
        <f t="shared" ca="1" si="959"/>
        <v>0</v>
      </c>
      <c r="T502">
        <f>IF(P502,T501+S502*$D502,0)</f>
        <v>0</v>
      </c>
      <c r="U502">
        <f>IF($P502,T502*Analysis!$B$28+Analysis!$B$29,0)</f>
        <v>0</v>
      </c>
      <c r="V502">
        <f>U502-'Flight Input'!$U502</f>
        <v>0</v>
      </c>
      <c r="W502">
        <f ca="1">MEDIAN2(R502,Analysis!$B$5,2)</f>
        <v>0</v>
      </c>
      <c r="X502">
        <f t="shared" ref="X502:Y502" ca="1" si="1060">X501+W502*$D502</f>
        <v>0</v>
      </c>
      <c r="Y502">
        <f t="shared" ca="1" si="1060"/>
        <v>0</v>
      </c>
      <c r="AA502">
        <f ca="1">AVERAGE2(W502,Analysis!$B$6,2)</f>
        <v>0</v>
      </c>
      <c r="AB502">
        <f t="shared" ref="AB502:AC502" ca="1" si="1061">AB501+AA502*$D502</f>
        <v>0</v>
      </c>
      <c r="AC502">
        <f t="shared" ca="1" si="1061"/>
        <v>0</v>
      </c>
      <c r="AF502">
        <f ca="1">IF(B502&gt;0,C502-Analysis!$B$14,0)</f>
        <v>1.7428978542849194E-2</v>
      </c>
      <c r="AG502">
        <f ca="1">IF(B502&gt;0,AG501+AF502*$D502,0)</f>
        <v>-4.4885612291296131E-3</v>
      </c>
      <c r="AH502">
        <f ca="1">IF(B502&gt;0,AH501+AG502*$D502,0)</f>
        <v>-6.1218814615606819E-2</v>
      </c>
      <c r="AI502">
        <f ca="1">IF(AND(B502&gt;Analysis!$B$39,B502&lt;Analysis!$B$40),FilterInput(AF502,Analysis!$B$34,Analysis!$B$35),0)</f>
        <v>0</v>
      </c>
      <c r="AJ502">
        <f ca="1">MEDIAN2(AI502,Analysis!$B$5,2)</f>
        <v>0</v>
      </c>
      <c r="AK502">
        <f ca="1">AVERAGE2(AJ502,Analysis!$B$6,2)</f>
        <v>0</v>
      </c>
      <c r="AL502">
        <f ca="1">INTEGRAL2(R502,$B502,AL501,R501,$B501,Analysis!$B$22)</f>
        <v>0</v>
      </c>
      <c r="AM502">
        <f ca="1">IF(AND(B502&lt;Analysis!$B$40,B502&gt;0),INTEGRAL2(AL502,$B502,AM501,AL501,$B501,Analysis!$B$23),0)</f>
        <v>0</v>
      </c>
      <c r="AN502">
        <f>IF($P502,AM502*Analysis!$B$30+Analysis!$B$31,0)</f>
        <v>0</v>
      </c>
      <c r="AO502">
        <f>AN502-'Flight Input'!$U502</f>
        <v>0</v>
      </c>
      <c r="AQ502">
        <f>Analysis!$B$36*'Flight Input'!U502+IF('Flight Input'!U502 &gt; 0,Analysis!$B$37,0)</f>
        <v>0</v>
      </c>
      <c r="AR502">
        <f ca="1">_xlfn.COVARIANCE.P($AN$102:$AN$1102,'Flight Input'!U502:U1502)</f>
        <v>-6.6915441772596668E-3</v>
      </c>
    </row>
    <row r="503" spans="1:44" x14ac:dyDescent="0.3">
      <c r="A503">
        <v>501</v>
      </c>
      <c r="B503">
        <f>'Flight Input'!M503</f>
        <v>10.06832900000154</v>
      </c>
      <c r="C503">
        <f ca="1">INDIRECT(CONCATENATE("'Flight Input'!",Analysis!$B$2,A503+2))</f>
        <v>9.9149277600000012</v>
      </c>
      <c r="D503">
        <f t="shared" si="950"/>
        <v>1.6495999996550381E-2</v>
      </c>
      <c r="F503">
        <f t="shared" ca="1" si="956"/>
        <v>98.683184622342026</v>
      </c>
      <c r="G503">
        <f t="shared" ca="1" si="957"/>
        <v>495.17267410436591</v>
      </c>
      <c r="I503">
        <f>SUM(D$2:D503)/COUNT(D$2:D503)</f>
        <v>1.9991475049912381E-2</v>
      </c>
      <c r="J503">
        <f t="shared" si="951"/>
        <v>0.82515171868834558</v>
      </c>
      <c r="L503">
        <f ca="1">VARA(C$2:C503)</f>
        <v>5.1876833829169616E-4</v>
      </c>
      <c r="M503">
        <f t="shared" ca="1" si="952"/>
        <v>4.0345103635740882E-4</v>
      </c>
      <c r="N503">
        <f t="shared" ca="1" si="958"/>
        <v>2.687402401143943</v>
      </c>
      <c r="O503" t="b">
        <f ca="1">IF(OR(O502,M503*MIN((B503-B$2)*Analysis!$B$19,1)&gt;Analysis!$B$18),TRUE,FALSE)</f>
        <v>0</v>
      </c>
      <c r="P503" t="b">
        <f>IF(OR('Flight Input'!N503=3,'Flight Input'!N503=9),TRUE,FALSE)</f>
        <v>0</v>
      </c>
      <c r="Q503">
        <f ca="1">IF(O503,Q502,SUM(C$2:C503)/COUNT(C$2:C503))+(Analysis!$D$14-500)/1000000</f>
        <v>9.8530799496015948</v>
      </c>
      <c r="R503">
        <f t="shared" ca="1" si="953"/>
        <v>0</v>
      </c>
      <c r="S503">
        <f t="shared" ca="1" si="959"/>
        <v>0</v>
      </c>
      <c r="T503">
        <f>IF(P503,T502+S503*$D503,0)</f>
        <v>0</v>
      </c>
      <c r="U503">
        <f>IF($P503,T503*Analysis!$B$28+Analysis!$B$29,0)</f>
        <v>0</v>
      </c>
      <c r="V503">
        <f>U503-'Flight Input'!$U503</f>
        <v>0</v>
      </c>
      <c r="W503">
        <f ca="1">MEDIAN2(R503,Analysis!$B$5,2)</f>
        <v>0</v>
      </c>
      <c r="X503">
        <f t="shared" ref="X503:Y503" ca="1" si="1062">X502+W503*$D503</f>
        <v>0</v>
      </c>
      <c r="Y503">
        <f t="shared" ca="1" si="1062"/>
        <v>0</v>
      </c>
      <c r="AA503">
        <f ca="1">AVERAGE2(W503,Analysis!$B$6,2)</f>
        <v>0</v>
      </c>
      <c r="AB503">
        <f t="shared" ref="AB503:AC503" ca="1" si="1063">AB502+AA503*$D503</f>
        <v>0</v>
      </c>
      <c r="AC503">
        <f t="shared" ca="1" si="1063"/>
        <v>0</v>
      </c>
      <c r="AF503">
        <f ca="1">IF(B503&gt;0,C503-Analysis!$B$14,0)</f>
        <v>6.1760368542849164E-2</v>
      </c>
      <c r="AG503">
        <f ca="1">IF(B503&gt;0,AG502+AF503*$D503,0)</f>
        <v>-3.4697621898598231E-3</v>
      </c>
      <c r="AH503">
        <f ca="1">IF(B503&gt;0,AH502+AG503*$D503,0)</f>
        <v>-6.1276051812678776E-2</v>
      </c>
      <c r="AI503">
        <f ca="1">IF(AND(B503&gt;Analysis!$B$39,B503&lt;Analysis!$B$40),FilterInput(AF503,Analysis!$B$34,Analysis!$B$35),0)</f>
        <v>6.1760368542849164E-2</v>
      </c>
      <c r="AJ503">
        <f ca="1">MEDIAN2(AI503,Analysis!$B$5,2)</f>
        <v>6.1760368542849164E-2</v>
      </c>
      <c r="AK503">
        <f ca="1">AVERAGE2(AJ503,Analysis!$B$6,2)</f>
        <v>6.1760368542849164E-2</v>
      </c>
      <c r="AL503">
        <f ca="1">INTEGRAL2(R503,$B503,AL502,R502,$B502,Analysis!$B$22)</f>
        <v>0</v>
      </c>
      <c r="AM503">
        <f ca="1">IF(AND(B503&lt;Analysis!$B$40,B503&gt;0),INTEGRAL2(AL503,$B503,AM502,AL502,$B502,Analysis!$B$23),0)</f>
        <v>0</v>
      </c>
      <c r="AN503">
        <f>IF($P503,AM503*Analysis!$B$30+Analysis!$B$31,0)</f>
        <v>0</v>
      </c>
      <c r="AO503">
        <f>AN503-'Flight Input'!$U503</f>
        <v>0</v>
      </c>
      <c r="AQ503">
        <f>Analysis!$B$36*'Flight Input'!U503+IF('Flight Input'!U503 &gt; 0,Analysis!$B$37,0)</f>
        <v>0</v>
      </c>
      <c r="AR503">
        <f ca="1">_xlfn.COVARIANCE.P($AN$102:$AN$1102,'Flight Input'!U503:U1503)</f>
        <v>-6.6655324546428842E-3</v>
      </c>
    </row>
    <row r="504" spans="1:44" x14ac:dyDescent="0.3">
      <c r="A504">
        <v>502</v>
      </c>
      <c r="B504">
        <f>'Flight Input'!M504</f>
        <v>10.089515999992727</v>
      </c>
      <c r="C504">
        <f ca="1">INDIRECT(CONCATENATE("'Flight Input'!",Analysis!$B$2,A504+2))</f>
        <v>9.9109547100000004</v>
      </c>
      <c r="D504">
        <f t="shared" si="950"/>
        <v>2.1186999991186894E-2</v>
      </c>
      <c r="F504">
        <f t="shared" ca="1" si="956"/>
        <v>98.893168019695452</v>
      </c>
      <c r="G504">
        <f t="shared" ca="1" si="957"/>
        <v>497.26792365432766</v>
      </c>
      <c r="I504">
        <f>SUM(D$2:D504)/COUNT(D$2:D504)</f>
        <v>1.9993856573699783E-2</v>
      </c>
      <c r="J504">
        <f t="shared" si="951"/>
        <v>1.0596755014766182</v>
      </c>
      <c r="L504">
        <f ca="1">VARA(C$2:C504)</f>
        <v>5.2441929395194398E-4</v>
      </c>
      <c r="M504">
        <f t="shared" ca="1" si="952"/>
        <v>2.6671806591770607E-4</v>
      </c>
      <c r="N504">
        <f t="shared" ca="1" si="958"/>
        <v>-0.1875230094705938</v>
      </c>
      <c r="O504" t="b">
        <f ca="1">IF(OR(O503,M504*MIN((B504-B$2)*Analysis!$B$19,1)&gt;Analysis!$B$18),TRUE,FALSE)</f>
        <v>0</v>
      </c>
      <c r="P504" t="b">
        <f>IF(OR('Flight Input'!N504=3,'Flight Input'!N504=9),TRUE,FALSE)</f>
        <v>0</v>
      </c>
      <c r="Q504">
        <f ca="1">IF(O504,Q503,SUM(C$2:C504)/COUNT(C$2:C504))+(Analysis!$D$14-500)/1000000</f>
        <v>9.8531952274552683</v>
      </c>
      <c r="R504">
        <f t="shared" ca="1" si="953"/>
        <v>0</v>
      </c>
      <c r="S504">
        <f t="shared" ca="1" si="959"/>
        <v>0</v>
      </c>
      <c r="T504">
        <f>IF(P504,T503+S504*$D504,0)</f>
        <v>0</v>
      </c>
      <c r="U504">
        <f>IF($P504,T504*Analysis!$B$28+Analysis!$B$29,0)</f>
        <v>0</v>
      </c>
      <c r="V504">
        <f>U504-'Flight Input'!$U504</f>
        <v>0</v>
      </c>
      <c r="W504">
        <f ca="1">MEDIAN2(R504,Analysis!$B$5,2)</f>
        <v>0</v>
      </c>
      <c r="X504">
        <f t="shared" ref="X504:Y504" ca="1" si="1064">X503+W504*$D504</f>
        <v>0</v>
      </c>
      <c r="Y504">
        <f t="shared" ca="1" si="1064"/>
        <v>0</v>
      </c>
      <c r="AA504">
        <f ca="1">AVERAGE2(W504,Analysis!$B$6,2)</f>
        <v>0</v>
      </c>
      <c r="AB504">
        <f t="shared" ref="AB504:AC504" ca="1" si="1065">AB503+AA504*$D504</f>
        <v>0</v>
      </c>
      <c r="AC504">
        <f t="shared" ca="1" si="1065"/>
        <v>0</v>
      </c>
      <c r="AF504">
        <f ca="1">IF(B504&gt;0,C504-Analysis!$B$14,0)</f>
        <v>5.7787318542848354E-2</v>
      </c>
      <c r="AG504">
        <f ca="1">IF(B504&gt;0,AG503+AF504*$D504,0)</f>
        <v>-2.2454222724017808E-3</v>
      </c>
      <c r="AH504">
        <f ca="1">IF(B504&gt;0,AH503+AG504*$D504,0)</f>
        <v>-6.1323625574344363E-2</v>
      </c>
      <c r="AI504">
        <f ca="1">IF(AND(B504&gt;Analysis!$B$39,B504&lt;Analysis!$B$40),FilterInput(AF504,Analysis!$B$34,Analysis!$B$35),0)</f>
        <v>5.7787318542848354E-2</v>
      </c>
      <c r="AJ504">
        <f ca="1">MEDIAN2(AI504,Analysis!$B$5,2)</f>
        <v>5.7787318542848354E-2</v>
      </c>
      <c r="AK504">
        <f ca="1">AVERAGE2(AJ504,Analysis!$B$6,2)</f>
        <v>5.7787318542848354E-2</v>
      </c>
      <c r="AL504">
        <f ca="1">INTEGRAL2(R504,$B504,AL503,R503,$B503,Analysis!$B$22)</f>
        <v>0</v>
      </c>
      <c r="AM504">
        <f ca="1">IF(AND(B504&lt;Analysis!$B$40,B504&gt;0),INTEGRAL2(AL504,$B504,AM503,AL503,$B503,Analysis!$B$23),0)</f>
        <v>0</v>
      </c>
      <c r="AN504">
        <f>IF($P504,AM504*Analysis!$B$30+Analysis!$B$31,0)</f>
        <v>0</v>
      </c>
      <c r="AO504">
        <f>AN504-'Flight Input'!$U504</f>
        <v>0</v>
      </c>
      <c r="AQ504">
        <f>Analysis!$B$36*'Flight Input'!U504+IF('Flight Input'!U504 &gt; 0,Analysis!$B$37,0)</f>
        <v>0</v>
      </c>
      <c r="AR504">
        <f ca="1">_xlfn.COVARIANCE.P($AN$102:$AN$1102,'Flight Input'!U504:U1504)</f>
        <v>-6.6393923778948127E-3</v>
      </c>
    </row>
    <row r="505" spans="1:44" x14ac:dyDescent="0.3">
      <c r="A505">
        <v>503</v>
      </c>
      <c r="B505">
        <f>'Flight Input'!M505</f>
        <v>10.109035000001313</v>
      </c>
      <c r="C505">
        <f ca="1">INDIRECT(CONCATENATE("'Flight Input'!",Analysis!$B$2,A505+2))</f>
        <v>9.9021453299999997</v>
      </c>
      <c r="D505">
        <f t="shared" si="950"/>
        <v>1.9519000008585863E-2</v>
      </c>
      <c r="F505">
        <f t="shared" ca="1" si="956"/>
        <v>99.086447994476742</v>
      </c>
      <c r="G505">
        <f t="shared" ca="1" si="957"/>
        <v>499.2019920335826</v>
      </c>
      <c r="I505">
        <f>SUM(D$2:D505)/COUNT(D$2:D505)</f>
        <v>1.9992912524862579E-2</v>
      </c>
      <c r="J505">
        <f t="shared" si="951"/>
        <v>0.97629597410145352</v>
      </c>
      <c r="L505">
        <f ca="1">VARA(C$2:C505)</f>
        <v>5.2815229352467792E-4</v>
      </c>
      <c r="M505">
        <f t="shared" ca="1" si="952"/>
        <v>1.9124952974496095E-4</v>
      </c>
      <c r="N505">
        <f t="shared" ca="1" si="958"/>
        <v>-0.45132332579156942</v>
      </c>
      <c r="O505" t="b">
        <f ca="1">IF(OR(O504,M505*MIN((B505-B$2)*Analysis!$B$19,1)&gt;Analysis!$B$18),TRUE,FALSE)</f>
        <v>0</v>
      </c>
      <c r="P505" t="b">
        <f>IF(OR('Flight Input'!N505=3,'Flight Input'!N505=9),TRUE,FALSE)</f>
        <v>0</v>
      </c>
      <c r="Q505">
        <f ca="1">IF(O505,Q504,SUM(C$2:C505)/COUNT(C$2:C505))+(Analysis!$D$14-500)/1000000</f>
        <v>9.8532925689285715</v>
      </c>
      <c r="R505">
        <f t="shared" ca="1" si="953"/>
        <v>0</v>
      </c>
      <c r="S505">
        <f t="shared" ca="1" si="959"/>
        <v>0</v>
      </c>
      <c r="T505">
        <f>IF(P505,T504+S505*$D505,0)</f>
        <v>0</v>
      </c>
      <c r="U505">
        <f>IF($P505,T505*Analysis!$B$28+Analysis!$B$29,0)</f>
        <v>0</v>
      </c>
      <c r="V505">
        <f>U505-'Flight Input'!$U505</f>
        <v>0</v>
      </c>
      <c r="W505">
        <f ca="1">MEDIAN2(R505,Analysis!$B$5,2)</f>
        <v>0</v>
      </c>
      <c r="X505">
        <f t="shared" ref="X505:Y505" ca="1" si="1066">X504+W505*$D505</f>
        <v>0</v>
      </c>
      <c r="Y505">
        <f t="shared" ca="1" si="1066"/>
        <v>0</v>
      </c>
      <c r="AA505">
        <f ca="1">AVERAGE2(W505,Analysis!$B$6,2)</f>
        <v>0</v>
      </c>
      <c r="AB505">
        <f t="shared" ref="AB505:AC505" ca="1" si="1067">AB504+AA505*$D505</f>
        <v>0</v>
      </c>
      <c r="AC505">
        <f t="shared" ca="1" si="1067"/>
        <v>0</v>
      </c>
      <c r="AF505">
        <f ca="1">IF(B505&gt;0,C505-Analysis!$B$14,0)</f>
        <v>4.897793854284771E-2</v>
      </c>
      <c r="AG505">
        <f ca="1">IF(B505&gt;0,AG504+AF505*$D505,0)</f>
        <v>-1.2894218895634184E-3</v>
      </c>
      <c r="AH505">
        <f ca="1">IF(B505&gt;0,AH504+AG505*$D505,0)</f>
        <v>-6.1348793800217821E-2</v>
      </c>
      <c r="AI505">
        <f ca="1">IF(AND(B505&gt;Analysis!$B$39,B505&lt;Analysis!$B$40),FilterInput(AF505,Analysis!$B$34,Analysis!$B$35),0)</f>
        <v>4.897793854284771E-2</v>
      </c>
      <c r="AJ505">
        <f ca="1">MEDIAN2(AI505,Analysis!$B$5,2)</f>
        <v>4.897793854284771E-2</v>
      </c>
      <c r="AK505">
        <f ca="1">AVERAGE2(AJ505,Analysis!$B$6,2)</f>
        <v>4.897793854284771E-2</v>
      </c>
      <c r="AL505">
        <f ca="1">INTEGRAL2(R505,$B505,AL504,R504,$B504,Analysis!$B$22)</f>
        <v>0</v>
      </c>
      <c r="AM505">
        <f ca="1">IF(AND(B505&lt;Analysis!$B$40,B505&gt;0),INTEGRAL2(AL505,$B505,AM504,AL504,$B504,Analysis!$B$23),0)</f>
        <v>0</v>
      </c>
      <c r="AN505">
        <f>IF($P505,AM505*Analysis!$B$30+Analysis!$B$31,0)</f>
        <v>0</v>
      </c>
      <c r="AO505">
        <f>AN505-'Flight Input'!$U505</f>
        <v>0</v>
      </c>
      <c r="AQ505">
        <f>Analysis!$B$36*'Flight Input'!U505+IF('Flight Input'!U505 &gt; 0,Analysis!$B$37,0)</f>
        <v>0</v>
      </c>
      <c r="AR505">
        <f ca="1">_xlfn.COVARIANCE.P($AN$102:$AN$1102,'Flight Input'!U505:U1505)</f>
        <v>-6.6130979807112952E-3</v>
      </c>
    </row>
    <row r="506" spans="1:44" x14ac:dyDescent="0.3">
      <c r="A506">
        <v>504</v>
      </c>
      <c r="B506">
        <f>'Flight Input'!M506</f>
        <v>10.131200000003446</v>
      </c>
      <c r="C506">
        <f ca="1">INDIRECT(CONCATENATE("'Flight Input'!",Analysis!$B$2,A506+2))</f>
        <v>9.8573822999999994</v>
      </c>
      <c r="D506">
        <f t="shared" si="950"/>
        <v>2.2165000002132729E-2</v>
      </c>
      <c r="F506">
        <f t="shared" ca="1" si="956"/>
        <v>99.304936873177269</v>
      </c>
      <c r="G506">
        <f t="shared" ca="1" si="957"/>
        <v>501.40308595958834</v>
      </c>
      <c r="I506">
        <f>SUM(D$2:D506)/COUNT(D$2:D506)</f>
        <v>1.9997222222238115E-2</v>
      </c>
      <c r="J506">
        <f t="shared" si="951"/>
        <v>1.1084039450981304</v>
      </c>
      <c r="L506">
        <f ca="1">VARA(C$2:C506)</f>
        <v>5.2713929852731185E-4</v>
      </c>
      <c r="M506">
        <f t="shared" ca="1" si="952"/>
        <v>-4.5702458708260792E-5</v>
      </c>
      <c r="N506">
        <f t="shared" ca="1" si="958"/>
        <v>-2.0195366566971913</v>
      </c>
      <c r="O506" t="b">
        <f ca="1">IF(OR(O505,M506*MIN((B506-B$2)*Analysis!$B$19,1)&gt;Analysis!$B$18),TRUE,FALSE)</f>
        <v>0</v>
      </c>
      <c r="P506" t="b">
        <f>IF(OR('Flight Input'!N506=3,'Flight Input'!N506=9),TRUE,FALSE)</f>
        <v>0</v>
      </c>
      <c r="Q506">
        <f ca="1">IF(O506,Q505,SUM(C$2:C506)/COUNT(C$2:C506))+(Analysis!$D$14-500)/1000000</f>
        <v>9.8533008852277231</v>
      </c>
      <c r="R506">
        <f t="shared" ca="1" si="953"/>
        <v>0</v>
      </c>
      <c r="S506">
        <f t="shared" ca="1" si="959"/>
        <v>0</v>
      </c>
      <c r="T506">
        <f>IF(P506,T505+S506*$D506,0)</f>
        <v>0</v>
      </c>
      <c r="U506">
        <f>IF($P506,T506*Analysis!$B$28+Analysis!$B$29,0)</f>
        <v>0</v>
      </c>
      <c r="V506">
        <f>U506-'Flight Input'!$U506</f>
        <v>0</v>
      </c>
      <c r="W506">
        <f ca="1">MEDIAN2(R506,Analysis!$B$5,2)</f>
        <v>0</v>
      </c>
      <c r="X506">
        <f t="shared" ref="X506:Y506" ca="1" si="1068">X505+W506*$D506</f>
        <v>0</v>
      </c>
      <c r="Y506">
        <f t="shared" ca="1" si="1068"/>
        <v>0</v>
      </c>
      <c r="AA506">
        <f ca="1">AVERAGE2(W506,Analysis!$B$6,2)</f>
        <v>0</v>
      </c>
      <c r="AB506">
        <f t="shared" ref="AB506:AC506" ca="1" si="1069">AB505+AA506*$D506</f>
        <v>0</v>
      </c>
      <c r="AC506">
        <f t="shared" ca="1" si="1069"/>
        <v>0</v>
      </c>
      <c r="AF506">
        <f ca="1">IF(B506&gt;0,C506-Analysis!$B$14,0)</f>
        <v>4.2149085428473398E-3</v>
      </c>
      <c r="AG506">
        <f ca="1">IF(B506&gt;0,AG505+AF506*$D506,0)</f>
        <v>-1.1959984417022178E-3</v>
      </c>
      <c r="AH506">
        <f ca="1">IF(B506&gt;0,AH505+AG506*$D506,0)</f>
        <v>-6.1375303105680699E-2</v>
      </c>
      <c r="AI506">
        <f ca="1">IF(AND(B506&gt;Analysis!$B$39,B506&lt;Analysis!$B$40),FilterInput(AF506,Analysis!$B$34,Analysis!$B$35),0)</f>
        <v>4.2149085428473398E-3</v>
      </c>
      <c r="AJ506">
        <f ca="1">MEDIAN2(AI506,Analysis!$B$5,2)</f>
        <v>4.2149085428473398E-3</v>
      </c>
      <c r="AK506">
        <f ca="1">AVERAGE2(AJ506,Analysis!$B$6,2)</f>
        <v>4.2149085428473398E-3</v>
      </c>
      <c r="AL506">
        <f ca="1">INTEGRAL2(R506,$B506,AL505,R505,$B505,Analysis!$B$22)</f>
        <v>0</v>
      </c>
      <c r="AM506">
        <f ca="1">IF(AND(B506&lt;Analysis!$B$40,B506&gt;0),INTEGRAL2(AL506,$B506,AM505,AL505,$B505,Analysis!$B$23),0)</f>
        <v>0</v>
      </c>
      <c r="AN506">
        <f>IF($P506,AM506*Analysis!$B$30+Analysis!$B$31,0)</f>
        <v>0</v>
      </c>
      <c r="AO506">
        <f>AN506-'Flight Input'!$U506</f>
        <v>0</v>
      </c>
      <c r="AQ506">
        <f>Analysis!$B$36*'Flight Input'!U506+IF('Flight Input'!U506 &gt; 0,Analysis!$B$37,0)</f>
        <v>0</v>
      </c>
      <c r="AR506">
        <f ca="1">_xlfn.COVARIANCE.P($AN$102:$AN$1102,'Flight Input'!U506:U1506)</f>
        <v>-6.586635290166204E-3</v>
      </c>
    </row>
    <row r="507" spans="1:44" x14ac:dyDescent="0.3">
      <c r="A507">
        <v>505</v>
      </c>
      <c r="B507">
        <f>'Flight Input'!M507</f>
        <v>10.148446000006516</v>
      </c>
      <c r="C507">
        <f ca="1">INDIRECT(CONCATENATE("'Flight Input'!",Analysis!$B$2,A507+2))</f>
        <v>9.8789348700000001</v>
      </c>
      <c r="D507">
        <f t="shared" si="950"/>
        <v>1.7246000003069639E-2</v>
      </c>
      <c r="F507">
        <f t="shared" ca="1" si="956"/>
        <v>99.475308983975609</v>
      </c>
      <c r="G507">
        <f t="shared" ca="1" si="957"/>
        <v>503.11863713863136</v>
      </c>
      <c r="I507">
        <f>SUM(D$2:D507)/COUNT(D$2:D507)</f>
        <v>1.9991774257447682E-2</v>
      </c>
      <c r="J507">
        <f t="shared" si="951"/>
        <v>0.86265479896787356</v>
      </c>
      <c r="L507">
        <f ca="1">VARA(C$2:C507)</f>
        <v>5.2740524637955076E-4</v>
      </c>
      <c r="M507">
        <f t="shared" ca="1" si="952"/>
        <v>1.542084264128373E-5</v>
      </c>
      <c r="N507">
        <f t="shared" ca="1" si="958"/>
        <v>1.2497141363889945</v>
      </c>
      <c r="O507" t="b">
        <f ca="1">IF(OR(O506,M507*MIN((B507-B$2)*Analysis!$B$19,1)&gt;Analysis!$B$18),TRUE,FALSE)</f>
        <v>0</v>
      </c>
      <c r="P507" t="b">
        <f>IF(OR('Flight Input'!N507=3,'Flight Input'!N507=9),TRUE,FALSE)</f>
        <v>0</v>
      </c>
      <c r="Q507">
        <f ca="1">IF(O507,Q506,SUM(C$2:C507)/COUNT(C$2:C507))+(Analysis!$D$14-500)/1000000</f>
        <v>9.8533517626679838</v>
      </c>
      <c r="R507">
        <f t="shared" ca="1" si="953"/>
        <v>0</v>
      </c>
      <c r="S507">
        <f t="shared" ca="1" si="959"/>
        <v>0</v>
      </c>
      <c r="T507">
        <f>IF(P507,T506+S507*$D507,0)</f>
        <v>0</v>
      </c>
      <c r="U507">
        <f>IF($P507,T507*Analysis!$B$28+Analysis!$B$29,0)</f>
        <v>0</v>
      </c>
      <c r="V507">
        <f>U507-'Flight Input'!$U507</f>
        <v>0</v>
      </c>
      <c r="W507">
        <f ca="1">MEDIAN2(R507,Analysis!$B$5,2)</f>
        <v>0</v>
      </c>
      <c r="X507">
        <f t="shared" ref="X507:Y507" ca="1" si="1070">X506+W507*$D507</f>
        <v>0</v>
      </c>
      <c r="Y507">
        <f t="shared" ca="1" si="1070"/>
        <v>0</v>
      </c>
      <c r="AA507">
        <f ca="1">AVERAGE2(W507,Analysis!$B$6,2)</f>
        <v>0</v>
      </c>
      <c r="AB507">
        <f t="shared" ref="AB507:AC507" ca="1" si="1071">AB506+AA507*$D507</f>
        <v>0</v>
      </c>
      <c r="AC507">
        <f t="shared" ca="1" si="1071"/>
        <v>0</v>
      </c>
      <c r="AF507">
        <f ca="1">IF(B507&gt;0,C507-Analysis!$B$14,0)</f>
        <v>2.576747854284811E-2</v>
      </c>
      <c r="AG507">
        <f ca="1">IF(B507&gt;0,AG506+AF507*$D507,0)</f>
        <v>-7.5161250667316244E-4</v>
      </c>
      <c r="AH507">
        <f ca="1">IF(B507&gt;0,AH506+AG507*$D507,0)</f>
        <v>-6.1388265414973095E-2</v>
      </c>
      <c r="AI507">
        <f ca="1">IF(AND(B507&gt;Analysis!$B$39,B507&lt;Analysis!$B$40),FilterInput(AF507,Analysis!$B$34,Analysis!$B$35),0)</f>
        <v>2.576747854284811E-2</v>
      </c>
      <c r="AJ507">
        <f ca="1">MEDIAN2(AI507,Analysis!$B$5,2)</f>
        <v>2.576747854284811E-2</v>
      </c>
      <c r="AK507">
        <f ca="1">AVERAGE2(AJ507,Analysis!$B$6,2)</f>
        <v>2.576747854284811E-2</v>
      </c>
      <c r="AL507">
        <f ca="1">INTEGRAL2(R507,$B507,AL506,R506,$B506,Analysis!$B$22)</f>
        <v>0</v>
      </c>
      <c r="AM507">
        <f ca="1">IF(AND(B507&lt;Analysis!$B$40,B507&gt;0),INTEGRAL2(AL507,$B507,AM506,AL506,$B506,Analysis!$B$23),0)</f>
        <v>0</v>
      </c>
      <c r="AN507">
        <f>IF($P507,AM507*Analysis!$B$30+Analysis!$B$31,0)</f>
        <v>0</v>
      </c>
      <c r="AO507">
        <f>AN507-'Flight Input'!$U507</f>
        <v>0</v>
      </c>
      <c r="AQ507">
        <f>Analysis!$B$36*'Flight Input'!U507+IF('Flight Input'!U507 &gt; 0,Analysis!$B$37,0)</f>
        <v>0</v>
      </c>
      <c r="AR507">
        <f ca="1">_xlfn.COVARIANCE.P($AN$102:$AN$1102,'Flight Input'!U507:U1507)</f>
        <v>-6.5599792941101256E-3</v>
      </c>
    </row>
    <row r="508" spans="1:44" x14ac:dyDescent="0.3">
      <c r="A508">
        <v>506</v>
      </c>
      <c r="B508">
        <f>'Flight Input'!M508</f>
        <v>10.171665000001667</v>
      </c>
      <c r="C508">
        <f ca="1">INDIRECT(CONCATENATE("'Flight Input'!",Analysis!$B$2,A508+2))</f>
        <v>9.8577550800000022</v>
      </c>
      <c r="D508">
        <f t="shared" si="950"/>
        <v>2.3218999995151535E-2</v>
      </c>
      <c r="F508">
        <f t="shared" ca="1" si="956"/>
        <v>99.704196199130337</v>
      </c>
      <c r="G508">
        <f t="shared" ca="1" si="957"/>
        <v>505.43366886969557</v>
      </c>
      <c r="I508">
        <f>SUM(D$2:D508)/COUNT(D$2:D508)</f>
        <v>1.9998152173925358E-2</v>
      </c>
      <c r="J508">
        <f t="shared" si="951"/>
        <v>1.1610572713525846</v>
      </c>
      <c r="L508">
        <f ca="1">VARA(C$2:C508)</f>
        <v>5.264031211016446E-4</v>
      </c>
      <c r="M508">
        <f t="shared" ca="1" si="952"/>
        <v>-4.315970877795851E-5</v>
      </c>
      <c r="N508">
        <f t="shared" ca="1" si="958"/>
        <v>-0.91217494312505154</v>
      </c>
      <c r="O508" t="b">
        <f ca="1">IF(OR(O507,M508*MIN((B508-B$2)*Analysis!$B$19,1)&gt;Analysis!$B$18),TRUE,FALSE)</f>
        <v>0</v>
      </c>
      <c r="P508" t="b">
        <f>IF(OR('Flight Input'!N508=3,'Flight Input'!N508=9),TRUE,FALSE)</f>
        <v>0</v>
      </c>
      <c r="Q508">
        <f ca="1">IF(O508,Q507,SUM(C$2:C508)/COUNT(C$2:C508))+(Analysis!$D$14-500)/1000000</f>
        <v>9.8533606646745557</v>
      </c>
      <c r="R508">
        <f t="shared" ca="1" si="953"/>
        <v>0</v>
      </c>
      <c r="S508">
        <f t="shared" ca="1" si="959"/>
        <v>0</v>
      </c>
      <c r="T508">
        <f>IF(P508,T507+S508*$D508,0)</f>
        <v>0</v>
      </c>
      <c r="U508">
        <f>IF($P508,T508*Analysis!$B$28+Analysis!$B$29,0)</f>
        <v>0</v>
      </c>
      <c r="V508">
        <f>U508-'Flight Input'!$U508</f>
        <v>0</v>
      </c>
      <c r="W508">
        <f ca="1">MEDIAN2(R508,Analysis!$B$5,2)</f>
        <v>0</v>
      </c>
      <c r="X508">
        <f t="shared" ref="X508:Y508" ca="1" si="1072">X507+W508*$D508</f>
        <v>0</v>
      </c>
      <c r="Y508">
        <f t="shared" ca="1" si="1072"/>
        <v>0</v>
      </c>
      <c r="AA508">
        <f ca="1">AVERAGE2(W508,Analysis!$B$6,2)</f>
        <v>0</v>
      </c>
      <c r="AB508">
        <f t="shared" ref="AB508:AC508" ca="1" si="1073">AB507+AA508*$D508</f>
        <v>0</v>
      </c>
      <c r="AC508">
        <f t="shared" ca="1" si="1073"/>
        <v>0</v>
      </c>
      <c r="AF508">
        <f ca="1">IF(B508&gt;0,C508-Analysis!$B$14,0)</f>
        <v>4.5876885428501879E-3</v>
      </c>
      <c r="AG508">
        <f ca="1">IF(B508&gt;0,AG507+AF508*$D508,0)</f>
        <v>-6.4509096641896717E-4</v>
      </c>
      <c r="AH508">
        <f ca="1">IF(B508&gt;0,AH507+AG508*$D508,0)</f>
        <v>-6.1403243782119248E-2</v>
      </c>
      <c r="AI508">
        <f ca="1">IF(AND(B508&gt;Analysis!$B$39,B508&lt;Analysis!$B$40),FilterInput(AF508,Analysis!$B$34,Analysis!$B$35),0)</f>
        <v>4.5876885428501879E-3</v>
      </c>
      <c r="AJ508">
        <f ca="1">MEDIAN2(AI508,Analysis!$B$5,2)</f>
        <v>4.5876885428501879E-3</v>
      </c>
      <c r="AK508">
        <f ca="1">AVERAGE2(AJ508,Analysis!$B$6,2)</f>
        <v>4.5876885428501879E-3</v>
      </c>
      <c r="AL508">
        <f ca="1">INTEGRAL2(R508,$B508,AL507,R507,$B507,Analysis!$B$22)</f>
        <v>0</v>
      </c>
      <c r="AM508">
        <f ca="1">IF(AND(B508&lt;Analysis!$B$40,B508&gt;0),INTEGRAL2(AL508,$B508,AM507,AL507,$B507,Analysis!$B$23),0)</f>
        <v>0</v>
      </c>
      <c r="AN508">
        <f>IF($P508,AM508*Analysis!$B$30+Analysis!$B$31,0)</f>
        <v>0</v>
      </c>
      <c r="AO508">
        <f>AN508-'Flight Input'!$U508</f>
        <v>0</v>
      </c>
      <c r="AQ508">
        <f>Analysis!$B$36*'Flight Input'!U508+IF('Flight Input'!U508 &gt; 0,Analysis!$B$37,0)</f>
        <v>0</v>
      </c>
      <c r="AR508">
        <f ca="1">_xlfn.COVARIANCE.P($AN$102:$AN$1102,'Flight Input'!U508:U1508)</f>
        <v>-6.5330973588986945E-3</v>
      </c>
    </row>
    <row r="509" spans="1:44" x14ac:dyDescent="0.3">
      <c r="A509">
        <v>507</v>
      </c>
      <c r="B509">
        <f>'Flight Input'!M509</f>
        <v>10.192116999998689</v>
      </c>
      <c r="C509">
        <f ca="1">INDIRECT(CONCATENATE("'Flight Input'!",Analysis!$B$2,A509+2))</f>
        <v>9.8989767000000004</v>
      </c>
      <c r="D509">
        <f t="shared" si="950"/>
        <v>2.045199999702163E-2</v>
      </c>
      <c r="F509">
        <f t="shared" ca="1" si="956"/>
        <v>99.906650070569256</v>
      </c>
      <c r="G509">
        <f t="shared" ca="1" si="957"/>
        <v>507.47695967664129</v>
      </c>
      <c r="I509">
        <f>SUM(D$2:D509)/COUNT(D$2:D509)</f>
        <v>1.9999047337284522E-2</v>
      </c>
      <c r="J509">
        <f t="shared" si="951"/>
        <v>1.0226487118160204</v>
      </c>
      <c r="L509">
        <f ca="1">VARA(C$2:C509)</f>
        <v>5.294807370761058E-4</v>
      </c>
      <c r="M509">
        <f t="shared" ca="1" si="952"/>
        <v>1.5047995183402042E-4</v>
      </c>
      <c r="N509">
        <f t="shared" ca="1" si="958"/>
        <v>2.0155300218072156</v>
      </c>
      <c r="O509" t="b">
        <f ca="1">IF(OR(O508,M509*MIN((B509-B$2)*Analysis!$B$19,1)&gt;Analysis!$B$18),TRUE,FALSE)</f>
        <v>0</v>
      </c>
      <c r="P509" t="b">
        <f>IF(OR('Flight Input'!N509=3,'Flight Input'!N509=9),TRUE,FALSE)</f>
        <v>0</v>
      </c>
      <c r="Q509">
        <f ca="1">IF(O509,Q508,SUM(C$2:C509)/COUNT(C$2:C509))+(Analysis!$D$14-500)/1000000</f>
        <v>9.8534506765551182</v>
      </c>
      <c r="R509">
        <f t="shared" ca="1" si="953"/>
        <v>0</v>
      </c>
      <c r="S509">
        <f t="shared" ca="1" si="959"/>
        <v>0</v>
      </c>
      <c r="T509">
        <f>IF(P509,T508+S509*$D509,0)</f>
        <v>0</v>
      </c>
      <c r="U509">
        <f>IF($P509,T509*Analysis!$B$28+Analysis!$B$29,0)</f>
        <v>0</v>
      </c>
      <c r="V509">
        <f>U509-'Flight Input'!$U509</f>
        <v>0</v>
      </c>
      <c r="W509">
        <f ca="1">MEDIAN2(R509,Analysis!$B$5,2)</f>
        <v>0</v>
      </c>
      <c r="X509">
        <f t="shared" ref="X509:Y509" ca="1" si="1074">X508+W509*$D509</f>
        <v>0</v>
      </c>
      <c r="Y509">
        <f t="shared" ca="1" si="1074"/>
        <v>0</v>
      </c>
      <c r="AA509">
        <f ca="1">AVERAGE2(W509,Analysis!$B$6,2)</f>
        <v>0</v>
      </c>
      <c r="AB509">
        <f t="shared" ref="AB509:AC509" ca="1" si="1075">AB508+AA509*$D509</f>
        <v>0</v>
      </c>
      <c r="AC509">
        <f t="shared" ca="1" si="1075"/>
        <v>0</v>
      </c>
      <c r="AF509">
        <f ca="1">IF(B509&gt;0,C509-Analysis!$B$14,0)</f>
        <v>4.580930854284837E-2</v>
      </c>
      <c r="AG509">
        <f ca="1">IF(B509&gt;0,AG508+AF509*$D509,0)</f>
        <v>2.9180101176293064E-4</v>
      </c>
      <c r="AH509">
        <f ca="1">IF(B509&gt;0,AH508+AG509*$D509,0)</f>
        <v>-6.139727586782754E-2</v>
      </c>
      <c r="AI509">
        <f ca="1">IF(AND(B509&gt;Analysis!$B$39,B509&lt;Analysis!$B$40),FilterInput(AF509,Analysis!$B$34,Analysis!$B$35),0)</f>
        <v>4.580930854284837E-2</v>
      </c>
      <c r="AJ509">
        <f ca="1">MEDIAN2(AI509,Analysis!$B$5,2)</f>
        <v>4.580930854284837E-2</v>
      </c>
      <c r="AK509">
        <f ca="1">AVERAGE2(AJ509,Analysis!$B$6,2)</f>
        <v>4.580930854284837E-2</v>
      </c>
      <c r="AL509">
        <f ca="1">INTEGRAL2(R509,$B509,AL508,R508,$B508,Analysis!$B$22)</f>
        <v>0</v>
      </c>
      <c r="AM509">
        <f ca="1">IF(AND(B509&lt;Analysis!$B$40,B509&gt;0),INTEGRAL2(AL509,$B509,AM508,AL508,$B508,Analysis!$B$23),0)</f>
        <v>0</v>
      </c>
      <c r="AN509">
        <f>IF($P509,AM509*Analysis!$B$30+Analysis!$B$31,0)</f>
        <v>0</v>
      </c>
      <c r="AO509">
        <f>AN509-'Flight Input'!$U509</f>
        <v>0</v>
      </c>
      <c r="AQ509">
        <f>Analysis!$B$36*'Flight Input'!U509+IF('Flight Input'!U509 &gt; 0,Analysis!$B$37,0)</f>
        <v>0</v>
      </c>
      <c r="AR509">
        <f ca="1">_xlfn.COVARIANCE.P($AN$102:$AN$1102,'Flight Input'!U509:U1509)</f>
        <v>-6.5059450283624452E-3</v>
      </c>
    </row>
    <row r="510" spans="1:44" x14ac:dyDescent="0.3">
      <c r="A510">
        <v>508</v>
      </c>
      <c r="B510">
        <f>'Flight Input'!M510</f>
        <v>10.209465000007185</v>
      </c>
      <c r="C510">
        <f ca="1">INDIRECT(CONCATENATE("'Flight Input'!",Analysis!$B$2,A510+2))</f>
        <v>9.8320528800000009</v>
      </c>
      <c r="D510">
        <f t="shared" si="950"/>
        <v>1.7348000008496456E-2</v>
      </c>
      <c r="F510">
        <f t="shared" ca="1" si="956"/>
        <v>100.07721652401503</v>
      </c>
      <c r="G510">
        <f t="shared" ca="1" si="957"/>
        <v>509.21309922975018</v>
      </c>
      <c r="I510">
        <f>SUM(D$2:D510)/COUNT(D$2:D510)</f>
        <v>1.9993828740180606E-2</v>
      </c>
      <c r="J510">
        <f t="shared" si="951"/>
        <v>0.86766773057493685</v>
      </c>
      <c r="L510">
        <f ca="1">VARA(C$2:C510)</f>
        <v>5.2932876705681414E-4</v>
      </c>
      <c r="M510">
        <f t="shared" ca="1" si="952"/>
        <v>-8.7600887259184182E-6</v>
      </c>
      <c r="N510">
        <f t="shared" ca="1" si="958"/>
        <v>-3.8577253843222579</v>
      </c>
      <c r="O510" t="b">
        <f ca="1">IF(OR(O509,M510*MIN((B510-B$2)*Analysis!$B$19,1)&gt;Analysis!$B$18),TRUE,FALSE)</f>
        <v>0</v>
      </c>
      <c r="P510" t="b">
        <f>IF(OR('Flight Input'!N510=3,'Flight Input'!N510=9),TRUE,FALSE)</f>
        <v>0</v>
      </c>
      <c r="Q510">
        <f ca="1">IF(O510,Q509,SUM(C$2:C510)/COUNT(C$2:C510))+(Analysis!$D$14-500)/1000000</f>
        <v>9.8534088537721036</v>
      </c>
      <c r="R510">
        <f t="shared" ca="1" si="953"/>
        <v>0</v>
      </c>
      <c r="S510">
        <f t="shared" ca="1" si="959"/>
        <v>0</v>
      </c>
      <c r="T510">
        <f>IF(P510,T509+S510*$D510,0)</f>
        <v>0</v>
      </c>
      <c r="U510">
        <f>IF($P510,T510*Analysis!$B$28+Analysis!$B$29,0)</f>
        <v>0</v>
      </c>
      <c r="V510">
        <f>U510-'Flight Input'!$U510</f>
        <v>0</v>
      </c>
      <c r="W510">
        <f ca="1">MEDIAN2(R510,Analysis!$B$5,2)</f>
        <v>0</v>
      </c>
      <c r="X510">
        <f t="shared" ref="X510:Y510" ca="1" si="1076">X509+W510*$D510</f>
        <v>0</v>
      </c>
      <c r="Y510">
        <f t="shared" ca="1" si="1076"/>
        <v>0</v>
      </c>
      <c r="AA510">
        <f ca="1">AVERAGE2(W510,Analysis!$B$6,2)</f>
        <v>0</v>
      </c>
      <c r="AB510">
        <f t="shared" ref="AB510:AC510" ca="1" si="1077">AB509+AA510*$D510</f>
        <v>0</v>
      </c>
      <c r="AC510">
        <f t="shared" ca="1" si="1077"/>
        <v>0</v>
      </c>
      <c r="AF510">
        <f ca="1">IF(B510&gt;0,C510-Analysis!$B$14,0)</f>
        <v>-2.1114511457151153E-2</v>
      </c>
      <c r="AG510">
        <f ca="1">IF(B510&gt;0,AG509+AF510*$D510,0)</f>
        <v>-7.4493533175126086E-5</v>
      </c>
      <c r="AH510">
        <f ca="1">IF(B510&gt;0,AH509+AG510*$D510,0)</f>
        <v>-6.1398568181641695E-2</v>
      </c>
      <c r="AI510">
        <f ca="1">IF(AND(B510&gt;Analysis!$B$39,B510&lt;Analysis!$B$40),FilterInput(AF510,Analysis!$B$34,Analysis!$B$35),0)</f>
        <v>-2.1114511457151153E-2</v>
      </c>
      <c r="AJ510">
        <f ca="1">MEDIAN2(AI510,Analysis!$B$5,2)</f>
        <v>-2.1114511457151153E-2</v>
      </c>
      <c r="AK510">
        <f ca="1">AVERAGE2(AJ510,Analysis!$B$6,2)</f>
        <v>-2.1114511457151153E-2</v>
      </c>
      <c r="AL510">
        <f ca="1">INTEGRAL2(R510,$B510,AL509,R509,$B509,Analysis!$B$22)</f>
        <v>0</v>
      </c>
      <c r="AM510">
        <f ca="1">IF(AND(B510&lt;Analysis!$B$40,B510&gt;0),INTEGRAL2(AL510,$B510,AM509,AL509,$B509,Analysis!$B$23),0)</f>
        <v>0</v>
      </c>
      <c r="AN510">
        <f>IF($P510,AM510*Analysis!$B$30+Analysis!$B$31,0)</f>
        <v>0</v>
      </c>
      <c r="AO510">
        <f>AN510-'Flight Input'!$U510</f>
        <v>0</v>
      </c>
      <c r="AQ510">
        <f>Analysis!$B$36*'Flight Input'!U510+IF('Flight Input'!U510 &gt; 0,Analysis!$B$37,0)</f>
        <v>0</v>
      </c>
      <c r="AR510">
        <f ca="1">_xlfn.COVARIANCE.P($AN$102:$AN$1102,'Flight Input'!U510:U1510)</f>
        <v>-6.4785600978082593E-3</v>
      </c>
    </row>
    <row r="511" spans="1:44" x14ac:dyDescent="0.3">
      <c r="A511">
        <v>509</v>
      </c>
      <c r="B511">
        <f>'Flight Input'!M511</f>
        <v>10.229057999997167</v>
      </c>
      <c r="C511">
        <f ca="1">INDIRECT(CONCATENATE("'Flight Input'!",Analysis!$B$2,A511+2))</f>
        <v>9.8454042899999994</v>
      </c>
      <c r="D511">
        <f t="shared" si="950"/>
        <v>1.9592999989981763E-2</v>
      </c>
      <c r="F511">
        <f t="shared" ca="1" si="956"/>
        <v>100.27011753017037</v>
      </c>
      <c r="G511">
        <f t="shared" ca="1" si="957"/>
        <v>511.17769164151429</v>
      </c>
      <c r="I511">
        <f>SUM(D$2:D511)/COUNT(D$2:D511)</f>
        <v>1.9993041257370787E-2</v>
      </c>
      <c r="J511">
        <f t="shared" si="951"/>
        <v>0.97999097474769914</v>
      </c>
      <c r="L511">
        <f ca="1">VARA(C$2:C511)</f>
        <v>5.2841103260868941E-4</v>
      </c>
      <c r="M511">
        <f t="shared" ca="1" si="952"/>
        <v>-4.6839914693716382E-5</v>
      </c>
      <c r="N511">
        <f t="shared" ca="1" si="958"/>
        <v>0.68143775873145074</v>
      </c>
      <c r="O511" t="b">
        <f ca="1">IF(OR(O510,M511*MIN((B511-B$2)*Analysis!$B$19,1)&gt;Analysis!$B$18),TRUE,FALSE)</f>
        <v>0</v>
      </c>
      <c r="P511" t="b">
        <f>IF(OR('Flight Input'!N511=3,'Flight Input'!N511=9),TRUE,FALSE)</f>
        <v>0</v>
      </c>
      <c r="Q511">
        <f ca="1">IF(O511,Q510,SUM(C$2:C511)/COUNT(C$2:C511))+(Analysis!$D$14-500)/1000000</f>
        <v>9.8533933742352957</v>
      </c>
      <c r="R511">
        <f t="shared" ca="1" si="953"/>
        <v>0</v>
      </c>
      <c r="S511">
        <f t="shared" ca="1" si="959"/>
        <v>0</v>
      </c>
      <c r="T511">
        <f>IF(P511,T510+S511*$D511,0)</f>
        <v>0</v>
      </c>
      <c r="U511">
        <f>IF($P511,T511*Analysis!$B$28+Analysis!$B$29,0)</f>
        <v>0</v>
      </c>
      <c r="V511">
        <f>U511-'Flight Input'!$U511</f>
        <v>0</v>
      </c>
      <c r="W511">
        <f ca="1">MEDIAN2(R511,Analysis!$B$5,2)</f>
        <v>0</v>
      </c>
      <c r="X511">
        <f t="shared" ref="X511:Y511" ca="1" si="1078">X510+W511*$D511</f>
        <v>0</v>
      </c>
      <c r="Y511">
        <f t="shared" ca="1" si="1078"/>
        <v>0</v>
      </c>
      <c r="AA511">
        <f ca="1">AVERAGE2(W511,Analysis!$B$6,2)</f>
        <v>0</v>
      </c>
      <c r="AB511">
        <f t="shared" ref="AB511:AC511" ca="1" si="1079">AB510+AA511*$D511</f>
        <v>0</v>
      </c>
      <c r="AC511">
        <f t="shared" ca="1" si="1079"/>
        <v>0</v>
      </c>
      <c r="AF511">
        <f ca="1">IF(B511&gt;0,C511-Analysis!$B$14,0)</f>
        <v>-7.7631014571526435E-3</v>
      </c>
      <c r="AG511">
        <f ca="1">IF(B511&gt;0,AG510+AF511*$D511,0)</f>
        <v>-2.2659597994734523E-4</v>
      </c>
      <c r="AH511">
        <f ca="1">IF(B511&gt;0,AH510+AG511*$D511,0)</f>
        <v>-6.1403007876674534E-2</v>
      </c>
      <c r="AI511">
        <f ca="1">IF(AND(B511&gt;Analysis!$B$39,B511&lt;Analysis!$B$40),FilterInput(AF511,Analysis!$B$34,Analysis!$B$35),0)</f>
        <v>-7.7631014571526435E-3</v>
      </c>
      <c r="AJ511">
        <f ca="1">MEDIAN2(AI511,Analysis!$B$5,2)</f>
        <v>-7.7631014571526435E-3</v>
      </c>
      <c r="AK511">
        <f ca="1">AVERAGE2(AJ511,Analysis!$B$6,2)</f>
        <v>-7.7631014571526435E-3</v>
      </c>
      <c r="AL511">
        <f ca="1">INTEGRAL2(R511,$B511,AL510,R510,$B510,Analysis!$B$22)</f>
        <v>0</v>
      </c>
      <c r="AM511">
        <f ca="1">IF(AND(B511&lt;Analysis!$B$40,B511&gt;0),INTEGRAL2(AL511,$B511,AM510,AL510,$B510,Analysis!$B$23),0)</f>
        <v>0</v>
      </c>
      <c r="AN511">
        <f>IF($P511,AM511*Analysis!$B$30+Analysis!$B$31,0)</f>
        <v>0</v>
      </c>
      <c r="AO511">
        <f>AN511-'Flight Input'!$U511</f>
        <v>0</v>
      </c>
      <c r="AQ511">
        <f>Analysis!$B$36*'Flight Input'!U511+IF('Flight Input'!U511 &gt; 0,Analysis!$B$37,0)</f>
        <v>0</v>
      </c>
      <c r="AR511">
        <f ca="1">_xlfn.COVARIANCE.P($AN$102:$AN$1102,'Flight Input'!U511:U1511)</f>
        <v>-6.4508563768297215E-3</v>
      </c>
    </row>
    <row r="512" spans="1:44" x14ac:dyDescent="0.3">
      <c r="A512">
        <v>510</v>
      </c>
      <c r="B512">
        <f>'Flight Input'!M512</f>
        <v>10.250962999998592</v>
      </c>
      <c r="C512">
        <f ca="1">INDIRECT(CONCATENATE("'Flight Input'!",Analysis!$B$2,A512+2))</f>
        <v>9.8249308200000005</v>
      </c>
      <c r="D512">
        <f t="shared" si="950"/>
        <v>2.1905000001424924E-2</v>
      </c>
      <c r="F512">
        <f t="shared" ca="1" si="956"/>
        <v>100.48533263979647</v>
      </c>
      <c r="G512">
        <f t="shared" ca="1" si="957"/>
        <v>513.37882285313219</v>
      </c>
      <c r="I512">
        <f>SUM(D$2:D512)/COUNT(D$2:D512)</f>
        <v>1.9996790196084618E-2</v>
      </c>
      <c r="J512">
        <f t="shared" si="951"/>
        <v>1.0954258051731689</v>
      </c>
      <c r="L512">
        <f ca="1">VARA(C$2:C512)</f>
        <v>5.2894805843842034E-4</v>
      </c>
      <c r="M512">
        <f t="shared" ca="1" si="952"/>
        <v>2.4516130093403197E-5</v>
      </c>
      <c r="N512">
        <f t="shared" ca="1" si="958"/>
        <v>-0.93464825376247807</v>
      </c>
      <c r="O512" t="b">
        <f ca="1">IF(OR(O511,M512*MIN((B512-B$2)*Analysis!$B$19,1)&gt;Analysis!$B$18),TRUE,FALSE)</f>
        <v>0</v>
      </c>
      <c r="P512" t="b">
        <f>IF(OR('Flight Input'!N512=3,'Flight Input'!N512=9),TRUE,FALSE)</f>
        <v>0</v>
      </c>
      <c r="Q512">
        <f ca="1">IF(O512,Q511,SUM(C$2:C512)/COUNT(C$2:C512))+(Analysis!$D$14-500)/1000000</f>
        <v>9.8533378897847381</v>
      </c>
      <c r="R512">
        <f t="shared" ca="1" si="953"/>
        <v>0</v>
      </c>
      <c r="S512">
        <f t="shared" ca="1" si="959"/>
        <v>0</v>
      </c>
      <c r="T512">
        <f>IF(P512,T511+S512*$D512,0)</f>
        <v>0</v>
      </c>
      <c r="U512">
        <f>IF($P512,T512*Analysis!$B$28+Analysis!$B$29,0)</f>
        <v>0</v>
      </c>
      <c r="V512">
        <f>U512-'Flight Input'!$U512</f>
        <v>0</v>
      </c>
      <c r="W512">
        <f ca="1">MEDIAN2(R512,Analysis!$B$5,2)</f>
        <v>0</v>
      </c>
      <c r="X512">
        <f t="shared" ref="X512:Y512" ca="1" si="1080">X511+W512*$D512</f>
        <v>0</v>
      </c>
      <c r="Y512">
        <f t="shared" ca="1" si="1080"/>
        <v>0</v>
      </c>
      <c r="AA512">
        <f ca="1">AVERAGE2(W512,Analysis!$B$6,2)</f>
        <v>0</v>
      </c>
      <c r="AB512">
        <f t="shared" ref="AB512:AC512" ca="1" si="1081">AB511+AA512*$D512</f>
        <v>0</v>
      </c>
      <c r="AC512">
        <f t="shared" ca="1" si="1081"/>
        <v>0</v>
      </c>
      <c r="AF512">
        <f ca="1">IF(B512&gt;0,C512-Analysis!$B$14,0)</f>
        <v>-2.8236571457151527E-2</v>
      </c>
      <c r="AG512">
        <f ca="1">IF(B512&gt;0,AG511+AF512*$D512,0)</f>
        <v>-8.4511807775648437E-4</v>
      </c>
      <c r="AH512">
        <f ca="1">IF(B512&gt;0,AH511+AG512*$D512,0)</f>
        <v>-6.1421520188168995E-2</v>
      </c>
      <c r="AI512">
        <f ca="1">IF(AND(B512&gt;Analysis!$B$39,B512&lt;Analysis!$B$40),FilterInput(AF512,Analysis!$B$34,Analysis!$B$35),0)</f>
        <v>-2.8236571457151527E-2</v>
      </c>
      <c r="AJ512">
        <f ca="1">MEDIAN2(AI512,Analysis!$B$5,2)</f>
        <v>-2.8236571457151527E-2</v>
      </c>
      <c r="AK512">
        <f ca="1">AVERAGE2(AJ512,Analysis!$B$6,2)</f>
        <v>-2.8236571457151527E-2</v>
      </c>
      <c r="AL512">
        <f ca="1">INTEGRAL2(R512,$B512,AL511,R511,$B511,Analysis!$B$22)</f>
        <v>0</v>
      </c>
      <c r="AM512">
        <f ca="1">IF(AND(B512&lt;Analysis!$B$40,B512&gt;0),INTEGRAL2(AL512,$B512,AM511,AL511,$B511,Analysis!$B$23),0)</f>
        <v>0</v>
      </c>
      <c r="AN512">
        <f>IF($P512,AM512*Analysis!$B$30+Analysis!$B$31,0)</f>
        <v>0</v>
      </c>
      <c r="AO512">
        <f>AN512-'Flight Input'!$U512</f>
        <v>0</v>
      </c>
      <c r="AQ512">
        <f>Analysis!$B$36*'Flight Input'!U512+IF('Flight Input'!U512 &gt; 0,Analysis!$B$37,0)</f>
        <v>0</v>
      </c>
      <c r="AR512">
        <f ca="1">_xlfn.COVARIANCE.P($AN$102:$AN$1102,'Flight Input'!U512:U1512)</f>
        <v>-6.4228125841259949E-3</v>
      </c>
    </row>
    <row r="513" spans="1:44" x14ac:dyDescent="0.3">
      <c r="A513">
        <v>511</v>
      </c>
      <c r="B513">
        <f>'Flight Input'!M513</f>
        <v>10.269706000006408</v>
      </c>
      <c r="C513">
        <f ca="1">INDIRECT(CONCATENATE("'Flight Input'!",Analysis!$B$2,A513+2))</f>
        <v>9.8919429300000008</v>
      </c>
      <c r="D513">
        <f t="shared" si="950"/>
        <v>1.874300000781659E-2</v>
      </c>
      <c r="F513">
        <f t="shared" ca="1" si="956"/>
        <v>100.67073732621078</v>
      </c>
      <c r="G513">
        <f t="shared" ca="1" si="957"/>
        <v>515.26569448362432</v>
      </c>
      <c r="I513">
        <f>SUM(D$2:D513)/COUNT(D$2:D513)</f>
        <v>1.999433659493341E-2</v>
      </c>
      <c r="J513">
        <f t="shared" si="951"/>
        <v>0.93741544856087355</v>
      </c>
      <c r="L513">
        <f ca="1">VARA(C$2:C513)</f>
        <v>5.3084038491699355E-4</v>
      </c>
      <c r="M513">
        <f t="shared" ca="1" si="952"/>
        <v>1.0096177120973333E-4</v>
      </c>
      <c r="N513">
        <f t="shared" ca="1" si="958"/>
        <v>3.5753139823962825</v>
      </c>
      <c r="O513" t="b">
        <f ca="1">IF(OR(O512,M513*MIN((B513-B$2)*Analysis!$B$19,1)&gt;Analysis!$B$18),TRUE,FALSE)</f>
        <v>0</v>
      </c>
      <c r="P513" t="b">
        <f>IF(OR('Flight Input'!N513=3,'Flight Input'!N513=9),TRUE,FALSE)</f>
        <v>0</v>
      </c>
      <c r="Q513">
        <f ca="1">IF(O513,Q512,SUM(C$2:C513)/COUNT(C$2:C513))+(Analysis!$D$14-500)/1000000</f>
        <v>9.8534135050976595</v>
      </c>
      <c r="R513">
        <f t="shared" ca="1" si="953"/>
        <v>0</v>
      </c>
      <c r="S513">
        <f t="shared" ca="1" si="959"/>
        <v>0</v>
      </c>
      <c r="T513">
        <f>IF(P513,T512+S513*$D513,0)</f>
        <v>0</v>
      </c>
      <c r="U513">
        <f>IF($P513,T513*Analysis!$B$28+Analysis!$B$29,0)</f>
        <v>0</v>
      </c>
      <c r="V513">
        <f>U513-'Flight Input'!$U513</f>
        <v>0</v>
      </c>
      <c r="W513">
        <f ca="1">MEDIAN2(R513,Analysis!$B$5,2)</f>
        <v>0</v>
      </c>
      <c r="X513">
        <f t="shared" ref="X513:Y513" ca="1" si="1082">X512+W513*$D513</f>
        <v>0</v>
      </c>
      <c r="Y513">
        <f t="shared" ca="1" si="1082"/>
        <v>0</v>
      </c>
      <c r="AA513">
        <f ca="1">AVERAGE2(W513,Analysis!$B$6,2)</f>
        <v>0</v>
      </c>
      <c r="AB513">
        <f t="shared" ref="AB513:AC513" ca="1" si="1083">AB512+AA513*$D513</f>
        <v>0</v>
      </c>
      <c r="AC513">
        <f t="shared" ca="1" si="1083"/>
        <v>0</v>
      </c>
      <c r="AF513">
        <f ca="1">IF(B513&gt;0,C513-Analysis!$B$14,0)</f>
        <v>3.8775538542848764E-2</v>
      </c>
      <c r="AG513">
        <f ca="1">IF(B513&gt;0,AG512+AF513*$D513,0)</f>
        <v>-1.1834815854477746E-4</v>
      </c>
      <c r="AH513">
        <f ca="1">IF(B513&gt;0,AH512+AG513*$D513,0)</f>
        <v>-6.1423738387705526E-2</v>
      </c>
      <c r="AI513">
        <f ca="1">IF(AND(B513&gt;Analysis!$B$39,B513&lt;Analysis!$B$40),FilterInput(AF513,Analysis!$B$34,Analysis!$B$35),0)</f>
        <v>3.8775538542848764E-2</v>
      </c>
      <c r="AJ513">
        <f ca="1">MEDIAN2(AI513,Analysis!$B$5,2)</f>
        <v>3.8775538542848764E-2</v>
      </c>
      <c r="AK513">
        <f ca="1">AVERAGE2(AJ513,Analysis!$B$6,2)</f>
        <v>3.8775538542848764E-2</v>
      </c>
      <c r="AL513">
        <f ca="1">INTEGRAL2(R513,$B513,AL512,R512,$B512,Analysis!$B$22)</f>
        <v>0</v>
      </c>
      <c r="AM513">
        <f ca="1">IF(AND(B513&lt;Analysis!$B$40,B513&gt;0),INTEGRAL2(AL513,$B513,AM512,AL512,$B512,Analysis!$B$23),0)</f>
        <v>0</v>
      </c>
      <c r="AN513">
        <f>IF($P513,AM513*Analysis!$B$30+Analysis!$B$31,0)</f>
        <v>0</v>
      </c>
      <c r="AO513">
        <f>AN513-'Flight Input'!$U513</f>
        <v>0</v>
      </c>
      <c r="AQ513">
        <f>Analysis!$B$36*'Flight Input'!U513+IF('Flight Input'!U513 &gt; 0,Analysis!$B$37,0)</f>
        <v>0</v>
      </c>
      <c r="AR513">
        <f ca="1">_xlfn.COVARIANCE.P($AN$102:$AN$1102,'Flight Input'!U513:U1513)</f>
        <v>-6.3944888446544655E-3</v>
      </c>
    </row>
    <row r="514" spans="1:44" x14ac:dyDescent="0.3">
      <c r="A514">
        <v>512</v>
      </c>
      <c r="B514">
        <f>'Flight Input'!M514</f>
        <v>10.289057000001776</v>
      </c>
      <c r="C514">
        <f ca="1">INDIRECT(CONCATENATE("'Flight Input'!",Analysis!$B$2,A514+2))</f>
        <v>9.7922635200000006</v>
      </c>
      <c r="D514">
        <f t="shared" si="950"/>
        <v>1.9350999995367602E-2</v>
      </c>
      <c r="F514">
        <f t="shared" ca="1" si="956"/>
        <v>100.86022741754094</v>
      </c>
      <c r="G514">
        <f t="shared" ca="1" si="957"/>
        <v>517.21744074391393</v>
      </c>
      <c r="I514">
        <f>SUM(D$2:D514)/COUNT(D$2:D514)</f>
        <v>1.9993080078137382E-2</v>
      </c>
      <c r="J514">
        <f t="shared" si="951"/>
        <v>0.96788488415689877</v>
      </c>
      <c r="L514">
        <f ca="1">VARA(C$2:C514)</f>
        <v>5.370665108393682E-4</v>
      </c>
      <c r="M514">
        <f t="shared" ca="1" si="952"/>
        <v>3.2174698588523129E-4</v>
      </c>
      <c r="N514">
        <f t="shared" ca="1" si="958"/>
        <v>-5.1511244909235856</v>
      </c>
      <c r="O514" t="b">
        <f ca="1">IF(OR(O513,M514*MIN((B514-B$2)*Analysis!$B$19,1)&gt;Analysis!$B$18),TRUE,FALSE)</f>
        <v>0</v>
      </c>
      <c r="P514" t="b">
        <f>IF(OR('Flight Input'!N514=3,'Flight Input'!N514=9),TRUE,FALSE)</f>
        <v>0</v>
      </c>
      <c r="Q514">
        <f ca="1">IF(O514,Q513,SUM(C$2:C514)/COUNT(C$2:C514))+(Analysis!$D$14-500)/1000000</f>
        <v>9.8532945187719339</v>
      </c>
      <c r="R514">
        <f t="shared" ca="1" si="953"/>
        <v>0</v>
      </c>
      <c r="S514">
        <f t="shared" ca="1" si="959"/>
        <v>0</v>
      </c>
      <c r="T514">
        <f>IF(P514,T513+S514*$D514,0)</f>
        <v>0</v>
      </c>
      <c r="U514">
        <f>IF($P514,T514*Analysis!$B$28+Analysis!$B$29,0)</f>
        <v>0</v>
      </c>
      <c r="V514">
        <f>U514-'Flight Input'!$U514</f>
        <v>0</v>
      </c>
      <c r="W514">
        <f ca="1">MEDIAN2(R514,Analysis!$B$5,2)</f>
        <v>0</v>
      </c>
      <c r="X514">
        <f t="shared" ref="X514:Y514" ca="1" si="1084">X513+W514*$D514</f>
        <v>0</v>
      </c>
      <c r="Y514">
        <f t="shared" ca="1" si="1084"/>
        <v>0</v>
      </c>
      <c r="AA514">
        <f ca="1">AVERAGE2(W514,Analysis!$B$6,2)</f>
        <v>0</v>
      </c>
      <c r="AB514">
        <f t="shared" ref="AB514:AC514" ca="1" si="1085">AB513+AA514*$D514</f>
        <v>0</v>
      </c>
      <c r="AC514">
        <f t="shared" ca="1" si="1085"/>
        <v>0</v>
      </c>
      <c r="AF514">
        <f ca="1">IF(B514&gt;0,C514-Analysis!$B$14,0)</f>
        <v>-6.0903871457151482E-2</v>
      </c>
      <c r="AG514">
        <f ca="1">IF(B514&gt;0,AG513+AF514*$D514,0)</f>
        <v>-1.2968989748299849E-3</v>
      </c>
      <c r="AH514">
        <f ca="1">IF(B514&gt;0,AH513+AG514*$D514,0)</f>
        <v>-6.1448834679761456E-2</v>
      </c>
      <c r="AI514">
        <f ca="1">IF(AND(B514&gt;Analysis!$B$39,B514&lt;Analysis!$B$40),FilterInput(AF514,Analysis!$B$34,Analysis!$B$35),0)</f>
        <v>-6.0903871457151482E-2</v>
      </c>
      <c r="AJ514">
        <f ca="1">MEDIAN2(AI514,Analysis!$B$5,2)</f>
        <v>-6.0903871457151482E-2</v>
      </c>
      <c r="AK514">
        <f ca="1">AVERAGE2(AJ514,Analysis!$B$6,2)</f>
        <v>-6.0903871457151482E-2</v>
      </c>
      <c r="AL514">
        <f ca="1">INTEGRAL2(R514,$B514,AL513,R513,$B513,Analysis!$B$22)</f>
        <v>0</v>
      </c>
      <c r="AM514">
        <f ca="1">IF(AND(B514&lt;Analysis!$B$40,B514&gt;0),INTEGRAL2(AL514,$B514,AM513,AL513,$B513,Analysis!$B$23),0)</f>
        <v>0</v>
      </c>
      <c r="AN514">
        <f>IF($P514,AM514*Analysis!$B$30+Analysis!$B$31,0)</f>
        <v>0</v>
      </c>
      <c r="AO514">
        <f>AN514-'Flight Input'!$U514</f>
        <v>0</v>
      </c>
      <c r="AQ514">
        <f>Analysis!$B$36*'Flight Input'!U514+IF('Flight Input'!U514 &gt; 0,Analysis!$B$37,0)</f>
        <v>0</v>
      </c>
      <c r="AR514">
        <f ca="1">_xlfn.COVARIANCE.P($AN$102:$AN$1102,'Flight Input'!U514:U1514)</f>
        <v>-6.3657957566302468E-3</v>
      </c>
    </row>
    <row r="515" spans="1:44" x14ac:dyDescent="0.3">
      <c r="A515">
        <v>513</v>
      </c>
      <c r="B515">
        <f>'Flight Input'!M515</f>
        <v>10.306614999994054</v>
      </c>
      <c r="C515">
        <f ca="1">INDIRECT(CONCATENATE("'Flight Input'!",Analysis!$B$2,A515+2))</f>
        <v>9.8964653400000007</v>
      </c>
      <c r="D515">
        <f t="shared" ref="D515:D578" si="1086">B515-B514</f>
        <v>1.7557999992277473E-2</v>
      </c>
      <c r="F515">
        <f t="shared" ca="1" si="956"/>
        <v>101.03398955590424</v>
      </c>
      <c r="G515">
        <f t="shared" ca="1" si="957"/>
        <v>518.99139553175621</v>
      </c>
      <c r="I515">
        <f>SUM(D$2:D515)/COUNT(D$2:D515)</f>
        <v>1.9988333333330638E-2</v>
      </c>
      <c r="J515">
        <f t="shared" ref="J515:J578" si="1087">D515/I515</f>
        <v>0.87841240685132194</v>
      </c>
      <c r="L515">
        <f ca="1">VARA(C$2:C515)</f>
        <v>5.396640129056333E-4</v>
      </c>
      <c r="M515">
        <f t="shared" ref="M515:M578" ca="1" si="1088">(L515-L514)/D515</f>
        <v>1.4793837950834694E-4</v>
      </c>
      <c r="N515">
        <f t="shared" ca="1" si="958"/>
        <v>5.9347203580038244</v>
      </c>
      <c r="O515" t="b">
        <f ca="1">IF(OR(O514,M515*MIN((B515-B$2)*Analysis!$B$19,1)&gt;Analysis!$B$18),TRUE,FALSE)</f>
        <v>0</v>
      </c>
      <c r="P515" t="b">
        <f>IF(OR('Flight Input'!N515=3,'Flight Input'!N515=9),TRUE,FALSE)</f>
        <v>0</v>
      </c>
      <c r="Q515">
        <f ca="1">IF(O515,Q514,SUM(C$2:C515)/COUNT(C$2:C515))+(Analysis!$D$14-500)/1000000</f>
        <v>9.8533787227042833</v>
      </c>
      <c r="R515">
        <f t="shared" ref="R515:R578" ca="1" si="1089">IF(O515,C515-Q515,0)</f>
        <v>0</v>
      </c>
      <c r="S515">
        <f t="shared" ca="1" si="959"/>
        <v>0</v>
      </c>
      <c r="T515">
        <f>IF(P515,T514+S515*$D515,0)</f>
        <v>0</v>
      </c>
      <c r="U515">
        <f>IF($P515,T515*Analysis!$B$28+Analysis!$B$29,0)</f>
        <v>0</v>
      </c>
      <c r="V515">
        <f>U515-'Flight Input'!$U515</f>
        <v>0</v>
      </c>
      <c r="W515">
        <f ca="1">MEDIAN2(R515,Analysis!$B$5,2)</f>
        <v>0</v>
      </c>
      <c r="X515">
        <f t="shared" ref="X515:Y515" ca="1" si="1090">X514+W515*$D515</f>
        <v>0</v>
      </c>
      <c r="Y515">
        <f t="shared" ca="1" si="1090"/>
        <v>0</v>
      </c>
      <c r="AA515">
        <f ca="1">AVERAGE2(W515,Analysis!$B$6,2)</f>
        <v>0</v>
      </c>
      <c r="AB515">
        <f t="shared" ref="AB515:AC515" ca="1" si="1091">AB514+AA515*$D515</f>
        <v>0</v>
      </c>
      <c r="AC515">
        <f t="shared" ca="1" si="1091"/>
        <v>0</v>
      </c>
      <c r="AF515">
        <f ca="1">IF(B515&gt;0,C515-Analysis!$B$14,0)</f>
        <v>4.329794854284863E-2</v>
      </c>
      <c r="AG515">
        <f ca="1">IF(B515&gt;0,AG514+AF515*$D515,0)</f>
        <v>-5.3667359464901817E-4</v>
      </c>
      <c r="AH515">
        <f ca="1">IF(B515&gt;0,AH514+AG515*$D515,0)</f>
        <v>-6.1458257594732162E-2</v>
      </c>
      <c r="AI515">
        <f ca="1">IF(AND(B515&gt;Analysis!$B$39,B515&lt;Analysis!$B$40),FilterInput(AF515,Analysis!$B$34,Analysis!$B$35),0)</f>
        <v>4.329794854284863E-2</v>
      </c>
      <c r="AJ515">
        <f ca="1">MEDIAN2(AI515,Analysis!$B$5,2)</f>
        <v>4.329794854284863E-2</v>
      </c>
      <c r="AK515">
        <f ca="1">AVERAGE2(AJ515,Analysis!$B$6,2)</f>
        <v>4.329794854284863E-2</v>
      </c>
      <c r="AL515">
        <f ca="1">INTEGRAL2(R515,$B515,AL514,R514,$B514,Analysis!$B$22)</f>
        <v>0</v>
      </c>
      <c r="AM515">
        <f ca="1">IF(AND(B515&lt;Analysis!$B$40,B515&gt;0),INTEGRAL2(AL515,$B515,AM514,AL514,$B514,Analysis!$B$23),0)</f>
        <v>0</v>
      </c>
      <c r="AN515">
        <f>IF($P515,AM515*Analysis!$B$30+Analysis!$B$31,0)</f>
        <v>0</v>
      </c>
      <c r="AO515">
        <f>AN515-'Flight Input'!$U515</f>
        <v>0</v>
      </c>
      <c r="AQ515">
        <f>Analysis!$B$36*'Flight Input'!U515+IF('Flight Input'!U515 &gt; 0,Analysis!$B$37,0)</f>
        <v>0</v>
      </c>
      <c r="AR515">
        <f ca="1">_xlfn.COVARIANCE.P($AN$102:$AN$1102,'Flight Input'!U515:U1515)</f>
        <v>-6.3367785265586174E-3</v>
      </c>
    </row>
    <row r="516" spans="1:44" x14ac:dyDescent="0.3">
      <c r="A516">
        <v>514</v>
      </c>
      <c r="B516">
        <f>'Flight Input'!M516</f>
        <v>10.331304999999702</v>
      </c>
      <c r="C516">
        <f ca="1">INDIRECT(CONCATENATE("'Flight Input'!",Analysis!$B$2,A516+2))</f>
        <v>9.9211473000000012</v>
      </c>
      <c r="D516">
        <f t="shared" si="1086"/>
        <v>2.4690000005648471E-2</v>
      </c>
      <c r="F516">
        <f t="shared" ref="F516:F579" ca="1" si="1092">F515+C516*$D516</f>
        <v>101.27894268279728</v>
      </c>
      <c r="G516">
        <f t="shared" ref="G516:G579" ca="1" si="1093">G515+F516*$D516</f>
        <v>521.49197262716655</v>
      </c>
      <c r="I516">
        <f>SUM(D$2:D516)/COUNT(D$2:D516)</f>
        <v>1.9997480544755381E-2</v>
      </c>
      <c r="J516">
        <f t="shared" si="1087"/>
        <v>1.2346555332503508</v>
      </c>
      <c r="L516">
        <f ca="1">VARA(C$2:C516)</f>
        <v>5.4756068729941789E-4</v>
      </c>
      <c r="M516">
        <f t="shared" ca="1" si="1088"/>
        <v>3.1983290368481294E-4</v>
      </c>
      <c r="N516">
        <f t="shared" ref="N516:N579" ca="1" si="1094">(C516-C515)/D516</f>
        <v>0.99967436186123637</v>
      </c>
      <c r="O516" t="b">
        <f ca="1">IF(OR(O515,M516*MIN((B516-B$2)*Analysis!$B$19,1)&gt;Analysis!$B$18),TRUE,FALSE)</f>
        <v>0</v>
      </c>
      <c r="P516" t="b">
        <f>IF(OR('Flight Input'!N516=3,'Flight Input'!N516=9),TRUE,FALSE)</f>
        <v>0</v>
      </c>
      <c r="Q516">
        <f ca="1">IF(O516,Q515,SUM(C$2:C516)/COUNT(C$2:C516))+(Analysis!$D$14-500)/1000000</f>
        <v>9.8535105257669926</v>
      </c>
      <c r="R516">
        <f t="shared" ca="1" si="1089"/>
        <v>0</v>
      </c>
      <c r="S516">
        <f t="shared" ref="S516:S579" ca="1" si="1095">S515+R516*$D516</f>
        <v>0</v>
      </c>
      <c r="T516">
        <f>IF(P516,T515+S516*$D516,0)</f>
        <v>0</v>
      </c>
      <c r="U516">
        <f>IF($P516,T516*Analysis!$B$28+Analysis!$B$29,0)</f>
        <v>0</v>
      </c>
      <c r="V516">
        <f>U516-'Flight Input'!$U516</f>
        <v>0</v>
      </c>
      <c r="W516">
        <f ca="1">MEDIAN2(R516,Analysis!$B$5,2)</f>
        <v>0</v>
      </c>
      <c r="X516">
        <f t="shared" ref="X516:Y516" ca="1" si="1096">X515+W516*$D516</f>
        <v>0</v>
      </c>
      <c r="Y516">
        <f t="shared" ca="1" si="1096"/>
        <v>0</v>
      </c>
      <c r="AA516">
        <f ca="1">AVERAGE2(W516,Analysis!$B$6,2)</f>
        <v>0</v>
      </c>
      <c r="AB516">
        <f t="shared" ref="AB516:AC516" ca="1" si="1097">AB515+AA516*$D516</f>
        <v>0</v>
      </c>
      <c r="AC516">
        <f t="shared" ca="1" si="1097"/>
        <v>0</v>
      </c>
      <c r="AF516">
        <f ca="1">IF(B516&gt;0,C516-Analysis!$B$14,0)</f>
        <v>6.7979908542849188E-2</v>
      </c>
      <c r="AG516">
        <f ca="1">IF(B516&gt;0,AG515+AF516*$D516,0)</f>
        <v>1.1417503476579107E-3</v>
      </c>
      <c r="AH516">
        <f ca="1">IF(B516&gt;0,AH515+AG516*$D516,0)</f>
        <v>-6.1430067778642038E-2</v>
      </c>
      <c r="AI516">
        <f ca="1">IF(AND(B516&gt;Analysis!$B$39,B516&lt;Analysis!$B$40),FilterInput(AF516,Analysis!$B$34,Analysis!$B$35),0)</f>
        <v>6.7979908542849188E-2</v>
      </c>
      <c r="AJ516">
        <f ca="1">MEDIAN2(AI516,Analysis!$B$5,2)</f>
        <v>6.7979908542849188E-2</v>
      </c>
      <c r="AK516">
        <f ca="1">AVERAGE2(AJ516,Analysis!$B$6,2)</f>
        <v>6.7979908542849188E-2</v>
      </c>
      <c r="AL516">
        <f ca="1">INTEGRAL2(R516,$B516,AL515,R515,$B515,Analysis!$B$22)</f>
        <v>0</v>
      </c>
      <c r="AM516">
        <f ca="1">IF(AND(B516&lt;Analysis!$B$40,B516&gt;0),INTEGRAL2(AL516,$B516,AM515,AL515,$B515,Analysis!$B$23),0)</f>
        <v>0</v>
      </c>
      <c r="AN516">
        <f>IF($P516,AM516*Analysis!$B$30+Analysis!$B$31,0)</f>
        <v>0</v>
      </c>
      <c r="AO516">
        <f>AN516-'Flight Input'!$U516</f>
        <v>0</v>
      </c>
      <c r="AQ516">
        <f>Analysis!$B$36*'Flight Input'!U516+IF('Flight Input'!U516 &gt; 0,Analysis!$B$37,0)</f>
        <v>0</v>
      </c>
      <c r="AR516">
        <f ca="1">_xlfn.COVARIANCE.P($AN$102:$AN$1102,'Flight Input'!U516:U1516)</f>
        <v>-6.3074289324014142E-3</v>
      </c>
    </row>
    <row r="517" spans="1:44" x14ac:dyDescent="0.3">
      <c r="A517">
        <v>515</v>
      </c>
      <c r="B517">
        <f>'Flight Input'!M517</f>
        <v>10.351611999998568</v>
      </c>
      <c r="C517">
        <f ca="1">INDIRECT(CONCATENATE("'Flight Input'!",Analysis!$B$2,A517+2))</f>
        <v>9.8845560000000017</v>
      </c>
      <c r="D517">
        <f t="shared" si="1086"/>
        <v>2.0306999998865649E-2</v>
      </c>
      <c r="F517">
        <f t="shared" ca="1" si="1092"/>
        <v>101.47966836147806</v>
      </c>
      <c r="G517">
        <f t="shared" ca="1" si="1093"/>
        <v>523.55272025246802</v>
      </c>
      <c r="I517">
        <f>SUM(D$2:D517)/COUNT(D$2:D517)</f>
        <v>1.9998081553404139E-2</v>
      </c>
      <c r="J517">
        <f t="shared" si="1087"/>
        <v>1.0154474040240586</v>
      </c>
      <c r="L517">
        <f ca="1">VARA(C$2:C517)</f>
        <v>5.4837859362257479E-4</v>
      </c>
      <c r="M517">
        <f t="shared" ca="1" si="1088"/>
        <v>4.0277063239404254E-5</v>
      </c>
      <c r="N517">
        <f t="shared" ca="1" si="1094"/>
        <v>-1.8019057468874546</v>
      </c>
      <c r="O517" t="b">
        <f ca="1">IF(OR(O516,M517*MIN((B517-B$2)*Analysis!$B$19,1)&gt;Analysis!$B$18),TRUE,FALSE)</f>
        <v>0</v>
      </c>
      <c r="P517" t="b">
        <f>IF(OR('Flight Input'!N517=3,'Flight Input'!N517=9),TRUE,FALSE)</f>
        <v>0</v>
      </c>
      <c r="Q517">
        <f ca="1">IF(O517,Q516,SUM(C$2:C517)/COUNT(C$2:C517))+(Analysis!$D$14-500)/1000000</f>
        <v>9.8535709045930258</v>
      </c>
      <c r="R517">
        <f t="shared" ca="1" si="1089"/>
        <v>0</v>
      </c>
      <c r="S517">
        <f t="shared" ca="1" si="1095"/>
        <v>0</v>
      </c>
      <c r="T517">
        <f>IF(P517,T516+S517*$D517,0)</f>
        <v>0</v>
      </c>
      <c r="U517">
        <f>IF($P517,T517*Analysis!$B$28+Analysis!$B$29,0)</f>
        <v>0</v>
      </c>
      <c r="V517">
        <f>U517-'Flight Input'!$U517</f>
        <v>0</v>
      </c>
      <c r="W517">
        <f ca="1">MEDIAN2(R517,Analysis!$B$5,2)</f>
        <v>0</v>
      </c>
      <c r="X517">
        <f t="shared" ref="X517:Y517" ca="1" si="1098">X516+W517*$D517</f>
        <v>0</v>
      </c>
      <c r="Y517">
        <f t="shared" ca="1" si="1098"/>
        <v>0</v>
      </c>
      <c r="AA517">
        <f ca="1">AVERAGE2(W517,Analysis!$B$6,2)</f>
        <v>0</v>
      </c>
      <c r="AB517">
        <f t="shared" ref="AB517:AC517" ca="1" si="1099">AB516+AA517*$D517</f>
        <v>0</v>
      </c>
      <c r="AC517">
        <f t="shared" ca="1" si="1099"/>
        <v>0</v>
      </c>
      <c r="AF517">
        <f ca="1">IF(B517&gt;0,C517-Analysis!$B$14,0)</f>
        <v>3.1388608542849639E-2</v>
      </c>
      <c r="AG517">
        <f ca="1">IF(B517&gt;0,AG516+AF517*$D517,0)</f>
        <v>1.7791588213019525E-3</v>
      </c>
      <c r="AH517">
        <f ca="1">IF(B517&gt;0,AH516+AG517*$D517,0)</f>
        <v>-6.1393938400459876E-2</v>
      </c>
      <c r="AI517">
        <f ca="1">IF(AND(B517&gt;Analysis!$B$39,B517&lt;Analysis!$B$40),FilterInput(AF517,Analysis!$B$34,Analysis!$B$35),0)</f>
        <v>3.1388608542849639E-2</v>
      </c>
      <c r="AJ517">
        <f ca="1">MEDIAN2(AI517,Analysis!$B$5,2)</f>
        <v>3.1388608542849639E-2</v>
      </c>
      <c r="AK517">
        <f ca="1">AVERAGE2(AJ517,Analysis!$B$6,2)</f>
        <v>3.1388608542849639E-2</v>
      </c>
      <c r="AL517">
        <f ca="1">INTEGRAL2(R517,$B517,AL516,R516,$B516,Analysis!$B$22)</f>
        <v>0</v>
      </c>
      <c r="AM517">
        <f ca="1">IF(AND(B517&lt;Analysis!$B$40,B517&gt;0),INTEGRAL2(AL517,$B517,AM516,AL516,$B516,Analysis!$B$23),0)</f>
        <v>0</v>
      </c>
      <c r="AN517">
        <f>IF($P517,AM517*Analysis!$B$30+Analysis!$B$31,0)</f>
        <v>0</v>
      </c>
      <c r="AO517">
        <f>AN517-'Flight Input'!$U517</f>
        <v>0</v>
      </c>
      <c r="AQ517">
        <f>Analysis!$B$36*'Flight Input'!U517+IF('Flight Input'!U517 &gt; 0,Analysis!$B$37,0)</f>
        <v>0</v>
      </c>
      <c r="AR517">
        <f ca="1">_xlfn.COVARIANCE.P($AN$102:$AN$1102,'Flight Input'!U517:U1517)</f>
        <v>-6.2777020124724428E-3</v>
      </c>
    </row>
    <row r="518" spans="1:44" x14ac:dyDescent="0.3">
      <c r="A518">
        <v>516</v>
      </c>
      <c r="B518">
        <f>'Flight Input'!M518</f>
        <v>10.3717089999991</v>
      </c>
      <c r="C518">
        <f ca="1">INDIRECT(CONCATENATE("'Flight Input'!",Analysis!$B$2,A518+2))</f>
        <v>9.8813971799999987</v>
      </c>
      <c r="D518">
        <f t="shared" si="1086"/>
        <v>2.0097000000532717E-2</v>
      </c>
      <c r="F518">
        <f t="shared" ca="1" si="1092"/>
        <v>101.67825480060979</v>
      </c>
      <c r="G518">
        <f t="shared" ca="1" si="1093"/>
        <v>525.59614813925009</v>
      </c>
      <c r="I518">
        <f>SUM(D$2:D518)/COUNT(D$2:D518)</f>
        <v>1.9998273255821052E-2</v>
      </c>
      <c r="J518">
        <f t="shared" si="1087"/>
        <v>1.0049367634619617</v>
      </c>
      <c r="L518">
        <f ca="1">VARA(C$2:C518)</f>
        <v>5.4882539080009798E-4</v>
      </c>
      <c r="M518">
        <f t="shared" ca="1" si="1088"/>
        <v>2.2232033513028978E-5</v>
      </c>
      <c r="N518">
        <f t="shared" ca="1" si="1094"/>
        <v>-0.15717868338156304</v>
      </c>
      <c r="O518" t="b">
        <f ca="1">IF(OR(O517,M518*MIN((B518-B$2)*Analysis!$B$19,1)&gt;Analysis!$B$18),TRUE,FALSE)</f>
        <v>0</v>
      </c>
      <c r="P518" t="b">
        <f>IF(OR('Flight Input'!N518=3,'Flight Input'!N518=9),TRUE,FALSE)</f>
        <v>0</v>
      </c>
      <c r="Q518">
        <f ca="1">IF(O518,Q517,SUM(C$2:C518)/COUNT(C$2:C518))+(Analysis!$D$14-500)/1000000</f>
        <v>9.8536249399419749</v>
      </c>
      <c r="R518">
        <f t="shared" ca="1" si="1089"/>
        <v>0</v>
      </c>
      <c r="S518">
        <f t="shared" ca="1" si="1095"/>
        <v>0</v>
      </c>
      <c r="T518">
        <f>IF(P518,T517+S518*$D518,0)</f>
        <v>0</v>
      </c>
      <c r="U518">
        <f>IF($P518,T518*Analysis!$B$28+Analysis!$B$29,0)</f>
        <v>0</v>
      </c>
      <c r="V518">
        <f>U518-'Flight Input'!$U518</f>
        <v>0</v>
      </c>
      <c r="W518">
        <f ca="1">MEDIAN2(R518,Analysis!$B$5,2)</f>
        <v>0</v>
      </c>
      <c r="X518">
        <f t="shared" ref="X518:Y518" ca="1" si="1100">X517+W518*$D518</f>
        <v>0</v>
      </c>
      <c r="Y518">
        <f t="shared" ca="1" si="1100"/>
        <v>0</v>
      </c>
      <c r="AA518">
        <f ca="1">AVERAGE2(W518,Analysis!$B$6,2)</f>
        <v>0</v>
      </c>
      <c r="AB518">
        <f t="shared" ref="AB518:AC518" ca="1" si="1101">AB517+AA518*$D518</f>
        <v>0</v>
      </c>
      <c r="AC518">
        <f t="shared" ca="1" si="1101"/>
        <v>0</v>
      </c>
      <c r="AF518">
        <f ca="1">IF(B518&gt;0,C518-Analysis!$B$14,0)</f>
        <v>2.8229788542846634E-2</v>
      </c>
      <c r="AG518">
        <f ca="1">IF(B518&gt;0,AG517+AF518*$D518,0)</f>
        <v>2.3464928816625797E-3</v>
      </c>
      <c r="AH518">
        <f ca="1">IF(B518&gt;0,AH517+AG518*$D518,0)</f>
        <v>-6.1346780933015856E-2</v>
      </c>
      <c r="AI518">
        <f ca="1">IF(AND(B518&gt;Analysis!$B$39,B518&lt;Analysis!$B$40),FilterInput(AF518,Analysis!$B$34,Analysis!$B$35),0)</f>
        <v>2.8229788542846634E-2</v>
      </c>
      <c r="AJ518">
        <f ca="1">MEDIAN2(AI518,Analysis!$B$5,2)</f>
        <v>2.8229788542846634E-2</v>
      </c>
      <c r="AK518">
        <f ca="1">AVERAGE2(AJ518,Analysis!$B$6,2)</f>
        <v>2.8229788542846634E-2</v>
      </c>
      <c r="AL518">
        <f ca="1">INTEGRAL2(R518,$B518,AL517,R517,$B517,Analysis!$B$22)</f>
        <v>0</v>
      </c>
      <c r="AM518">
        <f ca="1">IF(AND(B518&lt;Analysis!$B$40,B518&gt;0),INTEGRAL2(AL518,$B518,AM517,AL517,$B517,Analysis!$B$23),0)</f>
        <v>0</v>
      </c>
      <c r="AN518">
        <f>IF($P518,AM518*Analysis!$B$30+Analysis!$B$31,0)</f>
        <v>0</v>
      </c>
      <c r="AO518">
        <f>AN518-'Flight Input'!$U518</f>
        <v>0</v>
      </c>
      <c r="AQ518">
        <f>Analysis!$B$36*'Flight Input'!U518+IF('Flight Input'!U518 &gt; 0,Analysis!$B$37,0)</f>
        <v>0</v>
      </c>
      <c r="AR518">
        <f ca="1">_xlfn.COVARIANCE.P($AN$102:$AN$1102,'Flight Input'!U518:U1518)</f>
        <v>-6.2476367458113875E-3</v>
      </c>
    </row>
    <row r="519" spans="1:44" x14ac:dyDescent="0.3">
      <c r="A519">
        <v>517</v>
      </c>
      <c r="B519">
        <f>'Flight Input'!M519</f>
        <v>10.391096000006655</v>
      </c>
      <c r="C519">
        <f ca="1">INDIRECT(CONCATENATE("'Flight Input'!",Analysis!$B$2,A519+2))</f>
        <v>9.8320626900000008</v>
      </c>
      <c r="D519">
        <f t="shared" si="1086"/>
        <v>1.9387000007554889E-2</v>
      </c>
      <c r="F519">
        <f t="shared" ca="1" si="1092"/>
        <v>101.8688690000551</v>
      </c>
      <c r="G519">
        <f t="shared" ca="1" si="1093"/>
        <v>527.57107990332372</v>
      </c>
      <c r="I519">
        <f>SUM(D$2:D519)/COUNT(D$2:D519)</f>
        <v>1.999709090911261E-2</v>
      </c>
      <c r="J519">
        <f t="shared" si="1087"/>
        <v>0.9694910172519291</v>
      </c>
      <c r="L519">
        <f ca="1">VARA(C$2:C519)</f>
        <v>5.4865224809538121E-4</v>
      </c>
      <c r="M519">
        <f t="shared" ca="1" si="1088"/>
        <v>-8.9308662840713773E-6</v>
      </c>
      <c r="N519">
        <f t="shared" ca="1" si="1094"/>
        <v>-2.544720172320257</v>
      </c>
      <c r="O519" t="b">
        <f ca="1">IF(OR(O518,M519*MIN((B519-B$2)*Analysis!$B$19,1)&gt;Analysis!$B$18),TRUE,FALSE)</f>
        <v>0</v>
      </c>
      <c r="P519" t="b">
        <f>IF(OR('Flight Input'!N519=3,'Flight Input'!N519=9),TRUE,FALSE)</f>
        <v>0</v>
      </c>
      <c r="Q519">
        <f ca="1">IF(O519,Q518,SUM(C$2:C519)/COUNT(C$2:C519))+(Analysis!$D$14-500)/1000000</f>
        <v>9.8535835263320504</v>
      </c>
      <c r="R519">
        <f t="shared" ca="1" si="1089"/>
        <v>0</v>
      </c>
      <c r="S519">
        <f t="shared" ca="1" si="1095"/>
        <v>0</v>
      </c>
      <c r="T519">
        <f>IF(P519,T518+S519*$D519,0)</f>
        <v>0</v>
      </c>
      <c r="U519">
        <f>IF($P519,T519*Analysis!$B$28+Analysis!$B$29,0)</f>
        <v>0</v>
      </c>
      <c r="V519">
        <f>U519-'Flight Input'!$U519</f>
        <v>0</v>
      </c>
      <c r="W519">
        <f ca="1">MEDIAN2(R519,Analysis!$B$5,2)</f>
        <v>0</v>
      </c>
      <c r="X519">
        <f t="shared" ref="X519:Y519" ca="1" si="1102">X518+W519*$D519</f>
        <v>0</v>
      </c>
      <c r="Y519">
        <f t="shared" ca="1" si="1102"/>
        <v>0</v>
      </c>
      <c r="AA519">
        <f ca="1">AVERAGE2(W519,Analysis!$B$6,2)</f>
        <v>0</v>
      </c>
      <c r="AB519">
        <f t="shared" ref="AB519:AC519" ca="1" si="1103">AB518+AA519*$D519</f>
        <v>0</v>
      </c>
      <c r="AC519">
        <f t="shared" ca="1" si="1103"/>
        <v>0</v>
      </c>
      <c r="AF519">
        <f ca="1">IF(B519&gt;0,C519-Analysis!$B$14,0)</f>
        <v>-2.1104701457151265E-2</v>
      </c>
      <c r="AG519">
        <f ca="1">IF(B519&gt;0,AG518+AF519*$D519,0)</f>
        <v>1.9373360343533444E-3</v>
      </c>
      <c r="AH519">
        <f ca="1">IF(B519&gt;0,AH518+AG519*$D519,0)</f>
        <v>-6.1309221799303211E-2</v>
      </c>
      <c r="AI519">
        <f ca="1">IF(AND(B519&gt;Analysis!$B$39,B519&lt;Analysis!$B$40),FilterInput(AF519,Analysis!$B$34,Analysis!$B$35),0)</f>
        <v>-2.1104701457151265E-2</v>
      </c>
      <c r="AJ519">
        <f ca="1">MEDIAN2(AI519,Analysis!$B$5,2)</f>
        <v>-2.1104701457151265E-2</v>
      </c>
      <c r="AK519">
        <f ca="1">AVERAGE2(AJ519,Analysis!$B$6,2)</f>
        <v>-2.1104701457151265E-2</v>
      </c>
      <c r="AL519">
        <f ca="1">INTEGRAL2(R519,$B519,AL518,R518,$B518,Analysis!$B$22)</f>
        <v>0</v>
      </c>
      <c r="AM519">
        <f ca="1">IF(AND(B519&lt;Analysis!$B$40,B519&gt;0),INTEGRAL2(AL519,$B519,AM518,AL518,$B518,Analysis!$B$23),0)</f>
        <v>0</v>
      </c>
      <c r="AN519">
        <f>IF($P519,AM519*Analysis!$B$30+Analysis!$B$31,0)</f>
        <v>0</v>
      </c>
      <c r="AO519">
        <f>AN519-'Flight Input'!$U519</f>
        <v>0</v>
      </c>
      <c r="AQ519">
        <f>Analysis!$B$36*'Flight Input'!U519+IF('Flight Input'!U519 &gt; 0,Analysis!$B$37,0)</f>
        <v>0</v>
      </c>
      <c r="AR519">
        <f ca="1">_xlfn.COVARIANCE.P($AN$102:$AN$1102,'Flight Input'!U519:U1519)</f>
        <v>-6.2171772378063319E-3</v>
      </c>
    </row>
    <row r="520" spans="1:44" x14ac:dyDescent="0.3">
      <c r="A520">
        <v>518</v>
      </c>
      <c r="B520">
        <f>'Flight Input'!M520</f>
        <v>10.41011399999843</v>
      </c>
      <c r="C520">
        <f ca="1">INDIRECT(CONCATENATE("'Flight Input'!",Analysis!$B$2,A520+2))</f>
        <v>9.7460878500000003</v>
      </c>
      <c r="D520">
        <f t="shared" si="1086"/>
        <v>1.9017999991774559E-2</v>
      </c>
      <c r="F520">
        <f t="shared" ca="1" si="1092"/>
        <v>102.05422009870624</v>
      </c>
      <c r="G520">
        <f t="shared" ca="1" si="1093"/>
        <v>529.51194706032152</v>
      </c>
      <c r="I520">
        <f>SUM(D$2:D520)/COUNT(D$2:D520)</f>
        <v>1.999520077220655E-2</v>
      </c>
      <c r="J520">
        <f t="shared" si="1087"/>
        <v>0.95112823364142929</v>
      </c>
      <c r="L520">
        <f ca="1">VARA(C$2:C520)</f>
        <v>5.6981211718781202E-4</v>
      </c>
      <c r="M520">
        <f t="shared" ca="1" si="1088"/>
        <v>1.1126232569977194E-3</v>
      </c>
      <c r="N520">
        <f t="shared" ca="1" si="1094"/>
        <v>-4.520708804142668</v>
      </c>
      <c r="O520" t="b">
        <f ca="1">IF(OR(O519,M520*MIN((B520-B$2)*Analysis!$B$19,1)&gt;Analysis!$B$18),TRUE,FALSE)</f>
        <v>0</v>
      </c>
      <c r="P520" t="b">
        <f>IF(OR('Flight Input'!N520=3,'Flight Input'!N520=9),TRUE,FALSE)</f>
        <v>0</v>
      </c>
      <c r="Q520">
        <f ca="1">IF(O520,Q519,SUM(C$2:C520)/COUNT(C$2:C520))+(Analysis!$D$14-500)/1000000</f>
        <v>9.8533766175144528</v>
      </c>
      <c r="R520">
        <f t="shared" ca="1" si="1089"/>
        <v>0</v>
      </c>
      <c r="S520">
        <f t="shared" ca="1" si="1095"/>
        <v>0</v>
      </c>
      <c r="T520">
        <f>IF(P520,T519+S520*$D520,0)</f>
        <v>0</v>
      </c>
      <c r="U520">
        <f>IF($P520,T520*Analysis!$B$28+Analysis!$B$29,0)</f>
        <v>0</v>
      </c>
      <c r="V520">
        <f>U520-'Flight Input'!$U520</f>
        <v>0</v>
      </c>
      <c r="W520">
        <f ca="1">MEDIAN2(R520,Analysis!$B$5,2)</f>
        <v>0</v>
      </c>
      <c r="X520">
        <f t="shared" ref="X520:Y520" ca="1" si="1104">X519+W520*$D520</f>
        <v>0</v>
      </c>
      <c r="Y520">
        <f t="shared" ca="1" si="1104"/>
        <v>0</v>
      </c>
      <c r="AA520">
        <f ca="1">AVERAGE2(W520,Analysis!$B$6,2)</f>
        <v>0</v>
      </c>
      <c r="AB520">
        <f t="shared" ref="AB520:AC520" ca="1" si="1105">AB519+AA520*$D520</f>
        <v>0</v>
      </c>
      <c r="AC520">
        <f t="shared" ca="1" si="1105"/>
        <v>0</v>
      </c>
      <c r="AF520">
        <f ca="1">IF(B520&gt;0,C520-Analysis!$B$14,0)</f>
        <v>-0.10707954145715171</v>
      </c>
      <c r="AG520">
        <f ca="1">IF(B520&gt;0,AG519+AF520*$D520,0)</f>
        <v>-9.9102684197990148E-5</v>
      </c>
      <c r="AH520">
        <f ca="1">IF(B520&gt;0,AH519+AG520*$D520,0)</f>
        <v>-6.1311106534150471E-2</v>
      </c>
      <c r="AI520">
        <f ca="1">IF(AND(B520&gt;Analysis!$B$39,B520&lt;Analysis!$B$40),FilterInput(AF520,Analysis!$B$34,Analysis!$B$35),0)</f>
        <v>-0.10707954145715171</v>
      </c>
      <c r="AJ520">
        <f ca="1">MEDIAN2(AI520,Analysis!$B$5,2)</f>
        <v>-0.10707954145715171</v>
      </c>
      <c r="AK520">
        <f ca="1">AVERAGE2(AJ520,Analysis!$B$6,2)</f>
        <v>-0.10707954145715171</v>
      </c>
      <c r="AL520">
        <f ca="1">INTEGRAL2(R520,$B520,AL519,R519,$B519,Analysis!$B$22)</f>
        <v>0</v>
      </c>
      <c r="AM520">
        <f ca="1">IF(AND(B520&lt;Analysis!$B$40,B520&gt;0),INTEGRAL2(AL520,$B520,AM519,AL519,$B519,Analysis!$B$23),0)</f>
        <v>0</v>
      </c>
      <c r="AN520">
        <f>IF($P520,AM520*Analysis!$B$30+Analysis!$B$31,0)</f>
        <v>0</v>
      </c>
      <c r="AO520">
        <f>AN520-'Flight Input'!$U520</f>
        <v>0</v>
      </c>
      <c r="AQ520">
        <f>Analysis!$B$36*'Flight Input'!U520+IF('Flight Input'!U520 &gt; 0,Analysis!$B$37,0)</f>
        <v>0</v>
      </c>
      <c r="AR520">
        <f ca="1">_xlfn.COVARIANCE.P($AN$102:$AN$1102,'Flight Input'!U520:U1520)</f>
        <v>-6.186322580316682E-3</v>
      </c>
    </row>
    <row r="521" spans="1:44" x14ac:dyDescent="0.3">
      <c r="A521">
        <v>519</v>
      </c>
      <c r="B521">
        <f>'Flight Input'!M521</f>
        <v>10.429852999994182</v>
      </c>
      <c r="C521">
        <f ca="1">INDIRECT(CONCATENATE("'Flight Input'!",Analysis!$B$2,A521+2))</f>
        <v>9.8255880900000019</v>
      </c>
      <c r="D521">
        <f t="shared" si="1086"/>
        <v>1.9738999995752238E-2</v>
      </c>
      <c r="F521">
        <f t="shared" ca="1" si="1092"/>
        <v>102.24816738197302</v>
      </c>
      <c r="G521">
        <f t="shared" ca="1" si="1093"/>
        <v>531.53022363584</v>
      </c>
      <c r="I521">
        <f>SUM(D$2:D521)/COUNT(D$2:D521)</f>
        <v>1.9994707129091994E-2</v>
      </c>
      <c r="J521">
        <f t="shared" si="1087"/>
        <v>0.98721125887521965</v>
      </c>
      <c r="L521">
        <f ca="1">VARA(C$2:C521)</f>
        <v>5.7018748423453029E-4</v>
      </c>
      <c r="M521">
        <f t="shared" ca="1" si="1088"/>
        <v>1.9016517898527892E-5</v>
      </c>
      <c r="N521">
        <f t="shared" ca="1" si="1094"/>
        <v>4.027571813015336</v>
      </c>
      <c r="O521" t="b">
        <f ca="1">IF(OR(O520,M521*MIN((B521-B$2)*Analysis!$B$19,1)&gt;Analysis!$B$18),TRUE,FALSE)</f>
        <v>0</v>
      </c>
      <c r="P521" t="b">
        <f>IF(OR('Flight Input'!N521=3,'Flight Input'!N521=9),TRUE,FALSE)</f>
        <v>0</v>
      </c>
      <c r="Q521">
        <f ca="1">IF(O521,Q520,SUM(C$2:C521)/COUNT(C$2:C521))+(Analysis!$D$14-500)/1000000</f>
        <v>9.853323389576925</v>
      </c>
      <c r="R521">
        <f t="shared" ca="1" si="1089"/>
        <v>0</v>
      </c>
      <c r="S521">
        <f t="shared" ca="1" si="1095"/>
        <v>0</v>
      </c>
      <c r="T521">
        <f>IF(P521,T520+S521*$D521,0)</f>
        <v>0</v>
      </c>
      <c r="U521">
        <f>IF($P521,T521*Analysis!$B$28+Analysis!$B$29,0)</f>
        <v>0</v>
      </c>
      <c r="V521">
        <f>U521-'Flight Input'!$U521</f>
        <v>0</v>
      </c>
      <c r="W521">
        <f ca="1">MEDIAN2(R521,Analysis!$B$5,2)</f>
        <v>0</v>
      </c>
      <c r="X521">
        <f t="shared" ref="X521:Y521" ca="1" si="1106">X520+W521*$D521</f>
        <v>0</v>
      </c>
      <c r="Y521">
        <f t="shared" ca="1" si="1106"/>
        <v>0</v>
      </c>
      <c r="AA521">
        <f ca="1">AVERAGE2(W521,Analysis!$B$6,2)</f>
        <v>0</v>
      </c>
      <c r="AB521">
        <f t="shared" ref="AB521:AC521" ca="1" si="1107">AB520+AA521*$D521</f>
        <v>0</v>
      </c>
      <c r="AC521">
        <f t="shared" ca="1" si="1107"/>
        <v>0</v>
      </c>
      <c r="AF521">
        <f ca="1">IF(B521&gt;0,C521-Analysis!$B$14,0)</f>
        <v>-2.7579301457150152E-2</v>
      </c>
      <c r="AG521">
        <f ca="1">IF(B521&gt;0,AG520+AF521*$D521,0)</f>
        <v>-6.4349051554352663E-4</v>
      </c>
      <c r="AH521">
        <f ca="1">IF(B521&gt;0,AH520+AG521*$D521,0)</f>
        <v>-6.132380839343405E-2</v>
      </c>
      <c r="AI521">
        <f ca="1">IF(AND(B521&gt;Analysis!$B$39,B521&lt;Analysis!$B$40),FilterInput(AF521,Analysis!$B$34,Analysis!$B$35),0)</f>
        <v>-2.7579301457150152E-2</v>
      </c>
      <c r="AJ521">
        <f ca="1">MEDIAN2(AI521,Analysis!$B$5,2)</f>
        <v>-2.7579301457150152E-2</v>
      </c>
      <c r="AK521">
        <f ca="1">AVERAGE2(AJ521,Analysis!$B$6,2)</f>
        <v>-2.7579301457150152E-2</v>
      </c>
      <c r="AL521">
        <f ca="1">INTEGRAL2(R521,$B521,AL520,R520,$B520,Analysis!$B$22)</f>
        <v>0</v>
      </c>
      <c r="AM521">
        <f ca="1">IF(AND(B521&lt;Analysis!$B$40,B521&gt;0),INTEGRAL2(AL521,$B521,AM520,AL520,$B520,Analysis!$B$23),0)</f>
        <v>0</v>
      </c>
      <c r="AN521">
        <f>IF($P521,AM521*Analysis!$B$30+Analysis!$B$31,0)</f>
        <v>0</v>
      </c>
      <c r="AO521">
        <f>AN521-'Flight Input'!$U521</f>
        <v>0</v>
      </c>
      <c r="AQ521">
        <f>Analysis!$B$36*'Flight Input'!U521+IF('Flight Input'!U521 &gt; 0,Analysis!$B$37,0)</f>
        <v>0</v>
      </c>
      <c r="AR521">
        <f ca="1">_xlfn.COVARIANCE.P($AN$102:$AN$1102,'Flight Input'!U521:U1521)</f>
        <v>-6.1550541435547706E-3</v>
      </c>
    </row>
    <row r="522" spans="1:44" x14ac:dyDescent="0.3">
      <c r="A522">
        <v>520</v>
      </c>
      <c r="B522">
        <f>'Flight Input'!M522</f>
        <v>10.445370999994338</v>
      </c>
      <c r="C522">
        <f ca="1">INDIRECT(CONCATENATE("'Flight Input'!",Analysis!$B$2,A522+2))</f>
        <v>9.8424809100000008</v>
      </c>
      <c r="D522">
        <f t="shared" si="1086"/>
        <v>1.5518000000156462E-2</v>
      </c>
      <c r="F522">
        <f t="shared" ca="1" si="1092"/>
        <v>102.40090300073594</v>
      </c>
      <c r="G522">
        <f t="shared" ca="1" si="1093"/>
        <v>533.11928084862143</v>
      </c>
      <c r="I522">
        <f>SUM(D$2:D522)/COUNT(D$2:D522)</f>
        <v>1.9986098076920967E-2</v>
      </c>
      <c r="J522">
        <f t="shared" si="1087"/>
        <v>0.77643970025724729</v>
      </c>
      <c r="L522">
        <f ca="1">VARA(C$2:C522)</f>
        <v>5.6931205644036918E-4</v>
      </c>
      <c r="M522">
        <f t="shared" ca="1" si="1088"/>
        <v>-5.6413699842265692E-5</v>
      </c>
      <c r="N522">
        <f t="shared" ca="1" si="1094"/>
        <v>1.0885951797801647</v>
      </c>
      <c r="O522" t="b">
        <f ca="1">IF(OR(O521,M522*MIN((B522-B$2)*Analysis!$B$19,1)&gt;Analysis!$B$18),TRUE,FALSE)</f>
        <v>0</v>
      </c>
      <c r="P522" t="b">
        <f>IF(OR('Flight Input'!N522=3,'Flight Input'!N522=9),TRUE,FALSE)</f>
        <v>0</v>
      </c>
      <c r="Q522">
        <f ca="1">IF(O522,Q521,SUM(C$2:C522)/COUNT(C$2:C522))+(Analysis!$D$14-500)/1000000</f>
        <v>9.8533027898080636</v>
      </c>
      <c r="R522">
        <f t="shared" ca="1" si="1089"/>
        <v>0</v>
      </c>
      <c r="S522">
        <f t="shared" ca="1" si="1095"/>
        <v>0</v>
      </c>
      <c r="T522">
        <f>IF(P522,T521+S522*$D522,0)</f>
        <v>0</v>
      </c>
      <c r="U522">
        <f>IF($P522,T522*Analysis!$B$28+Analysis!$B$29,0)</f>
        <v>0</v>
      </c>
      <c r="V522">
        <f>U522-'Flight Input'!$U522</f>
        <v>0</v>
      </c>
      <c r="W522">
        <f ca="1">MEDIAN2(R522,Analysis!$B$5,2)</f>
        <v>0</v>
      </c>
      <c r="X522">
        <f t="shared" ref="X522:Y522" ca="1" si="1108">X521+W522*$D522</f>
        <v>0</v>
      </c>
      <c r="Y522">
        <f t="shared" ca="1" si="1108"/>
        <v>0</v>
      </c>
      <c r="AA522">
        <f ca="1">AVERAGE2(W522,Analysis!$B$6,2)</f>
        <v>0</v>
      </c>
      <c r="AB522">
        <f t="shared" ref="AB522:AC522" ca="1" si="1109">AB521+AA522*$D522</f>
        <v>0</v>
      </c>
      <c r="AC522">
        <f t="shared" ca="1" si="1109"/>
        <v>0</v>
      </c>
      <c r="AF522">
        <f ca="1">IF(B522&gt;0,C522-Analysis!$B$14,0)</f>
        <v>-1.0686481457151231E-2</v>
      </c>
      <c r="AG522">
        <f ca="1">IF(B522&gt;0,AG521+AF522*$D522,0)</f>
        <v>-8.0932333479727153E-4</v>
      </c>
      <c r="AH522">
        <f ca="1">IF(B522&gt;0,AH521+AG522*$D522,0)</f>
        <v>-6.1336367472943562E-2</v>
      </c>
      <c r="AI522">
        <f ca="1">IF(AND(B522&gt;Analysis!$B$39,B522&lt;Analysis!$B$40),FilterInput(AF522,Analysis!$B$34,Analysis!$B$35),0)</f>
        <v>-1.0686481457151231E-2</v>
      </c>
      <c r="AJ522">
        <f ca="1">MEDIAN2(AI522,Analysis!$B$5,2)</f>
        <v>-1.0686481457151231E-2</v>
      </c>
      <c r="AK522">
        <f ca="1">AVERAGE2(AJ522,Analysis!$B$6,2)</f>
        <v>-1.0686481457151231E-2</v>
      </c>
      <c r="AL522">
        <f ca="1">INTEGRAL2(R522,$B522,AL521,R521,$B521,Analysis!$B$22)</f>
        <v>0</v>
      </c>
      <c r="AM522">
        <f ca="1">IF(AND(B522&lt;Analysis!$B$40,B522&gt;0),INTEGRAL2(AL522,$B522,AM521,AL521,$B521,Analysis!$B$23),0)</f>
        <v>0</v>
      </c>
      <c r="AN522">
        <f>IF($P522,AM522*Analysis!$B$30+Analysis!$B$31,0)</f>
        <v>0</v>
      </c>
      <c r="AO522">
        <f>AN522-'Flight Input'!$U522</f>
        <v>0</v>
      </c>
      <c r="AQ522">
        <f>Analysis!$B$36*'Flight Input'!U522+IF('Flight Input'!U522 &gt; 0,Analysis!$B$37,0)</f>
        <v>0</v>
      </c>
      <c r="AR522">
        <f ca="1">_xlfn.COVARIANCE.P($AN$102:$AN$1102,'Flight Input'!U522:U1522)</f>
        <v>-6.1232459818976424E-3</v>
      </c>
    </row>
    <row r="523" spans="1:44" x14ac:dyDescent="0.3">
      <c r="A523">
        <v>521</v>
      </c>
      <c r="B523">
        <f>'Flight Input'!M523</f>
        <v>10.470939999999246</v>
      </c>
      <c r="C523">
        <f ca="1">INDIRECT(CONCATENATE("'Flight Input'!",Analysis!$B$2,A523+2))</f>
        <v>9.8257744800000015</v>
      </c>
      <c r="D523">
        <f t="shared" si="1086"/>
        <v>2.5569000004907139E-2</v>
      </c>
      <c r="F523">
        <f t="shared" ca="1" si="1092"/>
        <v>102.65213822846327</v>
      </c>
      <c r="G523">
        <f t="shared" ca="1" si="1093"/>
        <v>535.74399337148873</v>
      </c>
      <c r="I523">
        <f>SUM(D$2:D523)/COUNT(D$2:D523)</f>
        <v>1.9996813819585048E-2</v>
      </c>
      <c r="J523">
        <f t="shared" si="1087"/>
        <v>1.2786537013143886</v>
      </c>
      <c r="L523">
        <f ca="1">VARA(C$2:C523)</f>
        <v>5.696594873346514E-4</v>
      </c>
      <c r="M523">
        <f t="shared" ca="1" si="1088"/>
        <v>1.3587973491944688E-5</v>
      </c>
      <c r="N523">
        <f t="shared" ca="1" si="1094"/>
        <v>-0.65338613151836267</v>
      </c>
      <c r="O523" t="b">
        <f ca="1">IF(OR(O522,M523*MIN((B523-B$2)*Analysis!$B$19,1)&gt;Analysis!$B$18),TRUE,FALSE)</f>
        <v>0</v>
      </c>
      <c r="P523" t="b">
        <f>IF(OR('Flight Input'!N523=3,'Flight Input'!N523=9),TRUE,FALSE)</f>
        <v>0</v>
      </c>
      <c r="Q523">
        <f ca="1">IF(O523,Q522,SUM(C$2:C523)/COUNT(C$2:C523))+(Analysis!$D$14-500)/1000000</f>
        <v>9.853250264310347</v>
      </c>
      <c r="R523">
        <f t="shared" ca="1" si="1089"/>
        <v>0</v>
      </c>
      <c r="S523">
        <f t="shared" ca="1" si="1095"/>
        <v>0</v>
      </c>
      <c r="T523">
        <f>IF(P523,T522+S523*$D523,0)</f>
        <v>0</v>
      </c>
      <c r="U523">
        <f>IF($P523,T523*Analysis!$B$28+Analysis!$B$29,0)</f>
        <v>0</v>
      </c>
      <c r="V523">
        <f>U523-'Flight Input'!$U523</f>
        <v>0</v>
      </c>
      <c r="W523">
        <f ca="1">MEDIAN2(R523,Analysis!$B$5,2)</f>
        <v>0</v>
      </c>
      <c r="X523">
        <f t="shared" ref="X523:Y523" ca="1" si="1110">X522+W523*$D523</f>
        <v>0</v>
      </c>
      <c r="Y523">
        <f t="shared" ca="1" si="1110"/>
        <v>0</v>
      </c>
      <c r="AA523">
        <f ca="1">AVERAGE2(W523,Analysis!$B$6,2)</f>
        <v>0</v>
      </c>
      <c r="AB523">
        <f t="shared" ref="AB523:AC523" ca="1" si="1111">AB522+AA523*$D523</f>
        <v>0</v>
      </c>
      <c r="AC523">
        <f t="shared" ca="1" si="1111"/>
        <v>0</v>
      </c>
      <c r="AF523">
        <f ca="1">IF(B523&gt;0,C523-Analysis!$B$14,0)</f>
        <v>-2.7392911457150504E-2</v>
      </c>
      <c r="AG523">
        <f ca="1">IF(B523&gt;0,AG522+AF523*$D523,0)</f>
        <v>-1.5097326879795737E-3</v>
      </c>
      <c r="AH523">
        <f ca="1">IF(B523&gt;0,AH522+AG523*$D523,0)</f>
        <v>-6.1374969828049922E-2</v>
      </c>
      <c r="AI523">
        <f ca="1">IF(AND(B523&gt;Analysis!$B$39,B523&lt;Analysis!$B$40),FilterInput(AF523,Analysis!$B$34,Analysis!$B$35),0)</f>
        <v>-2.7392911457150504E-2</v>
      </c>
      <c r="AJ523">
        <f ca="1">MEDIAN2(AI523,Analysis!$B$5,2)</f>
        <v>-2.7392911457150504E-2</v>
      </c>
      <c r="AK523">
        <f ca="1">AVERAGE2(AJ523,Analysis!$B$6,2)</f>
        <v>-2.7392911457150504E-2</v>
      </c>
      <c r="AL523">
        <f ca="1">INTEGRAL2(R523,$B523,AL522,R522,$B522,Analysis!$B$22)</f>
        <v>0</v>
      </c>
      <c r="AM523">
        <f ca="1">IF(AND(B523&lt;Analysis!$B$40,B523&gt;0),INTEGRAL2(AL523,$B523,AM522,AL522,$B522,Analysis!$B$23),0)</f>
        <v>0</v>
      </c>
      <c r="AN523">
        <f>IF($P523,AM523*Analysis!$B$30+Analysis!$B$31,0)</f>
        <v>0</v>
      </c>
      <c r="AO523">
        <f>AN523-'Flight Input'!$U523</f>
        <v>0</v>
      </c>
      <c r="AQ523">
        <f>Analysis!$B$36*'Flight Input'!U523+IF('Flight Input'!U523 &gt; 0,Analysis!$B$37,0)</f>
        <v>0</v>
      </c>
      <c r="AR523">
        <f ca="1">_xlfn.COVARIANCE.P($AN$102:$AN$1102,'Flight Input'!U523:U1523)</f>
        <v>-6.0910754261037309E-3</v>
      </c>
    </row>
    <row r="524" spans="1:44" x14ac:dyDescent="0.3">
      <c r="A524">
        <v>522</v>
      </c>
      <c r="B524">
        <f>'Flight Input'!M524</f>
        <v>10.490499000006821</v>
      </c>
      <c r="C524">
        <f ca="1">INDIRECT(CONCATENATE("'Flight Input'!",Analysis!$B$2,A524+2))</f>
        <v>9.8489162700000001</v>
      </c>
      <c r="D524">
        <f t="shared" si="1086"/>
        <v>1.9559000007575378E-2</v>
      </c>
      <c r="F524">
        <f t="shared" ca="1" si="1092"/>
        <v>102.84477318186281</v>
      </c>
      <c r="G524">
        <f t="shared" ca="1" si="1093"/>
        <v>537.75553429093191</v>
      </c>
      <c r="I524">
        <f>SUM(D$2:D524)/COUNT(D$2:D524)</f>
        <v>1.999597509580725E-2</v>
      </c>
      <c r="J524">
        <f t="shared" si="1087"/>
        <v>0.97814684774619987</v>
      </c>
      <c r="L524">
        <f ca="1">VARA(C$2:C524)</f>
        <v>5.6860230060214482E-4</v>
      </c>
      <c r="M524">
        <f t="shared" ca="1" si="1088"/>
        <v>-5.4051164788440897E-5</v>
      </c>
      <c r="N524">
        <f t="shared" ca="1" si="1094"/>
        <v>1.1831785874040381</v>
      </c>
      <c r="O524" t="b">
        <f ca="1">IF(OR(O523,M524*MIN((B524-B$2)*Analysis!$B$19,1)&gt;Analysis!$B$18),TRUE,FALSE)</f>
        <v>0</v>
      </c>
      <c r="P524" t="b">
        <f>IF(OR('Flight Input'!N524=3,'Flight Input'!N524=9),TRUE,FALSE)</f>
        <v>0</v>
      </c>
      <c r="Q524">
        <f ca="1">IF(O524,Q523,SUM(C$2:C524)/COUNT(C$2:C524))+(Analysis!$D$14-500)/1000000</f>
        <v>9.8532421878393901</v>
      </c>
      <c r="R524">
        <f t="shared" ca="1" si="1089"/>
        <v>0</v>
      </c>
      <c r="S524">
        <f t="shared" ca="1" si="1095"/>
        <v>0</v>
      </c>
      <c r="T524">
        <f>IF(P524,T523+S524*$D524,0)</f>
        <v>0</v>
      </c>
      <c r="U524">
        <f>IF($P524,T524*Analysis!$B$28+Analysis!$B$29,0)</f>
        <v>0</v>
      </c>
      <c r="V524">
        <f>U524-'Flight Input'!$U524</f>
        <v>0</v>
      </c>
      <c r="W524">
        <f ca="1">MEDIAN2(R524,Analysis!$B$5,2)</f>
        <v>0</v>
      </c>
      <c r="X524">
        <f t="shared" ref="X524:Y524" ca="1" si="1112">X523+W524*$D524</f>
        <v>0</v>
      </c>
      <c r="Y524">
        <f t="shared" ca="1" si="1112"/>
        <v>0</v>
      </c>
      <c r="AA524">
        <f ca="1">AVERAGE2(W524,Analysis!$B$6,2)</f>
        <v>0</v>
      </c>
      <c r="AB524">
        <f t="shared" ref="AB524:AC524" ca="1" si="1113">AB523+AA524*$D524</f>
        <v>0</v>
      </c>
      <c r="AC524">
        <f t="shared" ca="1" si="1113"/>
        <v>0</v>
      </c>
      <c r="AF524">
        <f ca="1">IF(B524&gt;0,C524-Analysis!$B$14,0)</f>
        <v>-4.2511214571518963E-3</v>
      </c>
      <c r="AG524">
        <f ca="1">IF(B524&gt;0,AG523+AF524*$D524,0)</f>
        <v>-1.5928803725922115E-3</v>
      </c>
      <c r="AH524">
        <f ca="1">IF(B524&gt;0,AH523+AG524*$D524,0)</f>
        <v>-6.1406124975269517E-2</v>
      </c>
      <c r="AI524">
        <f ca="1">IF(AND(B524&gt;Analysis!$B$39,B524&lt;Analysis!$B$40),FilterInput(AF524,Analysis!$B$34,Analysis!$B$35),0)</f>
        <v>-4.2511214571518963E-3</v>
      </c>
      <c r="AJ524">
        <f ca="1">MEDIAN2(AI524,Analysis!$B$5,2)</f>
        <v>-4.2511214571518963E-3</v>
      </c>
      <c r="AK524">
        <f ca="1">AVERAGE2(AJ524,Analysis!$B$6,2)</f>
        <v>-4.2511214571518963E-3</v>
      </c>
      <c r="AL524">
        <f ca="1">INTEGRAL2(R524,$B524,AL523,R523,$B523,Analysis!$B$22)</f>
        <v>0</v>
      </c>
      <c r="AM524">
        <f ca="1">IF(AND(B524&lt;Analysis!$B$40,B524&gt;0),INTEGRAL2(AL524,$B524,AM523,AL523,$B523,Analysis!$B$23),0)</f>
        <v>0</v>
      </c>
      <c r="AN524">
        <f>IF($P524,AM524*Analysis!$B$30+Analysis!$B$31,0)</f>
        <v>0</v>
      </c>
      <c r="AO524">
        <f>AN524-'Flight Input'!$U524</f>
        <v>0</v>
      </c>
      <c r="AQ524">
        <f>Analysis!$B$36*'Flight Input'!U524+IF('Flight Input'!U524 &gt; 0,Analysis!$B$37,0)</f>
        <v>0</v>
      </c>
      <c r="AR524">
        <f ca="1">_xlfn.COVARIANCE.P($AN$102:$AN$1102,'Flight Input'!U524:U1524)</f>
        <v>-6.0584683980643974E-3</v>
      </c>
    </row>
    <row r="525" spans="1:44" x14ac:dyDescent="0.3">
      <c r="A525">
        <v>523</v>
      </c>
      <c r="B525">
        <f>'Flight Input'!M525</f>
        <v>10.510519000003114</v>
      </c>
      <c r="C525">
        <f ca="1">INDIRECT(CONCATENATE("'Flight Input'!",Analysis!$B$2,A525+2))</f>
        <v>9.9028418399999989</v>
      </c>
      <c r="D525">
        <f t="shared" si="1086"/>
        <v>2.0019999996293336E-2</v>
      </c>
      <c r="F525">
        <f t="shared" ca="1" si="1092"/>
        <v>103.0430280754629</v>
      </c>
      <c r="G525">
        <f t="shared" ca="1" si="1093"/>
        <v>539.81845571262068</v>
      </c>
      <c r="I525">
        <f>SUM(D$2:D525)/COUNT(D$2:D525)</f>
        <v>1.9996021032519462E-2</v>
      </c>
      <c r="J525">
        <f t="shared" si="1087"/>
        <v>1.0011991867649508</v>
      </c>
      <c r="L525">
        <f ca="1">VARA(C$2:C525)</f>
        <v>5.7223085026557167E-4</v>
      </c>
      <c r="M525">
        <f t="shared" ca="1" si="1088"/>
        <v>1.8124623696796538E-4</v>
      </c>
      <c r="N525">
        <f t="shared" ca="1" si="1094"/>
        <v>2.6935849155835649</v>
      </c>
      <c r="O525" t="b">
        <f ca="1">IF(OR(O524,M525*MIN((B525-B$2)*Analysis!$B$19,1)&gt;Analysis!$B$18),TRUE,FALSE)</f>
        <v>0</v>
      </c>
      <c r="P525" t="b">
        <f>IF(OR('Flight Input'!N525=3,'Flight Input'!N525=9),TRUE,FALSE)</f>
        <v>0</v>
      </c>
      <c r="Q525">
        <f ca="1">IF(O525,Q524,SUM(C$2:C525)/COUNT(C$2:C525))+(Analysis!$D$14-500)/1000000</f>
        <v>9.8533370535877882</v>
      </c>
      <c r="R525">
        <f t="shared" ca="1" si="1089"/>
        <v>0</v>
      </c>
      <c r="S525">
        <f t="shared" ca="1" si="1095"/>
        <v>0</v>
      </c>
      <c r="T525">
        <f>IF(P525,T524+S525*$D525,0)</f>
        <v>0</v>
      </c>
      <c r="U525">
        <f>IF($P525,T525*Analysis!$B$28+Analysis!$B$29,0)</f>
        <v>0</v>
      </c>
      <c r="V525">
        <f>U525-'Flight Input'!$U525</f>
        <v>0</v>
      </c>
      <c r="W525">
        <f ca="1">MEDIAN2(R525,Analysis!$B$5,2)</f>
        <v>0</v>
      </c>
      <c r="X525">
        <f t="shared" ref="X525:Y525" ca="1" si="1114">X524+W525*$D525</f>
        <v>0</v>
      </c>
      <c r="Y525">
        <f t="shared" ca="1" si="1114"/>
        <v>0</v>
      </c>
      <c r="AA525">
        <f ca="1">AVERAGE2(W525,Analysis!$B$6,2)</f>
        <v>0</v>
      </c>
      <c r="AB525">
        <f t="shared" ref="AB525:AC525" ca="1" si="1115">AB524+AA525*$D525</f>
        <v>0</v>
      </c>
      <c r="AC525">
        <f t="shared" ca="1" si="1115"/>
        <v>0</v>
      </c>
      <c r="AF525">
        <f ca="1">IF(B525&gt;0,C525-Analysis!$B$14,0)</f>
        <v>4.9674448542846861E-2</v>
      </c>
      <c r="AG525">
        <f ca="1">IF(B525&gt;0,AG524+AF525*$D525,0)</f>
        <v>-5.9839791294854388E-4</v>
      </c>
      <c r="AH525">
        <f ca="1">IF(B525&gt;0,AH524+AG525*$D525,0)</f>
        <v>-6.1418104901484527E-2</v>
      </c>
      <c r="AI525">
        <f ca="1">IF(AND(B525&gt;Analysis!$B$39,B525&lt;Analysis!$B$40),FilterInput(AF525,Analysis!$B$34,Analysis!$B$35),0)</f>
        <v>4.9674448542846861E-2</v>
      </c>
      <c r="AJ525">
        <f ca="1">MEDIAN2(AI525,Analysis!$B$5,2)</f>
        <v>4.9674448542846861E-2</v>
      </c>
      <c r="AK525">
        <f ca="1">AVERAGE2(AJ525,Analysis!$B$6,2)</f>
        <v>4.9674448542846861E-2</v>
      </c>
      <c r="AL525">
        <f ca="1">INTEGRAL2(R525,$B525,AL524,R524,$B524,Analysis!$B$22)</f>
        <v>0</v>
      </c>
      <c r="AM525">
        <f ca="1">IF(AND(B525&lt;Analysis!$B$40,B525&gt;0),INTEGRAL2(AL525,$B525,AM524,AL524,$B524,Analysis!$B$23),0)</f>
        <v>0</v>
      </c>
      <c r="AN525">
        <f>IF($P525,AM525*Analysis!$B$30+Analysis!$B$31,0)</f>
        <v>0</v>
      </c>
      <c r="AO525">
        <f>AN525-'Flight Input'!$U525</f>
        <v>0</v>
      </c>
      <c r="AQ525">
        <f>Analysis!$B$36*'Flight Input'!U525+IF('Flight Input'!U525 &gt; 0,Analysis!$B$37,0)</f>
        <v>0</v>
      </c>
      <c r="AR525">
        <f ca="1">_xlfn.COVARIANCE.P($AN$102:$AN$1102,'Flight Input'!U525:U1525)</f>
        <v>-6.0254476610105689E-3</v>
      </c>
    </row>
    <row r="526" spans="1:44" x14ac:dyDescent="0.3">
      <c r="A526">
        <v>524</v>
      </c>
      <c r="B526">
        <f>'Flight Input'!M526</f>
        <v>10.522169000003487</v>
      </c>
      <c r="C526">
        <f ca="1">INDIRECT(CONCATENATE("'Flight Input'!",Analysis!$B$2,A526+2))</f>
        <v>9.7558389900000009</v>
      </c>
      <c r="D526">
        <f t="shared" si="1086"/>
        <v>1.1650000000372529E-2</v>
      </c>
      <c r="F526">
        <f t="shared" ca="1" si="1092"/>
        <v>103.15668359970003</v>
      </c>
      <c r="G526">
        <f t="shared" ca="1" si="1093"/>
        <v>541.02023107659556</v>
      </c>
      <c r="I526">
        <f>SUM(D$2:D526)/COUNT(D$2:D526)</f>
        <v>1.9980093511465746E-2</v>
      </c>
      <c r="J526">
        <f t="shared" si="1087"/>
        <v>0.5830803541378361</v>
      </c>
      <c r="L526">
        <f ca="1">VARA(C$2:C526)</f>
        <v>5.8920439699986795E-4</v>
      </c>
      <c r="M526">
        <f t="shared" ca="1" si="1088"/>
        <v>1.4569568011805597E-3</v>
      </c>
      <c r="N526">
        <f t="shared" ca="1" si="1094"/>
        <v>-12.618270385862433</v>
      </c>
      <c r="O526" t="b">
        <f ca="1">IF(OR(O525,M526*MIN((B526-B$2)*Analysis!$B$19,1)&gt;Analysis!$B$18),TRUE,FALSE)</f>
        <v>0</v>
      </c>
      <c r="P526" t="b">
        <f>IF(OR('Flight Input'!N526=3,'Flight Input'!N526=9),TRUE,FALSE)</f>
        <v>0</v>
      </c>
      <c r="Q526">
        <f ca="1">IF(O526,Q525,SUM(C$2:C526)/COUNT(C$2:C526))+(Analysis!$D$14-500)/1000000</f>
        <v>9.8531515525142872</v>
      </c>
      <c r="R526">
        <f t="shared" ca="1" si="1089"/>
        <v>0</v>
      </c>
      <c r="S526">
        <f t="shared" ca="1" si="1095"/>
        <v>0</v>
      </c>
      <c r="T526">
        <f>IF(P526,T525+S526*$D526,0)</f>
        <v>0</v>
      </c>
      <c r="U526">
        <f>IF($P526,T526*Analysis!$B$28+Analysis!$B$29,0)</f>
        <v>0</v>
      </c>
      <c r="V526">
        <f>U526-'Flight Input'!$U526</f>
        <v>0</v>
      </c>
      <c r="W526">
        <f ca="1">MEDIAN2(R526,Analysis!$B$5,2)</f>
        <v>0</v>
      </c>
      <c r="X526">
        <f t="shared" ref="X526:Y526" ca="1" si="1116">X525+W526*$D526</f>
        <v>0</v>
      </c>
      <c r="Y526">
        <f t="shared" ca="1" si="1116"/>
        <v>0</v>
      </c>
      <c r="AA526">
        <f ca="1">AVERAGE2(W526,Analysis!$B$6,2)</f>
        <v>0</v>
      </c>
      <c r="AB526">
        <f t="shared" ref="AB526:AC526" ca="1" si="1117">AB525+AA526*$D526</f>
        <v>0</v>
      </c>
      <c r="AC526">
        <f t="shared" ca="1" si="1117"/>
        <v>0</v>
      </c>
      <c r="AF526">
        <f ca="1">IF(B526&gt;0,C526-Analysis!$B$14,0)</f>
        <v>-9.7328401457151159E-2</v>
      </c>
      <c r="AG526">
        <f ca="1">IF(B526&gt;0,AG525+AF526*$D526,0)</f>
        <v>-1.7322737899606124E-3</v>
      </c>
      <c r="AH526">
        <f ca="1">IF(B526&gt;0,AH525+AG526*$D526,0)</f>
        <v>-6.1438285891138214E-2</v>
      </c>
      <c r="AI526">
        <f ca="1">IF(AND(B526&gt;Analysis!$B$39,B526&lt;Analysis!$B$40),FilterInput(AF526,Analysis!$B$34,Analysis!$B$35),0)</f>
        <v>-9.7328401457151159E-2</v>
      </c>
      <c r="AJ526">
        <f ca="1">MEDIAN2(AI526,Analysis!$B$5,2)</f>
        <v>-9.7328401457151159E-2</v>
      </c>
      <c r="AK526">
        <f ca="1">AVERAGE2(AJ526,Analysis!$B$6,2)</f>
        <v>-9.7328401457151159E-2</v>
      </c>
      <c r="AL526">
        <f ca="1">INTEGRAL2(R526,$B526,AL525,R525,$B525,Analysis!$B$22)</f>
        <v>0</v>
      </c>
      <c r="AM526">
        <f ca="1">IF(AND(B526&lt;Analysis!$B$40,B526&gt;0),INTEGRAL2(AL526,$B526,AM525,AL525,$B525,Analysis!$B$23),0)</f>
        <v>0</v>
      </c>
      <c r="AN526">
        <f>IF($P526,AM526*Analysis!$B$30+Analysis!$B$31,0)</f>
        <v>0</v>
      </c>
      <c r="AO526">
        <f>AN526-'Flight Input'!$U526</f>
        <v>0</v>
      </c>
      <c r="AQ526">
        <f>Analysis!$B$36*'Flight Input'!U526+IF('Flight Input'!U526 &gt; 0,Analysis!$B$37,0)</f>
        <v>0</v>
      </c>
      <c r="AR526">
        <f ca="1">_xlfn.COVARIANCE.P($AN$102:$AN$1102,'Flight Input'!U526:U1526)</f>
        <v>-5.9919407596009952E-3</v>
      </c>
    </row>
    <row r="527" spans="1:44" x14ac:dyDescent="0.3">
      <c r="A527">
        <v>525</v>
      </c>
      <c r="B527">
        <f>'Flight Input'!M527</f>
        <v>10.552653000006103</v>
      </c>
      <c r="C527">
        <f ca="1">INDIRECT(CONCATENATE("'Flight Input'!",Analysis!$B$2,A527+2))</f>
        <v>9.7926166800000001</v>
      </c>
      <c r="D527">
        <f t="shared" si="1086"/>
        <v>3.0484000002616085E-2</v>
      </c>
      <c r="F527">
        <f t="shared" ca="1" si="1092"/>
        <v>103.45520172659877</v>
      </c>
      <c r="G527">
        <f t="shared" ca="1" si="1093"/>
        <v>544.17395944629982</v>
      </c>
      <c r="I527">
        <f>SUM(D$2:D527)/COUNT(D$2:D527)</f>
        <v>2.0000100952401269E-2</v>
      </c>
      <c r="J527">
        <f t="shared" si="1087"/>
        <v>1.524192306587137</v>
      </c>
      <c r="L527">
        <f ca="1">VARA(C$2:C527)</f>
        <v>5.9502348165248848E-4</v>
      </c>
      <c r="M527">
        <f t="shared" ca="1" si="1088"/>
        <v>1.908897996365683E-4</v>
      </c>
      <c r="N527">
        <f t="shared" ca="1" si="1094"/>
        <v>1.206458797954435</v>
      </c>
      <c r="O527" t="b">
        <f ca="1">IF(OR(O526,M527*MIN((B527-B$2)*Analysis!$B$19,1)&gt;Analysis!$B$18),TRUE,FALSE)</f>
        <v>0</v>
      </c>
      <c r="P527" t="b">
        <f>IF(OR('Flight Input'!N527=3,'Flight Input'!N527=9),TRUE,FALSE)</f>
        <v>0</v>
      </c>
      <c r="Q527">
        <f ca="1">IF(O527,Q526,SUM(C$2:C527)/COUNT(C$2:C527))+(Analysis!$D$14-500)/1000000</f>
        <v>9.8530366763307988</v>
      </c>
      <c r="R527">
        <f t="shared" ca="1" si="1089"/>
        <v>0</v>
      </c>
      <c r="S527">
        <f t="shared" ca="1" si="1095"/>
        <v>0</v>
      </c>
      <c r="T527">
        <f>IF(P527,T526+S527*$D527,0)</f>
        <v>0</v>
      </c>
      <c r="U527">
        <f>IF($P527,T527*Analysis!$B$28+Analysis!$B$29,0)</f>
        <v>0</v>
      </c>
      <c r="V527">
        <f>U527-'Flight Input'!$U527</f>
        <v>0</v>
      </c>
      <c r="W527">
        <f ca="1">MEDIAN2(R527,Analysis!$B$5,2)</f>
        <v>0</v>
      </c>
      <c r="X527">
        <f t="shared" ref="X527:Y527" ca="1" si="1118">X526+W527*$D527</f>
        <v>0</v>
      </c>
      <c r="Y527">
        <f t="shared" ca="1" si="1118"/>
        <v>0</v>
      </c>
      <c r="AA527">
        <f ca="1">AVERAGE2(W527,Analysis!$B$6,2)</f>
        <v>0</v>
      </c>
      <c r="AB527">
        <f t="shared" ref="AB527:AC527" ca="1" si="1119">AB526+AA527*$D527</f>
        <v>0</v>
      </c>
      <c r="AC527">
        <f t="shared" ca="1" si="1119"/>
        <v>0</v>
      </c>
      <c r="AF527">
        <f ca="1">IF(B527&gt;0,C527-Analysis!$B$14,0)</f>
        <v>-6.0550711457151962E-2</v>
      </c>
      <c r="AG527">
        <f ca="1">IF(B527&gt;0,AG526+AF527*$D527,0)</f>
        <v>-3.5781016781788388E-3</v>
      </c>
      <c r="AH527">
        <f ca="1">IF(B527&gt;0,AH526+AG527*$D527,0)</f>
        <v>-6.1547360742705177E-2</v>
      </c>
      <c r="AI527">
        <f ca="1">IF(AND(B527&gt;Analysis!$B$39,B527&lt;Analysis!$B$40),FilterInput(AF527,Analysis!$B$34,Analysis!$B$35),0)</f>
        <v>-6.0550711457151962E-2</v>
      </c>
      <c r="AJ527">
        <f ca="1">MEDIAN2(AI527,Analysis!$B$5,2)</f>
        <v>-6.0550711457151962E-2</v>
      </c>
      <c r="AK527">
        <f ca="1">AVERAGE2(AJ527,Analysis!$B$6,2)</f>
        <v>-6.0550711457151962E-2</v>
      </c>
      <c r="AL527">
        <f ca="1">INTEGRAL2(R527,$B527,AL526,R526,$B526,Analysis!$B$22)</f>
        <v>0</v>
      </c>
      <c r="AM527">
        <f ca="1">IF(AND(B527&lt;Analysis!$B$40,B527&gt;0),INTEGRAL2(AL527,$B527,AM526,AL526,$B526,Analysis!$B$23),0)</f>
        <v>0</v>
      </c>
      <c r="AN527">
        <f>IF($P527,AM527*Analysis!$B$30+Analysis!$B$31,0)</f>
        <v>0</v>
      </c>
      <c r="AO527">
        <f>AN527-'Flight Input'!$U527</f>
        <v>0</v>
      </c>
      <c r="AQ527">
        <f>Analysis!$B$36*'Flight Input'!U527+IF('Flight Input'!U527 &gt; 0,Analysis!$B$37,0)</f>
        <v>0</v>
      </c>
      <c r="AR527">
        <f ca="1">_xlfn.COVARIANCE.P($AN$102:$AN$1102,'Flight Input'!U527:U1527)</f>
        <v>-5.9579314686715309E-3</v>
      </c>
    </row>
    <row r="528" spans="1:44" x14ac:dyDescent="0.3">
      <c r="A528">
        <v>526</v>
      </c>
      <c r="B528">
        <f>'Flight Input'!M528</f>
        <v>10.571588999999221</v>
      </c>
      <c r="C528">
        <f ca="1">INDIRECT(CONCATENATE("'Flight Input'!",Analysis!$B$2,A528+2))</f>
        <v>9.8088424200000013</v>
      </c>
      <c r="D528">
        <f t="shared" si="1086"/>
        <v>1.8935999993118457E-2</v>
      </c>
      <c r="F528">
        <f t="shared" ca="1" si="1092"/>
        <v>103.64094196659639</v>
      </c>
      <c r="G528">
        <f t="shared" ca="1" si="1093"/>
        <v>546.13650432266604</v>
      </c>
      <c r="I528">
        <f>SUM(D$2:D528)/COUNT(D$2:D528)</f>
        <v>1.9998077946775255E-2</v>
      </c>
      <c r="J528">
        <f t="shared" si="1087"/>
        <v>0.94689099840077073</v>
      </c>
      <c r="L528">
        <f ca="1">VARA(C$2:C528)</f>
        <v>5.975799654309279E-4</v>
      </c>
      <c r="M528">
        <f t="shared" ca="1" si="1088"/>
        <v>1.3500653672203605E-4</v>
      </c>
      <c r="N528">
        <f t="shared" ca="1" si="1094"/>
        <v>0.85687262388560492</v>
      </c>
      <c r="O528" t="b">
        <f ca="1">IF(OR(O527,M528*MIN((B528-B$2)*Analysis!$B$19,1)&gt;Analysis!$B$18),TRUE,FALSE)</f>
        <v>0</v>
      </c>
      <c r="P528" t="b">
        <f>IF(OR('Flight Input'!N528=3,'Flight Input'!N528=9),TRUE,FALSE)</f>
        <v>0</v>
      </c>
      <c r="Q528">
        <f ca="1">IF(O528,Q527,SUM(C$2:C528)/COUNT(C$2:C528))+(Analysis!$D$14-500)/1000000</f>
        <v>9.8529530249905122</v>
      </c>
      <c r="R528">
        <f t="shared" ca="1" si="1089"/>
        <v>0</v>
      </c>
      <c r="S528">
        <f t="shared" ca="1" si="1095"/>
        <v>0</v>
      </c>
      <c r="T528">
        <f>IF(P528,T527+S528*$D528,0)</f>
        <v>0</v>
      </c>
      <c r="U528">
        <f>IF($P528,T528*Analysis!$B$28+Analysis!$B$29,0)</f>
        <v>0</v>
      </c>
      <c r="V528">
        <f>U528-'Flight Input'!$U528</f>
        <v>0</v>
      </c>
      <c r="W528">
        <f ca="1">MEDIAN2(R528,Analysis!$B$5,2)</f>
        <v>0</v>
      </c>
      <c r="X528">
        <f t="shared" ref="X528:Y528" ca="1" si="1120">X527+W528*$D528</f>
        <v>0</v>
      </c>
      <c r="Y528">
        <f t="shared" ca="1" si="1120"/>
        <v>0</v>
      </c>
      <c r="AA528">
        <f ca="1">AVERAGE2(W528,Analysis!$B$6,2)</f>
        <v>0</v>
      </c>
      <c r="AB528">
        <f t="shared" ref="AB528:AC528" ca="1" si="1121">AB527+AA528*$D528</f>
        <v>0</v>
      </c>
      <c r="AC528">
        <f t="shared" ca="1" si="1121"/>
        <v>0</v>
      </c>
      <c r="AF528">
        <f ca="1">IF(B528&gt;0,C528-Analysis!$B$14,0)</f>
        <v>-4.4324971457150752E-2</v>
      </c>
      <c r="AG528">
        <f ca="1">IF(B528&gt;0,AG527+AF528*$D528,0)</f>
        <v>-4.4174393373864213E-3</v>
      </c>
      <c r="AH528">
        <f ca="1">IF(B528&gt;0,AH527+AG528*$D528,0)</f>
        <v>-6.1631009373967531E-2</v>
      </c>
      <c r="AI528">
        <f ca="1">IF(AND(B528&gt;Analysis!$B$39,B528&lt;Analysis!$B$40),FilterInput(AF528,Analysis!$B$34,Analysis!$B$35),0)</f>
        <v>-4.4324971457150752E-2</v>
      </c>
      <c r="AJ528">
        <f ca="1">MEDIAN2(AI528,Analysis!$B$5,2)</f>
        <v>-4.4324971457150752E-2</v>
      </c>
      <c r="AK528">
        <f ca="1">AVERAGE2(AJ528,Analysis!$B$6,2)</f>
        <v>-4.4324971457150752E-2</v>
      </c>
      <c r="AL528">
        <f ca="1">INTEGRAL2(R528,$B528,AL527,R527,$B527,Analysis!$B$22)</f>
        <v>0</v>
      </c>
      <c r="AM528">
        <f ca="1">IF(AND(B528&lt;Analysis!$B$40,B528&gt;0),INTEGRAL2(AL528,$B528,AM527,AL527,$B527,Analysis!$B$23),0)</f>
        <v>0</v>
      </c>
      <c r="AN528">
        <f>IF($P528,AM528*Analysis!$B$30+Analysis!$B$31,0)</f>
        <v>0</v>
      </c>
      <c r="AO528">
        <f>AN528-'Flight Input'!$U528</f>
        <v>0</v>
      </c>
      <c r="AQ528">
        <f>Analysis!$B$36*'Flight Input'!U528+IF('Flight Input'!U528 &gt; 0,Analysis!$B$37,0)</f>
        <v>0</v>
      </c>
      <c r="AR528">
        <f ca="1">_xlfn.COVARIANCE.P($AN$102:$AN$1102,'Flight Input'!U528:U1528)</f>
        <v>-5.9232512108935787E-3</v>
      </c>
    </row>
    <row r="529" spans="1:44" x14ac:dyDescent="0.3">
      <c r="A529">
        <v>527</v>
      </c>
      <c r="B529">
        <f>'Flight Input'!M529</f>
        <v>10.591409000000567</v>
      </c>
      <c r="C529">
        <f ca="1">INDIRECT(CONCATENATE("'Flight Input'!",Analysis!$B$2,A529+2))</f>
        <v>9.9034304400000011</v>
      </c>
      <c r="D529">
        <f t="shared" si="1086"/>
        <v>1.9820000001345761E-2</v>
      </c>
      <c r="F529">
        <f t="shared" ca="1" si="1092"/>
        <v>103.83722795793051</v>
      </c>
      <c r="G529">
        <f t="shared" ca="1" si="1093"/>
        <v>548.19455818093195</v>
      </c>
      <c r="I529">
        <f>SUM(D$2:D529)/COUNT(D$2:D529)</f>
        <v>1.9997740037960399E-2</v>
      </c>
      <c r="J529">
        <f t="shared" si="1087"/>
        <v>0.99111199384144177</v>
      </c>
      <c r="L529">
        <f ca="1">VARA(C$2:C529)</f>
        <v>6.0129279244623733E-4</v>
      </c>
      <c r="M529">
        <f t="shared" ca="1" si="1088"/>
        <v>1.8732729642065261E-4</v>
      </c>
      <c r="N529">
        <f t="shared" ca="1" si="1094"/>
        <v>4.7723521692016817</v>
      </c>
      <c r="O529" t="b">
        <f ca="1">IF(OR(O528,M529*MIN((B529-B$2)*Analysis!$B$19,1)&gt;Analysis!$B$18),TRUE,FALSE)</f>
        <v>0</v>
      </c>
      <c r="P529" t="b">
        <f>IF(OR('Flight Input'!N529=3,'Flight Input'!N529=9),TRUE,FALSE)</f>
        <v>0</v>
      </c>
      <c r="Q529">
        <f ca="1">IF(O529,Q528,SUM(C$2:C529)/COUNT(C$2:C529))+(Analysis!$D$14-500)/1000000</f>
        <v>9.8530488344886376</v>
      </c>
      <c r="R529">
        <f t="shared" ca="1" si="1089"/>
        <v>0</v>
      </c>
      <c r="S529">
        <f t="shared" ca="1" si="1095"/>
        <v>0</v>
      </c>
      <c r="T529">
        <f>IF(P529,T528+S529*$D529,0)</f>
        <v>0</v>
      </c>
      <c r="U529">
        <f>IF($P529,T529*Analysis!$B$28+Analysis!$B$29,0)</f>
        <v>0</v>
      </c>
      <c r="V529">
        <f>U529-'Flight Input'!$U529</f>
        <v>0</v>
      </c>
      <c r="W529">
        <f ca="1">MEDIAN2(R529,Analysis!$B$5,2)</f>
        <v>0</v>
      </c>
      <c r="X529">
        <f t="shared" ref="X529:Y529" ca="1" si="1122">X528+W529*$D529</f>
        <v>0</v>
      </c>
      <c r="Y529">
        <f t="shared" ca="1" si="1122"/>
        <v>0</v>
      </c>
      <c r="AA529">
        <f ca="1">AVERAGE2(W529,Analysis!$B$6,2)</f>
        <v>0</v>
      </c>
      <c r="AB529">
        <f t="shared" ref="AB529:AC529" ca="1" si="1123">AB528+AA529*$D529</f>
        <v>0</v>
      </c>
      <c r="AC529">
        <f t="shared" ca="1" si="1123"/>
        <v>0</v>
      </c>
      <c r="AF529">
        <f ca="1">IF(B529&gt;0,C529-Analysis!$B$14,0)</f>
        <v>5.026304854284902E-2</v>
      </c>
      <c r="AG529">
        <f ca="1">IF(B529&gt;0,AG528+AF529*$D529,0)</f>
        <v>-3.4212257151995116E-3</v>
      </c>
      <c r="AH529">
        <f ca="1">IF(B529&gt;0,AH528+AG529*$D529,0)</f>
        <v>-6.169881806764739E-2</v>
      </c>
      <c r="AI529">
        <f ca="1">IF(AND(B529&gt;Analysis!$B$39,B529&lt;Analysis!$B$40),FilterInput(AF529,Analysis!$B$34,Analysis!$B$35),0)</f>
        <v>5.026304854284902E-2</v>
      </c>
      <c r="AJ529">
        <f ca="1">MEDIAN2(AI529,Analysis!$B$5,2)</f>
        <v>5.026304854284902E-2</v>
      </c>
      <c r="AK529">
        <f ca="1">AVERAGE2(AJ529,Analysis!$B$6,2)</f>
        <v>5.026304854284902E-2</v>
      </c>
      <c r="AL529">
        <f ca="1">INTEGRAL2(R529,$B529,AL528,R528,$B528,Analysis!$B$22)</f>
        <v>0</v>
      </c>
      <c r="AM529">
        <f ca="1">IF(AND(B529&lt;Analysis!$B$40,B529&gt;0),INTEGRAL2(AL529,$B529,AM528,AL528,$B528,Analysis!$B$23),0)</f>
        <v>0</v>
      </c>
      <c r="AN529">
        <f>IF($P529,AM529*Analysis!$B$30+Analysis!$B$31,0)</f>
        <v>0</v>
      </c>
      <c r="AO529">
        <f>AN529-'Flight Input'!$U529</f>
        <v>0</v>
      </c>
      <c r="AQ529">
        <f>Analysis!$B$36*'Flight Input'!U529+IF('Flight Input'!U529 &gt; 0,Analysis!$B$37,0)</f>
        <v>0</v>
      </c>
      <c r="AR529">
        <f ca="1">_xlfn.COVARIANCE.P($AN$102:$AN$1102,'Flight Input'!U529:U1529)</f>
        <v>-5.8882304721054853E-3</v>
      </c>
    </row>
    <row r="530" spans="1:44" x14ac:dyDescent="0.3">
      <c r="A530">
        <v>528</v>
      </c>
      <c r="B530">
        <f>'Flight Input'!M530</f>
        <v>10.608141999997315</v>
      </c>
      <c r="C530">
        <f ca="1">INDIRECT(CONCATENATE("'Flight Input'!",Analysis!$B$2,A530+2))</f>
        <v>9.8254801800000013</v>
      </c>
      <c r="D530">
        <f t="shared" si="1086"/>
        <v>1.6732999996747822E-2</v>
      </c>
      <c r="F530">
        <f t="shared" ca="1" si="1092"/>
        <v>104.0016377177505</v>
      </c>
      <c r="G530">
        <f t="shared" ca="1" si="1093"/>
        <v>549.93481758452481</v>
      </c>
      <c r="I530">
        <f>SUM(D$2:D530)/COUNT(D$2:D530)</f>
        <v>1.9991556818185374E-2</v>
      </c>
      <c r="J530">
        <f t="shared" si="1087"/>
        <v>0.83700334840989488</v>
      </c>
      <c r="L530">
        <f ca="1">VARA(C$2:C530)</f>
        <v>6.0157926900913559E-4</v>
      </c>
      <c r="M530">
        <f t="shared" ca="1" si="1088"/>
        <v>1.7120454368847796E-5</v>
      </c>
      <c r="N530">
        <f t="shared" ca="1" si="1094"/>
        <v>-4.6584748709227224</v>
      </c>
      <c r="O530" t="b">
        <f ca="1">IF(OR(O529,M530*MIN((B530-B$2)*Analysis!$B$19,1)&gt;Analysis!$B$18),TRUE,FALSE)</f>
        <v>0</v>
      </c>
      <c r="P530" t="b">
        <f>IF(OR('Flight Input'!N530=3,'Flight Input'!N530=9),TRUE,FALSE)</f>
        <v>0</v>
      </c>
      <c r="Q530">
        <f ca="1">IF(O530,Q529,SUM(C$2:C530)/COUNT(C$2:C530))+(Analysis!$D$14-500)/1000000</f>
        <v>9.852996927769377</v>
      </c>
      <c r="R530">
        <f t="shared" ca="1" si="1089"/>
        <v>0</v>
      </c>
      <c r="S530">
        <f t="shared" ca="1" si="1095"/>
        <v>0</v>
      </c>
      <c r="T530">
        <f>IF(P530,T529+S530*$D530,0)</f>
        <v>0</v>
      </c>
      <c r="U530">
        <f>IF($P530,T530*Analysis!$B$28+Analysis!$B$29,0)</f>
        <v>0</v>
      </c>
      <c r="V530">
        <f>U530-'Flight Input'!$U530</f>
        <v>0</v>
      </c>
      <c r="W530">
        <f ca="1">MEDIAN2(R530,Analysis!$B$5,2)</f>
        <v>0</v>
      </c>
      <c r="X530">
        <f t="shared" ref="X530:Y530" ca="1" si="1124">X529+W530*$D530</f>
        <v>0</v>
      </c>
      <c r="Y530">
        <f t="shared" ca="1" si="1124"/>
        <v>0</v>
      </c>
      <c r="AA530">
        <f ca="1">AVERAGE2(W530,Analysis!$B$6,2)</f>
        <v>0</v>
      </c>
      <c r="AB530">
        <f t="shared" ref="AB530:AC530" ca="1" si="1125">AB529+AA530*$D530</f>
        <v>0</v>
      </c>
      <c r="AC530">
        <f t="shared" ca="1" si="1125"/>
        <v>0</v>
      </c>
      <c r="AF530">
        <f ca="1">IF(B530&gt;0,C530-Analysis!$B$14,0)</f>
        <v>-2.7687211457150696E-2</v>
      </c>
      <c r="AG530">
        <f ca="1">IF(B530&gt;0,AG529+AF530*$D530,0)</f>
        <v>-3.8845158244219702E-3</v>
      </c>
      <c r="AH530">
        <f ca="1">IF(B530&gt;0,AH529+AG530*$D530,0)</f>
        <v>-6.1763817670924807E-2</v>
      </c>
      <c r="AI530">
        <f ca="1">IF(AND(B530&gt;Analysis!$B$39,B530&lt;Analysis!$B$40),FilterInput(AF530,Analysis!$B$34,Analysis!$B$35),0)</f>
        <v>-2.7687211457150696E-2</v>
      </c>
      <c r="AJ530">
        <f ca="1">MEDIAN2(AI530,Analysis!$B$5,2)</f>
        <v>-2.7687211457150696E-2</v>
      </c>
      <c r="AK530">
        <f ca="1">AVERAGE2(AJ530,Analysis!$B$6,2)</f>
        <v>-2.7687211457150696E-2</v>
      </c>
      <c r="AL530">
        <f ca="1">INTEGRAL2(R530,$B530,AL529,R529,$B529,Analysis!$B$22)</f>
        <v>0</v>
      </c>
      <c r="AM530">
        <f ca="1">IF(AND(B530&lt;Analysis!$B$40,B530&gt;0),INTEGRAL2(AL530,$B530,AM529,AL529,$B529,Analysis!$B$23),0)</f>
        <v>0</v>
      </c>
      <c r="AN530">
        <f>IF($P530,AM530*Analysis!$B$30+Analysis!$B$31,0)</f>
        <v>0</v>
      </c>
      <c r="AO530">
        <f>AN530-'Flight Input'!$U530</f>
        <v>0</v>
      </c>
      <c r="AQ530">
        <f>Analysis!$B$36*'Flight Input'!U530+IF('Flight Input'!U530 &gt; 0,Analysis!$B$37,0)</f>
        <v>0</v>
      </c>
      <c r="AR530">
        <f ca="1">_xlfn.COVARIANCE.P($AN$102:$AN$1102,'Flight Input'!U530:U1530)</f>
        <v>-5.8526720655890088E-3</v>
      </c>
    </row>
    <row r="531" spans="1:44" x14ac:dyDescent="0.3">
      <c r="A531">
        <v>529</v>
      </c>
      <c r="B531">
        <f>'Flight Input'!M531</f>
        <v>10.629788000005647</v>
      </c>
      <c r="C531">
        <f ca="1">INDIRECT(CONCATENATE("'Flight Input'!",Analysis!$B$2,A531+2))</f>
        <v>9.89216856</v>
      </c>
      <c r="D531">
        <f t="shared" si="1086"/>
        <v>2.1646000008331612E-2</v>
      </c>
      <c r="F531">
        <f t="shared" ca="1" si="1092"/>
        <v>104.21576359848268</v>
      </c>
      <c r="G531">
        <f t="shared" ca="1" si="1093"/>
        <v>552.19067200424581</v>
      </c>
      <c r="I531">
        <f>SUM(D$2:D531)/COUNT(D$2:D531)</f>
        <v>1.9994684310038206E-2</v>
      </c>
      <c r="J531">
        <f t="shared" si="1087"/>
        <v>1.0825877354544864</v>
      </c>
      <c r="L531">
        <f ca="1">VARA(C$2:C531)</f>
        <v>6.0335347685971279E-4</v>
      </c>
      <c r="M531">
        <f t="shared" ca="1" si="1088"/>
        <v>8.1964697860773634E-5</v>
      </c>
      <c r="N531">
        <f t="shared" ca="1" si="1094"/>
        <v>3.0808638997657809</v>
      </c>
      <c r="O531" t="b">
        <f ca="1">IF(OR(O530,M531*MIN((B531-B$2)*Analysis!$B$19,1)&gt;Analysis!$B$18),TRUE,FALSE)</f>
        <v>0</v>
      </c>
      <c r="P531" t="b">
        <f>IF(OR('Flight Input'!N531=3,'Flight Input'!N531=9),TRUE,FALSE)</f>
        <v>0</v>
      </c>
      <c r="Q531">
        <f ca="1">IF(O531,Q530,SUM(C$2:C531)/COUNT(C$2:C531))+(Analysis!$D$14-500)/1000000</f>
        <v>9.8530710440566054</v>
      </c>
      <c r="R531">
        <f t="shared" ca="1" si="1089"/>
        <v>0</v>
      </c>
      <c r="S531">
        <f t="shared" ca="1" si="1095"/>
        <v>0</v>
      </c>
      <c r="T531">
        <f>IF(P531,T530+S531*$D531,0)</f>
        <v>0</v>
      </c>
      <c r="U531">
        <f>IF($P531,T531*Analysis!$B$28+Analysis!$B$29,0)</f>
        <v>0</v>
      </c>
      <c r="V531">
        <f>U531-'Flight Input'!$U531</f>
        <v>0</v>
      </c>
      <c r="W531">
        <f ca="1">MEDIAN2(R531,Analysis!$B$5,2)</f>
        <v>0</v>
      </c>
      <c r="X531">
        <f t="shared" ref="X531:Y531" ca="1" si="1126">X530+W531*$D531</f>
        <v>0</v>
      </c>
      <c r="Y531">
        <f t="shared" ca="1" si="1126"/>
        <v>0</v>
      </c>
      <c r="AA531">
        <f ca="1">AVERAGE2(W531,Analysis!$B$6,2)</f>
        <v>0</v>
      </c>
      <c r="AB531">
        <f t="shared" ref="AB531:AC531" ca="1" si="1127">AB530+AA531*$D531</f>
        <v>0</v>
      </c>
      <c r="AC531">
        <f t="shared" ca="1" si="1127"/>
        <v>0</v>
      </c>
      <c r="AF531">
        <f ca="1">IF(B531&gt;0,C531-Analysis!$B$14,0)</f>
        <v>3.9001168542847964E-2</v>
      </c>
      <c r="AG531">
        <f ca="1">IF(B531&gt;0,AG530+AF531*$D531,0)</f>
        <v>-3.0402965298185407E-3</v>
      </c>
      <c r="AH531">
        <f ca="1">IF(B531&gt;0,AH530+AG531*$D531,0)</f>
        <v>-6.182962792963459E-2</v>
      </c>
      <c r="AI531">
        <f ca="1">IF(AND(B531&gt;Analysis!$B$39,B531&lt;Analysis!$B$40),FilterInput(AF531,Analysis!$B$34,Analysis!$B$35),0)</f>
        <v>3.9001168542847964E-2</v>
      </c>
      <c r="AJ531">
        <f ca="1">MEDIAN2(AI531,Analysis!$B$5,2)</f>
        <v>3.9001168542847964E-2</v>
      </c>
      <c r="AK531">
        <f ca="1">AVERAGE2(AJ531,Analysis!$B$6,2)</f>
        <v>3.9001168542847964E-2</v>
      </c>
      <c r="AL531">
        <f ca="1">INTEGRAL2(R531,$B531,AL530,R530,$B530,Analysis!$B$22)</f>
        <v>0</v>
      </c>
      <c r="AM531">
        <f ca="1">IF(AND(B531&lt;Analysis!$B$40,B531&gt;0),INTEGRAL2(AL531,$B531,AM530,AL530,$B530,Analysis!$B$23),0)</f>
        <v>0</v>
      </c>
      <c r="AN531">
        <f>IF($P531,AM531*Analysis!$B$30+Analysis!$B$31,0)</f>
        <v>0</v>
      </c>
      <c r="AO531">
        <f>AN531-'Flight Input'!$U531</f>
        <v>0</v>
      </c>
      <c r="AQ531">
        <f>Analysis!$B$36*'Flight Input'!U531+IF('Flight Input'!U531 &gt; 0,Analysis!$B$37,0)</f>
        <v>0</v>
      </c>
      <c r="AR531">
        <f ca="1">_xlfn.COVARIANCE.P($AN$102:$AN$1102,'Flight Input'!U531:U1531)</f>
        <v>-5.816611932505455E-3</v>
      </c>
    </row>
    <row r="532" spans="1:44" x14ac:dyDescent="0.3">
      <c r="A532">
        <v>530</v>
      </c>
      <c r="B532">
        <f>'Flight Input'!M532</f>
        <v>10.650997000004281</v>
      </c>
      <c r="C532">
        <f ca="1">INDIRECT(CONCATENATE("'Flight Input'!",Analysis!$B$2,A532+2))</f>
        <v>9.9079528499999991</v>
      </c>
      <c r="D532">
        <f t="shared" si="1086"/>
        <v>2.1208999998634681E-2</v>
      </c>
      <c r="F532">
        <f t="shared" ca="1" si="1092"/>
        <v>104.4259013704648</v>
      </c>
      <c r="G532">
        <f t="shared" ca="1" si="1093"/>
        <v>554.40544094626944</v>
      </c>
      <c r="I532">
        <f>SUM(D$2:D532)/COUNT(D$2:D532)</f>
        <v>1.9996975471714803E-2</v>
      </c>
      <c r="J532">
        <f t="shared" si="1087"/>
        <v>1.060610392238279</v>
      </c>
      <c r="L532">
        <f ca="1">VARA(C$2:C532)</f>
        <v>6.0791017524251876E-4</v>
      </c>
      <c r="M532">
        <f t="shared" ca="1" si="1088"/>
        <v>2.1484739417696776E-4</v>
      </c>
      <c r="N532">
        <f t="shared" ca="1" si="1094"/>
        <v>0.7442260361646118</v>
      </c>
      <c r="O532" t="b">
        <f ca="1">IF(OR(O531,M532*MIN((B532-B$2)*Analysis!$B$19,1)&gt;Analysis!$B$18),TRUE,FALSE)</f>
        <v>0</v>
      </c>
      <c r="P532" t="b">
        <f>IF(OR('Flight Input'!N532=3,'Flight Input'!N532=9),TRUE,FALSE)</f>
        <v>0</v>
      </c>
      <c r="Q532">
        <f ca="1">IF(O532,Q531,SUM(C$2:C532)/COUNT(C$2:C532))+(Analysis!$D$14-500)/1000000</f>
        <v>9.8531746067796604</v>
      </c>
      <c r="R532">
        <f t="shared" ca="1" si="1089"/>
        <v>0</v>
      </c>
      <c r="S532">
        <f t="shared" ca="1" si="1095"/>
        <v>0</v>
      </c>
      <c r="T532">
        <f>IF(P532,T531+S532*$D532,0)</f>
        <v>0</v>
      </c>
      <c r="U532">
        <f>IF($P532,T532*Analysis!$B$28+Analysis!$B$29,0)</f>
        <v>0</v>
      </c>
      <c r="V532">
        <f>U532-'Flight Input'!$U532</f>
        <v>0</v>
      </c>
      <c r="W532">
        <f ca="1">MEDIAN2(R532,Analysis!$B$5,2)</f>
        <v>0</v>
      </c>
      <c r="X532">
        <f t="shared" ref="X532:Y532" ca="1" si="1128">X531+W532*$D532</f>
        <v>0</v>
      </c>
      <c r="Y532">
        <f t="shared" ca="1" si="1128"/>
        <v>0</v>
      </c>
      <c r="AA532">
        <f ca="1">AVERAGE2(W532,Analysis!$B$6,2)</f>
        <v>0</v>
      </c>
      <c r="AB532">
        <f t="shared" ref="AB532:AC532" ca="1" si="1129">AB531+AA532*$D532</f>
        <v>0</v>
      </c>
      <c r="AC532">
        <f t="shared" ca="1" si="1129"/>
        <v>0</v>
      </c>
      <c r="AF532">
        <f ca="1">IF(B532&gt;0,C532-Analysis!$B$14,0)</f>
        <v>5.478545854284711E-2</v>
      </c>
      <c r="AG532">
        <f ca="1">IF(B532&gt;0,AG531+AF532*$D532,0)</f>
        <v>-1.8783517396580959E-3</v>
      </c>
      <c r="AH532">
        <f ca="1">IF(B532&gt;0,AH531+AG532*$D532,0)</f>
        <v>-6.1869465891678431E-2</v>
      </c>
      <c r="AI532">
        <f ca="1">IF(AND(B532&gt;Analysis!$B$39,B532&lt;Analysis!$B$40),FilterInput(AF532,Analysis!$B$34,Analysis!$B$35),0)</f>
        <v>5.478545854284711E-2</v>
      </c>
      <c r="AJ532">
        <f ca="1">MEDIAN2(AI532,Analysis!$B$5,2)</f>
        <v>5.478545854284711E-2</v>
      </c>
      <c r="AK532">
        <f ca="1">AVERAGE2(AJ532,Analysis!$B$6,2)</f>
        <v>5.478545854284711E-2</v>
      </c>
      <c r="AL532">
        <f ca="1">INTEGRAL2(R532,$B532,AL531,R531,$B531,Analysis!$B$22)</f>
        <v>0</v>
      </c>
      <c r="AM532">
        <f ca="1">IF(AND(B532&lt;Analysis!$B$40,B532&gt;0),INTEGRAL2(AL532,$B532,AM531,AL531,$B531,Analysis!$B$23),0)</f>
        <v>0</v>
      </c>
      <c r="AN532">
        <f>IF($P532,AM532*Analysis!$B$30+Analysis!$B$31,0)</f>
        <v>0</v>
      </c>
      <c r="AO532">
        <f>AN532-'Flight Input'!$U532</f>
        <v>0</v>
      </c>
      <c r="AQ532">
        <f>Analysis!$B$36*'Flight Input'!U532+IF('Flight Input'!U532 &gt; 0,Analysis!$B$37,0)</f>
        <v>0</v>
      </c>
      <c r="AR532">
        <f ca="1">_xlfn.COVARIANCE.P($AN$102:$AN$1102,'Flight Input'!U532:U1532)</f>
        <v>-5.7800136376517427E-3</v>
      </c>
    </row>
    <row r="533" spans="1:44" x14ac:dyDescent="0.3">
      <c r="A533">
        <v>531</v>
      </c>
      <c r="B533">
        <f>'Flight Input'!M533</f>
        <v>10.666129999997793</v>
      </c>
      <c r="C533">
        <f ca="1">INDIRECT(CONCATENATE("'Flight Input'!",Analysis!$B$2,A533+2))</f>
        <v>9.9064126800000007</v>
      </c>
      <c r="D533">
        <f t="shared" si="1086"/>
        <v>1.5132999993511476E-2</v>
      </c>
      <c r="F533">
        <f t="shared" ca="1" si="1092"/>
        <v>104.57581511348697</v>
      </c>
      <c r="G533">
        <f t="shared" ca="1" si="1093"/>
        <v>555.98798675570333</v>
      </c>
      <c r="I533">
        <f>SUM(D$2:D533)/COUNT(D$2:D533)</f>
        <v>1.9987815442565643E-2</v>
      </c>
      <c r="J533">
        <f t="shared" si="1087"/>
        <v>0.75711125295286386</v>
      </c>
      <c r="L533">
        <f ca="1">VARA(C$2:C533)</f>
        <v>6.121149908455744E-4</v>
      </c>
      <c r="M533">
        <f t="shared" ca="1" si="1088"/>
        <v>2.7785737162879269E-4</v>
      </c>
      <c r="N533">
        <f t="shared" ca="1" si="1094"/>
        <v>-0.10177558981423188</v>
      </c>
      <c r="O533" t="b">
        <f ca="1">IF(OR(O532,M533*MIN((B533-B$2)*Analysis!$B$19,1)&gt;Analysis!$B$18),TRUE,FALSE)</f>
        <v>0</v>
      </c>
      <c r="P533" t="b">
        <f>IF(OR('Flight Input'!N533=3,'Flight Input'!N533=9),TRUE,FALSE)</f>
        <v>0</v>
      </c>
      <c r="Q533">
        <f ca="1">IF(O533,Q532,SUM(C$2:C533)/COUNT(C$2:C533))+(Analysis!$D$14-500)/1000000</f>
        <v>9.853274885112782</v>
      </c>
      <c r="R533">
        <f t="shared" ca="1" si="1089"/>
        <v>0</v>
      </c>
      <c r="S533">
        <f t="shared" ca="1" si="1095"/>
        <v>0</v>
      </c>
      <c r="T533">
        <f>IF(P533,T532+S533*$D533,0)</f>
        <v>0</v>
      </c>
      <c r="U533">
        <f>IF($P533,T533*Analysis!$B$28+Analysis!$B$29,0)</f>
        <v>0</v>
      </c>
      <c r="V533">
        <f>U533-'Flight Input'!$U533</f>
        <v>0</v>
      </c>
      <c r="W533">
        <f ca="1">MEDIAN2(R533,Analysis!$B$5,2)</f>
        <v>0</v>
      </c>
      <c r="X533">
        <f t="shared" ref="X533:Y533" ca="1" si="1130">X532+W533*$D533</f>
        <v>0</v>
      </c>
      <c r="Y533">
        <f t="shared" ca="1" si="1130"/>
        <v>0</v>
      </c>
      <c r="AA533">
        <f ca="1">AVERAGE2(W533,Analysis!$B$6,2)</f>
        <v>0</v>
      </c>
      <c r="AB533">
        <f t="shared" ref="AB533:AC533" ca="1" si="1131">AB532+AA533*$D533</f>
        <v>0</v>
      </c>
      <c r="AC533">
        <f t="shared" ca="1" si="1131"/>
        <v>0</v>
      </c>
      <c r="AF533">
        <f ca="1">IF(B533&gt;0,C533-Analysis!$B$14,0)</f>
        <v>5.3245288542848712E-2</v>
      </c>
      <c r="AG533">
        <f ca="1">IF(B533&gt;0,AG532+AF533*$D533,0)</f>
        <v>-1.0725907884846498E-3</v>
      </c>
      <c r="AH533">
        <f ca="1">IF(B533&gt;0,AH532+AG533*$D533,0)</f>
        <v>-6.1885697408073613E-2</v>
      </c>
      <c r="AI533">
        <f ca="1">IF(AND(B533&gt;Analysis!$B$39,B533&lt;Analysis!$B$40),FilterInput(AF533,Analysis!$B$34,Analysis!$B$35),0)</f>
        <v>5.3245288542848712E-2</v>
      </c>
      <c r="AJ533">
        <f ca="1">MEDIAN2(AI533,Analysis!$B$5,2)</f>
        <v>5.3245288542848712E-2</v>
      </c>
      <c r="AK533">
        <f ca="1">AVERAGE2(AJ533,Analysis!$B$6,2)</f>
        <v>5.3245288542848712E-2</v>
      </c>
      <c r="AL533">
        <f ca="1">INTEGRAL2(R533,$B533,AL532,R532,$B532,Analysis!$B$22)</f>
        <v>0</v>
      </c>
      <c r="AM533">
        <f ca="1">IF(AND(B533&lt;Analysis!$B$40,B533&gt;0),INTEGRAL2(AL533,$B533,AM532,AL532,$B532,Analysis!$B$23),0)</f>
        <v>0</v>
      </c>
      <c r="AN533">
        <f>IF($P533,AM533*Analysis!$B$30+Analysis!$B$31,0)</f>
        <v>0</v>
      </c>
      <c r="AO533">
        <f>AN533-'Flight Input'!$U533</f>
        <v>0</v>
      </c>
      <c r="AQ533">
        <f>Analysis!$B$36*'Flight Input'!U533+IF('Flight Input'!U533 &gt; 0,Analysis!$B$37,0)</f>
        <v>0</v>
      </c>
      <c r="AR533">
        <f ca="1">_xlfn.COVARIANCE.P($AN$102:$AN$1102,'Flight Input'!U533:U1533)</f>
        <v>-5.7428520478318302E-3</v>
      </c>
    </row>
    <row r="534" spans="1:44" x14ac:dyDescent="0.3">
      <c r="A534">
        <v>532</v>
      </c>
      <c r="B534">
        <f>'Flight Input'!M534</f>
        <v>10.691508999996586</v>
      </c>
      <c r="C534">
        <f ca="1">INDIRECT(CONCATENATE("'Flight Input'!",Analysis!$B$2,A534+2))</f>
        <v>9.8715871800000006</v>
      </c>
      <c r="D534">
        <f t="shared" si="1086"/>
        <v>2.5378999998793006E-2</v>
      </c>
      <c r="F534">
        <f t="shared" ca="1" si="1092"/>
        <v>104.82634612451628</v>
      </c>
      <c r="G534">
        <f t="shared" ca="1" si="1093"/>
        <v>558.64837459387093</v>
      </c>
      <c r="I534">
        <f>SUM(D$2:D534)/COUNT(D$2:D534)</f>
        <v>1.9997949248122461E-2</v>
      </c>
      <c r="J534">
        <f t="shared" si="1087"/>
        <v>1.2690801283624495</v>
      </c>
      <c r="L534">
        <f ca="1">VARA(C$2:C534)</f>
        <v>6.1160113599750268E-4</v>
      </c>
      <c r="M534">
        <f t="shared" ca="1" si="1088"/>
        <v>-2.0247245679347591E-5</v>
      </c>
      <c r="N534">
        <f t="shared" ca="1" si="1094"/>
        <v>-1.3722171875037013</v>
      </c>
      <c r="O534" t="b">
        <f ca="1">IF(OR(O533,M534*MIN((B534-B$2)*Analysis!$B$19,1)&gt;Analysis!$B$18),TRUE,FALSE)</f>
        <v>0</v>
      </c>
      <c r="P534" t="b">
        <f>IF(OR('Flight Input'!N534=3,'Flight Input'!N534=9),TRUE,FALSE)</f>
        <v>0</v>
      </c>
      <c r="Q534">
        <f ca="1">IF(O534,Q533,SUM(C$2:C534)/COUNT(C$2:C534))+(Analysis!$D$14-500)/1000000</f>
        <v>9.8533094485178232</v>
      </c>
      <c r="R534">
        <f t="shared" ca="1" si="1089"/>
        <v>0</v>
      </c>
      <c r="S534">
        <f t="shared" ca="1" si="1095"/>
        <v>0</v>
      </c>
      <c r="T534">
        <f>IF(P534,T533+S534*$D534,0)</f>
        <v>0</v>
      </c>
      <c r="U534">
        <f>IF($P534,T534*Analysis!$B$28+Analysis!$B$29,0)</f>
        <v>0</v>
      </c>
      <c r="V534">
        <f>U534-'Flight Input'!$U534</f>
        <v>0</v>
      </c>
      <c r="W534">
        <f ca="1">MEDIAN2(R534,Analysis!$B$5,2)</f>
        <v>0</v>
      </c>
      <c r="X534">
        <f t="shared" ref="X534:Y534" ca="1" si="1132">X533+W534*$D534</f>
        <v>0</v>
      </c>
      <c r="Y534">
        <f t="shared" ca="1" si="1132"/>
        <v>0</v>
      </c>
      <c r="AA534">
        <f ca="1">AVERAGE2(W534,Analysis!$B$6,2)</f>
        <v>0</v>
      </c>
      <c r="AB534">
        <f t="shared" ref="AB534:AC534" ca="1" si="1133">AB533+AA534*$D534</f>
        <v>0</v>
      </c>
      <c r="AC534">
        <f t="shared" ca="1" si="1133"/>
        <v>0</v>
      </c>
      <c r="AF534">
        <f ca="1">IF(B534&gt;0,C534-Analysis!$B$14,0)</f>
        <v>1.8419788542848536E-2</v>
      </c>
      <c r="AG534">
        <f ca="1">IF(B534&gt;0,AG533+AF534*$D534,0)</f>
        <v>-6.0511497507792934E-4</v>
      </c>
      <c r="AH534">
        <f ca="1">IF(B534&gt;0,AH533+AG534*$D534,0)</f>
        <v>-6.1901054621025388E-2</v>
      </c>
      <c r="AI534">
        <f ca="1">IF(AND(B534&gt;Analysis!$B$39,B534&lt;Analysis!$B$40),FilterInput(AF534,Analysis!$B$34,Analysis!$B$35),0)</f>
        <v>1.8419788542848536E-2</v>
      </c>
      <c r="AJ534">
        <f ca="1">MEDIAN2(AI534,Analysis!$B$5,2)</f>
        <v>1.8419788542848536E-2</v>
      </c>
      <c r="AK534">
        <f ca="1">AVERAGE2(AJ534,Analysis!$B$6,2)</f>
        <v>1.8419788542848536E-2</v>
      </c>
      <c r="AL534">
        <f ca="1">INTEGRAL2(R534,$B534,AL533,R533,$B533,Analysis!$B$22)</f>
        <v>0</v>
      </c>
      <c r="AM534">
        <f ca="1">IF(AND(B534&lt;Analysis!$B$40,B534&gt;0),INTEGRAL2(AL534,$B534,AM533,AL533,$B533,Analysis!$B$23),0)</f>
        <v>0</v>
      </c>
      <c r="AN534">
        <f>IF($P534,AM534*Analysis!$B$30+Analysis!$B$31,0)</f>
        <v>0</v>
      </c>
      <c r="AO534">
        <f>AN534-'Flight Input'!$U534</f>
        <v>0</v>
      </c>
      <c r="AQ534">
        <f>Analysis!$B$36*'Flight Input'!U534+IF('Flight Input'!U534 &gt; 0,Analysis!$B$37,0)</f>
        <v>0</v>
      </c>
      <c r="AR534">
        <f ca="1">_xlfn.COVARIANCE.P($AN$102:$AN$1102,'Flight Input'!U534:U1534)</f>
        <v>-5.7051800455103392E-3</v>
      </c>
    </row>
    <row r="535" spans="1:44" x14ac:dyDescent="0.3">
      <c r="A535">
        <v>533</v>
      </c>
      <c r="B535">
        <f>'Flight Input'!M535</f>
        <v>10.711544999998296</v>
      </c>
      <c r="C535">
        <f ca="1">INDIRECT(CONCATENATE("'Flight Input'!",Analysis!$B$2,A535+2))</f>
        <v>9.8095487400000003</v>
      </c>
      <c r="D535">
        <f t="shared" si="1086"/>
        <v>2.0036000001709908E-2</v>
      </c>
      <c r="F535">
        <f t="shared" ca="1" si="1092"/>
        <v>105.02289024308769</v>
      </c>
      <c r="G535">
        <f t="shared" ca="1" si="1093"/>
        <v>560.75261322296103</v>
      </c>
      <c r="I535">
        <f>SUM(D$2:D535)/COUNT(D$2:D535)</f>
        <v>1.9998020637904051E-2</v>
      </c>
      <c r="J535">
        <f t="shared" si="1087"/>
        <v>1.0018991561461774</v>
      </c>
      <c r="L535">
        <f ca="1">VARA(C$2:C535)</f>
        <v>6.1402180219378034E-4</v>
      </c>
      <c r="M535">
        <f t="shared" ca="1" si="1088"/>
        <v>1.2081584128923327E-4</v>
      </c>
      <c r="N535">
        <f t="shared" ca="1" si="1094"/>
        <v>-3.0963485723051396</v>
      </c>
      <c r="O535" t="b">
        <f ca="1">IF(OR(O534,M535*MIN((B535-B$2)*Analysis!$B$19,1)&gt;Analysis!$B$18),TRUE,FALSE)</f>
        <v>0</v>
      </c>
      <c r="P535" t="b">
        <f>IF(OR('Flight Input'!N535=3,'Flight Input'!N535=9),TRUE,FALSE)</f>
        <v>0</v>
      </c>
      <c r="Q535">
        <f ca="1">IF(O535,Q534,SUM(C$2:C535)/COUNT(C$2:C535))+(Analysis!$D$14-500)/1000000</f>
        <v>9.8532277056179769</v>
      </c>
      <c r="R535">
        <f t="shared" ca="1" si="1089"/>
        <v>0</v>
      </c>
      <c r="S535">
        <f t="shared" ca="1" si="1095"/>
        <v>0</v>
      </c>
      <c r="T535">
        <f>IF(P535,T534+S535*$D535,0)</f>
        <v>0</v>
      </c>
      <c r="U535">
        <f>IF($P535,T535*Analysis!$B$28+Analysis!$B$29,0)</f>
        <v>0</v>
      </c>
      <c r="V535">
        <f>U535-'Flight Input'!$U535</f>
        <v>0</v>
      </c>
      <c r="W535">
        <f ca="1">MEDIAN2(R535,Analysis!$B$5,2)</f>
        <v>0</v>
      </c>
      <c r="X535">
        <f t="shared" ref="X535:Y535" ca="1" si="1134">X534+W535*$D535</f>
        <v>0</v>
      </c>
      <c r="Y535">
        <f t="shared" ca="1" si="1134"/>
        <v>0</v>
      </c>
      <c r="AA535">
        <f ca="1">AVERAGE2(W535,Analysis!$B$6,2)</f>
        <v>0</v>
      </c>
      <c r="AB535">
        <f t="shared" ref="AB535:AC535" ca="1" si="1135">AB534+AA535*$D535</f>
        <v>0</v>
      </c>
      <c r="AC535">
        <f t="shared" ca="1" si="1135"/>
        <v>0</v>
      </c>
      <c r="AF535">
        <f ca="1">IF(B535&gt;0,C535-Analysis!$B$14,0)</f>
        <v>-4.3618651457151714E-2</v>
      </c>
      <c r="AG535">
        <f ca="1">IF(B535&gt;0,AG534+AF535*$D535,0)</f>
        <v>-1.4790582757480048E-3</v>
      </c>
      <c r="AH535">
        <f ca="1">IF(B535&gt;0,AH534+AG535*$D535,0)</f>
        <v>-6.1930689032640804E-2</v>
      </c>
      <c r="AI535">
        <f ca="1">IF(AND(B535&gt;Analysis!$B$39,B535&lt;Analysis!$B$40),FilterInput(AF535,Analysis!$B$34,Analysis!$B$35),0)</f>
        <v>-4.3618651457151714E-2</v>
      </c>
      <c r="AJ535">
        <f ca="1">MEDIAN2(AI535,Analysis!$B$5,2)</f>
        <v>-4.3618651457151714E-2</v>
      </c>
      <c r="AK535">
        <f ca="1">AVERAGE2(AJ535,Analysis!$B$6,2)</f>
        <v>-4.3618651457151714E-2</v>
      </c>
      <c r="AL535">
        <f ca="1">INTEGRAL2(R535,$B535,AL534,R534,$B534,Analysis!$B$22)</f>
        <v>0</v>
      </c>
      <c r="AM535">
        <f ca="1">IF(AND(B535&lt;Analysis!$B$40,B535&gt;0),INTEGRAL2(AL535,$B535,AM534,AL534,$B534,Analysis!$B$23),0)</f>
        <v>0</v>
      </c>
      <c r="AN535">
        <f>IF($P535,AM535*Analysis!$B$30+Analysis!$B$31,0)</f>
        <v>0</v>
      </c>
      <c r="AO535">
        <f>AN535-'Flight Input'!$U535</f>
        <v>0</v>
      </c>
      <c r="AQ535">
        <f>Analysis!$B$36*'Flight Input'!U535+IF('Flight Input'!U535 &gt; 0,Analysis!$B$37,0)</f>
        <v>0</v>
      </c>
      <c r="AR535">
        <f ca="1">_xlfn.COVARIANCE.P($AN$102:$AN$1102,'Flight Input'!U535:U1535)</f>
        <v>-5.6669493520949696E-3</v>
      </c>
    </row>
    <row r="536" spans="1:44" x14ac:dyDescent="0.3">
      <c r="A536">
        <v>534</v>
      </c>
      <c r="B536">
        <f>'Flight Input'!M536</f>
        <v>10.731562999993912</v>
      </c>
      <c r="C536">
        <f ca="1">INDIRECT(CONCATENATE("'Flight Input'!",Analysis!$B$2,A536+2))</f>
        <v>9.8886958200000006</v>
      </c>
      <c r="D536">
        <f t="shared" si="1086"/>
        <v>2.0017999995616265E-2</v>
      </c>
      <c r="F536">
        <f t="shared" ca="1" si="1092"/>
        <v>105.22084215596909</v>
      </c>
      <c r="G536">
        <f t="shared" ca="1" si="1093"/>
        <v>562.85892404077799</v>
      </c>
      <c r="I536">
        <f>SUM(D$2:D536)/COUNT(D$2:D536)</f>
        <v>1.9998058052431603E-2</v>
      </c>
      <c r="J536">
        <f t="shared" si="1087"/>
        <v>1.0009971939841547</v>
      </c>
      <c r="L536">
        <f ca="1">VARA(C$2:C536)</f>
        <v>6.1523793409513406E-4</v>
      </c>
      <c r="M536">
        <f t="shared" ca="1" si="1088"/>
        <v>6.0751918354483349E-5</v>
      </c>
      <c r="N536">
        <f t="shared" ca="1" si="1094"/>
        <v>3.9537955848402762</v>
      </c>
      <c r="O536" t="b">
        <f ca="1">IF(OR(O535,M536*MIN((B536-B$2)*Analysis!$B$19,1)&gt;Analysis!$B$18),TRUE,FALSE)</f>
        <v>0</v>
      </c>
      <c r="P536" t="b">
        <f>IF(OR('Flight Input'!N536=3,'Flight Input'!N536=9),TRUE,FALSE)</f>
        <v>0</v>
      </c>
      <c r="Q536">
        <f ca="1">IF(O536,Q535,SUM(C$2:C536)/COUNT(C$2:C536))+(Analysis!$D$14-500)/1000000</f>
        <v>9.8532942067663551</v>
      </c>
      <c r="R536">
        <f t="shared" ca="1" si="1089"/>
        <v>0</v>
      </c>
      <c r="S536">
        <f t="shared" ca="1" si="1095"/>
        <v>0</v>
      </c>
      <c r="T536">
        <f>IF(P536,T535+S536*$D536,0)</f>
        <v>0</v>
      </c>
      <c r="U536">
        <f>IF($P536,T536*Analysis!$B$28+Analysis!$B$29,0)</f>
        <v>0</v>
      </c>
      <c r="V536">
        <f>U536-'Flight Input'!$U536</f>
        <v>0</v>
      </c>
      <c r="W536">
        <f ca="1">MEDIAN2(R536,Analysis!$B$5,2)</f>
        <v>0</v>
      </c>
      <c r="X536">
        <f t="shared" ref="X536:Y536" ca="1" si="1136">X535+W536*$D536</f>
        <v>0</v>
      </c>
      <c r="Y536">
        <f t="shared" ca="1" si="1136"/>
        <v>0</v>
      </c>
      <c r="AA536">
        <f ca="1">AVERAGE2(W536,Analysis!$B$6,2)</f>
        <v>0</v>
      </c>
      <c r="AB536">
        <f t="shared" ref="AB536:AC536" ca="1" si="1137">AB535+AA536*$D536</f>
        <v>0</v>
      </c>
      <c r="AC536">
        <f t="shared" ca="1" si="1137"/>
        <v>0</v>
      </c>
      <c r="AF536">
        <f ca="1">IF(B536&gt;0,C536-Analysis!$B$14,0)</f>
        <v>3.5528428542848545E-2</v>
      </c>
      <c r="AG536">
        <f ca="1">IF(B536&gt;0,AG535+AF536*$D536,0)</f>
        <v>-7.6785019333300991E-4</v>
      </c>
      <c r="AH536">
        <f ca="1">IF(B536&gt;0,AH535+AG536*$D536,0)</f>
        <v>-6.194605985780758E-2</v>
      </c>
      <c r="AI536">
        <f ca="1">IF(AND(B536&gt;Analysis!$B$39,B536&lt;Analysis!$B$40),FilterInput(AF536,Analysis!$B$34,Analysis!$B$35),0)</f>
        <v>3.5528428542848545E-2</v>
      </c>
      <c r="AJ536">
        <f ca="1">MEDIAN2(AI536,Analysis!$B$5,2)</f>
        <v>3.5528428542848545E-2</v>
      </c>
      <c r="AK536">
        <f ca="1">AVERAGE2(AJ536,Analysis!$B$6,2)</f>
        <v>3.5528428542848545E-2</v>
      </c>
      <c r="AL536">
        <f ca="1">INTEGRAL2(R536,$B536,AL535,R535,$B535,Analysis!$B$22)</f>
        <v>0</v>
      </c>
      <c r="AM536">
        <f ca="1">IF(AND(B536&lt;Analysis!$B$40,B536&gt;0),INTEGRAL2(AL536,$B536,AM535,AL535,$B535,Analysis!$B$23),0)</f>
        <v>0</v>
      </c>
      <c r="AN536">
        <f>IF($P536,AM536*Analysis!$B$30+Analysis!$B$31,0)</f>
        <v>0</v>
      </c>
      <c r="AO536">
        <f>AN536-'Flight Input'!$U536</f>
        <v>0</v>
      </c>
      <c r="AQ536">
        <f>Analysis!$B$36*'Flight Input'!U536+IF('Flight Input'!U536 &gt; 0,Analysis!$B$37,0)</f>
        <v>0</v>
      </c>
      <c r="AR536">
        <f ca="1">_xlfn.COVARIANCE.P($AN$102:$AN$1102,'Flight Input'!U536:U1536)</f>
        <v>-5.6281503336375457E-3</v>
      </c>
    </row>
    <row r="537" spans="1:44" x14ac:dyDescent="0.3">
      <c r="A537">
        <v>535</v>
      </c>
      <c r="B537">
        <f>'Flight Input'!M537</f>
        <v>10.752687999993213</v>
      </c>
      <c r="C537">
        <f ca="1">INDIRECT(CONCATENATE("'Flight Input'!",Analysis!$B$2,A537+2))</f>
        <v>9.9559335600000001</v>
      </c>
      <c r="D537">
        <f t="shared" si="1086"/>
        <v>2.1124999999301508E-2</v>
      </c>
      <c r="F537">
        <f t="shared" ca="1" si="1092"/>
        <v>105.43116125241714</v>
      </c>
      <c r="G537">
        <f t="shared" ca="1" si="1093"/>
        <v>565.08615732216163</v>
      </c>
      <c r="I537">
        <f>SUM(D$2:D537)/COUNT(D$2:D537)</f>
        <v>2.0000164485977152E-2</v>
      </c>
      <c r="J537">
        <f t="shared" si="1087"/>
        <v>1.0562413131208506</v>
      </c>
      <c r="L537">
        <f ca="1">VARA(C$2:C537)</f>
        <v>6.3378465364436918E-4</v>
      </c>
      <c r="M537">
        <f t="shared" ca="1" si="1088"/>
        <v>8.7795122129459688E-4</v>
      </c>
      <c r="N537">
        <f t="shared" ca="1" si="1094"/>
        <v>3.182851597738352</v>
      </c>
      <c r="O537" t="b">
        <f ca="1">IF(OR(O536,M537*MIN((B537-B$2)*Analysis!$B$19,1)&gt;Analysis!$B$18),TRUE,FALSE)</f>
        <v>0</v>
      </c>
      <c r="P537" t="b">
        <f>IF(OR('Flight Input'!N537=3,'Flight Input'!N537=9),TRUE,FALSE)</f>
        <v>0</v>
      </c>
      <c r="Q537">
        <f ca="1">IF(O537,Q536,SUM(C$2:C537)/COUNT(C$2:C537))+(Analysis!$D$14-500)/1000000</f>
        <v>9.8534859033208946</v>
      </c>
      <c r="R537">
        <f t="shared" ca="1" si="1089"/>
        <v>0</v>
      </c>
      <c r="S537">
        <f t="shared" ca="1" si="1095"/>
        <v>0</v>
      </c>
      <c r="T537">
        <f>IF(P537,T536+S537*$D537,0)</f>
        <v>0</v>
      </c>
      <c r="U537">
        <f>IF($P537,T537*Analysis!$B$28+Analysis!$B$29,0)</f>
        <v>0</v>
      </c>
      <c r="V537">
        <f>U537-'Flight Input'!$U537</f>
        <v>0</v>
      </c>
      <c r="W537">
        <f ca="1">MEDIAN2(R537,Analysis!$B$5,2)</f>
        <v>0</v>
      </c>
      <c r="X537">
        <f t="shared" ref="X537:Y537" ca="1" si="1138">X536+W537*$D537</f>
        <v>0</v>
      </c>
      <c r="Y537">
        <f t="shared" ca="1" si="1138"/>
        <v>0</v>
      </c>
      <c r="AA537">
        <f ca="1">AVERAGE2(W537,Analysis!$B$6,2)</f>
        <v>0</v>
      </c>
      <c r="AB537">
        <f t="shared" ref="AB537:AC537" ca="1" si="1139">AB536+AA537*$D537</f>
        <v>0</v>
      </c>
      <c r="AC537">
        <f t="shared" ca="1" si="1139"/>
        <v>0</v>
      </c>
      <c r="AF537">
        <f ca="1">IF(B537&gt;0,C537-Analysis!$B$14,0)</f>
        <v>0.10276616854284804</v>
      </c>
      <c r="AG537">
        <f ca="1">IF(B537&gt;0,AG536+AF537*$D537,0)</f>
        <v>1.4030851170628738E-3</v>
      </c>
      <c r="AH537">
        <f ca="1">IF(B537&gt;0,AH536+AG537*$D537,0)</f>
        <v>-6.1916419684710608E-2</v>
      </c>
      <c r="AI537">
        <f ca="1">IF(AND(B537&gt;Analysis!$B$39,B537&lt;Analysis!$B$40),FilterInput(AF537,Analysis!$B$34,Analysis!$B$35),0)</f>
        <v>0.10276616854284804</v>
      </c>
      <c r="AJ537">
        <f ca="1">MEDIAN2(AI537,Analysis!$B$5,2)</f>
        <v>0.10276616854284804</v>
      </c>
      <c r="AK537">
        <f ca="1">AVERAGE2(AJ537,Analysis!$B$6,2)</f>
        <v>0.10276616854284804</v>
      </c>
      <c r="AL537">
        <f ca="1">INTEGRAL2(R537,$B537,AL536,R536,$B536,Analysis!$B$22)</f>
        <v>0</v>
      </c>
      <c r="AM537">
        <f ca="1">IF(AND(B537&lt;Analysis!$B$40,B537&gt;0),INTEGRAL2(AL537,$B537,AM536,AL536,$B536,Analysis!$B$23),0)</f>
        <v>0</v>
      </c>
      <c r="AN537">
        <f>IF($P537,AM537*Analysis!$B$30+Analysis!$B$31,0)</f>
        <v>0</v>
      </c>
      <c r="AO537">
        <f>AN537-'Flight Input'!$U537</f>
        <v>0</v>
      </c>
      <c r="AQ537">
        <f>Analysis!$B$36*'Flight Input'!U537+IF('Flight Input'!U537 &gt; 0,Analysis!$B$37,0)</f>
        <v>0</v>
      </c>
      <c r="AR537">
        <f ca="1">_xlfn.COVARIANCE.P($AN$102:$AN$1102,'Flight Input'!U537:U1537)</f>
        <v>-5.5888074335046526E-3</v>
      </c>
    </row>
    <row r="538" spans="1:44" x14ac:dyDescent="0.3">
      <c r="A538">
        <v>536</v>
      </c>
      <c r="B538">
        <f>'Flight Input'!M538</f>
        <v>10.768247999993037</v>
      </c>
      <c r="C538">
        <f ca="1">INDIRECT(CONCATENATE("'Flight Input'!",Analysis!$B$2,A538+2))</f>
        <v>9.7801285500000006</v>
      </c>
      <c r="D538">
        <f t="shared" si="1086"/>
        <v>1.5559999999823049E-2</v>
      </c>
      <c r="F538">
        <f t="shared" ca="1" si="1092"/>
        <v>105.58334005265341</v>
      </c>
      <c r="G538">
        <f t="shared" ca="1" si="1093"/>
        <v>566.7290340933622</v>
      </c>
      <c r="I538">
        <f>SUM(D$2:D538)/COUNT(D$2:D538)</f>
        <v>1.9991880597010448E-2</v>
      </c>
      <c r="J538">
        <f t="shared" si="1087"/>
        <v>0.77831597304306954</v>
      </c>
      <c r="L538">
        <f ca="1">VARA(C$2:C538)</f>
        <v>6.4259323405557354E-4</v>
      </c>
      <c r="M538">
        <f t="shared" ca="1" si="1088"/>
        <v>5.661041395439929E-4</v>
      </c>
      <c r="N538">
        <f t="shared" ca="1" si="1094"/>
        <v>-11.298522493701721</v>
      </c>
      <c r="O538" t="b">
        <f ca="1">IF(OR(O537,M538*MIN((B538-B$2)*Analysis!$B$19,1)&gt;Analysis!$B$18),TRUE,FALSE)</f>
        <v>0</v>
      </c>
      <c r="P538" t="b">
        <f>IF(OR('Flight Input'!N538=3,'Flight Input'!N538=9),TRUE,FALSE)</f>
        <v>0</v>
      </c>
      <c r="Q538">
        <f ca="1">IF(O538,Q537,SUM(C$2:C538)/COUNT(C$2:C538))+(Analysis!$D$14-500)/1000000</f>
        <v>9.8533495022905022</v>
      </c>
      <c r="R538">
        <f t="shared" ca="1" si="1089"/>
        <v>0</v>
      </c>
      <c r="S538">
        <f t="shared" ca="1" si="1095"/>
        <v>0</v>
      </c>
      <c r="T538">
        <f>IF(P538,T537+S538*$D538,0)</f>
        <v>0</v>
      </c>
      <c r="U538">
        <f>IF($P538,T538*Analysis!$B$28+Analysis!$B$29,0)</f>
        <v>0</v>
      </c>
      <c r="V538">
        <f>U538-'Flight Input'!$U538</f>
        <v>0</v>
      </c>
      <c r="W538">
        <f ca="1">MEDIAN2(R538,Analysis!$B$5,2)</f>
        <v>0</v>
      </c>
      <c r="X538">
        <f t="shared" ref="X538:Y538" ca="1" si="1140">X537+W538*$D538</f>
        <v>0</v>
      </c>
      <c r="Y538">
        <f t="shared" ca="1" si="1140"/>
        <v>0</v>
      </c>
      <c r="AA538">
        <f ca="1">AVERAGE2(W538,Analysis!$B$6,2)</f>
        <v>0</v>
      </c>
      <c r="AB538">
        <f t="shared" ref="AB538:AC538" ca="1" si="1141">AB537+AA538*$D538</f>
        <v>0</v>
      </c>
      <c r="AC538">
        <f t="shared" ca="1" si="1141"/>
        <v>0</v>
      </c>
      <c r="AF538">
        <f ca="1">IF(B538&gt;0,C538-Analysis!$B$14,0)</f>
        <v>-7.3038841457151449E-2</v>
      </c>
      <c r="AG538">
        <f ca="1">IF(B538&gt;0,AG537+AF538*$D538,0)</f>
        <v>2.6660074400252157E-4</v>
      </c>
      <c r="AH538">
        <f ca="1">IF(B538&gt;0,AH537+AG538*$D538,0)</f>
        <v>-6.1912271377133975E-2</v>
      </c>
      <c r="AI538">
        <f ca="1">IF(AND(B538&gt;Analysis!$B$39,B538&lt;Analysis!$B$40),FilterInput(AF538,Analysis!$B$34,Analysis!$B$35),0)</f>
        <v>-7.3038841457151449E-2</v>
      </c>
      <c r="AJ538">
        <f ca="1">MEDIAN2(AI538,Analysis!$B$5,2)</f>
        <v>-7.3038841457151449E-2</v>
      </c>
      <c r="AK538">
        <f ca="1">AVERAGE2(AJ538,Analysis!$B$6,2)</f>
        <v>-7.3038841457151449E-2</v>
      </c>
      <c r="AL538">
        <f ca="1">INTEGRAL2(R538,$B538,AL537,R537,$B537,Analysis!$B$22)</f>
        <v>0</v>
      </c>
      <c r="AM538">
        <f ca="1">IF(AND(B538&lt;Analysis!$B$40,B538&gt;0),INTEGRAL2(AL538,$B538,AM537,AL537,$B537,Analysis!$B$23),0)</f>
        <v>0</v>
      </c>
      <c r="AN538">
        <f>IF($P538,AM538*Analysis!$B$30+Analysis!$B$31,0)</f>
        <v>0</v>
      </c>
      <c r="AO538">
        <f>AN538-'Flight Input'!$U538</f>
        <v>0</v>
      </c>
      <c r="AQ538">
        <f>Analysis!$B$36*'Flight Input'!U538+IF('Flight Input'!U538 &gt; 0,Analysis!$B$37,0)</f>
        <v>0</v>
      </c>
      <c r="AR538">
        <f ca="1">_xlfn.COVARIANCE.P($AN$102:$AN$1102,'Flight Input'!U538:U1538)</f>
        <v>-5.5489191906836393E-3</v>
      </c>
    </row>
    <row r="539" spans="1:44" x14ac:dyDescent="0.3">
      <c r="A539">
        <v>537</v>
      </c>
      <c r="B539">
        <f>'Flight Input'!M539</f>
        <v>10.792191000000457</v>
      </c>
      <c r="C539">
        <f ca="1">INDIRECT(CONCATENATE("'Flight Input'!",Analysis!$B$2,A539+2))</f>
        <v>9.7760672100000008</v>
      </c>
      <c r="D539">
        <f t="shared" si="1086"/>
        <v>2.3943000007420778E-2</v>
      </c>
      <c r="F539">
        <f t="shared" ca="1" si="1092"/>
        <v>105.81740842993499</v>
      </c>
      <c r="G539">
        <f t="shared" ca="1" si="1093"/>
        <v>569.26262030418536</v>
      </c>
      <c r="I539">
        <f>SUM(D$2:D539)/COUNT(D$2:D539)</f>
        <v>1.9999238361275644E-2</v>
      </c>
      <c r="J539">
        <f t="shared" si="1087"/>
        <v>1.1971955918972097</v>
      </c>
      <c r="L539">
        <f ca="1">VARA(C$2:C539)</f>
        <v>6.5246641775050008E-4</v>
      </c>
      <c r="M539">
        <f t="shared" ca="1" si="1088"/>
        <v>4.1236201361009471E-4</v>
      </c>
      <c r="N539">
        <f t="shared" ca="1" si="1094"/>
        <v>-0.16962536017796642</v>
      </c>
      <c r="O539" t="b">
        <f ca="1">IF(OR(O538,M539*MIN((B539-B$2)*Analysis!$B$19,1)&gt;Analysis!$B$18),TRUE,FALSE)</f>
        <v>0</v>
      </c>
      <c r="P539" t="b">
        <f>IF(OR('Flight Input'!N539=3,'Flight Input'!N539=9),TRUE,FALSE)</f>
        <v>0</v>
      </c>
      <c r="Q539">
        <f ca="1">IF(O539,Q538,SUM(C$2:C539)/COUNT(C$2:C539))+(Analysis!$D$14-500)/1000000</f>
        <v>9.8532060593680288</v>
      </c>
      <c r="R539">
        <f t="shared" ca="1" si="1089"/>
        <v>0</v>
      </c>
      <c r="S539">
        <f t="shared" ca="1" si="1095"/>
        <v>0</v>
      </c>
      <c r="T539">
        <f>IF(P539,T538+S539*$D539,0)</f>
        <v>0</v>
      </c>
      <c r="U539">
        <f>IF($P539,T539*Analysis!$B$28+Analysis!$B$29,0)</f>
        <v>0</v>
      </c>
      <c r="V539">
        <f>U539-'Flight Input'!$U539</f>
        <v>0</v>
      </c>
      <c r="W539">
        <f ca="1">MEDIAN2(R539,Analysis!$B$5,2)</f>
        <v>0</v>
      </c>
      <c r="X539">
        <f t="shared" ref="X539:Y539" ca="1" si="1142">X538+W539*$D539</f>
        <v>0</v>
      </c>
      <c r="Y539">
        <f t="shared" ca="1" si="1142"/>
        <v>0</v>
      </c>
      <c r="AA539">
        <f ca="1">AVERAGE2(W539,Analysis!$B$6,2)</f>
        <v>0</v>
      </c>
      <c r="AB539">
        <f t="shared" ref="AB539:AC539" ca="1" si="1143">AB538+AA539*$D539</f>
        <v>0</v>
      </c>
      <c r="AC539">
        <f t="shared" ca="1" si="1143"/>
        <v>0</v>
      </c>
      <c r="AF539">
        <f ca="1">IF(B539&gt;0,C539-Analysis!$B$14,0)</f>
        <v>-7.7100181457151251E-2</v>
      </c>
      <c r="AG539">
        <f ca="1">IF(B539&gt;0,AG538+AF539*$D539,0)</f>
        <v>-1.5794089011981942E-3</v>
      </c>
      <c r="AH539">
        <f ca="1">IF(B539&gt;0,AH538+AG539*$D539,0)</f>
        <v>-6.1950087164467087E-2</v>
      </c>
      <c r="AI539">
        <f ca="1">IF(AND(B539&gt;Analysis!$B$39,B539&lt;Analysis!$B$40),FilterInput(AF539,Analysis!$B$34,Analysis!$B$35),0)</f>
        <v>-7.7100181457151251E-2</v>
      </c>
      <c r="AJ539">
        <f ca="1">MEDIAN2(AI539,Analysis!$B$5,2)</f>
        <v>-7.7100181457151251E-2</v>
      </c>
      <c r="AK539">
        <f ca="1">AVERAGE2(AJ539,Analysis!$B$6,2)</f>
        <v>-7.7100181457151251E-2</v>
      </c>
      <c r="AL539">
        <f ca="1">INTEGRAL2(R539,$B539,AL538,R538,$B538,Analysis!$B$22)</f>
        <v>0</v>
      </c>
      <c r="AM539">
        <f ca="1">IF(AND(B539&lt;Analysis!$B$40,B539&gt;0),INTEGRAL2(AL539,$B539,AM538,AL538,$B538,Analysis!$B$23),0)</f>
        <v>0</v>
      </c>
      <c r="AN539">
        <f>IF($P539,AM539*Analysis!$B$30+Analysis!$B$31,0)</f>
        <v>0</v>
      </c>
      <c r="AO539">
        <f>AN539-'Flight Input'!$U539</f>
        <v>0</v>
      </c>
      <c r="AQ539">
        <f>Analysis!$B$36*'Flight Input'!U539+IF('Flight Input'!U539 &gt; 0,Analysis!$B$37,0)</f>
        <v>0</v>
      </c>
      <c r="AR539">
        <f ca="1">_xlfn.COVARIANCE.P($AN$102:$AN$1102,'Flight Input'!U539:U1539)</f>
        <v>-5.5084566896666564E-3</v>
      </c>
    </row>
    <row r="540" spans="1:44" x14ac:dyDescent="0.3">
      <c r="A540">
        <v>538</v>
      </c>
      <c r="B540">
        <f>'Flight Input'!M540</f>
        <v>10.812338000003365</v>
      </c>
      <c r="C540">
        <f ca="1">INDIRECT(CONCATENATE("'Flight Input'!",Analysis!$B$2,A540+2))</f>
        <v>9.9441419399999997</v>
      </c>
      <c r="D540">
        <f t="shared" si="1086"/>
        <v>2.0147000002907589E-2</v>
      </c>
      <c r="F540">
        <f t="shared" ca="1" si="1092"/>
        <v>106.01775305762908</v>
      </c>
      <c r="G540">
        <f t="shared" ca="1" si="1093"/>
        <v>571.39855997534562</v>
      </c>
      <c r="I540">
        <f>SUM(D$2:D540)/COUNT(D$2:D540)</f>
        <v>1.9999513011167154E-2</v>
      </c>
      <c r="J540">
        <f t="shared" si="1087"/>
        <v>1.007374529152689</v>
      </c>
      <c r="L540">
        <f ca="1">VARA(C$2:C540)</f>
        <v>6.6663278732274813E-4</v>
      </c>
      <c r="M540">
        <f t="shared" ca="1" si="1088"/>
        <v>7.0315032363148732E-4</v>
      </c>
      <c r="N540">
        <f t="shared" ca="1" si="1094"/>
        <v>8.34241971389004</v>
      </c>
      <c r="O540" t="b">
        <f ca="1">IF(OR(O539,M540*MIN((B540-B$2)*Analysis!$B$19,1)&gt;Analysis!$B$18),TRUE,FALSE)</f>
        <v>0</v>
      </c>
      <c r="P540" t="b">
        <f>IF(OR('Flight Input'!N540=3,'Flight Input'!N540=9),TRUE,FALSE)</f>
        <v>0</v>
      </c>
      <c r="Q540">
        <f ca="1">IF(O540,Q539,SUM(C$2:C540)/COUNT(C$2:C540))+(Analysis!$D$14-500)/1000000</f>
        <v>9.8533749756586264</v>
      </c>
      <c r="R540">
        <f t="shared" ca="1" si="1089"/>
        <v>0</v>
      </c>
      <c r="S540">
        <f t="shared" ca="1" si="1095"/>
        <v>0</v>
      </c>
      <c r="T540">
        <f>IF(P540,T539+S540*$D540,0)</f>
        <v>0</v>
      </c>
      <c r="U540">
        <f>IF($P540,T540*Analysis!$B$28+Analysis!$B$29,0)</f>
        <v>0</v>
      </c>
      <c r="V540">
        <f>U540-'Flight Input'!$U540</f>
        <v>0</v>
      </c>
      <c r="W540">
        <f ca="1">MEDIAN2(R540,Analysis!$B$5,2)</f>
        <v>0</v>
      </c>
      <c r="X540">
        <f t="shared" ref="X540:Y540" ca="1" si="1144">X539+W540*$D540</f>
        <v>0</v>
      </c>
      <c r="Y540">
        <f t="shared" ca="1" si="1144"/>
        <v>0</v>
      </c>
      <c r="AA540">
        <f ca="1">AVERAGE2(W540,Analysis!$B$6,2)</f>
        <v>0</v>
      </c>
      <c r="AB540">
        <f t="shared" ref="AB540:AC540" ca="1" si="1145">AB539+AA540*$D540</f>
        <v>0</v>
      </c>
      <c r="AC540">
        <f t="shared" ca="1" si="1145"/>
        <v>0</v>
      </c>
      <c r="AF540">
        <f ca="1">IF(B540&gt;0,C540-Analysis!$B$14,0)</f>
        <v>9.09745485428477E-2</v>
      </c>
      <c r="AG540">
        <f ca="1">IF(B540&gt;0,AG539+AF540*$D540,0)</f>
        <v>2.53455328559075E-4</v>
      </c>
      <c r="AH540">
        <f ca="1">IF(B540&gt;0,AH539+AG540*$D540,0)</f>
        <v>-6.1944980799961871E-2</v>
      </c>
      <c r="AI540">
        <f ca="1">IF(AND(B540&gt;Analysis!$B$39,B540&lt;Analysis!$B$40),FilterInput(AF540,Analysis!$B$34,Analysis!$B$35),0)</f>
        <v>9.09745485428477E-2</v>
      </c>
      <c r="AJ540">
        <f ca="1">MEDIAN2(AI540,Analysis!$B$5,2)</f>
        <v>9.09745485428477E-2</v>
      </c>
      <c r="AK540">
        <f ca="1">AVERAGE2(AJ540,Analysis!$B$6,2)</f>
        <v>9.09745485428477E-2</v>
      </c>
      <c r="AL540">
        <f ca="1">INTEGRAL2(R540,$B540,AL539,R539,$B539,Analysis!$B$22)</f>
        <v>0</v>
      </c>
      <c r="AM540">
        <f ca="1">IF(AND(B540&lt;Analysis!$B$40,B540&gt;0),INTEGRAL2(AL540,$B540,AM539,AL539,$B539,Analysis!$B$23),0)</f>
        <v>0</v>
      </c>
      <c r="AN540">
        <f>IF($P540,AM540*Analysis!$B$30+Analysis!$B$31,0)</f>
        <v>0</v>
      </c>
      <c r="AO540">
        <f>AN540-'Flight Input'!$U540</f>
        <v>0</v>
      </c>
      <c r="AQ540">
        <f>Analysis!$B$36*'Flight Input'!U540+IF('Flight Input'!U540 &gt; 0,Analysis!$B$37,0)</f>
        <v>0</v>
      </c>
      <c r="AR540">
        <f ca="1">_xlfn.COVARIANCE.P($AN$102:$AN$1102,'Flight Input'!U540:U1540)</f>
        <v>-5.4675036202237329E-3</v>
      </c>
    </row>
    <row r="541" spans="1:44" x14ac:dyDescent="0.3">
      <c r="A541">
        <v>539</v>
      </c>
      <c r="B541">
        <f>'Flight Input'!M541</f>
        <v>10.827447999996366</v>
      </c>
      <c r="C541">
        <f ca="1">INDIRECT(CONCATENATE("'Flight Input'!",Analysis!$B$2,A541+2))</f>
        <v>9.8729017200000015</v>
      </c>
      <c r="D541">
        <f t="shared" si="1086"/>
        <v>1.5109999993001111E-2</v>
      </c>
      <c r="F541">
        <f t="shared" ca="1" si="1092"/>
        <v>106.16693260254918</v>
      </c>
      <c r="G541">
        <f t="shared" ca="1" si="1093"/>
        <v>573.00274232622712</v>
      </c>
      <c r="I541">
        <f>SUM(D$2:D541)/COUNT(D$2:D541)</f>
        <v>1.9990441558443282E-2</v>
      </c>
      <c r="J541">
        <f t="shared" si="1087"/>
        <v>0.75586124242559116</v>
      </c>
      <c r="L541">
        <f ca="1">VARA(C$2:C541)</f>
        <v>6.6611006907364126E-4</v>
      </c>
      <c r="M541">
        <f t="shared" ca="1" si="1088"/>
        <v>-3.4594192544605667E-5</v>
      </c>
      <c r="N541">
        <f t="shared" ca="1" si="1094"/>
        <v>-4.7147730001983037</v>
      </c>
      <c r="O541" t="b">
        <f ca="1">IF(OR(O540,M541*MIN((B541-B$2)*Analysis!$B$19,1)&gt;Analysis!$B$18),TRUE,FALSE)</f>
        <v>0</v>
      </c>
      <c r="P541" t="b">
        <f>IF(OR('Flight Input'!N541=3,'Flight Input'!N541=9),TRUE,FALSE)</f>
        <v>0</v>
      </c>
      <c r="Q541">
        <f ca="1">IF(O541,Q540,SUM(C$2:C541)/COUNT(C$2:C541))+(Analysis!$D$14-500)/1000000</f>
        <v>9.8534113399999992</v>
      </c>
      <c r="R541">
        <f t="shared" ca="1" si="1089"/>
        <v>0</v>
      </c>
      <c r="S541">
        <f t="shared" ca="1" si="1095"/>
        <v>0</v>
      </c>
      <c r="T541">
        <f>IF(P541,T540+S541*$D541,0)</f>
        <v>0</v>
      </c>
      <c r="U541">
        <f>IF($P541,T541*Analysis!$B$28+Analysis!$B$29,0)</f>
        <v>0</v>
      </c>
      <c r="V541">
        <f>U541-'Flight Input'!$U541</f>
        <v>0</v>
      </c>
      <c r="W541">
        <f ca="1">MEDIAN2(R541,Analysis!$B$5,2)</f>
        <v>0</v>
      </c>
      <c r="X541">
        <f t="shared" ref="X541:Y541" ca="1" si="1146">X540+W541*$D541</f>
        <v>0</v>
      </c>
      <c r="Y541">
        <f t="shared" ca="1" si="1146"/>
        <v>0</v>
      </c>
      <c r="AA541">
        <f ca="1">AVERAGE2(W541,Analysis!$B$6,2)</f>
        <v>0</v>
      </c>
      <c r="AB541">
        <f t="shared" ref="AB541:AC541" ca="1" si="1147">AB540+AA541*$D541</f>
        <v>0</v>
      </c>
      <c r="AC541">
        <f t="shared" ca="1" si="1147"/>
        <v>0</v>
      </c>
      <c r="AF541">
        <f ca="1">IF(B541&gt;0,C541-Analysis!$B$14,0)</f>
        <v>1.9734328542849511E-2</v>
      </c>
      <c r="AG541">
        <f ca="1">IF(B541&gt;0,AG540+AF541*$D541,0)</f>
        <v>5.5164103270341274E-4</v>
      </c>
      <c r="AH541">
        <f ca="1">IF(B541&gt;0,AH540+AG541*$D541,0)</f>
        <v>-6.1936645503961586E-2</v>
      </c>
      <c r="AI541">
        <f ca="1">IF(AND(B541&gt;Analysis!$B$39,B541&lt;Analysis!$B$40),FilterInput(AF541,Analysis!$B$34,Analysis!$B$35),0)</f>
        <v>1.9734328542849511E-2</v>
      </c>
      <c r="AJ541">
        <f ca="1">MEDIAN2(AI541,Analysis!$B$5,2)</f>
        <v>1.9734328542849511E-2</v>
      </c>
      <c r="AK541">
        <f ca="1">AVERAGE2(AJ541,Analysis!$B$6,2)</f>
        <v>1.9734328542849511E-2</v>
      </c>
      <c r="AL541">
        <f ca="1">INTEGRAL2(R541,$B541,AL540,R540,$B540,Analysis!$B$22)</f>
        <v>0</v>
      </c>
      <c r="AM541">
        <f ca="1">IF(AND(B541&lt;Analysis!$B$40,B541&gt;0),INTEGRAL2(AL541,$B541,AM540,AL540,$B540,Analysis!$B$23),0)</f>
        <v>0</v>
      </c>
      <c r="AN541">
        <f>IF($P541,AM541*Analysis!$B$30+Analysis!$B$31,0)</f>
        <v>0</v>
      </c>
      <c r="AO541">
        <f>AN541-'Flight Input'!$U541</f>
        <v>0</v>
      </c>
      <c r="AQ541">
        <f>Analysis!$B$36*'Flight Input'!U541+IF('Flight Input'!U541 &gt; 0,Analysis!$B$37,0)</f>
        <v>0</v>
      </c>
      <c r="AR541">
        <f ca="1">_xlfn.COVARIANCE.P($AN$102:$AN$1102,'Flight Input'!U541:U1541)</f>
        <v>-5.4259990588144957E-3</v>
      </c>
    </row>
    <row r="542" spans="1:44" x14ac:dyDescent="0.3">
      <c r="A542">
        <v>540</v>
      </c>
      <c r="B542">
        <f>'Flight Input'!M542</f>
        <v>10.847934000004898</v>
      </c>
      <c r="C542">
        <f ca="1">INDIRECT(CONCATENATE("'Flight Input'!",Analysis!$B$2,A542+2))</f>
        <v>9.9370002599999996</v>
      </c>
      <c r="D542">
        <f t="shared" si="1086"/>
        <v>2.0486000008531846E-2</v>
      </c>
      <c r="F542">
        <f t="shared" ca="1" si="1092"/>
        <v>106.37050198996032</v>
      </c>
      <c r="G542">
        <f t="shared" ca="1" si="1093"/>
        <v>575.18184843090103</v>
      </c>
      <c r="I542">
        <f>SUM(D$2:D542)/COUNT(D$2:D542)</f>
        <v>1.9991359259276781E-2</v>
      </c>
      <c r="J542">
        <f t="shared" si="1087"/>
        <v>1.0247427272372953</v>
      </c>
      <c r="L542">
        <f ca="1">VARA(C$2:C542)</f>
        <v>6.7782571713820153E-4</v>
      </c>
      <c r="M542">
        <f t="shared" ca="1" si="1088"/>
        <v>5.7188558330962776E-4</v>
      </c>
      <c r="N542">
        <f t="shared" ca="1" si="1094"/>
        <v>3.1288948537197494</v>
      </c>
      <c r="O542" t="b">
        <f ca="1">IF(OR(O541,M542*MIN((B542-B$2)*Analysis!$B$19,1)&gt;Analysis!$B$18),TRUE,FALSE)</f>
        <v>0</v>
      </c>
      <c r="P542" t="b">
        <f>IF(OR('Flight Input'!N542=3,'Flight Input'!N542=9),TRUE,FALSE)</f>
        <v>0</v>
      </c>
      <c r="Q542">
        <f ca="1">IF(O542,Q541,SUM(C$2:C542)/COUNT(C$2:C542))+(Analysis!$D$14-500)/1000000</f>
        <v>9.8535660514972268</v>
      </c>
      <c r="R542">
        <f t="shared" ca="1" si="1089"/>
        <v>0</v>
      </c>
      <c r="S542">
        <f t="shared" ca="1" si="1095"/>
        <v>0</v>
      </c>
      <c r="T542">
        <f>IF(P542,T541+S542*$D542,0)</f>
        <v>0</v>
      </c>
      <c r="U542">
        <f>IF($P542,T542*Analysis!$B$28+Analysis!$B$29,0)</f>
        <v>0</v>
      </c>
      <c r="V542">
        <f>U542-'Flight Input'!$U542</f>
        <v>0</v>
      </c>
      <c r="W542">
        <f ca="1">MEDIAN2(R542,Analysis!$B$5,2)</f>
        <v>0</v>
      </c>
      <c r="X542">
        <f t="shared" ref="X542:Y542" ca="1" si="1148">X541+W542*$D542</f>
        <v>0</v>
      </c>
      <c r="Y542">
        <f t="shared" ca="1" si="1148"/>
        <v>0</v>
      </c>
      <c r="AA542">
        <f ca="1">AVERAGE2(W542,Analysis!$B$6,2)</f>
        <v>0</v>
      </c>
      <c r="AB542">
        <f t="shared" ref="AB542:AC542" ca="1" si="1149">AB541+AA542*$D542</f>
        <v>0</v>
      </c>
      <c r="AC542">
        <f t="shared" ca="1" si="1149"/>
        <v>0</v>
      </c>
      <c r="AF542">
        <f ca="1">IF(B542&gt;0,C542-Analysis!$B$14,0)</f>
        <v>8.383286854284755E-2</v>
      </c>
      <c r="AG542">
        <f ca="1">IF(B542&gt;0,AG541+AF542*$D542,0)</f>
        <v>2.2690411783874371E-3</v>
      </c>
      <c r="AH542">
        <f ca="1">IF(B542&gt;0,AH541+AG542*$D542,0)</f>
        <v>-6.1890161926361785E-2</v>
      </c>
      <c r="AI542">
        <f ca="1">IF(AND(B542&gt;Analysis!$B$39,B542&lt;Analysis!$B$40),FilterInput(AF542,Analysis!$B$34,Analysis!$B$35),0)</f>
        <v>8.383286854284755E-2</v>
      </c>
      <c r="AJ542">
        <f ca="1">MEDIAN2(AI542,Analysis!$B$5,2)</f>
        <v>8.383286854284755E-2</v>
      </c>
      <c r="AK542">
        <f ca="1">AVERAGE2(AJ542,Analysis!$B$6,2)</f>
        <v>8.383286854284755E-2</v>
      </c>
      <c r="AL542">
        <f ca="1">INTEGRAL2(R542,$B542,AL541,R541,$B541,Analysis!$B$22)</f>
        <v>0</v>
      </c>
      <c r="AM542">
        <f ca="1">IF(AND(B542&lt;Analysis!$B$40,B542&gt;0),INTEGRAL2(AL542,$B542,AM541,AL541,$B541,Analysis!$B$23),0)</f>
        <v>0</v>
      </c>
      <c r="AN542">
        <f>IF($P542,AM542*Analysis!$B$30+Analysis!$B$31,0)</f>
        <v>0</v>
      </c>
      <c r="AO542">
        <f>AN542-'Flight Input'!$U542</f>
        <v>0</v>
      </c>
      <c r="AQ542">
        <f>Analysis!$B$36*'Flight Input'!U542+IF('Flight Input'!U542 &gt; 0,Analysis!$B$37,0)</f>
        <v>0</v>
      </c>
      <c r="AR542">
        <f ca="1">_xlfn.COVARIANCE.P($AN$102:$AN$1102,'Flight Input'!U542:U1542)</f>
        <v>-5.3839562201053954E-3</v>
      </c>
    </row>
    <row r="543" spans="1:44" x14ac:dyDescent="0.3">
      <c r="A543">
        <v>541</v>
      </c>
      <c r="B543">
        <f>'Flight Input'!M543</f>
        <v>10.869233000004897</v>
      </c>
      <c r="C543">
        <f ca="1">INDIRECT(CONCATENATE("'Flight Input'!",Analysis!$B$2,A543+2))</f>
        <v>9.8982409500000017</v>
      </c>
      <c r="D543">
        <f t="shared" si="1086"/>
        <v>2.1298999999999069E-2</v>
      </c>
      <c r="F543">
        <f t="shared" ca="1" si="1092"/>
        <v>106.58132462395436</v>
      </c>
      <c r="G543">
        <f t="shared" ca="1" si="1093"/>
        <v>577.45192406406659</v>
      </c>
      <c r="I543">
        <f>SUM(D$2:D543)/COUNT(D$2:D543)</f>
        <v>1.9993776340128392E-2</v>
      </c>
      <c r="J543">
        <f t="shared" si="1087"/>
        <v>1.0652814974853468</v>
      </c>
      <c r="L543">
        <f ca="1">VARA(C$2:C543)</f>
        <v>6.8027333430455649E-4</v>
      </c>
      <c r="M543">
        <f t="shared" ca="1" si="1088"/>
        <v>1.1491699921851074E-4</v>
      </c>
      <c r="N543">
        <f t="shared" ca="1" si="1094"/>
        <v>-1.8197713507676219</v>
      </c>
      <c r="O543" t="b">
        <f ca="1">IF(OR(O542,M543*MIN((B543-B$2)*Analysis!$B$19,1)&gt;Analysis!$B$18),TRUE,FALSE)</f>
        <v>0</v>
      </c>
      <c r="P543" t="b">
        <f>IF(OR('Flight Input'!N543=3,'Flight Input'!N543=9),TRUE,FALSE)</f>
        <v>0</v>
      </c>
      <c r="Q543">
        <f ca="1">IF(O543,Q542,SUM(C$2:C543)/COUNT(C$2:C543))+(Analysis!$D$14-500)/1000000</f>
        <v>9.8536486804612551</v>
      </c>
      <c r="R543">
        <f t="shared" ca="1" si="1089"/>
        <v>0</v>
      </c>
      <c r="S543">
        <f t="shared" ca="1" si="1095"/>
        <v>0</v>
      </c>
      <c r="T543">
        <f>IF(P543,T542+S543*$D543,0)</f>
        <v>0</v>
      </c>
      <c r="U543">
        <f>IF($P543,T543*Analysis!$B$28+Analysis!$B$29,0)</f>
        <v>0</v>
      </c>
      <c r="V543">
        <f>U543-'Flight Input'!$U543</f>
        <v>0</v>
      </c>
      <c r="W543">
        <f ca="1">MEDIAN2(R543,Analysis!$B$5,2)</f>
        <v>0</v>
      </c>
      <c r="X543">
        <f t="shared" ref="X543:Y543" ca="1" si="1150">X542+W543*$D543</f>
        <v>0</v>
      </c>
      <c r="Y543">
        <f t="shared" ca="1" si="1150"/>
        <v>0</v>
      </c>
      <c r="AA543">
        <f ca="1">AVERAGE2(W543,Analysis!$B$6,2)</f>
        <v>0</v>
      </c>
      <c r="AB543">
        <f t="shared" ref="AB543:AC543" ca="1" si="1151">AB542+AA543*$D543</f>
        <v>0</v>
      </c>
      <c r="AC543">
        <f t="shared" ca="1" si="1151"/>
        <v>0</v>
      </c>
      <c r="AF543">
        <f ca="1">IF(B543&gt;0,C543-Analysis!$B$14,0)</f>
        <v>4.5073558542849668E-2</v>
      </c>
      <c r="AG543">
        <f ca="1">IF(B543&gt;0,AG542+AF543*$D543,0)</f>
        <v>3.2290629017915503E-3</v>
      </c>
      <c r="AH543">
        <f ca="1">IF(B543&gt;0,AH542+AG543*$D543,0)</f>
        <v>-6.1821386115616529E-2</v>
      </c>
      <c r="AI543">
        <f ca="1">IF(AND(B543&gt;Analysis!$B$39,B543&lt;Analysis!$B$40),FilterInput(AF543,Analysis!$B$34,Analysis!$B$35),0)</f>
        <v>4.5073558542849668E-2</v>
      </c>
      <c r="AJ543">
        <f ca="1">MEDIAN2(AI543,Analysis!$B$5,2)</f>
        <v>4.5073558542849668E-2</v>
      </c>
      <c r="AK543">
        <f ca="1">AVERAGE2(AJ543,Analysis!$B$6,2)</f>
        <v>4.5073558542849668E-2</v>
      </c>
      <c r="AL543">
        <f ca="1">INTEGRAL2(R543,$B543,AL542,R542,$B542,Analysis!$B$22)</f>
        <v>0</v>
      </c>
      <c r="AM543">
        <f ca="1">IF(AND(B543&lt;Analysis!$B$40,B543&gt;0),INTEGRAL2(AL543,$B543,AM542,AL542,$B542,Analysis!$B$23),0)</f>
        <v>0</v>
      </c>
      <c r="AN543">
        <f>IF($P543,AM543*Analysis!$B$30+Analysis!$B$31,0)</f>
        <v>0</v>
      </c>
      <c r="AO543">
        <f>AN543-'Flight Input'!$U543</f>
        <v>0</v>
      </c>
      <c r="AQ543">
        <f>Analysis!$B$36*'Flight Input'!U543+IF('Flight Input'!U543 &gt; 0,Analysis!$B$37,0)</f>
        <v>0</v>
      </c>
      <c r="AR543">
        <f ca="1">_xlfn.COVARIANCE.P($AN$102:$AN$1102,'Flight Input'!U543:U1543)</f>
        <v>-5.3413564400483947E-3</v>
      </c>
    </row>
    <row r="544" spans="1:44" x14ac:dyDescent="0.3">
      <c r="A544">
        <v>542</v>
      </c>
      <c r="B544">
        <f>'Flight Input'!M544</f>
        <v>10.892042000006768</v>
      </c>
      <c r="C544">
        <f ca="1">INDIRECT(CONCATENATE("'Flight Input'!",Analysis!$B$2,A544+2))</f>
        <v>9.9705995099999996</v>
      </c>
      <c r="D544">
        <f t="shared" si="1086"/>
        <v>2.2809000001871027E-2</v>
      </c>
      <c r="F544">
        <f t="shared" ca="1" si="1092"/>
        <v>106.8087440281966</v>
      </c>
      <c r="G544">
        <f t="shared" ca="1" si="1093"/>
        <v>579.88812470680557</v>
      </c>
      <c r="I544">
        <f>SUM(D$2:D544)/COUNT(D$2:D544)</f>
        <v>1.9998970479725705E-2</v>
      </c>
      <c r="J544">
        <f t="shared" si="1087"/>
        <v>1.1405087089354944</v>
      </c>
      <c r="L544">
        <f ca="1">VARA(C$2:C544)</f>
        <v>7.0425438285177835E-4</v>
      </c>
      <c r="M544">
        <f t="shared" ca="1" si="1088"/>
        <v>1.0513853542572973E-3</v>
      </c>
      <c r="N544">
        <f t="shared" ca="1" si="1094"/>
        <v>3.1723688015284432</v>
      </c>
      <c r="O544" t="b">
        <f ca="1">IF(OR(O543,M544*MIN((B544-B$2)*Analysis!$B$19,1)&gt;Analysis!$B$18),TRUE,FALSE)</f>
        <v>0</v>
      </c>
      <c r="P544" t="b">
        <f>IF(OR('Flight Input'!N544=3,'Flight Input'!N544=9),TRUE,FALSE)</f>
        <v>0</v>
      </c>
      <c r="Q544">
        <f ca="1">IF(O544,Q543,SUM(C$2:C544)/COUNT(C$2:C544))+(Analysis!$D$14-500)/1000000</f>
        <v>9.8538642620994477</v>
      </c>
      <c r="R544">
        <f t="shared" ca="1" si="1089"/>
        <v>0</v>
      </c>
      <c r="S544">
        <f t="shared" ca="1" si="1095"/>
        <v>0</v>
      </c>
      <c r="T544">
        <f>IF(P544,T543+S544*$D544,0)</f>
        <v>0</v>
      </c>
      <c r="U544">
        <f>IF($P544,T544*Analysis!$B$28+Analysis!$B$29,0)</f>
        <v>0</v>
      </c>
      <c r="V544">
        <f>U544-'Flight Input'!$U544</f>
        <v>0</v>
      </c>
      <c r="W544">
        <f ca="1">MEDIAN2(R544,Analysis!$B$5,2)</f>
        <v>0</v>
      </c>
      <c r="X544">
        <f t="shared" ref="X544:Y544" ca="1" si="1152">X543+W544*$D544</f>
        <v>0</v>
      </c>
      <c r="Y544">
        <f t="shared" ca="1" si="1152"/>
        <v>0</v>
      </c>
      <c r="AA544">
        <f ca="1">AVERAGE2(W544,Analysis!$B$6,2)</f>
        <v>0</v>
      </c>
      <c r="AB544">
        <f t="shared" ref="AB544:AC544" ca="1" si="1153">AB543+AA544*$D544</f>
        <v>0</v>
      </c>
      <c r="AC544">
        <f t="shared" ca="1" si="1153"/>
        <v>0</v>
      </c>
      <c r="AF544">
        <f ca="1">IF(B544&gt;0,C544-Analysis!$B$14,0)</f>
        <v>0.11743211854284752</v>
      </c>
      <c r="AG544">
        <f ca="1">IF(B544&gt;0,AG543+AF544*$D544,0)</f>
        <v>5.907572093855078E-3</v>
      </c>
      <c r="AH544">
        <f ca="1">IF(B544&gt;0,AH543+AG544*$D544,0)</f>
        <v>-6.1686640303716733E-2</v>
      </c>
      <c r="AI544">
        <f ca="1">IF(AND(B544&gt;Analysis!$B$39,B544&lt;Analysis!$B$40),FilterInput(AF544,Analysis!$B$34,Analysis!$B$35),0)</f>
        <v>0.11743211854284752</v>
      </c>
      <c r="AJ544">
        <f ca="1">MEDIAN2(AI544,Analysis!$B$5,2)</f>
        <v>0.11743211854284752</v>
      </c>
      <c r="AK544">
        <f ca="1">AVERAGE2(AJ544,Analysis!$B$6,2)</f>
        <v>0.11743211854284752</v>
      </c>
      <c r="AL544">
        <f ca="1">INTEGRAL2(R544,$B544,AL543,R543,$B543,Analysis!$B$22)</f>
        <v>0</v>
      </c>
      <c r="AM544">
        <f ca="1">IF(AND(B544&lt;Analysis!$B$40,B544&gt;0),INTEGRAL2(AL544,$B544,AM543,AL543,$B543,Analysis!$B$23),0)</f>
        <v>0</v>
      </c>
      <c r="AN544">
        <f>IF($P544,AM544*Analysis!$B$30+Analysis!$B$31,0)</f>
        <v>0</v>
      </c>
      <c r="AO544">
        <f>AN544-'Flight Input'!$U544</f>
        <v>0</v>
      </c>
      <c r="AQ544">
        <f>Analysis!$B$36*'Flight Input'!U544+IF('Flight Input'!U544 &gt; 0,Analysis!$B$37,0)</f>
        <v>0</v>
      </c>
      <c r="AR544">
        <f ca="1">_xlfn.COVARIANCE.P($AN$102:$AN$1102,'Flight Input'!U544:U1544)</f>
        <v>-5.2981967789875869E-3</v>
      </c>
    </row>
    <row r="545" spans="1:44" x14ac:dyDescent="0.3">
      <c r="A545">
        <v>543</v>
      </c>
      <c r="B545">
        <f>'Flight Input'!M545</f>
        <v>10.907489000004716</v>
      </c>
      <c r="C545">
        <f ca="1">INDIRECT(CONCATENATE("'Flight Input'!",Analysis!$B$2,A545+2))</f>
        <v>9.9205685100000007</v>
      </c>
      <c r="D545">
        <f t="shared" si="1086"/>
        <v>1.5446999997948296E-2</v>
      </c>
      <c r="F545">
        <f t="shared" ca="1" si="1092"/>
        <v>106.96198704995021</v>
      </c>
      <c r="G545">
        <f t="shared" ca="1" si="1093"/>
        <v>581.54036652054674</v>
      </c>
      <c r="I545">
        <f>SUM(D$2:D545)/COUNT(D$2:D545)</f>
        <v>1.9990587476996832E-2</v>
      </c>
      <c r="J545">
        <f t="shared" si="1087"/>
        <v>0.7727136591519963</v>
      </c>
      <c r="L545">
        <f ca="1">VARA(C$2:C545)</f>
        <v>7.1116356000300578E-4</v>
      </c>
      <c r="M545">
        <f t="shared" ca="1" si="1088"/>
        <v>4.472827832035424E-4</v>
      </c>
      <c r="N545">
        <f t="shared" ca="1" si="1094"/>
        <v>-3.238881336611902</v>
      </c>
      <c r="O545" t="b">
        <f ca="1">IF(OR(O544,M545*MIN((B545-B$2)*Analysis!$B$19,1)&gt;Analysis!$B$18),TRUE,FALSE)</f>
        <v>0</v>
      </c>
      <c r="P545" t="b">
        <f>IF(OR('Flight Input'!N545=3,'Flight Input'!N545=9),TRUE,FALSE)</f>
        <v>0</v>
      </c>
      <c r="Q545">
        <f ca="1">IF(O545,Q544,SUM(C$2:C545)/COUNT(C$2:C545))+(Analysis!$D$14-500)/1000000</f>
        <v>9.8539870824080893</v>
      </c>
      <c r="R545">
        <f t="shared" ca="1" si="1089"/>
        <v>0</v>
      </c>
      <c r="S545">
        <f t="shared" ca="1" si="1095"/>
        <v>0</v>
      </c>
      <c r="T545">
        <f>IF(P545,T544+S545*$D545,0)</f>
        <v>0</v>
      </c>
      <c r="U545">
        <f>IF($P545,T545*Analysis!$B$28+Analysis!$B$29,0)</f>
        <v>0</v>
      </c>
      <c r="V545">
        <f>U545-'Flight Input'!$U545</f>
        <v>0</v>
      </c>
      <c r="W545">
        <f ca="1">MEDIAN2(R545,Analysis!$B$5,2)</f>
        <v>0</v>
      </c>
      <c r="X545">
        <f t="shared" ref="X545:Y545" ca="1" si="1154">X544+W545*$D545</f>
        <v>0</v>
      </c>
      <c r="Y545">
        <f t="shared" ca="1" si="1154"/>
        <v>0</v>
      </c>
      <c r="AA545">
        <f ca="1">AVERAGE2(W545,Analysis!$B$6,2)</f>
        <v>0</v>
      </c>
      <c r="AB545">
        <f t="shared" ref="AB545:AC545" ca="1" si="1155">AB544+AA545*$D545</f>
        <v>0</v>
      </c>
      <c r="AC545">
        <f t="shared" ca="1" si="1155"/>
        <v>0</v>
      </c>
      <c r="AF545">
        <f ca="1">IF(B545&gt;0,C545-Analysis!$B$14,0)</f>
        <v>6.7401118542848693E-2</v>
      </c>
      <c r="AG545">
        <f ca="1">IF(B545&gt;0,AG544+AF545*$D545,0)</f>
        <v>6.9487171718481747E-3</v>
      </c>
      <c r="AH545">
        <f ca="1">IF(B545&gt;0,AH544+AG545*$D545,0)</f>
        <v>-6.1579303469577448E-2</v>
      </c>
      <c r="AI545">
        <f ca="1">IF(AND(B545&gt;Analysis!$B$39,B545&lt;Analysis!$B$40),FilterInput(AF545,Analysis!$B$34,Analysis!$B$35),0)</f>
        <v>6.7401118542848693E-2</v>
      </c>
      <c r="AJ545">
        <f ca="1">MEDIAN2(AI545,Analysis!$B$5,2)</f>
        <v>6.7401118542848693E-2</v>
      </c>
      <c r="AK545">
        <f ca="1">AVERAGE2(AJ545,Analysis!$B$6,2)</f>
        <v>6.7401118542848693E-2</v>
      </c>
      <c r="AL545">
        <f ca="1">INTEGRAL2(R545,$B545,AL544,R544,$B544,Analysis!$B$22)</f>
        <v>0</v>
      </c>
      <c r="AM545">
        <f ca="1">IF(AND(B545&lt;Analysis!$B$40,B545&gt;0),INTEGRAL2(AL545,$B545,AM544,AL544,$B544,Analysis!$B$23),0)</f>
        <v>0</v>
      </c>
      <c r="AN545">
        <f>IF($P545,AM545*Analysis!$B$30+Analysis!$B$31,0)</f>
        <v>0</v>
      </c>
      <c r="AO545">
        <f>AN545-'Flight Input'!$U545</f>
        <v>0</v>
      </c>
      <c r="AQ545">
        <f>Analysis!$B$36*'Flight Input'!U545+IF('Flight Input'!U545 &gt; 0,Analysis!$B$37,0)</f>
        <v>0</v>
      </c>
      <c r="AR545">
        <f ca="1">_xlfn.COVARIANCE.P($AN$102:$AN$1102,'Flight Input'!U545:U1545)</f>
        <v>-5.2544718399601988E-3</v>
      </c>
    </row>
    <row r="546" spans="1:44" x14ac:dyDescent="0.3">
      <c r="A546">
        <v>544</v>
      </c>
      <c r="B546">
        <f>'Flight Input'!M546</f>
        <v>10.928495000000112</v>
      </c>
      <c r="C546">
        <f ca="1">INDIRECT(CONCATENATE("'Flight Input'!",Analysis!$B$2,A546+2))</f>
        <v>9.8367224400000008</v>
      </c>
      <c r="D546">
        <f t="shared" si="1086"/>
        <v>2.1005999995395541E-2</v>
      </c>
      <c r="F546">
        <f t="shared" ca="1" si="1092"/>
        <v>107.16861724147955</v>
      </c>
      <c r="G546">
        <f t="shared" ca="1" si="1093"/>
        <v>583.7915504938278</v>
      </c>
      <c r="I546">
        <f>SUM(D$2:D546)/COUNT(D$2:D546)</f>
        <v>1.9992454044126241E-2</v>
      </c>
      <c r="J546">
        <f t="shared" si="1087"/>
        <v>1.0506964252128457</v>
      </c>
      <c r="L546">
        <f ca="1">VARA(C$2:C546)</f>
        <v>7.1039624057216209E-4</v>
      </c>
      <c r="M546">
        <f t="shared" ca="1" si="1088"/>
        <v>-3.6528583786150768E-5</v>
      </c>
      <c r="N546">
        <f t="shared" ca="1" si="1094"/>
        <v>-3.9915295638569321</v>
      </c>
      <c r="O546" t="b">
        <f ca="1">IF(OR(O545,M546*MIN((B546-B$2)*Analysis!$B$19,1)&gt;Analysis!$B$18),TRUE,FALSE)</f>
        <v>0</v>
      </c>
      <c r="P546" t="b">
        <f>IF(OR('Flight Input'!N546=3,'Flight Input'!N546=9),TRUE,FALSE)</f>
        <v>0</v>
      </c>
      <c r="Q546">
        <f ca="1">IF(O546,Q545,SUM(C$2:C546)/COUNT(C$2:C546))+(Analysis!$D$14-500)/1000000</f>
        <v>9.8539556059999995</v>
      </c>
      <c r="R546">
        <f t="shared" ca="1" si="1089"/>
        <v>0</v>
      </c>
      <c r="S546">
        <f t="shared" ca="1" si="1095"/>
        <v>0</v>
      </c>
      <c r="T546">
        <f>IF(P546,T545+S546*$D546,0)</f>
        <v>0</v>
      </c>
      <c r="U546">
        <f>IF($P546,T546*Analysis!$B$28+Analysis!$B$29,0)</f>
        <v>0</v>
      </c>
      <c r="V546">
        <f>U546-'Flight Input'!$U546</f>
        <v>0</v>
      </c>
      <c r="W546">
        <f ca="1">MEDIAN2(R546,Analysis!$B$5,2)</f>
        <v>0</v>
      </c>
      <c r="X546">
        <f t="shared" ref="X546:Y546" ca="1" si="1156">X545+W546*$D546</f>
        <v>0</v>
      </c>
      <c r="Y546">
        <f t="shared" ca="1" si="1156"/>
        <v>0</v>
      </c>
      <c r="AA546">
        <f ca="1">AVERAGE2(W546,Analysis!$B$6,2)</f>
        <v>0</v>
      </c>
      <c r="AB546">
        <f t="shared" ref="AB546:AC546" ca="1" si="1157">AB545+AA546*$D546</f>
        <v>0</v>
      </c>
      <c r="AC546">
        <f t="shared" ca="1" si="1157"/>
        <v>0</v>
      </c>
      <c r="AF546">
        <f ca="1">IF(B546&gt;0,C546-Analysis!$B$14,0)</f>
        <v>-1.6444951457151191E-2</v>
      </c>
      <c r="AG546">
        <f ca="1">IF(B546&gt;0,AG545+AF546*$D546,0)</f>
        <v>6.603274521614977E-3</v>
      </c>
      <c r="AH546">
        <f ca="1">IF(B546&gt;0,AH545+AG546*$D546,0)</f>
        <v>-6.1440595085006808E-2</v>
      </c>
      <c r="AI546">
        <f ca="1">IF(AND(B546&gt;Analysis!$B$39,B546&lt;Analysis!$B$40),FilterInput(AF546,Analysis!$B$34,Analysis!$B$35),0)</f>
        <v>-1.6444951457151191E-2</v>
      </c>
      <c r="AJ546">
        <f ca="1">MEDIAN2(AI546,Analysis!$B$5,2)</f>
        <v>-1.6444951457151191E-2</v>
      </c>
      <c r="AK546">
        <f ca="1">AVERAGE2(AJ546,Analysis!$B$6,2)</f>
        <v>-1.6444951457151191E-2</v>
      </c>
      <c r="AL546">
        <f ca="1">INTEGRAL2(R546,$B546,AL545,R545,$B545,Analysis!$B$22)</f>
        <v>0</v>
      </c>
      <c r="AM546">
        <f ca="1">IF(AND(B546&lt;Analysis!$B$40,B546&gt;0),INTEGRAL2(AL546,$B546,AM545,AL545,$B545,Analysis!$B$23),0)</f>
        <v>0</v>
      </c>
      <c r="AN546">
        <f>IF($P546,AM546*Analysis!$B$30+Analysis!$B$31,0)</f>
        <v>0</v>
      </c>
      <c r="AO546">
        <f>AN546-'Flight Input'!$U546</f>
        <v>0</v>
      </c>
      <c r="AQ546">
        <f>Analysis!$B$36*'Flight Input'!U546+IF('Flight Input'!U546 &gt; 0,Analysis!$B$37,0)</f>
        <v>0</v>
      </c>
      <c r="AR546">
        <f ca="1">_xlfn.COVARIANCE.P($AN$102:$AN$1102,'Flight Input'!U546:U1546)</f>
        <v>-5.2101878061107413E-3</v>
      </c>
    </row>
    <row r="547" spans="1:44" x14ac:dyDescent="0.3">
      <c r="A547">
        <v>545</v>
      </c>
      <c r="B547">
        <f>'Flight Input'!M547</f>
        <v>10.949464000004809</v>
      </c>
      <c r="C547">
        <f ca="1">INDIRECT(CONCATENATE("'Flight Input'!",Analysis!$B$2,A547+2))</f>
        <v>9.8153955000000011</v>
      </c>
      <c r="D547">
        <f t="shared" si="1086"/>
        <v>2.0969000004697591E-2</v>
      </c>
      <c r="F547">
        <f t="shared" ca="1" si="1092"/>
        <v>107.37443626976516</v>
      </c>
      <c r="G547">
        <f t="shared" ca="1" si="1093"/>
        <v>586.0430850484729</v>
      </c>
      <c r="I547">
        <f>SUM(D$2:D547)/COUNT(D$2:D547)</f>
        <v>1.9994245871576832E-2</v>
      </c>
      <c r="J547">
        <f t="shared" si="1087"/>
        <v>1.0487517328426195</v>
      </c>
      <c r="L547">
        <f ca="1">VARA(C$2:C547)</f>
        <v>7.1180047304743451E-4</v>
      </c>
      <c r="M547">
        <f t="shared" ca="1" si="1088"/>
        <v>6.6967069243065272E-5</v>
      </c>
      <c r="N547">
        <f t="shared" ca="1" si="1094"/>
        <v>-1.0170699601899</v>
      </c>
      <c r="O547" t="b">
        <f ca="1">IF(OR(O546,M547*MIN((B547-B$2)*Analysis!$B$19,1)&gt;Analysis!$B$18),TRUE,FALSE)</f>
        <v>0</v>
      </c>
      <c r="P547" t="b">
        <f>IF(OR('Flight Input'!N547=3,'Flight Input'!N547=9),TRUE,FALSE)</f>
        <v>0</v>
      </c>
      <c r="Q547">
        <f ca="1">IF(O547,Q546,SUM(C$2:C547)/COUNT(C$2:C547))+(Analysis!$D$14-500)/1000000</f>
        <v>9.8538851845604398</v>
      </c>
      <c r="R547">
        <f t="shared" ca="1" si="1089"/>
        <v>0</v>
      </c>
      <c r="S547">
        <f t="shared" ca="1" si="1095"/>
        <v>0</v>
      </c>
      <c r="T547">
        <f>IF(P547,T546+S547*$D547,0)</f>
        <v>0</v>
      </c>
      <c r="U547">
        <f>IF($P547,T547*Analysis!$B$28+Analysis!$B$29,0)</f>
        <v>0</v>
      </c>
      <c r="V547">
        <f>U547-'Flight Input'!$U547</f>
        <v>0</v>
      </c>
      <c r="W547">
        <f ca="1">MEDIAN2(R547,Analysis!$B$5,2)</f>
        <v>0</v>
      </c>
      <c r="X547">
        <f t="shared" ref="X547:Y547" ca="1" si="1158">X546+W547*$D547</f>
        <v>0</v>
      </c>
      <c r="Y547">
        <f t="shared" ca="1" si="1158"/>
        <v>0</v>
      </c>
      <c r="AA547">
        <f ca="1">AVERAGE2(W547,Analysis!$B$6,2)</f>
        <v>0</v>
      </c>
      <c r="AB547">
        <f t="shared" ref="AB547:AC547" ca="1" si="1159">AB546+AA547*$D547</f>
        <v>0</v>
      </c>
      <c r="AC547">
        <f t="shared" ca="1" si="1159"/>
        <v>0</v>
      </c>
      <c r="AF547">
        <f ca="1">IF(B547&gt;0,C547-Analysis!$B$14,0)</f>
        <v>-3.7771891457150986E-2</v>
      </c>
      <c r="AG547">
        <f ca="1">IF(B547&gt;0,AG546+AF547*$D547,0)</f>
        <v>5.8112357294725411E-3</v>
      </c>
      <c r="AH547">
        <f ca="1">IF(B547&gt;0,AH546+AG547*$D547,0)</f>
        <v>-6.1318739282968202E-2</v>
      </c>
      <c r="AI547">
        <f ca="1">IF(AND(B547&gt;Analysis!$B$39,B547&lt;Analysis!$B$40),FilterInput(AF547,Analysis!$B$34,Analysis!$B$35),0)</f>
        <v>-3.7771891457150986E-2</v>
      </c>
      <c r="AJ547">
        <f ca="1">MEDIAN2(AI547,Analysis!$B$5,2)</f>
        <v>-3.7771891457150986E-2</v>
      </c>
      <c r="AK547">
        <f ca="1">AVERAGE2(AJ547,Analysis!$B$6,2)</f>
        <v>-3.7771891457150986E-2</v>
      </c>
      <c r="AL547">
        <f ca="1">INTEGRAL2(R547,$B547,AL546,R546,$B546,Analysis!$B$22)</f>
        <v>0</v>
      </c>
      <c r="AM547">
        <f ca="1">IF(AND(B547&lt;Analysis!$B$40,B547&gt;0),INTEGRAL2(AL547,$B547,AM546,AL546,$B546,Analysis!$B$23),0)</f>
        <v>0</v>
      </c>
      <c r="AN547">
        <f>IF($P547,AM547*Analysis!$B$30+Analysis!$B$31,0)</f>
        <v>0</v>
      </c>
      <c r="AO547">
        <f>AN547-'Flight Input'!$U547</f>
        <v>0</v>
      </c>
      <c r="AQ547">
        <f>Analysis!$B$36*'Flight Input'!U547+IF('Flight Input'!U547 &gt; 0,Analysis!$B$37,0)</f>
        <v>0</v>
      </c>
      <c r="AR547">
        <f ca="1">_xlfn.COVARIANCE.P($AN$102:$AN$1102,'Flight Input'!U547:U1547)</f>
        <v>-5.1652724369258092E-3</v>
      </c>
    </row>
    <row r="548" spans="1:44" x14ac:dyDescent="0.3">
      <c r="A548">
        <v>546</v>
      </c>
      <c r="B548">
        <f>'Flight Input'!M548</f>
        <v>10.970774999994319</v>
      </c>
      <c r="C548">
        <f ca="1">INDIRECT(CONCATENATE("'Flight Input'!",Analysis!$B$2,A548+2))</f>
        <v>9.932831010000001</v>
      </c>
      <c r="D548">
        <f t="shared" si="1086"/>
        <v>2.1310999989509583E-2</v>
      </c>
      <c r="F548">
        <f t="shared" ca="1" si="1092"/>
        <v>107.58611483131507</v>
      </c>
      <c r="G548">
        <f t="shared" ca="1" si="1093"/>
        <v>588.33585274051438</v>
      </c>
      <c r="I548">
        <f>SUM(D$2:D548)/COUNT(D$2:D548)</f>
        <v>1.9996657509155462E-2</v>
      </c>
      <c r="J548">
        <f t="shared" si="1087"/>
        <v>1.0657281087978003</v>
      </c>
      <c r="L548">
        <f ca="1">VARA(C$2:C548)</f>
        <v>7.2192244635458725E-4</v>
      </c>
      <c r="M548">
        <f t="shared" ca="1" si="1088"/>
        <v>4.749647277056597E-4</v>
      </c>
      <c r="N548">
        <f t="shared" ca="1" si="1094"/>
        <v>5.5105583997845251</v>
      </c>
      <c r="O548" t="b">
        <f ca="1">IF(OR(O547,M548*MIN((B548-B$2)*Analysis!$B$19,1)&gt;Analysis!$B$18),TRUE,FALSE)</f>
        <v>0</v>
      </c>
      <c r="P548" t="b">
        <f>IF(OR('Flight Input'!N548=3,'Flight Input'!N548=9),TRUE,FALSE)</f>
        <v>0</v>
      </c>
      <c r="Q548">
        <f ca="1">IF(O548,Q547,SUM(C$2:C548)/COUNT(C$2:C548))+(Analysis!$D$14-500)/1000000</f>
        <v>9.8540297107495434</v>
      </c>
      <c r="R548">
        <f t="shared" ca="1" si="1089"/>
        <v>0</v>
      </c>
      <c r="S548">
        <f t="shared" ca="1" si="1095"/>
        <v>0</v>
      </c>
      <c r="T548">
        <f>IF(P548,T547+S548*$D548,0)</f>
        <v>0</v>
      </c>
      <c r="U548">
        <f>IF($P548,T548*Analysis!$B$28+Analysis!$B$29,0)</f>
        <v>0</v>
      </c>
      <c r="V548">
        <f>U548-'Flight Input'!$U548</f>
        <v>0</v>
      </c>
      <c r="W548">
        <f ca="1">MEDIAN2(R548,Analysis!$B$5,2)</f>
        <v>0</v>
      </c>
      <c r="X548">
        <f t="shared" ref="X548:Y548" ca="1" si="1160">X547+W548*$D548</f>
        <v>0</v>
      </c>
      <c r="Y548">
        <f t="shared" ca="1" si="1160"/>
        <v>0</v>
      </c>
      <c r="AA548">
        <f ca="1">AVERAGE2(W548,Analysis!$B$6,2)</f>
        <v>0</v>
      </c>
      <c r="AB548">
        <f t="shared" ref="AB548:AC548" ca="1" si="1161">AB547+AA548*$D548</f>
        <v>0</v>
      </c>
      <c r="AC548">
        <f t="shared" ca="1" si="1161"/>
        <v>0</v>
      </c>
      <c r="AF548">
        <f ca="1">IF(B548&gt;0,C548-Analysis!$B$14,0)</f>
        <v>7.966361854284898E-2</v>
      </c>
      <c r="AG548">
        <f ca="1">IF(B548&gt;0,AG547+AF548*$D548,0)</f>
        <v>7.5089471034034908E-3</v>
      </c>
      <c r="AH548">
        <f ca="1">IF(B548&gt;0,AH547+AG548*$D548,0)</f>
        <v>-6.1158716111326339E-2</v>
      </c>
      <c r="AI548">
        <f ca="1">IF(AND(B548&gt;Analysis!$B$39,B548&lt;Analysis!$B$40),FilterInput(AF548,Analysis!$B$34,Analysis!$B$35),0)</f>
        <v>7.966361854284898E-2</v>
      </c>
      <c r="AJ548">
        <f ca="1">MEDIAN2(AI548,Analysis!$B$5,2)</f>
        <v>7.966361854284898E-2</v>
      </c>
      <c r="AK548">
        <f ca="1">AVERAGE2(AJ548,Analysis!$B$6,2)</f>
        <v>7.966361854284898E-2</v>
      </c>
      <c r="AL548">
        <f ca="1">INTEGRAL2(R548,$B548,AL547,R547,$B547,Analysis!$B$22)</f>
        <v>0</v>
      </c>
      <c r="AM548">
        <f ca="1">IF(AND(B548&lt;Analysis!$B$40,B548&gt;0),INTEGRAL2(AL548,$B548,AM547,AL547,$B547,Analysis!$B$23),0)</f>
        <v>0</v>
      </c>
      <c r="AN548">
        <f>IF($P548,AM548*Analysis!$B$30+Analysis!$B$31,0)</f>
        <v>0</v>
      </c>
      <c r="AO548">
        <f>AN548-'Flight Input'!$U548</f>
        <v>0</v>
      </c>
      <c r="AQ548">
        <f>Analysis!$B$36*'Flight Input'!U548+IF('Flight Input'!U548 &gt; 0,Analysis!$B$37,0)</f>
        <v>0</v>
      </c>
      <c r="AR548">
        <f ca="1">_xlfn.COVARIANCE.P($AN$102:$AN$1102,'Flight Input'!U548:U1548)</f>
        <v>-5.1197840435944723E-3</v>
      </c>
    </row>
    <row r="549" spans="1:44" x14ac:dyDescent="0.3">
      <c r="A549">
        <v>547</v>
      </c>
      <c r="B549">
        <f>'Flight Input'!M549</f>
        <v>10.988490000003367</v>
      </c>
      <c r="C549">
        <f ca="1">INDIRECT(CONCATENATE("'Flight Input'!",Analysis!$B$2,A549+2))</f>
        <v>9.8588930400000017</v>
      </c>
      <c r="D549">
        <f t="shared" si="1086"/>
        <v>1.7715000009047799E-2</v>
      </c>
      <c r="F549">
        <f t="shared" ca="1" si="1092"/>
        <v>107.76076512160788</v>
      </c>
      <c r="G549">
        <f t="shared" ca="1" si="1093"/>
        <v>590.24483469561869</v>
      </c>
      <c r="I549">
        <f>SUM(D$2:D549)/COUNT(D$2:D549)</f>
        <v>1.999248628886276E-2</v>
      </c>
      <c r="J549">
        <f t="shared" si="1087"/>
        <v>0.88608288899596821</v>
      </c>
      <c r="L549">
        <f ca="1">VARA(C$2:C549)</f>
        <v>7.2064779630419515E-4</v>
      </c>
      <c r="M549">
        <f t="shared" ca="1" si="1088"/>
        <v>-7.19531498583731E-5</v>
      </c>
      <c r="N549">
        <f t="shared" ca="1" si="1094"/>
        <v>-4.173749362813215</v>
      </c>
      <c r="O549" t="b">
        <f ca="1">IF(OR(O548,M549*MIN((B549-B$2)*Analysis!$B$19,1)&gt;Analysis!$B$18),TRUE,FALSE)</f>
        <v>0</v>
      </c>
      <c r="P549" t="b">
        <f>IF(OR('Flight Input'!N549=3,'Flight Input'!N549=9),TRUE,FALSE)</f>
        <v>0</v>
      </c>
      <c r="Q549">
        <f ca="1">IF(O549,Q548,SUM(C$2:C549)/COUNT(C$2:C549))+(Analysis!$D$14-500)/1000000</f>
        <v>9.8540387861678838</v>
      </c>
      <c r="R549">
        <f t="shared" ca="1" si="1089"/>
        <v>0</v>
      </c>
      <c r="S549">
        <f t="shared" ca="1" si="1095"/>
        <v>0</v>
      </c>
      <c r="T549">
        <f>IF(P549,T548+S549*$D549,0)</f>
        <v>0</v>
      </c>
      <c r="U549">
        <f>IF($P549,T549*Analysis!$B$28+Analysis!$B$29,0)</f>
        <v>0</v>
      </c>
      <c r="V549">
        <f>U549-'Flight Input'!$U549</f>
        <v>0</v>
      </c>
      <c r="W549">
        <f ca="1">MEDIAN2(R549,Analysis!$B$5,2)</f>
        <v>0</v>
      </c>
      <c r="X549">
        <f t="shared" ref="X549:Y549" ca="1" si="1162">X548+W549*$D549</f>
        <v>0</v>
      </c>
      <c r="Y549">
        <f t="shared" ca="1" si="1162"/>
        <v>0</v>
      </c>
      <c r="AA549">
        <f ca="1">AVERAGE2(W549,Analysis!$B$6,2)</f>
        <v>0</v>
      </c>
      <c r="AB549">
        <f t="shared" ref="AB549:AC549" ca="1" si="1163">AB548+AA549*$D549</f>
        <v>0</v>
      </c>
      <c r="AC549">
        <f t="shared" ca="1" si="1163"/>
        <v>0</v>
      </c>
      <c r="AF549">
        <f ca="1">IF(B549&gt;0,C549-Analysis!$B$14,0)</f>
        <v>5.7256485428496262E-3</v>
      </c>
      <c r="AG549">
        <f ca="1">IF(B549&gt;0,AG548+AF549*$D549,0)</f>
        <v>7.6103769673918761E-3</v>
      </c>
      <c r="AH549">
        <f ca="1">IF(B549&gt;0,AH548+AG549*$D549,0)</f>
        <v>-6.1023898283280135E-2</v>
      </c>
      <c r="AI549">
        <f ca="1">IF(AND(B549&gt;Analysis!$B$39,B549&lt;Analysis!$B$40),FilterInput(AF549,Analysis!$B$34,Analysis!$B$35),0)</f>
        <v>5.7256485428496262E-3</v>
      </c>
      <c r="AJ549">
        <f ca="1">MEDIAN2(AI549,Analysis!$B$5,2)</f>
        <v>5.7256485428496262E-3</v>
      </c>
      <c r="AK549">
        <f ca="1">AVERAGE2(AJ549,Analysis!$B$6,2)</f>
        <v>5.7256485428496262E-3</v>
      </c>
      <c r="AL549">
        <f ca="1">INTEGRAL2(R549,$B549,AL548,R548,$B548,Analysis!$B$22)</f>
        <v>0</v>
      </c>
      <c r="AM549">
        <f ca="1">IF(AND(B549&lt;Analysis!$B$40,B549&gt;0),INTEGRAL2(AL549,$B549,AM548,AL548,$B548,Analysis!$B$23),0)</f>
        <v>0</v>
      </c>
      <c r="AN549">
        <f>IF($P549,AM549*Analysis!$B$30+Analysis!$B$31,0)</f>
        <v>0</v>
      </c>
      <c r="AO549">
        <f>AN549-'Flight Input'!$U549</f>
        <v>0</v>
      </c>
      <c r="AQ549">
        <f>Analysis!$B$36*'Flight Input'!U549+IF('Flight Input'!U549 &gt; 0,Analysis!$B$37,0)</f>
        <v>0</v>
      </c>
      <c r="AR549">
        <f ca="1">_xlfn.COVARIANCE.P($AN$102:$AN$1102,'Flight Input'!U549:U1549)</f>
        <v>-5.0735712534699905E-3</v>
      </c>
    </row>
    <row r="550" spans="1:44" x14ac:dyDescent="0.3">
      <c r="A550">
        <v>548</v>
      </c>
      <c r="B550">
        <f>'Flight Input'!M550</f>
        <v>11.00688899999659</v>
      </c>
      <c r="C550">
        <f ca="1">INDIRECT(CONCATENATE("'Flight Input'!",Analysis!$B$2,A550+2))</f>
        <v>9.8380075500000004</v>
      </c>
      <c r="D550">
        <f t="shared" si="1086"/>
        <v>1.8398999993223697E-2</v>
      </c>
      <c r="F550">
        <f t="shared" ca="1" si="1092"/>
        <v>107.94177462245366</v>
      </c>
      <c r="G550">
        <f t="shared" ca="1" si="1093"/>
        <v>592.2308554061658</v>
      </c>
      <c r="I550">
        <f>SUM(D$2:D550)/COUNT(D$2:D550)</f>
        <v>1.9989578467155392E-2</v>
      </c>
      <c r="J550">
        <f t="shared" si="1087"/>
        <v>0.92042961403387502</v>
      </c>
      <c r="L550">
        <f ca="1">VARA(C$2:C550)</f>
        <v>7.1979446827885086E-4</v>
      </c>
      <c r="M550">
        <f t="shared" ca="1" si="1088"/>
        <v>-4.6379043733820613E-5</v>
      </c>
      <c r="N550">
        <f t="shared" ca="1" si="1094"/>
        <v>-1.1351426712154657</v>
      </c>
      <c r="O550" t="b">
        <f ca="1">IF(OR(O549,M550*MIN((B550-B$2)*Analysis!$B$19,1)&gt;Analysis!$B$18),TRUE,FALSE)</f>
        <v>0</v>
      </c>
      <c r="P550" t="b">
        <f>IF(OR('Flight Input'!N550=3,'Flight Input'!N550=9),TRUE,FALSE)</f>
        <v>0</v>
      </c>
      <c r="Q550">
        <f ca="1">IF(O550,Q549,SUM(C$2:C550)/COUNT(C$2:C550))+(Analysis!$D$14-500)/1000000</f>
        <v>9.8540097857377038</v>
      </c>
      <c r="R550">
        <f t="shared" ca="1" si="1089"/>
        <v>0</v>
      </c>
      <c r="S550">
        <f t="shared" ca="1" si="1095"/>
        <v>0</v>
      </c>
      <c r="T550">
        <f>IF(P550,T549+S550*$D550,0)</f>
        <v>0</v>
      </c>
      <c r="U550">
        <f>IF($P550,T550*Analysis!$B$28+Analysis!$B$29,0)</f>
        <v>0</v>
      </c>
      <c r="V550">
        <f>U550-'Flight Input'!$U550</f>
        <v>0</v>
      </c>
      <c r="W550">
        <f ca="1">MEDIAN2(R550,Analysis!$B$5,2)</f>
        <v>0</v>
      </c>
      <c r="X550">
        <f t="shared" ref="X550:Y550" ca="1" si="1164">X549+W550*$D550</f>
        <v>0</v>
      </c>
      <c r="Y550">
        <f t="shared" ca="1" si="1164"/>
        <v>0</v>
      </c>
      <c r="AA550">
        <f ca="1">AVERAGE2(W550,Analysis!$B$6,2)</f>
        <v>0</v>
      </c>
      <c r="AB550">
        <f t="shared" ref="AB550:AC550" ca="1" si="1165">AB549+AA550*$D550</f>
        <v>0</v>
      </c>
      <c r="AC550">
        <f t="shared" ca="1" si="1165"/>
        <v>0</v>
      </c>
      <c r="AF550">
        <f ca="1">IF(B550&gt;0,C550-Analysis!$B$14,0)</f>
        <v>-1.5159841457151657E-2</v>
      </c>
      <c r="AG550">
        <f ca="1">IF(B550&gt;0,AG549+AF550*$D550,0)</f>
        <v>7.3314510445244702E-3</v>
      </c>
      <c r="AH550">
        <f ca="1">IF(B550&gt;0,AH549+AG550*$D550,0)</f>
        <v>-6.0889006915561608E-2</v>
      </c>
      <c r="AI550">
        <f ca="1">IF(AND(B550&gt;Analysis!$B$39,B550&lt;Analysis!$B$40),FilterInput(AF550,Analysis!$B$34,Analysis!$B$35),0)</f>
        <v>-1.5159841457151657E-2</v>
      </c>
      <c r="AJ550">
        <f ca="1">MEDIAN2(AI550,Analysis!$B$5,2)</f>
        <v>-1.5159841457151657E-2</v>
      </c>
      <c r="AK550">
        <f ca="1">AVERAGE2(AJ550,Analysis!$B$6,2)</f>
        <v>-1.5159841457151657E-2</v>
      </c>
      <c r="AL550">
        <f ca="1">INTEGRAL2(R550,$B550,AL549,R549,$B549,Analysis!$B$22)</f>
        <v>0</v>
      </c>
      <c r="AM550">
        <f ca="1">IF(AND(B550&lt;Analysis!$B$40,B550&gt;0),INTEGRAL2(AL550,$B550,AM549,AL549,$B549,Analysis!$B$23),0)</f>
        <v>0</v>
      </c>
      <c r="AN550">
        <f>IF($P550,AM550*Analysis!$B$30+Analysis!$B$31,0)</f>
        <v>0</v>
      </c>
      <c r="AO550">
        <f>AN550-'Flight Input'!$U550</f>
        <v>0</v>
      </c>
      <c r="AQ550">
        <f>Analysis!$B$36*'Flight Input'!U550+IF('Flight Input'!U550 &gt; 0,Analysis!$B$37,0)</f>
        <v>0</v>
      </c>
      <c r="AR550">
        <f ca="1">_xlfn.COVARIANCE.P($AN$102:$AN$1102,'Flight Input'!U550:U1550)</f>
        <v>-5.0266762780474218E-3</v>
      </c>
    </row>
    <row r="551" spans="1:44" x14ac:dyDescent="0.3">
      <c r="A551">
        <v>549</v>
      </c>
      <c r="B551">
        <f>'Flight Input'!M551</f>
        <v>11.030119999995804</v>
      </c>
      <c r="C551">
        <f ca="1">INDIRECT(CONCATENATE("'Flight Input'!",Analysis!$B$2,A551+2))</f>
        <v>9.842461290000001</v>
      </c>
      <c r="D551">
        <f t="shared" si="1086"/>
        <v>2.3230999999213964E-2</v>
      </c>
      <c r="F551">
        <f t="shared" ca="1" si="1092"/>
        <v>108.17042484067392</v>
      </c>
      <c r="G551">
        <f t="shared" ca="1" si="1093"/>
        <v>594.74376254555443</v>
      </c>
      <c r="I551">
        <f>SUM(D$2:D551)/COUNT(D$2:D551)</f>
        <v>1.9995482695811233E-2</v>
      </c>
      <c r="J551">
        <f t="shared" si="1087"/>
        <v>1.1618124129646805</v>
      </c>
      <c r="L551">
        <f ca="1">VARA(C$2:C551)</f>
        <v>7.1872125667053776E-4</v>
      </c>
      <c r="M551">
        <f t="shared" ca="1" si="1088"/>
        <v>-4.619739177604986E-5</v>
      </c>
      <c r="N551">
        <f t="shared" ca="1" si="1094"/>
        <v>0.19171538031730642</v>
      </c>
      <c r="O551" t="b">
        <f ca="1">IF(OR(O550,M551*MIN((B551-B$2)*Analysis!$B$19,1)&gt;Analysis!$B$18),TRUE,FALSE)</f>
        <v>0</v>
      </c>
      <c r="P551" t="b">
        <f>IF(OR('Flight Input'!N551=3,'Flight Input'!N551=9),TRUE,FALSE)</f>
        <v>0</v>
      </c>
      <c r="Q551">
        <f ca="1">IF(O551,Q550,SUM(C$2:C551)/COUNT(C$2:C551))+(Analysis!$D$14-500)/1000000</f>
        <v>9.853988988472727</v>
      </c>
      <c r="R551">
        <f t="shared" ca="1" si="1089"/>
        <v>0</v>
      </c>
      <c r="S551">
        <f t="shared" ca="1" si="1095"/>
        <v>0</v>
      </c>
      <c r="T551">
        <f>IF(P551,T550+S551*$D551,0)</f>
        <v>0</v>
      </c>
      <c r="U551">
        <f>IF($P551,T551*Analysis!$B$28+Analysis!$B$29,0)</f>
        <v>0</v>
      </c>
      <c r="V551">
        <f>U551-'Flight Input'!$U551</f>
        <v>0</v>
      </c>
      <c r="W551">
        <f ca="1">MEDIAN2(R551,Analysis!$B$5,2)</f>
        <v>0</v>
      </c>
      <c r="X551">
        <f t="shared" ref="X551:Y551" ca="1" si="1166">X550+W551*$D551</f>
        <v>0</v>
      </c>
      <c r="Y551">
        <f t="shared" ca="1" si="1166"/>
        <v>0</v>
      </c>
      <c r="AA551">
        <f ca="1">AVERAGE2(W551,Analysis!$B$6,2)</f>
        <v>0</v>
      </c>
      <c r="AB551">
        <f t="shared" ref="AB551:AC551" ca="1" si="1167">AB550+AA551*$D551</f>
        <v>0</v>
      </c>
      <c r="AC551">
        <f t="shared" ca="1" si="1167"/>
        <v>0</v>
      </c>
      <c r="AF551">
        <f ca="1">IF(B551&gt;0,C551-Analysis!$B$14,0)</f>
        <v>-1.0706101457151007E-2</v>
      </c>
      <c r="AG551">
        <f ca="1">IF(B551&gt;0,AG550+AF551*$D551,0)</f>
        <v>7.0827376015818108E-3</v>
      </c>
      <c r="AH551">
        <f ca="1">IF(B551&gt;0,AH550+AG551*$D551,0)</f>
        <v>-6.0724467838344828E-2</v>
      </c>
      <c r="AI551">
        <f ca="1">IF(AND(B551&gt;Analysis!$B$39,B551&lt;Analysis!$B$40),FilterInput(AF551,Analysis!$B$34,Analysis!$B$35),0)</f>
        <v>-1.0706101457151007E-2</v>
      </c>
      <c r="AJ551">
        <f ca="1">MEDIAN2(AI551,Analysis!$B$5,2)</f>
        <v>-1.0706101457151007E-2</v>
      </c>
      <c r="AK551">
        <f ca="1">AVERAGE2(AJ551,Analysis!$B$6,2)</f>
        <v>-1.0706101457151007E-2</v>
      </c>
      <c r="AL551">
        <f ca="1">INTEGRAL2(R551,$B551,AL550,R550,$B550,Analysis!$B$22)</f>
        <v>0</v>
      </c>
      <c r="AM551">
        <f ca="1">IF(AND(B551&lt;Analysis!$B$40,B551&gt;0),INTEGRAL2(AL551,$B551,AM550,AL550,$B550,Analysis!$B$23),0)</f>
        <v>0</v>
      </c>
      <c r="AN551">
        <f>IF($P551,AM551*Analysis!$B$30+Analysis!$B$31,0)</f>
        <v>0</v>
      </c>
      <c r="AO551">
        <f>AN551-'Flight Input'!$U551</f>
        <v>0</v>
      </c>
      <c r="AQ551">
        <f>Analysis!$B$36*'Flight Input'!U551+IF('Flight Input'!U551 &gt; 0,Analysis!$B$37,0)</f>
        <v>0</v>
      </c>
      <c r="AR551">
        <f ca="1">_xlfn.COVARIANCE.P($AN$102:$AN$1102,'Flight Input'!U551:U1551)</f>
        <v>-4.9789846866450018E-3</v>
      </c>
    </row>
    <row r="552" spans="1:44" x14ac:dyDescent="0.3">
      <c r="A552">
        <v>550</v>
      </c>
      <c r="B552">
        <f>'Flight Input'!M552</f>
        <v>11.045318999997107</v>
      </c>
      <c r="C552">
        <f ca="1">INDIRECT(CONCATENATE("'Flight Input'!",Analysis!$B$2,A552+2))</f>
        <v>9.9529317000000006</v>
      </c>
      <c r="D552">
        <f t="shared" si="1086"/>
        <v>1.519900000130292E-2</v>
      </c>
      <c r="F552">
        <f t="shared" ca="1" si="1092"/>
        <v>108.32169944959519</v>
      </c>
      <c r="G552">
        <f t="shared" ca="1" si="1093"/>
        <v>596.39014405563</v>
      </c>
      <c r="I552">
        <f>SUM(D$2:D552)/COUNT(D$2:D552)</f>
        <v>1.9986761818184855E-2</v>
      </c>
      <c r="J552">
        <f t="shared" si="1087"/>
        <v>0.76045335105130363</v>
      </c>
      <c r="L552">
        <f ca="1">VARA(C$2:C552)</f>
        <v>7.3522109630449952E-4</v>
      </c>
      <c r="M552">
        <f t="shared" ca="1" si="1088"/>
        <v>1.0855871855087388E-3</v>
      </c>
      <c r="N552">
        <f t="shared" ca="1" si="1094"/>
        <v>7.2682683065023754</v>
      </c>
      <c r="O552" t="b">
        <f ca="1">IF(OR(O551,M552*MIN((B552-B$2)*Analysis!$B$19,1)&gt;Analysis!$B$18),TRUE,FALSE)</f>
        <v>0</v>
      </c>
      <c r="P552" t="b">
        <f>IF(OR('Flight Input'!N552=3,'Flight Input'!N552=9),TRUE,FALSE)</f>
        <v>0</v>
      </c>
      <c r="Q552">
        <f ca="1">IF(O552,Q551,SUM(C$2:C552)/COUNT(C$2:C552))+(Analysis!$D$14-500)/1000000</f>
        <v>9.8541687574591634</v>
      </c>
      <c r="R552">
        <f t="shared" ca="1" si="1089"/>
        <v>0</v>
      </c>
      <c r="S552">
        <f t="shared" ca="1" si="1095"/>
        <v>0</v>
      </c>
      <c r="T552">
        <f>IF(P552,T551+S552*$D552,0)</f>
        <v>0</v>
      </c>
      <c r="U552">
        <f>IF($P552,T552*Analysis!$B$28+Analysis!$B$29,0)</f>
        <v>0</v>
      </c>
      <c r="V552">
        <f>U552-'Flight Input'!$U552</f>
        <v>0</v>
      </c>
      <c r="W552">
        <f ca="1">MEDIAN2(R552,Analysis!$B$5,2)</f>
        <v>0</v>
      </c>
      <c r="X552">
        <f t="shared" ref="X552:Y552" ca="1" si="1168">X551+W552*$D552</f>
        <v>0</v>
      </c>
      <c r="Y552">
        <f t="shared" ca="1" si="1168"/>
        <v>0</v>
      </c>
      <c r="AA552">
        <f ca="1">AVERAGE2(W552,Analysis!$B$6,2)</f>
        <v>0</v>
      </c>
      <c r="AB552">
        <f t="shared" ref="AB552:AC552" ca="1" si="1169">AB551+AA552*$D552</f>
        <v>0</v>
      </c>
      <c r="AC552">
        <f t="shared" ca="1" si="1169"/>
        <v>0</v>
      </c>
      <c r="AF552">
        <f ca="1">IF(B552&gt;0,C552-Analysis!$B$14,0)</f>
        <v>9.9764308542848568E-2</v>
      </c>
      <c r="AG552">
        <f ca="1">IF(B552&gt;0,AG551+AF552*$D552,0)</f>
        <v>8.5990553272545511E-3</v>
      </c>
      <c r="AH552">
        <f ca="1">IF(B552&gt;0,AH551+AG552*$D552,0)</f>
        <v>-6.0593770796414682E-2</v>
      </c>
      <c r="AI552">
        <f ca="1">IF(AND(B552&gt;Analysis!$B$39,B552&lt;Analysis!$B$40),FilterInput(AF552,Analysis!$B$34,Analysis!$B$35),0)</f>
        <v>9.9764308542848568E-2</v>
      </c>
      <c r="AJ552">
        <f ca="1">MEDIAN2(AI552,Analysis!$B$5,2)</f>
        <v>9.9764308542848568E-2</v>
      </c>
      <c r="AK552">
        <f ca="1">AVERAGE2(AJ552,Analysis!$B$6,2)</f>
        <v>9.9764308542848568E-2</v>
      </c>
      <c r="AL552">
        <f ca="1">INTEGRAL2(R552,$B552,AL551,R551,$B551,Analysis!$B$22)</f>
        <v>0</v>
      </c>
      <c r="AM552">
        <f ca="1">IF(AND(B552&lt;Analysis!$B$40,B552&gt;0),INTEGRAL2(AL552,$B552,AM551,AL551,$B551,Analysis!$B$23),0)</f>
        <v>0</v>
      </c>
      <c r="AN552">
        <f>IF($P552,AM552*Analysis!$B$30+Analysis!$B$31,0)</f>
        <v>0</v>
      </c>
      <c r="AO552">
        <f>AN552-'Flight Input'!$U552</f>
        <v>0</v>
      </c>
      <c r="AQ552">
        <f>Analysis!$B$36*'Flight Input'!U552+IF('Flight Input'!U552 &gt; 0,Analysis!$B$37,0)</f>
        <v>0</v>
      </c>
      <c r="AR552">
        <f ca="1">_xlfn.COVARIANCE.P($AN$102:$AN$1102,'Flight Input'!U552:U1552)</f>
        <v>-4.9306234199811439E-3</v>
      </c>
    </row>
    <row r="553" spans="1:44" x14ac:dyDescent="0.3">
      <c r="A553">
        <v>551</v>
      </c>
      <c r="B553">
        <f>'Flight Input'!M553</f>
        <v>11.070449999999255</v>
      </c>
      <c r="C553">
        <f ca="1">INDIRECT(CONCATENATE("'Flight Input'!",Analysis!$B$2,A553+2))</f>
        <v>9.8185935600000018</v>
      </c>
      <c r="D553">
        <f t="shared" si="1086"/>
        <v>2.513100000214763E-2</v>
      </c>
      <c r="F553">
        <f t="shared" ca="1" si="1092"/>
        <v>108.56845052437264</v>
      </c>
      <c r="G553">
        <f t="shared" ca="1" si="1093"/>
        <v>599.11857778599119</v>
      </c>
      <c r="I553">
        <f>SUM(D$2:D553)/COUNT(D$2:D553)</f>
        <v>1.9996098003636695E-2</v>
      </c>
      <c r="J553">
        <f t="shared" si="1087"/>
        <v>1.2567952006224938</v>
      </c>
      <c r="L553">
        <f ca="1">VARA(C$2:C553)</f>
        <v>7.3616534412144824E-4</v>
      </c>
      <c r="M553">
        <f t="shared" ca="1" si="1088"/>
        <v>3.7573029997534039E-5</v>
      </c>
      <c r="N553">
        <f t="shared" ca="1" si="1094"/>
        <v>-5.3455151004145707</v>
      </c>
      <c r="O553" t="b">
        <f ca="1">IF(OR(O552,M553*MIN((B553-B$2)*Analysis!$B$19,1)&gt;Analysis!$B$18),TRUE,FALSE)</f>
        <v>0</v>
      </c>
      <c r="P553" t="b">
        <f>IF(OR('Flight Input'!N553=3,'Flight Input'!N553=9),TRUE,FALSE)</f>
        <v>0</v>
      </c>
      <c r="Q553">
        <f ca="1">IF(O553,Q552,SUM(C$2:C553)/COUNT(C$2:C553))+(Analysis!$D$14-500)/1000000</f>
        <v>9.8541045089130428</v>
      </c>
      <c r="R553">
        <f t="shared" ca="1" si="1089"/>
        <v>0</v>
      </c>
      <c r="S553">
        <f t="shared" ca="1" si="1095"/>
        <v>0</v>
      </c>
      <c r="T553">
        <f>IF(P553,T552+S553*$D553,0)</f>
        <v>0</v>
      </c>
      <c r="U553">
        <f>IF($P553,T553*Analysis!$B$28+Analysis!$B$29,0)</f>
        <v>0</v>
      </c>
      <c r="V553">
        <f>U553-'Flight Input'!$U553</f>
        <v>0</v>
      </c>
      <c r="W553">
        <f ca="1">MEDIAN2(R553,Analysis!$B$5,2)</f>
        <v>0</v>
      </c>
      <c r="X553">
        <f t="shared" ref="X553:Y553" ca="1" si="1170">X552+W553*$D553</f>
        <v>0</v>
      </c>
      <c r="Y553">
        <f t="shared" ca="1" si="1170"/>
        <v>0</v>
      </c>
      <c r="AA553">
        <f ca="1">AVERAGE2(W553,Analysis!$B$6,2)</f>
        <v>0</v>
      </c>
      <c r="AB553">
        <f t="shared" ref="AB553:AC553" ca="1" si="1171">AB552+AA553*$D553</f>
        <v>0</v>
      </c>
      <c r="AC553">
        <f t="shared" ca="1" si="1171"/>
        <v>0</v>
      </c>
      <c r="AF553">
        <f ca="1">IF(B553&gt;0,C553-Analysis!$B$14,0)</f>
        <v>-3.4573831457150206E-2</v>
      </c>
      <c r="AG553">
        <f ca="1">IF(B553&gt;0,AG552+AF553*$D553,0)</f>
        <v>7.7301803688306575E-3</v>
      </c>
      <c r="AH553">
        <f ca="1">IF(B553&gt;0,AH552+AG553*$D553,0)</f>
        <v>-6.0399503633548998E-2</v>
      </c>
      <c r="AI553">
        <f ca="1">IF(AND(B553&gt;Analysis!$B$39,B553&lt;Analysis!$B$40),FilterInput(AF553,Analysis!$B$34,Analysis!$B$35),0)</f>
        <v>-3.4573831457150206E-2</v>
      </c>
      <c r="AJ553">
        <f ca="1">MEDIAN2(AI553,Analysis!$B$5,2)</f>
        <v>-3.4573831457150206E-2</v>
      </c>
      <c r="AK553">
        <f ca="1">AVERAGE2(AJ553,Analysis!$B$6,2)</f>
        <v>-3.4573831457150206E-2</v>
      </c>
      <c r="AL553">
        <f ca="1">INTEGRAL2(R553,$B553,AL552,R552,$B552,Analysis!$B$22)</f>
        <v>0</v>
      </c>
      <c r="AM553">
        <f ca="1">IF(AND(B553&lt;Analysis!$B$40,B553&gt;0),INTEGRAL2(AL553,$B553,AM552,AL552,$B552,Analysis!$B$23),0)</f>
        <v>0</v>
      </c>
      <c r="AN553">
        <f>IF($P553,AM553*Analysis!$B$30+Analysis!$B$31,0)</f>
        <v>0</v>
      </c>
      <c r="AO553">
        <f>AN553-'Flight Input'!$U553</f>
        <v>0</v>
      </c>
      <c r="AQ553">
        <f>Analysis!$B$36*'Flight Input'!U553+IF('Flight Input'!U553 &gt; 0,Analysis!$B$37,0)</f>
        <v>0</v>
      </c>
      <c r="AR553">
        <f ca="1">_xlfn.COVARIANCE.P($AN$102:$AN$1102,'Flight Input'!U553:U1553)</f>
        <v>-4.8814467125923699E-3</v>
      </c>
    </row>
    <row r="554" spans="1:44" x14ac:dyDescent="0.3">
      <c r="A554">
        <v>552</v>
      </c>
      <c r="B554">
        <f>'Flight Input'!M554</f>
        <v>11.089344000007259</v>
      </c>
      <c r="C554">
        <f ca="1">INDIRECT(CONCATENATE("'Flight Input'!",Analysis!$B$2,A554+2))</f>
        <v>9.8115401700000007</v>
      </c>
      <c r="D554">
        <f t="shared" si="1086"/>
        <v>1.8894000008003786E-2</v>
      </c>
      <c r="F554">
        <f t="shared" ca="1" si="1092"/>
        <v>108.75382976442314</v>
      </c>
      <c r="G554">
        <f t="shared" ca="1" si="1093"/>
        <v>601.17337264643061</v>
      </c>
      <c r="I554">
        <f>SUM(D$2:D554)/COUNT(D$2:D554)</f>
        <v>1.9994101449296781E-2</v>
      </c>
      <c r="J554">
        <f t="shared" si="1087"/>
        <v>0.94497870063914846</v>
      </c>
      <c r="L554">
        <f ca="1">VARA(C$2:C554)</f>
        <v>7.3809097145517677E-4</v>
      </c>
      <c r="M554">
        <f t="shared" ca="1" si="1088"/>
        <v>1.0191739879923844E-4</v>
      </c>
      <c r="N554">
        <f t="shared" ca="1" si="1094"/>
        <v>-0.37331375023887131</v>
      </c>
      <c r="O554" t="b">
        <f ca="1">IF(OR(O553,M554*MIN((B554-B$2)*Analysis!$B$19,1)&gt;Analysis!$B$18),TRUE,FALSE)</f>
        <v>0</v>
      </c>
      <c r="P554" t="b">
        <f>IF(OR('Flight Input'!N554=3,'Flight Input'!N554=9),TRUE,FALSE)</f>
        <v>0</v>
      </c>
      <c r="Q554">
        <f ca="1">IF(O554,Q553,SUM(C$2:C554)/COUNT(C$2:C554))+(Analysis!$D$14-500)/1000000</f>
        <v>9.8540277379565993</v>
      </c>
      <c r="R554">
        <f t="shared" ca="1" si="1089"/>
        <v>0</v>
      </c>
      <c r="S554">
        <f t="shared" ca="1" si="1095"/>
        <v>0</v>
      </c>
      <c r="T554">
        <f>IF(P554,T553+S554*$D554,0)</f>
        <v>0</v>
      </c>
      <c r="U554">
        <f>IF($P554,T554*Analysis!$B$28+Analysis!$B$29,0)</f>
        <v>0</v>
      </c>
      <c r="V554">
        <f>U554-'Flight Input'!$U554</f>
        <v>0</v>
      </c>
      <c r="W554">
        <f ca="1">MEDIAN2(R554,Analysis!$B$5,2)</f>
        <v>0</v>
      </c>
      <c r="X554">
        <f t="shared" ref="X554:Y554" ca="1" si="1172">X553+W554*$D554</f>
        <v>0</v>
      </c>
      <c r="Y554">
        <f t="shared" ca="1" si="1172"/>
        <v>0</v>
      </c>
      <c r="AA554">
        <f ca="1">AVERAGE2(W554,Analysis!$B$6,2)</f>
        <v>0</v>
      </c>
      <c r="AB554">
        <f t="shared" ref="AB554:AC554" ca="1" si="1173">AB553+AA554*$D554</f>
        <v>0</v>
      </c>
      <c r="AC554">
        <f t="shared" ca="1" si="1173"/>
        <v>0</v>
      </c>
      <c r="AF554">
        <f ca="1">IF(B554&gt;0,C554-Analysis!$B$14,0)</f>
        <v>-4.1627221457151364E-2</v>
      </c>
      <c r="AG554">
        <f ca="1">IF(B554&gt;0,AG553+AF554*$D554,0)</f>
        <v>6.9436756462860644E-3</v>
      </c>
      <c r="AH554">
        <f ca="1">IF(B554&gt;0,AH553+AG554*$D554,0)</f>
        <v>-6.0268309825832492E-2</v>
      </c>
      <c r="AI554">
        <f ca="1">IF(AND(B554&gt;Analysis!$B$39,B554&lt;Analysis!$B$40),FilterInput(AF554,Analysis!$B$34,Analysis!$B$35),0)</f>
        <v>-4.1627221457151364E-2</v>
      </c>
      <c r="AJ554">
        <f ca="1">MEDIAN2(AI554,Analysis!$B$5,2)</f>
        <v>-4.1627221457151364E-2</v>
      </c>
      <c r="AK554">
        <f ca="1">AVERAGE2(AJ554,Analysis!$B$6,2)</f>
        <v>-4.1627221457151364E-2</v>
      </c>
      <c r="AL554">
        <f ca="1">INTEGRAL2(R554,$B554,AL553,R553,$B553,Analysis!$B$22)</f>
        <v>0</v>
      </c>
      <c r="AM554">
        <f ca="1">IF(AND(B554&lt;Analysis!$B$40,B554&gt;0),INTEGRAL2(AL554,$B554,AM553,AL553,$B553,Analysis!$B$23),0)</f>
        <v>0</v>
      </c>
      <c r="AN554">
        <f>IF($P554,AM554*Analysis!$B$30+Analysis!$B$31,0)</f>
        <v>0</v>
      </c>
      <c r="AO554">
        <f>AN554-'Flight Input'!$U554</f>
        <v>0</v>
      </c>
      <c r="AQ554">
        <f>Analysis!$B$36*'Flight Input'!U554+IF('Flight Input'!U554 &gt; 0,Analysis!$B$37,0)</f>
        <v>0</v>
      </c>
      <c r="AR554">
        <f ca="1">_xlfn.COVARIANCE.P($AN$102:$AN$1102,'Flight Input'!U554:U1554)</f>
        <v>-4.8314789686110752E-3</v>
      </c>
    </row>
    <row r="555" spans="1:44" x14ac:dyDescent="0.3">
      <c r="A555">
        <v>553</v>
      </c>
      <c r="B555">
        <f>'Flight Input'!M555</f>
        <v>11.109353000007104</v>
      </c>
      <c r="C555">
        <f ca="1">INDIRECT(CONCATENATE("'Flight Input'!",Analysis!$B$2,A555+2))</f>
        <v>9.8465520599999987</v>
      </c>
      <c r="D555">
        <f t="shared" si="1086"/>
        <v>2.00089999998454E-2</v>
      </c>
      <c r="F555">
        <f t="shared" ca="1" si="1092"/>
        <v>108.95084942459016</v>
      </c>
      <c r="G555">
        <f t="shared" ca="1" si="1093"/>
        <v>603.35337019255041</v>
      </c>
      <c r="I555">
        <f>SUM(D$2:D555)/COUNT(D$2:D555)</f>
        <v>1.9994128390617844E-2</v>
      </c>
      <c r="J555">
        <f t="shared" si="1087"/>
        <v>1.0007437988261862</v>
      </c>
      <c r="L555">
        <f ca="1">VARA(C$2:C555)</f>
        <v>7.3685419805611762E-4</v>
      </c>
      <c r="M555">
        <f t="shared" ca="1" si="1088"/>
        <v>-6.1810855068654424E-5</v>
      </c>
      <c r="N555">
        <f t="shared" ca="1" si="1094"/>
        <v>1.7498070868243574</v>
      </c>
      <c r="O555" t="b">
        <f ca="1">IF(OR(O554,M555*MIN((B555-B$2)*Analysis!$B$19,1)&gt;Analysis!$B$18),TRUE,FALSE)</f>
        <v>0</v>
      </c>
      <c r="P555" t="b">
        <f>IF(OR('Flight Input'!N555=3,'Flight Input'!N555=9),TRUE,FALSE)</f>
        <v>0</v>
      </c>
      <c r="Q555">
        <f ca="1">IF(O555,Q554,SUM(C$2:C555)/COUNT(C$2:C555))+(Analysis!$D$14-500)/1000000</f>
        <v>9.8540144425090244</v>
      </c>
      <c r="R555">
        <f t="shared" ca="1" si="1089"/>
        <v>0</v>
      </c>
      <c r="S555">
        <f t="shared" ca="1" si="1095"/>
        <v>0</v>
      </c>
      <c r="T555">
        <f>IF(P555,T554+S555*$D555,0)</f>
        <v>0</v>
      </c>
      <c r="U555">
        <f>IF($P555,T555*Analysis!$B$28+Analysis!$B$29,0)</f>
        <v>0</v>
      </c>
      <c r="V555">
        <f>U555-'Flight Input'!$U555</f>
        <v>0</v>
      </c>
      <c r="W555">
        <f ca="1">MEDIAN2(R555,Analysis!$B$5,2)</f>
        <v>0</v>
      </c>
      <c r="X555">
        <f t="shared" ref="X555:Y555" ca="1" si="1174">X554+W555*$D555</f>
        <v>0</v>
      </c>
      <c r="Y555">
        <f t="shared" ca="1" si="1174"/>
        <v>0</v>
      </c>
      <c r="AA555">
        <f ca="1">AVERAGE2(W555,Analysis!$B$6,2)</f>
        <v>0</v>
      </c>
      <c r="AB555">
        <f t="shared" ref="AB555:AC555" ca="1" si="1175">AB554+AA555*$D555</f>
        <v>0</v>
      </c>
      <c r="AC555">
        <f t="shared" ca="1" si="1175"/>
        <v>0</v>
      </c>
      <c r="AF555">
        <f ca="1">IF(B555&gt;0,C555-Analysis!$B$14,0)</f>
        <v>-6.6153314571533173E-3</v>
      </c>
      <c r="AG555">
        <f ca="1">IF(B555&gt;0,AG554+AF555*$D555,0)</f>
        <v>6.811309479160906E-3</v>
      </c>
      <c r="AH555">
        <f ca="1">IF(B555&gt;0,AH554+AG555*$D555,0)</f>
        <v>-6.0132022334465011E-2</v>
      </c>
      <c r="AI555">
        <f ca="1">IF(AND(B555&gt;Analysis!$B$39,B555&lt;Analysis!$B$40),FilterInput(AF555,Analysis!$B$34,Analysis!$B$35),0)</f>
        <v>-6.6153314571533173E-3</v>
      </c>
      <c r="AJ555">
        <f ca="1">MEDIAN2(AI555,Analysis!$B$5,2)</f>
        <v>-6.6153314571533173E-3</v>
      </c>
      <c r="AK555">
        <f ca="1">AVERAGE2(AJ555,Analysis!$B$6,2)</f>
        <v>-6.6153314571533173E-3</v>
      </c>
      <c r="AL555">
        <f ca="1">INTEGRAL2(R555,$B555,AL554,R554,$B554,Analysis!$B$22)</f>
        <v>0</v>
      </c>
      <c r="AM555">
        <f ca="1">IF(AND(B555&lt;Analysis!$B$40,B555&gt;0),INTEGRAL2(AL555,$B555,AM554,AL554,$B554,Analysis!$B$23),0)</f>
        <v>0</v>
      </c>
      <c r="AN555">
        <f>IF($P555,AM555*Analysis!$B$30+Analysis!$B$31,0)</f>
        <v>0</v>
      </c>
      <c r="AO555">
        <f>AN555-'Flight Input'!$U555</f>
        <v>0</v>
      </c>
      <c r="AQ555">
        <f>Analysis!$B$36*'Flight Input'!U555+IF('Flight Input'!U555 &gt; 0,Analysis!$B$37,0)</f>
        <v>0</v>
      </c>
      <c r="AR555">
        <f ca="1">_xlfn.COVARIANCE.P($AN$102:$AN$1102,'Flight Input'!U555:U1555)</f>
        <v>-4.780568052433167E-3</v>
      </c>
    </row>
    <row r="556" spans="1:44" x14ac:dyDescent="0.3">
      <c r="A556">
        <v>554</v>
      </c>
      <c r="B556">
        <f>'Flight Input'!M556</f>
        <v>11.128750999996555</v>
      </c>
      <c r="C556">
        <f ca="1">INDIRECT(CONCATENATE("'Flight Input'!",Analysis!$B$2,A556+2))</f>
        <v>9.868752090000001</v>
      </c>
      <c r="D556">
        <f t="shared" si="1086"/>
        <v>1.9397999989450909E-2</v>
      </c>
      <c r="F556">
        <f t="shared" ca="1" si="1092"/>
        <v>109.14228347752787</v>
      </c>
      <c r="G556">
        <f t="shared" ca="1" si="1093"/>
        <v>605.47051220629612</v>
      </c>
      <c r="I556">
        <f>SUM(D$2:D556)/COUNT(D$2:D556)</f>
        <v>1.9993052346572417E-2</v>
      </c>
      <c r="J556">
        <f t="shared" si="1087"/>
        <v>0.97023704300841673</v>
      </c>
      <c r="L556">
        <f ca="1">VARA(C$2:C556)</f>
        <v>7.3592134828356058E-4</v>
      </c>
      <c r="M556">
        <f t="shared" ca="1" si="1088"/>
        <v>-4.8089997580387267E-5</v>
      </c>
      <c r="N556">
        <f t="shared" ca="1" si="1094"/>
        <v>1.1444494283985545</v>
      </c>
      <c r="O556" t="b">
        <f ca="1">IF(OR(O555,M556*MIN((B556-B$2)*Analysis!$B$19,1)&gt;Analysis!$B$18),TRUE,FALSE)</f>
        <v>0</v>
      </c>
      <c r="P556" t="b">
        <f>IF(OR('Flight Input'!N556=3,'Flight Input'!N556=9),TRUE,FALSE)</f>
        <v>0</v>
      </c>
      <c r="Q556">
        <f ca="1">IF(O556,Q555,SUM(C$2:C556)/COUNT(C$2:C556))+(Analysis!$D$14-500)/1000000</f>
        <v>9.8540411950270279</v>
      </c>
      <c r="R556">
        <f t="shared" ca="1" si="1089"/>
        <v>0</v>
      </c>
      <c r="S556">
        <f t="shared" ca="1" si="1095"/>
        <v>0</v>
      </c>
      <c r="T556">
        <f>IF(P556,T555+S556*$D556,0)</f>
        <v>0</v>
      </c>
      <c r="U556">
        <f>IF($P556,T556*Analysis!$B$28+Analysis!$B$29,0)</f>
        <v>0</v>
      </c>
      <c r="V556">
        <f>U556-'Flight Input'!$U556</f>
        <v>0</v>
      </c>
      <c r="W556">
        <f ca="1">MEDIAN2(R556,Analysis!$B$5,2)</f>
        <v>0</v>
      </c>
      <c r="X556">
        <f t="shared" ref="X556:Y556" ca="1" si="1176">X555+W556*$D556</f>
        <v>0</v>
      </c>
      <c r="Y556">
        <f t="shared" ca="1" si="1176"/>
        <v>0</v>
      </c>
      <c r="AA556">
        <f ca="1">AVERAGE2(W556,Analysis!$B$6,2)</f>
        <v>0</v>
      </c>
      <c r="AB556">
        <f t="shared" ref="AB556:AC556" ca="1" si="1177">AB555+AA556*$D556</f>
        <v>0</v>
      </c>
      <c r="AC556">
        <f t="shared" ca="1" si="1177"/>
        <v>0</v>
      </c>
      <c r="AF556">
        <f ca="1">IF(B556&gt;0,C556-Analysis!$B$14,0)</f>
        <v>1.558469854284894E-2</v>
      </c>
      <c r="AG556">
        <f ca="1">IF(B556&gt;0,AG555+AF556*$D556,0)</f>
        <v>7.1136214613306851E-3</v>
      </c>
      <c r="AH556">
        <f ca="1">IF(B556&gt;0,AH555+AG556*$D556,0)</f>
        <v>-5.9994032305433161E-2</v>
      </c>
      <c r="AI556">
        <f ca="1">IF(AND(B556&gt;Analysis!$B$39,B556&lt;Analysis!$B$40),FilterInput(AF556,Analysis!$B$34,Analysis!$B$35),0)</f>
        <v>1.558469854284894E-2</v>
      </c>
      <c r="AJ556">
        <f ca="1">MEDIAN2(AI556,Analysis!$B$5,2)</f>
        <v>1.558469854284894E-2</v>
      </c>
      <c r="AK556">
        <f ca="1">AVERAGE2(AJ556,Analysis!$B$6,2)</f>
        <v>1.558469854284894E-2</v>
      </c>
      <c r="AL556">
        <f ca="1">INTEGRAL2(R556,$B556,AL555,R555,$B555,Analysis!$B$22)</f>
        <v>0</v>
      </c>
      <c r="AM556">
        <f ca="1">IF(AND(B556&lt;Analysis!$B$40,B556&gt;0),INTEGRAL2(AL556,$B556,AM555,AL555,$B555,Analysis!$B$23),0)</f>
        <v>0</v>
      </c>
      <c r="AN556">
        <f>IF($P556,AM556*Analysis!$B$30+Analysis!$B$31,0)</f>
        <v>0</v>
      </c>
      <c r="AO556">
        <f>AN556-'Flight Input'!$U556</f>
        <v>0</v>
      </c>
      <c r="AQ556">
        <f>Analysis!$B$36*'Flight Input'!U556+IF('Flight Input'!U556 &gt; 0,Analysis!$B$37,0)</f>
        <v>0</v>
      </c>
      <c r="AR556">
        <f ca="1">_xlfn.COVARIANCE.P($AN$102:$AN$1102,'Flight Input'!U556:U1556)</f>
        <v>-4.7287282543837603E-3</v>
      </c>
    </row>
    <row r="557" spans="1:44" x14ac:dyDescent="0.3">
      <c r="A557">
        <v>555</v>
      </c>
      <c r="B557">
        <f>'Flight Input'!M557</f>
        <v>11.151285999992979</v>
      </c>
      <c r="C557">
        <f ca="1">INDIRECT(CONCATENATE("'Flight Input'!",Analysis!$B$2,A557+2))</f>
        <v>9.8649261900000003</v>
      </c>
      <c r="D557">
        <f t="shared" si="1086"/>
        <v>2.2534999996423721E-2</v>
      </c>
      <c r="F557">
        <f t="shared" ca="1" si="1092"/>
        <v>109.36458958918423</v>
      </c>
      <c r="G557">
        <f t="shared" ca="1" si="1093"/>
        <v>607.93504323229729</v>
      </c>
      <c r="I557">
        <f>SUM(D$2:D557)/COUNT(D$2:D557)</f>
        <v>1.9997632432428004E-2</v>
      </c>
      <c r="J557">
        <f t="shared" si="1087"/>
        <v>1.1268833984507656</v>
      </c>
      <c r="L557">
        <f ca="1">VARA(C$2:C557)</f>
        <v>7.348127917759361E-4</v>
      </c>
      <c r="M557">
        <f t="shared" ca="1" si="1088"/>
        <v>-4.9192656214794979E-5</v>
      </c>
      <c r="N557">
        <f t="shared" ca="1" si="1094"/>
        <v>-0.16977590417607635</v>
      </c>
      <c r="O557" t="b">
        <f ca="1">IF(OR(O556,M557*MIN((B557-B$2)*Analysis!$B$19,1)&gt;Analysis!$B$18),TRUE,FALSE)</f>
        <v>0</v>
      </c>
      <c r="P557" t="b">
        <f>IF(OR('Flight Input'!N557=3,'Flight Input'!N557=9),TRUE,FALSE)</f>
        <v>0</v>
      </c>
      <c r="Q557">
        <f ca="1">IF(O557,Q556,SUM(C$2:C557)/COUNT(C$2:C557))+(Analysis!$D$14-500)/1000000</f>
        <v>9.8540609701978426</v>
      </c>
      <c r="R557">
        <f t="shared" ca="1" si="1089"/>
        <v>0</v>
      </c>
      <c r="S557">
        <f t="shared" ca="1" si="1095"/>
        <v>0</v>
      </c>
      <c r="T557">
        <f>IF(P557,T556+S557*$D557,0)</f>
        <v>0</v>
      </c>
      <c r="U557">
        <f>IF($P557,T557*Analysis!$B$28+Analysis!$B$29,0)</f>
        <v>0</v>
      </c>
      <c r="V557">
        <f>U557-'Flight Input'!$U557</f>
        <v>0</v>
      </c>
      <c r="W557">
        <f ca="1">MEDIAN2(R557,Analysis!$B$5,2)</f>
        <v>0</v>
      </c>
      <c r="X557">
        <f t="shared" ref="X557:Y557" ca="1" si="1178">X556+W557*$D557</f>
        <v>0</v>
      </c>
      <c r="Y557">
        <f t="shared" ca="1" si="1178"/>
        <v>0</v>
      </c>
      <c r="AA557">
        <f ca="1">AVERAGE2(W557,Analysis!$B$6,2)</f>
        <v>0</v>
      </c>
      <c r="AB557">
        <f t="shared" ref="AB557:AC557" ca="1" si="1179">AB556+AA557*$D557</f>
        <v>0</v>
      </c>
      <c r="AC557">
        <f t="shared" ca="1" si="1179"/>
        <v>0</v>
      </c>
      <c r="AF557">
        <f ca="1">IF(B557&gt;0,C557-Analysis!$B$14,0)</f>
        <v>1.1758798542848226E-2</v>
      </c>
      <c r="AG557">
        <f ca="1">IF(B557&gt;0,AG556+AF557*$D557,0)</f>
        <v>7.3786059864517171E-3</v>
      </c>
      <c r="AH557">
        <f ca="1">IF(B557&gt;0,AH556+AG557*$D557,0)</f>
        <v>-5.9827755419554859E-2</v>
      </c>
      <c r="AI557">
        <f ca="1">IF(AND(B557&gt;Analysis!$B$39,B557&lt;Analysis!$B$40),FilterInput(AF557,Analysis!$B$34,Analysis!$B$35),0)</f>
        <v>1.1758798542848226E-2</v>
      </c>
      <c r="AJ557">
        <f ca="1">MEDIAN2(AI557,Analysis!$B$5,2)</f>
        <v>1.1758798542848226E-2</v>
      </c>
      <c r="AK557">
        <f ca="1">AVERAGE2(AJ557,Analysis!$B$6,2)</f>
        <v>1.1758798542848226E-2</v>
      </c>
      <c r="AL557">
        <f ca="1">INTEGRAL2(R557,$B557,AL556,R556,$B556,Analysis!$B$22)</f>
        <v>0</v>
      </c>
      <c r="AM557">
        <f ca="1">IF(AND(B557&lt;Analysis!$B$40,B557&gt;0),INTEGRAL2(AL557,$B557,AM556,AL556,$B556,Analysis!$B$23),0)</f>
        <v>0</v>
      </c>
      <c r="AN557">
        <f>IF($P557,AM557*Analysis!$B$30+Analysis!$B$31,0)</f>
        <v>0</v>
      </c>
      <c r="AO557">
        <f>AN557-'Flight Input'!$U557</f>
        <v>0</v>
      </c>
      <c r="AQ557">
        <f>Analysis!$B$36*'Flight Input'!U557+IF('Flight Input'!U557 &gt; 0,Analysis!$B$37,0)</f>
        <v>0</v>
      </c>
      <c r="AR557">
        <f ca="1">_xlfn.COVARIANCE.P($AN$102:$AN$1102,'Flight Input'!U557:U1557)</f>
        <v>-4.6764307751831534E-3</v>
      </c>
    </row>
    <row r="558" spans="1:44" x14ac:dyDescent="0.3">
      <c r="A558">
        <v>556</v>
      </c>
      <c r="B558">
        <f>'Flight Input'!M558</f>
        <v>11.171239999996033</v>
      </c>
      <c r="C558">
        <f ca="1">INDIRECT(CONCATENATE("'Flight Input'!",Analysis!$B$2,A558+2))</f>
        <v>9.8101569600000005</v>
      </c>
      <c r="D558">
        <f t="shared" si="1086"/>
        <v>1.9954000003053807E-2</v>
      </c>
      <c r="F558">
        <f t="shared" ca="1" si="1092"/>
        <v>109.56034146119403</v>
      </c>
      <c r="G558">
        <f t="shared" ca="1" si="1093"/>
        <v>610.12121028614854</v>
      </c>
      <c r="I558">
        <f>SUM(D$2:D558)/COUNT(D$2:D558)</f>
        <v>1.9997553956835605E-2</v>
      </c>
      <c r="J558">
        <f t="shared" si="1087"/>
        <v>0.99782203594120522</v>
      </c>
      <c r="L558">
        <f ca="1">VARA(C$2:C558)</f>
        <v>7.3693448106084086E-4</v>
      </c>
      <c r="M558">
        <f t="shared" ca="1" si="1088"/>
        <v>1.0632902097725043E-4</v>
      </c>
      <c r="N558">
        <f t="shared" ca="1" si="1094"/>
        <v>-2.7447744808869285</v>
      </c>
      <c r="O558" t="b">
        <f ca="1">IF(OR(O557,M558*MIN((B558-B$2)*Analysis!$B$19,1)&gt;Analysis!$B$18),TRUE,FALSE)</f>
        <v>0</v>
      </c>
      <c r="P558" t="b">
        <f>IF(OR('Flight Input'!N558=3,'Flight Input'!N558=9),TRUE,FALSE)</f>
        <v>0</v>
      </c>
      <c r="Q558">
        <f ca="1">IF(O558,Q557,SUM(C$2:C558)/COUNT(C$2:C558))+(Analysis!$D$14-500)/1000000</f>
        <v>9.853982345403951</v>
      </c>
      <c r="R558">
        <f t="shared" ca="1" si="1089"/>
        <v>0</v>
      </c>
      <c r="S558">
        <f t="shared" ca="1" si="1095"/>
        <v>0</v>
      </c>
      <c r="T558">
        <f>IF(P558,T557+S558*$D558,0)</f>
        <v>0</v>
      </c>
      <c r="U558">
        <f>IF($P558,T558*Analysis!$B$28+Analysis!$B$29,0)</f>
        <v>0</v>
      </c>
      <c r="V558">
        <f>U558-'Flight Input'!$U558</f>
        <v>0</v>
      </c>
      <c r="W558">
        <f ca="1">MEDIAN2(R558,Analysis!$B$5,2)</f>
        <v>0</v>
      </c>
      <c r="X558">
        <f t="shared" ref="X558:Y558" ca="1" si="1180">X557+W558*$D558</f>
        <v>0</v>
      </c>
      <c r="Y558">
        <f t="shared" ca="1" si="1180"/>
        <v>0</v>
      </c>
      <c r="AA558">
        <f ca="1">AVERAGE2(W558,Analysis!$B$6,2)</f>
        <v>0</v>
      </c>
      <c r="AB558">
        <f t="shared" ref="AB558:AC558" ca="1" si="1181">AB557+AA558*$D558</f>
        <v>0</v>
      </c>
      <c r="AC558">
        <f t="shared" ca="1" si="1181"/>
        <v>0</v>
      </c>
      <c r="AF558">
        <f ca="1">IF(B558&gt;0,C558-Analysis!$B$14,0)</f>
        <v>-4.3010431457151554E-2</v>
      </c>
      <c r="AG558">
        <f ca="1">IF(B558&gt;0,AG557+AF558*$D558,0)</f>
        <v>6.5203758370243692E-3</v>
      </c>
      <c r="AH558">
        <f ca="1">IF(B558&gt;0,AH557+AG558*$D558,0)</f>
        <v>-5.9697647840082961E-2</v>
      </c>
      <c r="AI558">
        <f ca="1">IF(AND(B558&gt;Analysis!$B$39,B558&lt;Analysis!$B$40),FilterInput(AF558,Analysis!$B$34,Analysis!$B$35),0)</f>
        <v>-4.3010431457151554E-2</v>
      </c>
      <c r="AJ558">
        <f ca="1">MEDIAN2(AI558,Analysis!$B$5,2)</f>
        <v>-4.3010431457151554E-2</v>
      </c>
      <c r="AK558">
        <f ca="1">AVERAGE2(AJ558,Analysis!$B$6,2)</f>
        <v>-4.3010431457151554E-2</v>
      </c>
      <c r="AL558">
        <f ca="1">INTEGRAL2(R558,$B558,AL557,R557,$B557,Analysis!$B$22)</f>
        <v>0</v>
      </c>
      <c r="AM558">
        <f ca="1">IF(AND(B558&lt;Analysis!$B$40,B558&gt;0),INTEGRAL2(AL558,$B558,AM557,AL557,$B557,Analysis!$B$23),0)</f>
        <v>0</v>
      </c>
      <c r="AN558">
        <f>IF($P558,AM558*Analysis!$B$30+Analysis!$B$31,0)</f>
        <v>0</v>
      </c>
      <c r="AO558">
        <f>AN558-'Flight Input'!$U558</f>
        <v>0</v>
      </c>
      <c r="AQ558">
        <f>Analysis!$B$36*'Flight Input'!U558+IF('Flight Input'!U558 &gt; 0,Analysis!$B$37,0)</f>
        <v>0</v>
      </c>
      <c r="AR558">
        <f ca="1">_xlfn.COVARIANCE.P($AN$102:$AN$1102,'Flight Input'!U558:U1558)</f>
        <v>-4.6233452324282295E-3</v>
      </c>
    </row>
    <row r="559" spans="1:44" x14ac:dyDescent="0.3">
      <c r="A559">
        <v>557</v>
      </c>
      <c r="B559">
        <f>'Flight Input'!M559</f>
        <v>11.192869000005885</v>
      </c>
      <c r="C559">
        <f ca="1">INDIRECT(CONCATENATE("'Flight Input'!",Analysis!$B$2,A559+2))</f>
        <v>9.9038424599999999</v>
      </c>
      <c r="D559">
        <f t="shared" si="1086"/>
        <v>2.1629000009852462E-2</v>
      </c>
      <c r="F559">
        <f t="shared" ca="1" si="1092"/>
        <v>109.77455166985895</v>
      </c>
      <c r="G559">
        <f t="shared" ca="1" si="1093"/>
        <v>612.49552406529745</v>
      </c>
      <c r="I559">
        <f>SUM(D$2:D559)/COUNT(D$2:D559)</f>
        <v>2.0000482944363462E-2</v>
      </c>
      <c r="J559">
        <f t="shared" si="1087"/>
        <v>1.0814238871140833</v>
      </c>
      <c r="L559">
        <f ca="1">VARA(C$2:C559)</f>
        <v>7.4008637143633497E-4</v>
      </c>
      <c r="M559">
        <f t="shared" ca="1" si="1088"/>
        <v>1.4572520107533174E-4</v>
      </c>
      <c r="N559">
        <f t="shared" ca="1" si="1094"/>
        <v>4.3314762567536045</v>
      </c>
      <c r="O559" t="b">
        <f ca="1">IF(OR(O558,M559*MIN((B559-B$2)*Analysis!$B$19,1)&gt;Analysis!$B$18),TRUE,FALSE)</f>
        <v>0</v>
      </c>
      <c r="P559" t="b">
        <f>IF(OR('Flight Input'!N559=3,'Flight Input'!N559=9),TRUE,FALSE)</f>
        <v>0</v>
      </c>
      <c r="Q559">
        <f ca="1">IF(O559,Q558,SUM(C$2:C559)/COUNT(C$2:C559))+(Analysis!$D$14-500)/1000000</f>
        <v>9.8540718975806456</v>
      </c>
      <c r="R559">
        <f t="shared" ca="1" si="1089"/>
        <v>0</v>
      </c>
      <c r="S559">
        <f t="shared" ca="1" si="1095"/>
        <v>0</v>
      </c>
      <c r="T559">
        <f>IF(P559,T558+S559*$D559,0)</f>
        <v>0</v>
      </c>
      <c r="U559">
        <f>IF($P559,T559*Analysis!$B$28+Analysis!$B$29,0)</f>
        <v>0</v>
      </c>
      <c r="V559">
        <f>U559-'Flight Input'!$U559</f>
        <v>0</v>
      </c>
      <c r="W559">
        <f ca="1">MEDIAN2(R559,Analysis!$B$5,2)</f>
        <v>0</v>
      </c>
      <c r="X559">
        <f t="shared" ref="X559:Y559" ca="1" si="1182">X558+W559*$D559</f>
        <v>0</v>
      </c>
      <c r="Y559">
        <f t="shared" ca="1" si="1182"/>
        <v>0</v>
      </c>
      <c r="AA559">
        <f ca="1">AVERAGE2(W559,Analysis!$B$6,2)</f>
        <v>0</v>
      </c>
      <c r="AB559">
        <f t="shared" ref="AB559:AC559" ca="1" si="1183">AB558+AA559*$D559</f>
        <v>0</v>
      </c>
      <c r="AC559">
        <f t="shared" ca="1" si="1183"/>
        <v>0</v>
      </c>
      <c r="AF559">
        <f ca="1">IF(B559&gt;0,C559-Analysis!$B$14,0)</f>
        <v>5.0675068542847868E-2</v>
      </c>
      <c r="AG559">
        <f ca="1">IF(B559&gt;0,AG558+AF559*$D559,0)</f>
        <v>7.6164268950368996E-3</v>
      </c>
      <c r="AH559">
        <f ca="1">IF(B559&gt;0,AH558+AG559*$D559,0)</f>
        <v>-5.9532912142695169E-2</v>
      </c>
      <c r="AI559">
        <f ca="1">IF(AND(B559&gt;Analysis!$B$39,B559&lt;Analysis!$B$40),FilterInput(AF559,Analysis!$B$34,Analysis!$B$35),0)</f>
        <v>5.0675068542847868E-2</v>
      </c>
      <c r="AJ559">
        <f ca="1">MEDIAN2(AI559,Analysis!$B$5,2)</f>
        <v>5.0675068542847868E-2</v>
      </c>
      <c r="AK559">
        <f ca="1">AVERAGE2(AJ559,Analysis!$B$6,2)</f>
        <v>5.0675068542847868E-2</v>
      </c>
      <c r="AL559">
        <f ca="1">INTEGRAL2(R559,$B559,AL558,R558,$B558,Analysis!$B$22)</f>
        <v>0</v>
      </c>
      <c r="AM559">
        <f ca="1">IF(AND(B559&lt;Analysis!$B$40,B559&gt;0),INTEGRAL2(AL559,$B559,AM558,AL558,$B558,Analysis!$B$23),0)</f>
        <v>0</v>
      </c>
      <c r="AN559">
        <f>IF($P559,AM559*Analysis!$B$30+Analysis!$B$31,0)</f>
        <v>0</v>
      </c>
      <c r="AO559">
        <f>AN559-'Flight Input'!$U559</f>
        <v>0</v>
      </c>
      <c r="AQ559">
        <f>Analysis!$B$36*'Flight Input'!U559+IF('Flight Input'!U559 &gt; 0,Analysis!$B$37,0)</f>
        <v>0</v>
      </c>
      <c r="AR559">
        <f ca="1">_xlfn.COVARIANCE.P($AN$102:$AN$1102,'Flight Input'!U559:U1559)</f>
        <v>-4.5694306669330541E-3</v>
      </c>
    </row>
    <row r="560" spans="1:44" x14ac:dyDescent="0.3">
      <c r="A560">
        <v>558</v>
      </c>
      <c r="B560">
        <f>'Flight Input'!M560</f>
        <v>11.210768999997526</v>
      </c>
      <c r="C560">
        <f ca="1">INDIRECT(CONCATENATE("'Flight Input'!",Analysis!$B$2,A560+2))</f>
        <v>9.948389670000001</v>
      </c>
      <c r="D560">
        <f t="shared" si="1086"/>
        <v>1.789999999164138E-2</v>
      </c>
      <c r="F560">
        <f t="shared" ca="1" si="1092"/>
        <v>109.9526278448688</v>
      </c>
      <c r="G560">
        <f t="shared" ca="1" si="1093"/>
        <v>614.46367610280151</v>
      </c>
      <c r="I560">
        <f>SUM(D$2:D560)/COUNT(D$2:D560)</f>
        <v>1.9996718637996576E-2</v>
      </c>
      <c r="J560">
        <f t="shared" si="1087"/>
        <v>0.89514686462752269</v>
      </c>
      <c r="L560">
        <f ca="1">VARA(C$2:C560)</f>
        <v>7.5471104319480161E-4</v>
      </c>
      <c r="M560">
        <f t="shared" ca="1" si="1088"/>
        <v>8.1702076901093903E-4</v>
      </c>
      <c r="N560">
        <f t="shared" ca="1" si="1094"/>
        <v>2.4886709508828444</v>
      </c>
      <c r="O560" t="b">
        <f ca="1">IF(OR(O559,M560*MIN((B560-B$2)*Analysis!$B$19,1)&gt;Analysis!$B$18),TRUE,FALSE)</f>
        <v>0</v>
      </c>
      <c r="P560" t="b">
        <f>IF(OR('Flight Input'!N560=3,'Flight Input'!N560=9),TRUE,FALSE)</f>
        <v>0</v>
      </c>
      <c r="Q560">
        <f ca="1">IF(O560,Q559,SUM(C$2:C560)/COUNT(C$2:C560))+(Analysis!$D$14-500)/1000000</f>
        <v>9.8542408202504497</v>
      </c>
      <c r="R560">
        <f t="shared" ca="1" si="1089"/>
        <v>0</v>
      </c>
      <c r="S560">
        <f t="shared" ca="1" si="1095"/>
        <v>0</v>
      </c>
      <c r="T560">
        <f>IF(P560,T559+S560*$D560,0)</f>
        <v>0</v>
      </c>
      <c r="U560">
        <f>IF($P560,T560*Analysis!$B$28+Analysis!$B$29,0)</f>
        <v>0</v>
      </c>
      <c r="V560">
        <f>U560-'Flight Input'!$U560</f>
        <v>0</v>
      </c>
      <c r="W560">
        <f ca="1">MEDIAN2(R560,Analysis!$B$5,2)</f>
        <v>0</v>
      </c>
      <c r="X560">
        <f t="shared" ref="X560:Y560" ca="1" si="1184">X559+W560*$D560</f>
        <v>0</v>
      </c>
      <c r="Y560">
        <f t="shared" ca="1" si="1184"/>
        <v>0</v>
      </c>
      <c r="AA560">
        <f ca="1">AVERAGE2(W560,Analysis!$B$6,2)</f>
        <v>0</v>
      </c>
      <c r="AB560">
        <f t="shared" ref="AB560:AC560" ca="1" si="1185">AB559+AA560*$D560</f>
        <v>0</v>
      </c>
      <c r="AC560">
        <f t="shared" ca="1" si="1185"/>
        <v>0</v>
      </c>
      <c r="AF560">
        <f ca="1">IF(B560&gt;0,C560-Analysis!$B$14,0)</f>
        <v>9.5222278542848926E-2</v>
      </c>
      <c r="AG560">
        <f ca="1">IF(B560&gt;0,AG559+AF560*$D560,0)</f>
        <v>9.320905680157969E-3</v>
      </c>
      <c r="AH560">
        <f ca="1">IF(B560&gt;0,AH559+AG560*$D560,0)</f>
        <v>-5.9366067931098249E-2</v>
      </c>
      <c r="AI560">
        <f ca="1">IF(AND(B560&gt;Analysis!$B$39,B560&lt;Analysis!$B$40),FilterInput(AF560,Analysis!$B$34,Analysis!$B$35),0)</f>
        <v>9.5222278542848926E-2</v>
      </c>
      <c r="AJ560">
        <f ca="1">MEDIAN2(AI560,Analysis!$B$5,2)</f>
        <v>9.5222278542848926E-2</v>
      </c>
      <c r="AK560">
        <f ca="1">AVERAGE2(AJ560,Analysis!$B$6,2)</f>
        <v>9.5222278542848926E-2</v>
      </c>
      <c r="AL560">
        <f ca="1">INTEGRAL2(R560,$B560,AL559,R559,$B559,Analysis!$B$22)</f>
        <v>0</v>
      </c>
      <c r="AM560">
        <f ca="1">IF(AND(B560&lt;Analysis!$B$40,B560&gt;0),INTEGRAL2(AL560,$B560,AM559,AL559,$B559,Analysis!$B$23),0)</f>
        <v>0</v>
      </c>
      <c r="AN560">
        <f>IF($P560,AM560*Analysis!$B$30+Analysis!$B$31,0)</f>
        <v>0</v>
      </c>
      <c r="AO560">
        <f>AN560-'Flight Input'!$U560</f>
        <v>0</v>
      </c>
      <c r="AQ560">
        <f>Analysis!$B$36*'Flight Input'!U560+IF('Flight Input'!U560 &gt; 0,Analysis!$B$37,0)</f>
        <v>0</v>
      </c>
      <c r="AR560">
        <f ca="1">_xlfn.COVARIANCE.P($AN$102:$AN$1102,'Flight Input'!U560:U1560)</f>
        <v>-4.5147563522874006E-3</v>
      </c>
    </row>
    <row r="561" spans="1:44" x14ac:dyDescent="0.3">
      <c r="A561">
        <v>559</v>
      </c>
      <c r="B561">
        <f>'Flight Input'!M561</f>
        <v>11.231358000004548</v>
      </c>
      <c r="C561">
        <f ca="1">INDIRECT(CONCATENATE("'Flight Input'!",Analysis!$B$2,A561+2))</f>
        <v>9.6870610800000012</v>
      </c>
      <c r="D561">
        <f t="shared" si="1086"/>
        <v>2.0589000007021241E-2</v>
      </c>
      <c r="F561">
        <f t="shared" ca="1" si="1092"/>
        <v>110.15207474551293</v>
      </c>
      <c r="G561">
        <f t="shared" ca="1" si="1093"/>
        <v>616.73159717051033</v>
      </c>
      <c r="I561">
        <f>SUM(D$2:D561)/COUNT(D$2:D561)</f>
        <v>1.9997778175329359E-2</v>
      </c>
      <c r="J561">
        <f t="shared" si="1087"/>
        <v>1.0295643759275845</v>
      </c>
      <c r="L561">
        <f ca="1">VARA(C$2:C561)</f>
        <v>8.0320432347150866E-4</v>
      </c>
      <c r="M561">
        <f t="shared" ca="1" si="1088"/>
        <v>2.3553004157642389E-3</v>
      </c>
      <c r="N561">
        <f t="shared" ca="1" si="1094"/>
        <v>-12.692631497930046</v>
      </c>
      <c r="O561" t="b">
        <f ca="1">IF(OR(O560,M561*MIN((B561-B$2)*Analysis!$B$19,1)&gt;Analysis!$B$18),TRUE,FALSE)</f>
        <v>0</v>
      </c>
      <c r="P561" t="b">
        <f>IF(OR('Flight Input'!N561=3,'Flight Input'!N561=9),TRUE,FALSE)</f>
        <v>0</v>
      </c>
      <c r="Q561">
        <f ca="1">IF(O561,Q560,SUM(C$2:C561)/COUNT(C$2:C561))+(Analysis!$D$14-500)/1000000</f>
        <v>9.8539424814285734</v>
      </c>
      <c r="R561">
        <f t="shared" ca="1" si="1089"/>
        <v>0</v>
      </c>
      <c r="S561">
        <f t="shared" ca="1" si="1095"/>
        <v>0</v>
      </c>
      <c r="T561">
        <f>IF(P561,T560+S561*$D561,0)</f>
        <v>0</v>
      </c>
      <c r="U561">
        <f>IF($P561,T561*Analysis!$B$28+Analysis!$B$29,0)</f>
        <v>0</v>
      </c>
      <c r="V561">
        <f>U561-'Flight Input'!$U561</f>
        <v>0</v>
      </c>
      <c r="W561">
        <f ca="1">MEDIAN2(R561,Analysis!$B$5,2)</f>
        <v>0</v>
      </c>
      <c r="X561">
        <f t="shared" ref="X561:Y561" ca="1" si="1186">X560+W561*$D561</f>
        <v>0</v>
      </c>
      <c r="Y561">
        <f t="shared" ca="1" si="1186"/>
        <v>0</v>
      </c>
      <c r="AA561">
        <f ca="1">AVERAGE2(W561,Analysis!$B$6,2)</f>
        <v>0</v>
      </c>
      <c r="AB561">
        <f t="shared" ref="AB561:AC561" ca="1" si="1187">AB560+AA561*$D561</f>
        <v>0</v>
      </c>
      <c r="AC561">
        <f t="shared" ca="1" si="1187"/>
        <v>0</v>
      </c>
      <c r="AF561">
        <f ca="1">IF(B561&gt;0,C561-Analysis!$B$14,0)</f>
        <v>-0.16610631145715082</v>
      </c>
      <c r="AG561">
        <f ca="1">IF(B561&gt;0,AG560+AF561*$D561,0)</f>
        <v>5.9009428324004187E-3</v>
      </c>
      <c r="AH561">
        <f ca="1">IF(B561&gt;0,AH560+AG561*$D561,0)</f>
        <v>-5.9244573419080522E-2</v>
      </c>
      <c r="AI561">
        <f ca="1">IF(AND(B561&gt;Analysis!$B$39,B561&lt;Analysis!$B$40),FilterInput(AF561,Analysis!$B$34,Analysis!$B$35),0)</f>
        <v>-0.16610631145715082</v>
      </c>
      <c r="AJ561">
        <f ca="1">MEDIAN2(AI561,Analysis!$B$5,2)</f>
        <v>-0.16610631145715082</v>
      </c>
      <c r="AK561">
        <f ca="1">AVERAGE2(AJ561,Analysis!$B$6,2)</f>
        <v>-0.16610631145715082</v>
      </c>
      <c r="AL561">
        <f ca="1">INTEGRAL2(R561,$B561,AL560,R560,$B560,Analysis!$B$22)</f>
        <v>0</v>
      </c>
      <c r="AM561">
        <f ca="1">IF(AND(B561&lt;Analysis!$B$40,B561&gt;0),INTEGRAL2(AL561,$B561,AM560,AL560,$B560,Analysis!$B$23),0)</f>
        <v>0</v>
      </c>
      <c r="AN561">
        <f>IF($P561,AM561*Analysis!$B$30+Analysis!$B$31,0)</f>
        <v>0</v>
      </c>
      <c r="AO561">
        <f>AN561-'Flight Input'!$U561</f>
        <v>0</v>
      </c>
      <c r="AQ561">
        <f>Analysis!$B$36*'Flight Input'!U561+IF('Flight Input'!U561 &gt; 0,Analysis!$B$37,0)</f>
        <v>0</v>
      </c>
      <c r="AR561">
        <f ca="1">_xlfn.COVARIANCE.P($AN$102:$AN$1102,'Flight Input'!U561:U1561)</f>
        <v>-4.4592976055150288E-3</v>
      </c>
    </row>
    <row r="562" spans="1:44" x14ac:dyDescent="0.3">
      <c r="A562">
        <v>560</v>
      </c>
      <c r="B562">
        <f>'Flight Input'!M562</f>
        <v>11.249712999997428</v>
      </c>
      <c r="C562">
        <f ca="1">INDIRECT(CONCATENATE("'Flight Input'!",Analysis!$B$2,A562+2))</f>
        <v>9.8885486700000023</v>
      </c>
      <c r="D562">
        <f t="shared" si="1086"/>
        <v>1.8354999992880039E-2</v>
      </c>
      <c r="F562">
        <f t="shared" ca="1" si="1092"/>
        <v>110.33357905628037</v>
      </c>
      <c r="G562">
        <f t="shared" ca="1" si="1093"/>
        <v>618.7567700133028</v>
      </c>
      <c r="I562">
        <f>SUM(D$2:D562)/COUNT(D$2:D562)</f>
        <v>1.99948446428607E-2</v>
      </c>
      <c r="J562">
        <f t="shared" si="1087"/>
        <v>0.91798662708958934</v>
      </c>
      <c r="L562">
        <f ca="1">VARA(C$2:C562)</f>
        <v>8.0391836113999512E-4</v>
      </c>
      <c r="M562">
        <f t="shared" ca="1" si="1088"/>
        <v>3.8901534664311515E-5</v>
      </c>
      <c r="N562">
        <f t="shared" ca="1" si="1094"/>
        <v>10.977259061735696</v>
      </c>
      <c r="O562" t="b">
        <f ca="1">IF(OR(O561,M562*MIN((B562-B$2)*Analysis!$B$19,1)&gt;Analysis!$B$18),TRUE,FALSE)</f>
        <v>0</v>
      </c>
      <c r="P562" t="b">
        <f>IF(OR('Flight Input'!N562=3,'Flight Input'!N562=9),TRUE,FALSE)</f>
        <v>0</v>
      </c>
      <c r="Q562">
        <f ca="1">IF(O562,Q561,SUM(C$2:C562)/COUNT(C$2:C562))+(Analysis!$D$14-500)/1000000</f>
        <v>9.8540043641176478</v>
      </c>
      <c r="R562">
        <f t="shared" ca="1" si="1089"/>
        <v>0</v>
      </c>
      <c r="S562">
        <f t="shared" ca="1" si="1095"/>
        <v>0</v>
      </c>
      <c r="T562">
        <f>IF(P562,T561+S562*$D562,0)</f>
        <v>0</v>
      </c>
      <c r="U562">
        <f>IF($P562,T562*Analysis!$B$28+Analysis!$B$29,0)</f>
        <v>0</v>
      </c>
      <c r="V562">
        <f>U562-'Flight Input'!$U562</f>
        <v>0</v>
      </c>
      <c r="W562">
        <f ca="1">MEDIAN2(R562,Analysis!$B$5,2)</f>
        <v>0</v>
      </c>
      <c r="X562">
        <f t="shared" ref="X562:Y562" ca="1" si="1188">X561+W562*$D562</f>
        <v>0</v>
      </c>
      <c r="Y562">
        <f t="shared" ca="1" si="1188"/>
        <v>0</v>
      </c>
      <c r="AA562">
        <f ca="1">AVERAGE2(W562,Analysis!$B$6,2)</f>
        <v>0</v>
      </c>
      <c r="AB562">
        <f t="shared" ref="AB562:AC562" ca="1" si="1189">AB561+AA562*$D562</f>
        <v>0</v>
      </c>
      <c r="AC562">
        <f t="shared" ca="1" si="1189"/>
        <v>0</v>
      </c>
      <c r="AF562">
        <f ca="1">IF(B562&gt;0,C562-Analysis!$B$14,0)</f>
        <v>3.5381278542850225E-2</v>
      </c>
      <c r="AG562">
        <f ca="1">IF(B562&gt;0,AG561+AF562*$D562,0)</f>
        <v>6.5503661998025211E-3</v>
      </c>
      <c r="AH562">
        <f ca="1">IF(B562&gt;0,AH561+AG562*$D562,0)</f>
        <v>-5.9124341447529788E-2</v>
      </c>
      <c r="AI562">
        <f ca="1">IF(AND(B562&gt;Analysis!$B$39,B562&lt;Analysis!$B$40),FilterInput(AF562,Analysis!$B$34,Analysis!$B$35),0)</f>
        <v>3.5381278542850225E-2</v>
      </c>
      <c r="AJ562">
        <f ca="1">MEDIAN2(AI562,Analysis!$B$5,2)</f>
        <v>3.5381278542850225E-2</v>
      </c>
      <c r="AK562">
        <f ca="1">AVERAGE2(AJ562,Analysis!$B$6,2)</f>
        <v>3.5381278542850225E-2</v>
      </c>
      <c r="AL562">
        <f ca="1">INTEGRAL2(R562,$B562,AL561,R561,$B561,Analysis!$B$22)</f>
        <v>0</v>
      </c>
      <c r="AM562">
        <f ca="1">IF(AND(B562&lt;Analysis!$B$40,B562&gt;0),INTEGRAL2(AL562,$B562,AM561,AL561,$B561,Analysis!$B$23),0)</f>
        <v>0</v>
      </c>
      <c r="AN562">
        <f>IF($P562,AM562*Analysis!$B$30+Analysis!$B$31,0)</f>
        <v>0</v>
      </c>
      <c r="AO562">
        <f>AN562-'Flight Input'!$U562</f>
        <v>0</v>
      </c>
      <c r="AQ562">
        <f>Analysis!$B$36*'Flight Input'!U562+IF('Flight Input'!U562 &gt; 0,Analysis!$B$37,0)</f>
        <v>0</v>
      </c>
      <c r="AR562">
        <f ca="1">_xlfn.COVARIANCE.P($AN$102:$AN$1102,'Flight Input'!U562:U1562)</f>
        <v>-4.4030311175374016E-3</v>
      </c>
    </row>
    <row r="563" spans="1:44" x14ac:dyDescent="0.3">
      <c r="A563">
        <v>561</v>
      </c>
      <c r="B563">
        <f>'Flight Input'!M563</f>
        <v>11.271143999998458</v>
      </c>
      <c r="C563">
        <f ca="1">INDIRECT(CONCATENATE("'Flight Input'!",Analysis!$B$2,A563+2))</f>
        <v>10.122615270000001</v>
      </c>
      <c r="D563">
        <f t="shared" si="1086"/>
        <v>2.1431000001030043E-2</v>
      </c>
      <c r="F563">
        <f t="shared" ca="1" si="1092"/>
        <v>110.55051682414216</v>
      </c>
      <c r="G563">
        <f t="shared" ca="1" si="1093"/>
        <v>621.12597813947491</v>
      </c>
      <c r="I563">
        <f>SUM(D$2:D563)/COUNT(D$2:D563)</f>
        <v>1.9997404634586491E-2</v>
      </c>
      <c r="J563">
        <f t="shared" si="1087"/>
        <v>1.0716890712889851</v>
      </c>
      <c r="L563">
        <f ca="1">VARA(C$2:C563)</f>
        <v>9.3097454243454411E-4</v>
      </c>
      <c r="M563">
        <f t="shared" ca="1" si="1088"/>
        <v>5.9286165502516102E-3</v>
      </c>
      <c r="N563">
        <f t="shared" ca="1" si="1094"/>
        <v>10.921870187520343</v>
      </c>
      <c r="O563" t="b">
        <f ca="1">IF(OR(O562,M563*MIN((B563-B$2)*Analysis!$B$19,1)&gt;Analysis!$B$18),TRUE,FALSE)</f>
        <v>1</v>
      </c>
      <c r="P563" t="b">
        <f>IF(OR('Flight Input'!N563=3,'Flight Input'!N563=9),TRUE,FALSE)</f>
        <v>0</v>
      </c>
      <c r="Q563">
        <f ca="1">IF(O563,Q562,SUM(C$2:C563)/COUNT(C$2:C563))+(Analysis!$D$14-500)/1000000</f>
        <v>9.8541143641176472</v>
      </c>
      <c r="R563">
        <f t="shared" ca="1" si="1089"/>
        <v>0.26850090588235354</v>
      </c>
      <c r="S563">
        <f t="shared" ca="1" si="1095"/>
        <v>5.7542429142412857E-3</v>
      </c>
      <c r="T563">
        <f>IF(P563,T562+S563*$D563,0)</f>
        <v>0</v>
      </c>
      <c r="U563">
        <f>IF($P563,T563*Analysis!$B$28+Analysis!$B$29,0)</f>
        <v>0</v>
      </c>
      <c r="V563">
        <f>U563-'Flight Input'!$U563</f>
        <v>0</v>
      </c>
      <c r="W563">
        <f ca="1">MEDIAN2(R563,Analysis!$B$5,2)</f>
        <v>0.26850090588235354</v>
      </c>
      <c r="X563">
        <f t="shared" ref="X563:Y563" ca="1" si="1190">X562+W563*$D563</f>
        <v>5.7542429142412857E-3</v>
      </c>
      <c r="Y563">
        <f t="shared" ca="1" si="1190"/>
        <v>1.233191799010321E-4</v>
      </c>
      <c r="AA563">
        <f ca="1">AVERAGE2(W563,Analysis!$B$6,2)</f>
        <v>0.26850090588235354</v>
      </c>
      <c r="AB563">
        <f t="shared" ref="AB563:AC563" ca="1" si="1191">AB562+AA563*$D563</f>
        <v>5.7542429142412857E-3</v>
      </c>
      <c r="AC563">
        <f t="shared" ca="1" si="1191"/>
        <v>1.233191799010321E-4</v>
      </c>
      <c r="AF563">
        <f ca="1">IF(B563&gt;0,C563-Analysis!$B$14,0)</f>
        <v>0.26944787854284868</v>
      </c>
      <c r="AG563">
        <f ca="1">IF(B563&gt;0,AG562+AF563*$D563,0)</f>
        <v>1.2324903685131854E-2</v>
      </c>
      <c r="AH563">
        <f ca="1">IF(B563&gt;0,AH562+AG563*$D563,0)</f>
        <v>-5.8860206436641034E-2</v>
      </c>
      <c r="AI563">
        <f ca="1">IF(AND(B563&gt;Analysis!$B$39,B563&lt;Analysis!$B$40),FilterInput(AF563,Analysis!$B$34,Analysis!$B$35),0)</f>
        <v>0.26944787854284868</v>
      </c>
      <c r="AJ563">
        <f ca="1">MEDIAN2(AI563,Analysis!$B$5,2)</f>
        <v>0.26944787854284868</v>
      </c>
      <c r="AK563">
        <f ca="1">AVERAGE2(AJ563,Analysis!$B$6,2)</f>
        <v>0.26944787854284868</v>
      </c>
      <c r="AL563">
        <f ca="1">INTEGRAL2(R563,$B563,AL562,R562,$B562,Analysis!$B$22)</f>
        <v>5.7542429142412857E-3</v>
      </c>
      <c r="AM563">
        <f ca="1">IF(AND(B563&lt;Analysis!$B$40,B563&gt;0),INTEGRAL2(AL563,$B563,AM562,AL562,$B562,Analysis!$B$23),0)</f>
        <v>1.233191799010321E-4</v>
      </c>
      <c r="AN563">
        <f>IF($P563,AM563*Analysis!$B$30+Analysis!$B$31,0)</f>
        <v>0</v>
      </c>
      <c r="AO563">
        <f>AN563-'Flight Input'!$U563</f>
        <v>0</v>
      </c>
      <c r="AQ563">
        <f>Analysis!$B$36*'Flight Input'!U563+IF('Flight Input'!U563 &gt; 0,Analysis!$B$37,0)</f>
        <v>0</v>
      </c>
      <c r="AR563">
        <f ca="1">_xlfn.COVARIANCE.P($AN$102:$AN$1102,'Flight Input'!U563:U1563)</f>
        <v>-4.3459473496460788E-3</v>
      </c>
    </row>
    <row r="564" spans="1:44" x14ac:dyDescent="0.3">
      <c r="A564">
        <v>562</v>
      </c>
      <c r="B564">
        <f>'Flight Input'!M564</f>
        <v>11.291545999993104</v>
      </c>
      <c r="C564">
        <f ca="1">INDIRECT(CONCATENATE("'Flight Input'!",Analysis!$B$2,A564+2))</f>
        <v>9.7180508700000008</v>
      </c>
      <c r="D564">
        <f t="shared" si="1086"/>
        <v>2.0401999994646758E-2</v>
      </c>
      <c r="F564">
        <f t="shared" ca="1" si="1092"/>
        <v>110.74878449793988</v>
      </c>
      <c r="G564">
        <f t="shared" ca="1" si="1093"/>
        <v>623.38547484020899</v>
      </c>
      <c r="I564">
        <f>SUM(D$2:D564)/COUNT(D$2:D564)</f>
        <v>1.9998124555155993E-2</v>
      </c>
      <c r="J564">
        <f t="shared" si="1087"/>
        <v>1.0201956657674001</v>
      </c>
      <c r="L564">
        <f ca="1">VARA(C$2:C564)</f>
        <v>9.6232615854130075E-4</v>
      </c>
      <c r="M564">
        <f t="shared" ca="1" si="1088"/>
        <v>1.5366932710020062E-3</v>
      </c>
      <c r="N564">
        <f t="shared" ca="1" si="1094"/>
        <v>-19.829644157737125</v>
      </c>
      <c r="O564" t="b">
        <f ca="1">IF(OR(O563,M564*MIN((B564-B$2)*Analysis!$B$19,1)&gt;Analysis!$B$18),TRUE,FALSE)</f>
        <v>1</v>
      </c>
      <c r="P564" t="b">
        <f>IF(OR('Flight Input'!N564=3,'Flight Input'!N564=9),TRUE,FALSE)</f>
        <v>0</v>
      </c>
      <c r="Q564">
        <f ca="1">IF(O564,Q563,SUM(C$2:C564)/COUNT(C$2:C564))+(Analysis!$D$14-500)/1000000</f>
        <v>9.8542243641176466</v>
      </c>
      <c r="R564">
        <f t="shared" ca="1" si="1089"/>
        <v>-0.13617349411764579</v>
      </c>
      <c r="S564">
        <f t="shared" ca="1" si="1095"/>
        <v>2.9760312879820458E-3</v>
      </c>
      <c r="T564">
        <f>IF(P564,T563+S564*$D564,0)</f>
        <v>0</v>
      </c>
      <c r="U564">
        <f>IF($P564,T564*Analysis!$B$28+Analysis!$B$29,0)</f>
        <v>0</v>
      </c>
      <c r="V564">
        <f>U564-'Flight Input'!$U564</f>
        <v>0</v>
      </c>
      <c r="W564">
        <f ca="1">MEDIAN2(R564,Analysis!$B$5,2)</f>
        <v>-0.13617349411764579</v>
      </c>
      <c r="X564">
        <f t="shared" ref="X564:Y564" ca="1" si="1192">X563+W564*$D564</f>
        <v>2.9760312879820458E-3</v>
      </c>
      <c r="Y564">
        <f t="shared" ca="1" si="1192"/>
        <v>1.840361702225104E-4</v>
      </c>
      <c r="AA564">
        <f ca="1">AVERAGE2(W564,Analysis!$B$6,2)</f>
        <v>-0.13617349411764579</v>
      </c>
      <c r="AB564">
        <f t="shared" ref="AB564:AC564" ca="1" si="1193">AB563+AA564*$D564</f>
        <v>2.9760312879820458E-3</v>
      </c>
      <c r="AC564">
        <f t="shared" ca="1" si="1193"/>
        <v>1.840361702225104E-4</v>
      </c>
      <c r="AF564">
        <f ca="1">IF(B564&gt;0,C564-Analysis!$B$14,0)</f>
        <v>-0.13511652145715125</v>
      </c>
      <c r="AG564">
        <f ca="1">IF(B564&gt;0,AG563+AF564*$D564,0)</f>
        <v>9.5682564150863653E-3</v>
      </c>
      <c r="AH564">
        <f ca="1">IF(B564&gt;0,AH563+AG564*$D564,0)</f>
        <v>-5.8664994869311662E-2</v>
      </c>
      <c r="AI564">
        <f ca="1">IF(AND(B564&gt;Analysis!$B$39,B564&lt;Analysis!$B$40),FilterInput(AF564,Analysis!$B$34,Analysis!$B$35),0)</f>
        <v>-0.13511652145715125</v>
      </c>
      <c r="AJ564">
        <f ca="1">MEDIAN2(AI564,Analysis!$B$5,2)</f>
        <v>-0.13511652145715125</v>
      </c>
      <c r="AK564">
        <f ca="1">AVERAGE2(AJ564,Analysis!$B$6,2)</f>
        <v>-0.13511652145715125</v>
      </c>
      <c r="AL564">
        <f ca="1">INTEGRAL2(R564,$B564,AL563,R563,$B563,Analysis!$B$22)</f>
        <v>2.9760312879820458E-3</v>
      </c>
      <c r="AM564">
        <f ca="1">IF(AND(B564&lt;Analysis!$B$40,B564&gt;0),INTEGRAL2(AL564,$B564,AM563,AL563,$B563,Analysis!$B$23),0)</f>
        <v>1.8403617022251037E-4</v>
      </c>
      <c r="AN564">
        <f>IF($P564,AM564*Analysis!$B$30+Analysis!$B$31,0)</f>
        <v>0</v>
      </c>
      <c r="AO564">
        <f>AN564-'Flight Input'!$U564</f>
        <v>0</v>
      </c>
      <c r="AQ564">
        <f>Analysis!$B$36*'Flight Input'!U564+IF('Flight Input'!U564 &gt; 0,Analysis!$B$37,0)</f>
        <v>0</v>
      </c>
      <c r="AR564">
        <f ca="1">_xlfn.COVARIANCE.P($AN$102:$AN$1102,'Flight Input'!U564:U1564)</f>
        <v>-4.2879786344147451E-3</v>
      </c>
    </row>
    <row r="565" spans="1:44" x14ac:dyDescent="0.3">
      <c r="A565">
        <v>563</v>
      </c>
      <c r="B565">
        <f>'Flight Input'!M565</f>
        <v>11.310442000001785</v>
      </c>
      <c r="C565">
        <f ca="1">INDIRECT(CONCATENATE("'Flight Input'!",Analysis!$B$2,A565+2))</f>
        <v>9.7021488600000012</v>
      </c>
      <c r="D565">
        <f t="shared" si="1086"/>
        <v>1.8896000008680858E-2</v>
      </c>
      <c r="F565">
        <f t="shared" ca="1" si="1092"/>
        <v>110.93211630288266</v>
      </c>
      <c r="G565">
        <f t="shared" ca="1" si="1093"/>
        <v>625.4816481108312</v>
      </c>
      <c r="I565">
        <f>SUM(D$2:D565)/COUNT(D$2:D565)</f>
        <v>1.9996166962711098E-2</v>
      </c>
      <c r="J565">
        <f t="shared" si="1087"/>
        <v>0.94498110782522304</v>
      </c>
      <c r="L565">
        <f ca="1">VARA(C$2:C565)</f>
        <v>1.0015714550555268E-3</v>
      </c>
      <c r="M565">
        <f t="shared" ca="1" si="1088"/>
        <v>2.0769102718139667E-3</v>
      </c>
      <c r="N565">
        <f t="shared" ca="1" si="1094"/>
        <v>-0.84155429681912386</v>
      </c>
      <c r="O565" t="b">
        <f ca="1">IF(OR(O564,M565*MIN((B565-B$2)*Analysis!$B$19,1)&gt;Analysis!$B$18),TRUE,FALSE)</f>
        <v>1</v>
      </c>
      <c r="P565" t="b">
        <f>IF(OR('Flight Input'!N565=3,'Flight Input'!N565=9),TRUE,FALSE)</f>
        <v>0</v>
      </c>
      <c r="Q565">
        <f ca="1">IF(O565,Q564,SUM(C$2:C565)/COUNT(C$2:C565))+(Analysis!$D$14-500)/1000000</f>
        <v>9.854334364117646</v>
      </c>
      <c r="R565">
        <f t="shared" ca="1" si="1089"/>
        <v>-0.15218550411764475</v>
      </c>
      <c r="S565">
        <f t="shared" ca="1" si="1095"/>
        <v>1.0033400085392987E-4</v>
      </c>
      <c r="T565">
        <f>IF(P565,T564+S565*$D565,0)</f>
        <v>0</v>
      </c>
      <c r="U565">
        <f>IF($P565,T565*Analysis!$B$28+Analysis!$B$29,0)</f>
        <v>0</v>
      </c>
      <c r="V565">
        <f>U565-'Flight Input'!$U565</f>
        <v>0</v>
      </c>
      <c r="W565">
        <f ca="1">MEDIAN2(R565,Analysis!$B$5,2)</f>
        <v>-0.15218550411764475</v>
      </c>
      <c r="X565">
        <f t="shared" ref="X565:Y565" ca="1" si="1194">X564+W565*$D565</f>
        <v>1.0033400085392987E-4</v>
      </c>
      <c r="Y565">
        <f t="shared" ca="1" si="1194"/>
        <v>1.8593208150351724E-4</v>
      </c>
      <c r="AA565">
        <f ca="1">AVERAGE2(W565,Analysis!$B$6,2)</f>
        <v>-0.15218550411764475</v>
      </c>
      <c r="AB565">
        <f t="shared" ref="AB565:AC565" ca="1" si="1195">AB564+AA565*$D565</f>
        <v>1.0033400085392987E-4</v>
      </c>
      <c r="AC565">
        <f t="shared" ca="1" si="1195"/>
        <v>1.8593208150351724E-4</v>
      </c>
      <c r="AF565">
        <f ca="1">IF(B565&gt;0,C565-Analysis!$B$14,0)</f>
        <v>-0.15101853145715083</v>
      </c>
      <c r="AG565">
        <f ca="1">IF(B565&gt;0,AG564+AF565*$D565,0)</f>
        <v>6.7146102433610728E-3</v>
      </c>
      <c r="AH565">
        <f ca="1">IF(B565&gt;0,AH564+AG565*$D565,0)</f>
        <v>-5.8538115594094824E-2</v>
      </c>
      <c r="AI565">
        <f ca="1">IF(AND(B565&gt;Analysis!$B$39,B565&lt;Analysis!$B$40),FilterInput(AF565,Analysis!$B$34,Analysis!$B$35),0)</f>
        <v>-0.15101853145715083</v>
      </c>
      <c r="AJ565">
        <f ca="1">MEDIAN2(AI565,Analysis!$B$5,2)</f>
        <v>-0.15101853145715083</v>
      </c>
      <c r="AK565">
        <f ca="1">AVERAGE2(AJ565,Analysis!$B$6,2)</f>
        <v>-0.15101853145715083</v>
      </c>
      <c r="AL565">
        <f ca="1">INTEGRAL2(R565,$B565,AL564,R564,$B564,Analysis!$B$22)</f>
        <v>1.0033400085392985E-4</v>
      </c>
      <c r="AM565">
        <f ca="1">IF(AND(B565&lt;Analysis!$B$40,B565&gt;0),INTEGRAL2(AL565,$B565,AM564,AL564,$B564,Analysis!$B$23),0)</f>
        <v>1.8593208150351721E-4</v>
      </c>
      <c r="AN565">
        <f>IF($P565,AM565*Analysis!$B$30+Analysis!$B$31,0)</f>
        <v>0</v>
      </c>
      <c r="AO565">
        <f>AN565-'Flight Input'!$U565</f>
        <v>0</v>
      </c>
      <c r="AQ565">
        <f>Analysis!$B$36*'Flight Input'!U565+IF('Flight Input'!U565 &gt; 0,Analysis!$B$37,0)</f>
        <v>0</v>
      </c>
      <c r="AR565">
        <f ca="1">_xlfn.COVARIANCE.P($AN$102:$AN$1102,'Flight Input'!U565:U1565)</f>
        <v>-4.2292027352581881E-3</v>
      </c>
    </row>
    <row r="566" spans="1:44" x14ac:dyDescent="0.3">
      <c r="A566">
        <v>564</v>
      </c>
      <c r="B566">
        <f>'Flight Input'!M566</f>
        <v>11.3300040000031</v>
      </c>
      <c r="C566">
        <f ca="1">INDIRECT(CONCATENATE("'Flight Input'!",Analysis!$B$2,A566+2))</f>
        <v>9.9882182700000008</v>
      </c>
      <c r="D566">
        <f t="shared" si="1086"/>
        <v>1.9562000001315027E-2</v>
      </c>
      <c r="F566">
        <f t="shared" ca="1" si="1092"/>
        <v>111.12750582869354</v>
      </c>
      <c r="G566">
        <f t="shared" ca="1" si="1093"/>
        <v>627.65552437999827</v>
      </c>
      <c r="I566">
        <f>SUM(D$2:D566)/COUNT(D$2:D566)</f>
        <v>1.9995397163134157E-2</v>
      </c>
      <c r="J566">
        <f t="shared" si="1087"/>
        <v>0.97832515361994454</v>
      </c>
      <c r="L566">
        <f ca="1">VARA(C$2:C566)</f>
        <v>1.0317458849332399E-3</v>
      </c>
      <c r="M566">
        <f t="shared" ca="1" si="1088"/>
        <v>1.5425022940233431E-3</v>
      </c>
      <c r="N566">
        <f t="shared" ca="1" si="1094"/>
        <v>14.623730190203917</v>
      </c>
      <c r="O566" t="b">
        <f ca="1">IF(OR(O565,M566*MIN((B566-B$2)*Analysis!$B$19,1)&gt;Analysis!$B$18),TRUE,FALSE)</f>
        <v>1</v>
      </c>
      <c r="P566" t="b">
        <f>IF(OR('Flight Input'!N566=3,'Flight Input'!N566=9),TRUE,FALSE)</f>
        <v>0</v>
      </c>
      <c r="Q566">
        <f ca="1">IF(O566,Q565,SUM(C$2:C566)/COUNT(C$2:C566))+(Analysis!$D$14-500)/1000000</f>
        <v>9.8544443641176453</v>
      </c>
      <c r="R566">
        <f t="shared" ca="1" si="1089"/>
        <v>0.13377390588235549</v>
      </c>
      <c r="S566">
        <f t="shared" ca="1" si="1095"/>
        <v>2.7172191479004843E-3</v>
      </c>
      <c r="T566">
        <f>IF(P566,T565+S566*$D566,0)</f>
        <v>0</v>
      </c>
      <c r="U566">
        <f>IF($P566,T566*Analysis!$B$28+Analysis!$B$29,0)</f>
        <v>0</v>
      </c>
      <c r="V566">
        <f>U566-'Flight Input'!$U566</f>
        <v>0</v>
      </c>
      <c r="W566">
        <f ca="1">MEDIAN2(R566,Analysis!$B$5,2)</f>
        <v>0.13377390588235549</v>
      </c>
      <c r="X566">
        <f t="shared" ref="X566:Y566" ca="1" si="1196">X565+W566*$D566</f>
        <v>2.7172191479004843E-3</v>
      </c>
      <c r="Y566">
        <f t="shared" ca="1" si="1196"/>
        <v>2.3908632247831972E-4</v>
      </c>
      <c r="AA566">
        <f ca="1">AVERAGE2(W566,Analysis!$B$6,2)</f>
        <v>0.13377390588235549</v>
      </c>
      <c r="AB566">
        <f t="shared" ref="AB566:AC566" ca="1" si="1197">AB565+AA566*$D566</f>
        <v>2.7172191479004843E-3</v>
      </c>
      <c r="AC566">
        <f t="shared" ca="1" si="1197"/>
        <v>2.3908632247831972E-4</v>
      </c>
      <c r="AF566">
        <f ca="1">IF(B566&gt;0,C566-Analysis!$B$14,0)</f>
        <v>0.13505087854284881</v>
      </c>
      <c r="AG566">
        <f ca="1">IF(B566&gt;0,AG565+AF566*$D566,0)</f>
        <v>9.3564755295938769E-3</v>
      </c>
      <c r="AH566">
        <f ca="1">IF(B566&gt;0,AH565+AG566*$D566,0)</f>
        <v>-5.8355084219772604E-2</v>
      </c>
      <c r="AI566">
        <f ca="1">IF(AND(B566&gt;Analysis!$B$39,B566&lt;Analysis!$B$40),FilterInput(AF566,Analysis!$B$34,Analysis!$B$35),0)</f>
        <v>0.13505087854284881</v>
      </c>
      <c r="AJ566">
        <f ca="1">MEDIAN2(AI566,Analysis!$B$5,2)</f>
        <v>0.13505087854284881</v>
      </c>
      <c r="AK566">
        <f ca="1">AVERAGE2(AJ566,Analysis!$B$6,2)</f>
        <v>0.13505087854284881</v>
      </c>
      <c r="AL566">
        <f ca="1">INTEGRAL2(R566,$B566,AL565,R565,$B565,Analysis!$B$22)</f>
        <v>2.7172191479004843E-3</v>
      </c>
      <c r="AM566">
        <f ca="1">IF(AND(B566&lt;Analysis!$B$40,B566&gt;0),INTEGRAL2(AL566,$B566,AM565,AL565,$B565,Analysis!$B$23),0)</f>
        <v>2.3908632247831972E-4</v>
      </c>
      <c r="AN566">
        <f>IF($P566,AM566*Analysis!$B$30+Analysis!$B$31,0)</f>
        <v>0</v>
      </c>
      <c r="AO566">
        <f>AN566-'Flight Input'!$U566</f>
        <v>0</v>
      </c>
      <c r="AQ566">
        <f>Analysis!$B$36*'Flight Input'!U566+IF('Flight Input'!U566 &gt; 0,Analysis!$B$37,0)</f>
        <v>0</v>
      </c>
      <c r="AR566">
        <f ca="1">_xlfn.COVARIANCE.P($AN$102:$AN$1102,'Flight Input'!U566:U1566)</f>
        <v>-4.1696295812389149E-3</v>
      </c>
    </row>
    <row r="567" spans="1:44" x14ac:dyDescent="0.3">
      <c r="A567">
        <v>565</v>
      </c>
      <c r="B567">
        <f>'Flight Input'!M567</f>
        <v>11.350435000000289</v>
      </c>
      <c r="C567">
        <f ca="1">INDIRECT(CONCATENATE("'Flight Input'!",Analysis!$B$2,A567+2))</f>
        <v>9.7373765700000003</v>
      </c>
      <c r="D567">
        <f t="shared" si="1086"/>
        <v>2.0430999997188337E-2</v>
      </c>
      <c r="F567">
        <f t="shared" ca="1" si="1092"/>
        <v>111.32645016936783</v>
      </c>
      <c r="G567">
        <f t="shared" ca="1" si="1093"/>
        <v>629.93003508309562</v>
      </c>
      <c r="I567">
        <f>SUM(D$2:D567)/COUNT(D$2:D567)</f>
        <v>1.999616814160151E-2</v>
      </c>
      <c r="J567">
        <f t="shared" si="1087"/>
        <v>1.0217457591128258</v>
      </c>
      <c r="L567">
        <f ca="1">VARA(C$2:C567)</f>
        <v>1.0539905600983879E-3</v>
      </c>
      <c r="M567">
        <f t="shared" ca="1" si="1088"/>
        <v>1.0887707487743754E-3</v>
      </c>
      <c r="N567">
        <f t="shared" ca="1" si="1094"/>
        <v>-12.277504773849577</v>
      </c>
      <c r="O567" t="b">
        <f ca="1">IF(OR(O566,M567*MIN((B567-B$2)*Analysis!$B$19,1)&gt;Analysis!$B$18),TRUE,FALSE)</f>
        <v>1</v>
      </c>
      <c r="P567" t="b">
        <f>IF(OR('Flight Input'!N567=3,'Flight Input'!N567=9),TRUE,FALSE)</f>
        <v>0</v>
      </c>
      <c r="Q567">
        <f ca="1">IF(O567,Q566,SUM(C$2:C567)/COUNT(C$2:C567))+(Analysis!$D$14-500)/1000000</f>
        <v>9.8545543641176447</v>
      </c>
      <c r="R567">
        <f t="shared" ca="1" si="1089"/>
        <v>-0.1171777941176444</v>
      </c>
      <c r="S567">
        <f t="shared" ca="1" si="1095"/>
        <v>3.2315963661235609E-4</v>
      </c>
      <c r="T567">
        <f>IF(P567,T566+S567*$D567,0)</f>
        <v>0</v>
      </c>
      <c r="U567">
        <f>IF($P567,T567*Analysis!$B$28+Analysis!$B$29,0)</f>
        <v>0</v>
      </c>
      <c r="V567">
        <f>U567-'Flight Input'!$U567</f>
        <v>0</v>
      </c>
      <c r="W567">
        <f ca="1">MEDIAN2(R567,Analysis!$B$5,2)</f>
        <v>-0.1171777941176444</v>
      </c>
      <c r="X567">
        <f t="shared" ref="X567:Y567" ca="1" si="1198">X566+W567*$D567</f>
        <v>3.2315963661235609E-4</v>
      </c>
      <c r="Y567">
        <f t="shared" ca="1" si="1198"/>
        <v>2.4568879701303812E-4</v>
      </c>
      <c r="AA567">
        <f ca="1">AVERAGE2(W567,Analysis!$B$6,2)</f>
        <v>-0.1171777941176444</v>
      </c>
      <c r="AB567">
        <f t="shared" ref="AB567:AC567" ca="1" si="1199">AB566+AA567*$D567</f>
        <v>3.2315963661235609E-4</v>
      </c>
      <c r="AC567">
        <f t="shared" ca="1" si="1199"/>
        <v>2.4568879701303812E-4</v>
      </c>
      <c r="AF567">
        <f ca="1">IF(B567&gt;0,C567-Analysis!$B$14,0)</f>
        <v>-0.11579082145715169</v>
      </c>
      <c r="AG567">
        <f ca="1">IF(B567&gt;0,AG566+AF567*$D567,0)</f>
        <v>6.9907532567283753E-3</v>
      </c>
      <c r="AH567">
        <f ca="1">IF(B567&gt;0,AH566+AG567*$D567,0)</f>
        <v>-5.821225614000404E-2</v>
      </c>
      <c r="AI567">
        <f ca="1">IF(AND(B567&gt;Analysis!$B$39,B567&lt;Analysis!$B$40),FilterInput(AF567,Analysis!$B$34,Analysis!$B$35),0)</f>
        <v>-0.11579082145715169</v>
      </c>
      <c r="AJ567">
        <f ca="1">MEDIAN2(AI567,Analysis!$B$5,2)</f>
        <v>-0.11579082145715169</v>
      </c>
      <c r="AK567">
        <f ca="1">AVERAGE2(AJ567,Analysis!$B$6,2)</f>
        <v>-0.11579082145715169</v>
      </c>
      <c r="AL567">
        <f ca="1">INTEGRAL2(R567,$B567,AL566,R566,$B566,Analysis!$B$22)</f>
        <v>3.2315963661235609E-4</v>
      </c>
      <c r="AM567">
        <f ca="1">IF(AND(B567&lt;Analysis!$B$40,B567&gt;0),INTEGRAL2(AL567,$B567,AM566,AL566,$B566,Analysis!$B$23),0)</f>
        <v>2.4568879701303812E-4</v>
      </c>
      <c r="AN567">
        <f>IF($P567,AM567*Analysis!$B$30+Analysis!$B$31,0)</f>
        <v>0</v>
      </c>
      <c r="AO567">
        <f>AN567-'Flight Input'!$U567</f>
        <v>0</v>
      </c>
      <c r="AQ567">
        <f>Analysis!$B$36*'Flight Input'!U567+IF('Flight Input'!U567 &gt; 0,Analysis!$B$37,0)</f>
        <v>0</v>
      </c>
      <c r="AR567">
        <f ca="1">_xlfn.COVARIANCE.P($AN$102:$AN$1102,'Flight Input'!U567:U1567)</f>
        <v>-4.1091234053229637E-3</v>
      </c>
    </row>
    <row r="568" spans="1:44" x14ac:dyDescent="0.3">
      <c r="A568">
        <v>566</v>
      </c>
      <c r="B568">
        <f>'Flight Input'!M568</f>
        <v>11.372071999998298</v>
      </c>
      <c r="C568">
        <f ca="1">INDIRECT(CONCATENATE("'Flight Input'!",Analysis!$B$2,A568+2))</f>
        <v>9.8743437900000011</v>
      </c>
      <c r="D568">
        <f t="shared" si="1086"/>
        <v>2.1636999998008832E-2</v>
      </c>
      <c r="F568">
        <f t="shared" ca="1" si="1092"/>
        <v>111.5401013459324</v>
      </c>
      <c r="G568">
        <f t="shared" ca="1" si="1093"/>
        <v>632.34342825569547</v>
      </c>
      <c r="I568">
        <f>SUM(D$2:D568)/COUNT(D$2:D568)</f>
        <v>1.9999067137814242E-2</v>
      </c>
      <c r="J568">
        <f t="shared" si="1087"/>
        <v>1.0819004631019808</v>
      </c>
      <c r="L568">
        <f ca="1">VARA(C$2:C568)</f>
        <v>1.0528660504446747E-3</v>
      </c>
      <c r="M568">
        <f t="shared" ca="1" si="1088"/>
        <v>-5.1971606683769941E-5</v>
      </c>
      <c r="N568">
        <f t="shared" ca="1" si="1094"/>
        <v>6.3302315483941989</v>
      </c>
      <c r="O568" t="b">
        <f ca="1">IF(OR(O567,M568*MIN((B568-B$2)*Analysis!$B$19,1)&gt;Analysis!$B$18),TRUE,FALSE)</f>
        <v>1</v>
      </c>
      <c r="P568" t="b">
        <f>IF(OR('Flight Input'!N568=3,'Flight Input'!N568=9),TRUE,FALSE)</f>
        <v>0</v>
      </c>
      <c r="Q568">
        <f ca="1">IF(O568,Q567,SUM(C$2:C568)/COUNT(C$2:C568))+(Analysis!$D$14-500)/1000000</f>
        <v>9.8546643641176441</v>
      </c>
      <c r="R568">
        <f t="shared" ca="1" si="1089"/>
        <v>1.9679425882356938E-2</v>
      </c>
      <c r="S568">
        <f t="shared" ca="1" si="1095"/>
        <v>7.4896337438972805E-4</v>
      </c>
      <c r="T568">
        <f>IF(P568,T567+S568*$D568,0)</f>
        <v>0</v>
      </c>
      <c r="U568">
        <f>IF($P568,T568*Analysis!$B$28+Analysis!$B$29,0)</f>
        <v>0</v>
      </c>
      <c r="V568">
        <f>U568-'Flight Input'!$U568</f>
        <v>0</v>
      </c>
      <c r="W568">
        <f ca="1">MEDIAN2(R568,Analysis!$B$5,2)</f>
        <v>1.9679425882356938E-2</v>
      </c>
      <c r="X568">
        <f t="shared" ref="X568:Y568" ca="1" si="1200">X567+W568*$D568</f>
        <v>7.4896337438972805E-4</v>
      </c>
      <c r="Y568">
        <f t="shared" ca="1" si="1200"/>
        <v>2.6189411754321738E-4</v>
      </c>
      <c r="AA568">
        <f ca="1">AVERAGE2(W568,Analysis!$B$6,2)</f>
        <v>1.9679425882356938E-2</v>
      </c>
      <c r="AB568">
        <f t="shared" ref="AB568:AC568" ca="1" si="1201">AB567+AA568*$D568</f>
        <v>7.4896337438972805E-4</v>
      </c>
      <c r="AC568">
        <f t="shared" ca="1" si="1201"/>
        <v>2.6189411754321738E-4</v>
      </c>
      <c r="AF568">
        <f ca="1">IF(B568&gt;0,C568-Analysis!$B$14,0)</f>
        <v>2.1176398542849029E-2</v>
      </c>
      <c r="AG568">
        <f ca="1">IF(B568&gt;0,AG567+AF568*$D568,0)</f>
        <v>7.4489469919578341E-3</v>
      </c>
      <c r="AH568">
        <f ca="1">IF(B568&gt;0,AH567+AG568*$D568,0)</f>
        <v>-5.8051083273953884E-2</v>
      </c>
      <c r="AI568">
        <f ca="1">IF(AND(B568&gt;Analysis!$B$39,B568&lt;Analysis!$B$40),FilterInput(AF568,Analysis!$B$34,Analysis!$B$35),0)</f>
        <v>2.1176398542849029E-2</v>
      </c>
      <c r="AJ568">
        <f ca="1">MEDIAN2(AI568,Analysis!$B$5,2)</f>
        <v>2.1176398542849029E-2</v>
      </c>
      <c r="AK568">
        <f ca="1">AVERAGE2(AJ568,Analysis!$B$6,2)</f>
        <v>2.1176398542849029E-2</v>
      </c>
      <c r="AL568">
        <f ca="1">INTEGRAL2(R568,$B568,AL567,R567,$B567,Analysis!$B$22)</f>
        <v>7.4896337438972815E-4</v>
      </c>
      <c r="AM568">
        <f ca="1">IF(AND(B568&lt;Analysis!$B$40,B568&gt;0),INTEGRAL2(AL568,$B568,AM567,AL567,$B567,Analysis!$B$23),0)</f>
        <v>2.6189411754321738E-4</v>
      </c>
      <c r="AN568">
        <f>IF($P568,AM568*Analysis!$B$30+Analysis!$B$31,0)</f>
        <v>0</v>
      </c>
      <c r="AO568">
        <f>AN568-'Flight Input'!$U568</f>
        <v>0</v>
      </c>
      <c r="AQ568">
        <f>Analysis!$B$36*'Flight Input'!U568+IF('Flight Input'!U568 &gt; 0,Analysis!$B$37,0)</f>
        <v>0</v>
      </c>
      <c r="AR568">
        <f ca="1">_xlfn.COVARIANCE.P($AN$102:$AN$1102,'Flight Input'!U568:U1568)</f>
        <v>-4.0474817946524466E-3</v>
      </c>
    </row>
    <row r="569" spans="1:44" x14ac:dyDescent="0.3">
      <c r="A569">
        <v>567</v>
      </c>
      <c r="B569">
        <f>'Flight Input'!M569</f>
        <v>11.39077699999325</v>
      </c>
      <c r="C569">
        <f ca="1">INDIRECT(CONCATENATE("'Flight Input'!",Analysis!$B$2,A569+2))</f>
        <v>9.7484913000000013</v>
      </c>
      <c r="D569">
        <f t="shared" si="1086"/>
        <v>1.8704999994952232E-2</v>
      </c>
      <c r="F569">
        <f t="shared" ca="1" si="1092"/>
        <v>111.72244687564969</v>
      </c>
      <c r="G569">
        <f t="shared" ca="1" si="1093"/>
        <v>634.4331966239406</v>
      </c>
      <c r="I569">
        <f>SUM(D$2:D569)/COUNT(D$2:D569)</f>
        <v>1.9996784832447642E-2</v>
      </c>
      <c r="J569">
        <f t="shared" si="1087"/>
        <v>0.93540037319402947</v>
      </c>
      <c r="L569">
        <f ca="1">VARA(C$2:C569)</f>
        <v>1.0705813536783886E-3</v>
      </c>
      <c r="M569">
        <f t="shared" ca="1" si="1088"/>
        <v>9.4708918676795573E-4</v>
      </c>
      <c r="N569">
        <f t="shared" ca="1" si="1094"/>
        <v>-6.7282806754323747</v>
      </c>
      <c r="O569" t="b">
        <f ca="1">IF(OR(O568,M569*MIN((B569-B$2)*Analysis!$B$19,1)&gt;Analysis!$B$18),TRUE,FALSE)</f>
        <v>1</v>
      </c>
      <c r="P569" t="b">
        <f>IF(OR('Flight Input'!N569=3,'Flight Input'!N569=9),TRUE,FALSE)</f>
        <v>0</v>
      </c>
      <c r="Q569">
        <f ca="1">IF(O569,Q568,SUM(C$2:C569)/COUNT(C$2:C569))+(Analysis!$D$14-500)/1000000</f>
        <v>9.8547743641176435</v>
      </c>
      <c r="R569">
        <f t="shared" ca="1" si="1089"/>
        <v>-0.10628306411764221</v>
      </c>
      <c r="S569">
        <f t="shared" ca="1" si="1095"/>
        <v>-1.2390613393942771E-3</v>
      </c>
      <c r="T569">
        <f>IF(P569,T568+S569*$D569,0)</f>
        <v>0</v>
      </c>
      <c r="U569">
        <f>IF($P569,T569*Analysis!$B$28+Analysis!$B$29,0)</f>
        <v>0</v>
      </c>
      <c r="V569">
        <f>U569-'Flight Input'!$U569</f>
        <v>0</v>
      </c>
      <c r="W569">
        <f ca="1">MEDIAN2(R569,Analysis!$B$5,2)</f>
        <v>-0.10628306411764221</v>
      </c>
      <c r="X569">
        <f t="shared" ref="X569:Y569" ca="1" si="1202">X568+W569*$D569</f>
        <v>-1.2390613393942771E-3</v>
      </c>
      <c r="Y569">
        <f t="shared" ca="1" si="1202"/>
        <v>2.3871747519610192E-4</v>
      </c>
      <c r="AA569">
        <f ca="1">AVERAGE2(W569,Analysis!$B$6,2)</f>
        <v>-0.10628306411764221</v>
      </c>
      <c r="AB569">
        <f t="shared" ref="AB569:AC569" ca="1" si="1203">AB568+AA569*$D569</f>
        <v>-1.2390613393942771E-3</v>
      </c>
      <c r="AC569">
        <f t="shared" ca="1" si="1203"/>
        <v>2.3871747519610192E-4</v>
      </c>
      <c r="AF569">
        <f ca="1">IF(B569&gt;0,C569-Analysis!$B$14,0)</f>
        <v>-0.10467609145715073</v>
      </c>
      <c r="AG569">
        <f ca="1">IF(B569&gt;0,AG568+AF569*$D569,0)</f>
        <v>5.4909807017802098E-3</v>
      </c>
      <c r="AH569">
        <f ca="1">IF(B569&gt;0,AH568+AG569*$D569,0)</f>
        <v>-5.7948374479954802E-2</v>
      </c>
      <c r="AI569">
        <f ca="1">IF(AND(B569&gt;Analysis!$B$39,B569&lt;Analysis!$B$40),FilterInput(AF569,Analysis!$B$34,Analysis!$B$35),0)</f>
        <v>-0.10467609145715073</v>
      </c>
      <c r="AJ569">
        <f ca="1">MEDIAN2(AI569,Analysis!$B$5,2)</f>
        <v>-0.10467609145715073</v>
      </c>
      <c r="AK569">
        <f ca="1">AVERAGE2(AJ569,Analysis!$B$6,2)</f>
        <v>-0.10467609145715073</v>
      </c>
      <c r="AL569">
        <f ca="1">INTEGRAL2(R569,$B569,AL568,R568,$B568,Analysis!$B$22)</f>
        <v>-1.2390613393942771E-3</v>
      </c>
      <c r="AM569">
        <f ca="1">IF(AND(B569&lt;Analysis!$B$40,B569&gt;0),INTEGRAL2(AL569,$B569,AM568,AL568,$B568,Analysis!$B$23),0)</f>
        <v>2.3871747519610192E-4</v>
      </c>
      <c r="AN569">
        <f>IF($P569,AM569*Analysis!$B$30+Analysis!$B$31,0)</f>
        <v>0</v>
      </c>
      <c r="AO569">
        <f>AN569-'Flight Input'!$U569</f>
        <v>0</v>
      </c>
      <c r="AQ569">
        <f>Analysis!$B$36*'Flight Input'!U569+IF('Flight Input'!U569 &gt; 0,Analysis!$B$37,0)</f>
        <v>0</v>
      </c>
      <c r="AR569">
        <f ca="1">_xlfn.COVARIANCE.P($AN$102:$AN$1102,'Flight Input'!U569:U1569)</f>
        <v>-3.9847618851055651E-3</v>
      </c>
    </row>
    <row r="570" spans="1:44" x14ac:dyDescent="0.3">
      <c r="A570">
        <v>568</v>
      </c>
      <c r="B570">
        <f>'Flight Input'!M570</f>
        <v>11.410518999997294</v>
      </c>
      <c r="C570">
        <f ca="1">INDIRECT(CONCATENATE("'Flight Input'!",Analysis!$B$2,A570+2))</f>
        <v>9.9977634000000002</v>
      </c>
      <c r="D570">
        <f t="shared" si="1086"/>
        <v>1.9742000004043803E-2</v>
      </c>
      <c r="F570">
        <f t="shared" ca="1" si="1092"/>
        <v>111.91982272073292</v>
      </c>
      <c r="G570">
        <f t="shared" ca="1" si="1093"/>
        <v>636.64271776454586</v>
      </c>
      <c r="I570">
        <f>SUM(D$2:D570)/COUNT(D$2:D570)</f>
        <v>1.9996336267608904E-2</v>
      </c>
      <c r="J570">
        <f t="shared" si="1087"/>
        <v>0.98728085684490674</v>
      </c>
      <c r="L570">
        <f ca="1">VARA(C$2:C570)</f>
        <v>1.1051497721782377E-3</v>
      </c>
      <c r="M570">
        <f t="shared" ca="1" si="1088"/>
        <v>1.7510089399639559E-3</v>
      </c>
      <c r="N570">
        <f t="shared" ca="1" si="1094"/>
        <v>12.62648667556174</v>
      </c>
      <c r="O570" t="b">
        <f ca="1">IF(OR(O569,M570*MIN((B570-B$2)*Analysis!$B$19,1)&gt;Analysis!$B$18),TRUE,FALSE)</f>
        <v>1</v>
      </c>
      <c r="P570" t="b">
        <f>IF(OR('Flight Input'!N570=3,'Flight Input'!N570=9),TRUE,FALSE)</f>
        <v>0</v>
      </c>
      <c r="Q570">
        <f ca="1">IF(O570,Q569,SUM(C$2:C570)/COUNT(C$2:C570))+(Analysis!$D$14-500)/1000000</f>
        <v>9.8548843641176429</v>
      </c>
      <c r="R570">
        <f t="shared" ca="1" si="1089"/>
        <v>0.14287903588235729</v>
      </c>
      <c r="S570">
        <f t="shared" ca="1" si="1095"/>
        <v>1.5816565875729949E-3</v>
      </c>
      <c r="T570">
        <f>IF(P570,T569+S570*$D570,0)</f>
        <v>0</v>
      </c>
      <c r="U570">
        <f>IF($P570,T570*Analysis!$B$28+Analysis!$B$29,0)</f>
        <v>0</v>
      </c>
      <c r="V570">
        <f>U570-'Flight Input'!$U570</f>
        <v>0</v>
      </c>
      <c r="W570">
        <f ca="1">MEDIAN2(R570,Analysis!$B$5,2)</f>
        <v>0.14287903588235729</v>
      </c>
      <c r="X570">
        <f t="shared" ref="X570:Y570" ca="1" si="1204">X569+W570*$D570</f>
        <v>1.5816565875729949E-3</v>
      </c>
      <c r="Y570">
        <f t="shared" ca="1" si="1204"/>
        <v>2.6994253955436387E-4</v>
      </c>
      <c r="AA570">
        <f ca="1">AVERAGE2(W570,Analysis!$B$6,2)</f>
        <v>0.14287903588235729</v>
      </c>
      <c r="AB570">
        <f t="shared" ref="AB570:AC570" ca="1" si="1205">AB569+AA570*$D570</f>
        <v>1.5816565875729949E-3</v>
      </c>
      <c r="AC570">
        <f t="shared" ca="1" si="1205"/>
        <v>2.6994253955436387E-4</v>
      </c>
      <c r="AF570">
        <f ca="1">IF(B570&gt;0,C570-Analysis!$B$14,0)</f>
        <v>0.14459600854284815</v>
      </c>
      <c r="AG570">
        <f ca="1">IF(B570&gt;0,AG569+AF570*$D570,0)</f>
        <v>8.3455951030178364E-3</v>
      </c>
      <c r="AH570">
        <f ca="1">IF(B570&gt;0,AH569+AG570*$D570,0)</f>
        <v>-5.7783615741397273E-2</v>
      </c>
      <c r="AI570">
        <f ca="1">IF(AND(B570&gt;Analysis!$B$39,B570&lt;Analysis!$B$40),FilterInput(AF570,Analysis!$B$34,Analysis!$B$35),0)</f>
        <v>0.14459600854284815</v>
      </c>
      <c r="AJ570">
        <f ca="1">MEDIAN2(AI570,Analysis!$B$5,2)</f>
        <v>0.14459600854284815</v>
      </c>
      <c r="AK570">
        <f ca="1">AVERAGE2(AJ570,Analysis!$B$6,2)</f>
        <v>0.14459600854284815</v>
      </c>
      <c r="AL570">
        <f ca="1">INTEGRAL2(R570,$B570,AL569,R569,$B569,Analysis!$B$22)</f>
        <v>1.5816565875729951E-3</v>
      </c>
      <c r="AM570">
        <f ca="1">IF(AND(B570&lt;Analysis!$B$40,B570&gt;0),INTEGRAL2(AL570,$B570,AM569,AL569,$B569,Analysis!$B$23),0)</f>
        <v>2.6994253955436387E-4</v>
      </c>
      <c r="AN570">
        <f>IF($P570,AM570*Analysis!$B$30+Analysis!$B$31,0)</f>
        <v>0</v>
      </c>
      <c r="AO570">
        <f>AN570-'Flight Input'!$U570</f>
        <v>0</v>
      </c>
      <c r="AQ570">
        <f>Analysis!$B$36*'Flight Input'!U570+IF('Flight Input'!U570 &gt; 0,Analysis!$B$37,0)</f>
        <v>0</v>
      </c>
      <c r="AR570">
        <f ca="1">_xlfn.COVARIANCE.P($AN$102:$AN$1102,'Flight Input'!U570:U1570)</f>
        <v>-3.9209625617094932E-3</v>
      </c>
    </row>
    <row r="571" spans="1:44" x14ac:dyDescent="0.3">
      <c r="A571">
        <v>569</v>
      </c>
      <c r="B571">
        <f>'Flight Input'!M571</f>
        <v>11.43243000000075</v>
      </c>
      <c r="C571">
        <f ca="1">INDIRECT(CONCATENATE("'Flight Input'!",Analysis!$B$2,A571+2))</f>
        <v>9.8131490100000001</v>
      </c>
      <c r="D571">
        <f t="shared" si="1086"/>
        <v>2.1911000003456138E-2</v>
      </c>
      <c r="F571">
        <f t="shared" ca="1" si="1092"/>
        <v>112.13483862872495</v>
      </c>
      <c r="G571">
        <f t="shared" ca="1" si="1093"/>
        <v>639.09970421412743</v>
      </c>
      <c r="I571">
        <f>SUM(D$2:D571)/COUNT(D$2:D571)</f>
        <v>1.999970123023781E-2</v>
      </c>
      <c r="J571">
        <f t="shared" si="1087"/>
        <v>1.0955663662779427</v>
      </c>
      <c r="L571">
        <f ca="1">VARA(C$2:C571)</f>
        <v>1.1061346630518094E-3</v>
      </c>
      <c r="M571">
        <f t="shared" ca="1" si="1088"/>
        <v>4.4949608571780073E-5</v>
      </c>
      <c r="N571">
        <f t="shared" ca="1" si="1094"/>
        <v>-8.4256487595673377</v>
      </c>
      <c r="O571" t="b">
        <f ca="1">IF(OR(O570,M571*MIN((B571-B$2)*Analysis!$B$19,1)&gt;Analysis!$B$18),TRUE,FALSE)</f>
        <v>1</v>
      </c>
      <c r="P571" t="b">
        <f>IF(OR('Flight Input'!N571=3,'Flight Input'!N571=9),TRUE,FALSE)</f>
        <v>0</v>
      </c>
      <c r="Q571">
        <f ca="1">IF(O571,Q570,SUM(C$2:C571)/COUNT(C$2:C571))+(Analysis!$D$14-500)/1000000</f>
        <v>9.8549943641176423</v>
      </c>
      <c r="R571">
        <f t="shared" ca="1" si="1089"/>
        <v>-4.1845354117642231E-2</v>
      </c>
      <c r="S571">
        <f t="shared" ca="1" si="1095"/>
        <v>6.6478303335671264E-4</v>
      </c>
      <c r="T571">
        <f>IF(P571,T570+S571*$D571,0)</f>
        <v>0</v>
      </c>
      <c r="U571">
        <f>IF($P571,T571*Analysis!$B$28+Analysis!$B$29,0)</f>
        <v>0</v>
      </c>
      <c r="V571">
        <f>U571-'Flight Input'!$U571</f>
        <v>0</v>
      </c>
      <c r="W571">
        <f ca="1">MEDIAN2(R571,Analysis!$B$5,2)</f>
        <v>-4.1845354117642231E-2</v>
      </c>
      <c r="X571">
        <f t="shared" ref="X571:Y571" ca="1" si="1206">X570+W571*$D571</f>
        <v>6.6478303335671264E-4</v>
      </c>
      <c r="Y571">
        <f t="shared" ca="1" si="1206"/>
        <v>2.8450860060054038E-4</v>
      </c>
      <c r="AA571">
        <f ca="1">AVERAGE2(W571,Analysis!$B$6,2)</f>
        <v>-4.1845354117642231E-2</v>
      </c>
      <c r="AB571">
        <f t="shared" ref="AB571:AC571" ca="1" si="1207">AB570+AA571*$D571</f>
        <v>6.6478303335671264E-4</v>
      </c>
      <c r="AC571">
        <f t="shared" ca="1" si="1207"/>
        <v>2.8450860060054038E-4</v>
      </c>
      <c r="AF571">
        <f ca="1">IF(B571&gt;0,C571-Analysis!$B$14,0)</f>
        <v>-4.0018381457151975E-2</v>
      </c>
      <c r="AG571">
        <f ca="1">IF(B571&gt;0,AG570+AF571*$D571,0)</f>
        <v>7.4687523467718703E-3</v>
      </c>
      <c r="AH571">
        <f ca="1">IF(B571&gt;0,AH570+AG571*$D571,0)</f>
        <v>-5.7619967908701344E-2</v>
      </c>
      <c r="AI571">
        <f ca="1">IF(AND(B571&gt;Analysis!$B$39,B571&lt;Analysis!$B$40),FilterInput(AF571,Analysis!$B$34,Analysis!$B$35),0)</f>
        <v>-4.0018381457151975E-2</v>
      </c>
      <c r="AJ571">
        <f ca="1">MEDIAN2(AI571,Analysis!$B$5,2)</f>
        <v>-4.0018381457151975E-2</v>
      </c>
      <c r="AK571">
        <f ca="1">AVERAGE2(AJ571,Analysis!$B$6,2)</f>
        <v>-4.0018381457151975E-2</v>
      </c>
      <c r="AL571">
        <f ca="1">INTEGRAL2(R571,$B571,AL570,R570,$B570,Analysis!$B$22)</f>
        <v>6.6478303335671285E-4</v>
      </c>
      <c r="AM571">
        <f ca="1">IF(AND(B571&lt;Analysis!$B$40,B571&gt;0),INTEGRAL2(AL571,$B571,AM570,AL570,$B570,Analysis!$B$23),0)</f>
        <v>2.8450860060054038E-4</v>
      </c>
      <c r="AN571">
        <f>IF($P571,AM571*Analysis!$B$30+Analysis!$B$31,0)</f>
        <v>0</v>
      </c>
      <c r="AO571">
        <f>AN571-'Flight Input'!$U571</f>
        <v>0</v>
      </c>
      <c r="AQ571">
        <f>Analysis!$B$36*'Flight Input'!U571+IF('Flight Input'!U571 &gt; 0,Analysis!$B$37,0)</f>
        <v>0</v>
      </c>
      <c r="AR571">
        <f ca="1">_xlfn.COVARIANCE.P($AN$102:$AN$1102,'Flight Input'!U571:U1571)</f>
        <v>-3.8560933179711513E-3</v>
      </c>
    </row>
    <row r="572" spans="1:44" x14ac:dyDescent="0.3">
      <c r="A572">
        <v>570</v>
      </c>
      <c r="B572">
        <f>'Flight Input'!M572</f>
        <v>11.451625000001513</v>
      </c>
      <c r="C572">
        <f ca="1">INDIRECT(CONCATENATE("'Flight Input'!",Analysis!$B$2,A572+2))</f>
        <v>9.899859600000001</v>
      </c>
      <c r="D572">
        <f t="shared" si="1086"/>
        <v>1.9195000000763685E-2</v>
      </c>
      <c r="F572">
        <f t="shared" ca="1" si="1092"/>
        <v>112.32486643375451</v>
      </c>
      <c r="G572">
        <f t="shared" ca="1" si="1093"/>
        <v>641.25578002540908</v>
      </c>
      <c r="I572">
        <f>SUM(D$2:D572)/COUNT(D$2:D572)</f>
        <v>1.999828947369487E-2</v>
      </c>
      <c r="J572">
        <f t="shared" si="1087"/>
        <v>0.95983209094018729</v>
      </c>
      <c r="L572">
        <f ca="1">VARA(C$2:C572)</f>
        <v>1.1078894254788378E-3</v>
      </c>
      <c r="M572">
        <f t="shared" ca="1" si="1088"/>
        <v>9.1417683092403045E-5</v>
      </c>
      <c r="N572">
        <f t="shared" ca="1" si="1094"/>
        <v>4.517352956319411</v>
      </c>
      <c r="O572" t="b">
        <f ca="1">IF(OR(O571,M572*MIN((B572-B$2)*Analysis!$B$19,1)&gt;Analysis!$B$18),TRUE,FALSE)</f>
        <v>1</v>
      </c>
      <c r="P572" t="b">
        <f>IF(OR('Flight Input'!N572=3,'Flight Input'!N572=9),TRUE,FALSE)</f>
        <v>0</v>
      </c>
      <c r="Q572">
        <f ca="1">IF(O572,Q571,SUM(C$2:C572)/COUNT(C$2:C572))+(Analysis!$D$14-500)/1000000</f>
        <v>9.8551043641176417</v>
      </c>
      <c r="R572">
        <f t="shared" ca="1" si="1089"/>
        <v>4.4755235882359301E-2</v>
      </c>
      <c r="S572">
        <f t="shared" ca="1" si="1095"/>
        <v>1.5238597861527783E-3</v>
      </c>
      <c r="T572">
        <f>IF(P572,T571+S572*$D572,0)</f>
        <v>0</v>
      </c>
      <c r="U572">
        <f>IF($P572,T572*Analysis!$B$28+Analysis!$B$29,0)</f>
        <v>0</v>
      </c>
      <c r="V572">
        <f>U572-'Flight Input'!$U572</f>
        <v>0</v>
      </c>
      <c r="W572">
        <f ca="1">MEDIAN2(R572,Analysis!$B$5,2)</f>
        <v>4.4755235882359301E-2</v>
      </c>
      <c r="X572">
        <f t="shared" ref="X572:Y572" ca="1" si="1208">X571+W572*$D572</f>
        <v>1.5238597861527783E-3</v>
      </c>
      <c r="Y572">
        <f t="shared" ca="1" si="1208"/>
        <v>3.1375908919690669E-4</v>
      </c>
      <c r="AA572">
        <f ca="1">AVERAGE2(W572,Analysis!$B$6,2)</f>
        <v>4.4755235882359301E-2</v>
      </c>
      <c r="AB572">
        <f t="shared" ref="AB572:AC572" ca="1" si="1209">AB571+AA572*$D572</f>
        <v>1.5238597861527783E-3</v>
      </c>
      <c r="AC572">
        <f t="shared" ca="1" si="1209"/>
        <v>3.1375908919690669E-4</v>
      </c>
      <c r="AF572">
        <f ca="1">IF(B572&gt;0,C572-Analysis!$B$14,0)</f>
        <v>4.6692208542848945E-2</v>
      </c>
      <c r="AG572">
        <f ca="1">IF(B572&gt;0,AG571+AF572*$D572,0)</f>
        <v>8.3650092897875131E-3</v>
      </c>
      <c r="AH572">
        <f ca="1">IF(B572&gt;0,AH571+AG572*$D572,0)</f>
        <v>-5.7459401555377487E-2</v>
      </c>
      <c r="AI572">
        <f ca="1">IF(AND(B572&gt;Analysis!$B$39,B572&lt;Analysis!$B$40),FilterInput(AF572,Analysis!$B$34,Analysis!$B$35),0)</f>
        <v>4.6692208542848945E-2</v>
      </c>
      <c r="AJ572">
        <f ca="1">MEDIAN2(AI572,Analysis!$B$5,2)</f>
        <v>4.6692208542848945E-2</v>
      </c>
      <c r="AK572">
        <f ca="1">AVERAGE2(AJ572,Analysis!$B$6,2)</f>
        <v>4.6692208542848945E-2</v>
      </c>
      <c r="AL572">
        <f ca="1">INTEGRAL2(R572,$B572,AL571,R571,$B571,Analysis!$B$22)</f>
        <v>1.5238597861527785E-3</v>
      </c>
      <c r="AM572">
        <f ca="1">IF(AND(B572&lt;Analysis!$B$40,B572&gt;0),INTEGRAL2(AL572,$B572,AM571,AL571,$B571,Analysis!$B$23),0)</f>
        <v>3.1375908919690669E-4</v>
      </c>
      <c r="AN572">
        <f>IF($P572,AM572*Analysis!$B$30+Analysis!$B$31,0)</f>
        <v>0</v>
      </c>
      <c r="AO572">
        <f>AN572-'Flight Input'!$U572</f>
        <v>0</v>
      </c>
      <c r="AQ572">
        <f>Analysis!$B$36*'Flight Input'!U572+IF('Flight Input'!U572 &gt; 0,Analysis!$B$37,0)</f>
        <v>0</v>
      </c>
      <c r="AR572">
        <f ca="1">_xlfn.COVARIANCE.P($AN$102:$AN$1102,'Flight Input'!U572:U1572)</f>
        <v>-3.7899993230350888E-3</v>
      </c>
    </row>
    <row r="573" spans="1:44" x14ac:dyDescent="0.3">
      <c r="A573">
        <v>571</v>
      </c>
      <c r="B573">
        <f>'Flight Input'!M573</f>
        <v>11.471195999998599</v>
      </c>
      <c r="C573">
        <f ca="1">INDIRECT(CONCATENATE("'Flight Input'!",Analysis!$B$2,A573+2))</f>
        <v>9.8297082899999992</v>
      </c>
      <c r="D573">
        <f t="shared" si="1086"/>
        <v>1.9570999997085892E-2</v>
      </c>
      <c r="F573">
        <f t="shared" ca="1" si="1092"/>
        <v>112.51724365466946</v>
      </c>
      <c r="G573">
        <f t="shared" ca="1" si="1093"/>
        <v>643.45785500064676</v>
      </c>
      <c r="I573">
        <f>SUM(D$2:D573)/COUNT(D$2:D573)</f>
        <v>1.9997541155872441E-2</v>
      </c>
      <c r="J573">
        <f t="shared" si="1087"/>
        <v>0.97867031974272034</v>
      </c>
      <c r="L573">
        <f ca="1">VARA(C$2:C573)</f>
        <v>1.1069811946000357E-3</v>
      </c>
      <c r="M573">
        <f t="shared" ca="1" si="1088"/>
        <v>-4.6406973529068919E-5</v>
      </c>
      <c r="N573">
        <f t="shared" ca="1" si="1094"/>
        <v>-3.5844519958329788</v>
      </c>
      <c r="O573" t="b">
        <f ca="1">IF(OR(O572,M573*MIN((B573-B$2)*Analysis!$B$19,1)&gt;Analysis!$B$18),TRUE,FALSE)</f>
        <v>1</v>
      </c>
      <c r="P573" t="b">
        <f>IF(OR('Flight Input'!N573=3,'Flight Input'!N573=9),TRUE,FALSE)</f>
        <v>0</v>
      </c>
      <c r="Q573">
        <f ca="1">IF(O573,Q572,SUM(C$2:C573)/COUNT(C$2:C573))+(Analysis!$D$14-500)/1000000</f>
        <v>9.8552143641176411</v>
      </c>
      <c r="R573">
        <f t="shared" ca="1" si="1089"/>
        <v>-2.550607411764183E-2</v>
      </c>
      <c r="S573">
        <f t="shared" ca="1" si="1095"/>
        <v>1.0246804096707375E-3</v>
      </c>
      <c r="T573">
        <f>IF(P573,T572+S573*$D573,0)</f>
        <v>0</v>
      </c>
      <c r="U573">
        <f>IF($P573,T573*Analysis!$B$28+Analysis!$B$29,0)</f>
        <v>0</v>
      </c>
      <c r="V573">
        <f>U573-'Flight Input'!$U573</f>
        <v>0</v>
      </c>
      <c r="W573">
        <f ca="1">MEDIAN2(R573,Analysis!$B$5,2)</f>
        <v>-2.550607411764183E-2</v>
      </c>
      <c r="X573">
        <f t="shared" ref="X573:Y573" ca="1" si="1210">X572+W573*$D573</f>
        <v>1.0246804096707375E-3</v>
      </c>
      <c r="Y573">
        <f t="shared" ca="1" si="1210"/>
        <v>3.3381310949158667E-4</v>
      </c>
      <c r="AA573">
        <f ca="1">AVERAGE2(W573,Analysis!$B$6,2)</f>
        <v>-2.550607411764183E-2</v>
      </c>
      <c r="AB573">
        <f t="shared" ref="AB573:AC573" ca="1" si="1211">AB572+AA573*$D573</f>
        <v>1.0246804096707375E-3</v>
      </c>
      <c r="AC573">
        <f t="shared" ca="1" si="1211"/>
        <v>3.3381310949158667E-4</v>
      </c>
      <c r="AF573">
        <f ca="1">IF(B573&gt;0,C573-Analysis!$B$14,0)</f>
        <v>-2.3459101457152798E-2</v>
      </c>
      <c r="AG573">
        <f ca="1">IF(B573&gt;0,AG572+AF573*$D573,0)</f>
        <v>7.9058912152379385E-3</v>
      </c>
      <c r="AH573">
        <f ca="1">IF(B573&gt;0,AH572+AG573*$D573,0)</f>
        <v>-5.7304675358427107E-2</v>
      </c>
      <c r="AI573">
        <f ca="1">IF(AND(B573&gt;Analysis!$B$39,B573&lt;Analysis!$B$40),FilterInput(AF573,Analysis!$B$34,Analysis!$B$35),0)</f>
        <v>-2.3459101457152798E-2</v>
      </c>
      <c r="AJ573">
        <f ca="1">MEDIAN2(AI573,Analysis!$B$5,2)</f>
        <v>-2.3459101457152798E-2</v>
      </c>
      <c r="AK573">
        <f ca="1">AVERAGE2(AJ573,Analysis!$B$6,2)</f>
        <v>-2.3459101457152798E-2</v>
      </c>
      <c r="AL573">
        <f ca="1">INTEGRAL2(R573,$B573,AL572,R572,$B572,Analysis!$B$22)</f>
        <v>1.0246804096707377E-3</v>
      </c>
      <c r="AM573">
        <f ca="1">IF(AND(B573&lt;Analysis!$B$40,B573&gt;0),INTEGRAL2(AL573,$B573,AM572,AL572,$B572,Analysis!$B$23),0)</f>
        <v>3.3381310949158667E-4</v>
      </c>
      <c r="AN573">
        <f>IF($P573,AM573*Analysis!$B$30+Analysis!$B$31,0)</f>
        <v>0</v>
      </c>
      <c r="AO573">
        <f>AN573-'Flight Input'!$U573</f>
        <v>0</v>
      </c>
      <c r="AQ573">
        <f>Analysis!$B$36*'Flight Input'!U573+IF('Flight Input'!U573 &gt; 0,Analysis!$B$37,0)</f>
        <v>0</v>
      </c>
      <c r="AR573">
        <f ca="1">_xlfn.COVARIANCE.P($AN$102:$AN$1102,'Flight Input'!U573:U1573)</f>
        <v>-3.7226462769267415E-3</v>
      </c>
    </row>
    <row r="574" spans="1:44" x14ac:dyDescent="0.3">
      <c r="A574">
        <v>572</v>
      </c>
      <c r="B574">
        <f>'Flight Input'!M574</f>
        <v>11.486029000006965</v>
      </c>
      <c r="C574">
        <f ca="1">INDIRECT(CONCATENATE("'Flight Input'!",Analysis!$B$2,A574+2))</f>
        <v>9.7513656300000005</v>
      </c>
      <c r="D574">
        <f t="shared" si="1086"/>
        <v>1.4833000008366071E-2</v>
      </c>
      <c r="F574">
        <f t="shared" ca="1" si="1092"/>
        <v>112.66188566114083</v>
      </c>
      <c r="G574">
        <f t="shared" ca="1" si="1093"/>
        <v>645.12896875160095</v>
      </c>
      <c r="I574">
        <f>SUM(D$2:D574)/COUNT(D$2:D574)</f>
        <v>1.9988512237782394E-2</v>
      </c>
      <c r="J574">
        <f t="shared" si="1087"/>
        <v>0.74207624018803431</v>
      </c>
      <c r="L574">
        <f ca="1">VARA(C$2:C574)</f>
        <v>1.1234160466545532E-3</v>
      </c>
      <c r="M574">
        <f t="shared" ca="1" si="1088"/>
        <v>1.1079924523190157E-3</v>
      </c>
      <c r="N574">
        <f t="shared" ca="1" si="1094"/>
        <v>-5.2816463261519697</v>
      </c>
      <c r="O574" t="b">
        <f ca="1">IF(OR(O573,M574*MIN((B574-B$2)*Analysis!$B$19,1)&gt;Analysis!$B$18),TRUE,FALSE)</f>
        <v>1</v>
      </c>
      <c r="P574" t="b">
        <f>IF(OR('Flight Input'!N574=3,'Flight Input'!N574=9),TRUE,FALSE)</f>
        <v>0</v>
      </c>
      <c r="Q574">
        <f ca="1">IF(O574,Q573,SUM(C$2:C574)/COUNT(C$2:C574))+(Analysis!$D$14-500)/1000000</f>
        <v>9.8553243641176405</v>
      </c>
      <c r="R574">
        <f t="shared" ca="1" si="1089"/>
        <v>-0.10395873411764001</v>
      </c>
      <c r="S574">
        <f t="shared" ca="1" si="1095"/>
        <v>-5.1733949436594284E-4</v>
      </c>
      <c r="T574">
        <f>IF(P574,T573+S574*$D574,0)</f>
        <v>0</v>
      </c>
      <c r="U574">
        <f>IF($P574,T574*Analysis!$B$28+Analysis!$B$29,0)</f>
        <v>0</v>
      </c>
      <c r="V574">
        <f>U574-'Flight Input'!$U574</f>
        <v>0</v>
      </c>
      <c r="W574">
        <f ca="1">MEDIAN2(R574,Analysis!$B$5,2)</f>
        <v>-0.10395873411764001</v>
      </c>
      <c r="X574">
        <f t="shared" ref="X574:Y574" ca="1" si="1212">X573+W574*$D574</f>
        <v>-5.1733949436594284E-4</v>
      </c>
      <c r="Y574">
        <f t="shared" ca="1" si="1212"/>
        <v>3.2613941276732854E-4</v>
      </c>
      <c r="AA574">
        <f ca="1">AVERAGE2(W574,Analysis!$B$6,2)</f>
        <v>-0.10395873411764001</v>
      </c>
      <c r="AB574">
        <f t="shared" ref="AB574:AC574" ca="1" si="1213">AB573+AA574*$D574</f>
        <v>-5.1733949436594284E-4</v>
      </c>
      <c r="AC574">
        <f t="shared" ca="1" si="1213"/>
        <v>3.2613941276732854E-4</v>
      </c>
      <c r="AF574">
        <f ca="1">IF(B574&gt;0,C574-Analysis!$B$14,0)</f>
        <v>-0.10180176145715158</v>
      </c>
      <c r="AG574">
        <f ca="1">IF(B574&gt;0,AG573+AF574*$D574,0)</f>
        <v>6.3958656866923286E-3</v>
      </c>
      <c r="AH574">
        <f ca="1">IF(B574&gt;0,AH573+AG574*$D574,0)</f>
        <v>-5.7209805482642893E-2</v>
      </c>
      <c r="AI574">
        <f ca="1">IF(AND(B574&gt;Analysis!$B$39,B574&lt;Analysis!$B$40),FilterInput(AF574,Analysis!$B$34,Analysis!$B$35),0)</f>
        <v>-0.10180176145715158</v>
      </c>
      <c r="AJ574">
        <f ca="1">MEDIAN2(AI574,Analysis!$B$5,2)</f>
        <v>-0.10180176145715158</v>
      </c>
      <c r="AK574">
        <f ca="1">AVERAGE2(AJ574,Analysis!$B$6,2)</f>
        <v>-0.10180176145715158</v>
      </c>
      <c r="AL574">
        <f ca="1">INTEGRAL2(R574,$B574,AL573,R573,$B573,Analysis!$B$22)</f>
        <v>-5.1733949436594262E-4</v>
      </c>
      <c r="AM574">
        <f ca="1">IF(AND(B574&lt;Analysis!$B$40,B574&gt;0),INTEGRAL2(AL574,$B574,AM573,AL573,$B573,Analysis!$B$23),0)</f>
        <v>3.2613941276732854E-4</v>
      </c>
      <c r="AN574">
        <f>IF($P574,AM574*Analysis!$B$30+Analysis!$B$31,0)</f>
        <v>0</v>
      </c>
      <c r="AO574">
        <f>AN574-'Flight Input'!$U574</f>
        <v>0</v>
      </c>
      <c r="AQ574">
        <f>Analysis!$B$36*'Flight Input'!U574+IF('Flight Input'!U574 &gt; 0,Analysis!$B$37,0)</f>
        <v>0</v>
      </c>
      <c r="AR574">
        <f ca="1">_xlfn.COVARIANCE.P($AN$102:$AN$1102,'Flight Input'!U574:U1574)</f>
        <v>-3.6538666874478144E-3</v>
      </c>
    </row>
    <row r="575" spans="1:44" x14ac:dyDescent="0.3">
      <c r="A575">
        <v>573</v>
      </c>
      <c r="B575">
        <f>'Flight Input'!M575</f>
        <v>11.510118999998667</v>
      </c>
      <c r="C575">
        <f ca="1">INDIRECT(CONCATENATE("'Flight Input'!",Analysis!$B$2,A575+2))</f>
        <v>9.888676199999999</v>
      </c>
      <c r="D575">
        <f t="shared" si="1086"/>
        <v>2.4089999991701916E-2</v>
      </c>
      <c r="F575">
        <f t="shared" ca="1" si="1092"/>
        <v>112.90010387071678</v>
      </c>
      <c r="G575">
        <f t="shared" ca="1" si="1093"/>
        <v>647.84873225290971</v>
      </c>
      <c r="I575">
        <f>SUM(D$2:D575)/COUNT(D$2:D575)</f>
        <v>1.9995670157073701E-2</v>
      </c>
      <c r="J575">
        <f t="shared" si="1087"/>
        <v>1.2047608208409959</v>
      </c>
      <c r="L575">
        <f ca="1">VARA(C$2:C575)</f>
        <v>1.1235765659103987E-3</v>
      </c>
      <c r="M575">
        <f t="shared" ca="1" si="1088"/>
        <v>6.6633148983304071E-6</v>
      </c>
      <c r="N575">
        <f t="shared" ca="1" si="1094"/>
        <v>5.6998991302323292</v>
      </c>
      <c r="O575" t="b">
        <f ca="1">IF(OR(O574,M575*MIN((B575-B$2)*Analysis!$B$19,1)&gt;Analysis!$B$18),TRUE,FALSE)</f>
        <v>1</v>
      </c>
      <c r="P575" t="b">
        <f>IF(OR('Flight Input'!N575=3,'Flight Input'!N575=9),TRUE,FALSE)</f>
        <v>0</v>
      </c>
      <c r="Q575">
        <f ca="1">IF(O575,Q574,SUM(C$2:C575)/COUNT(C$2:C575))+(Analysis!$D$14-500)/1000000</f>
        <v>9.8554343641176398</v>
      </c>
      <c r="R575">
        <f t="shared" ca="1" si="1089"/>
        <v>3.3241835882359183E-2</v>
      </c>
      <c r="S575">
        <f t="shared" ca="1" si="1095"/>
        <v>2.8345633176424636E-4</v>
      </c>
      <c r="T575">
        <f>IF(P575,T574+S575*$D575,0)</f>
        <v>0</v>
      </c>
      <c r="U575">
        <f>IF($P575,T575*Analysis!$B$28+Analysis!$B$29,0)</f>
        <v>0</v>
      </c>
      <c r="V575">
        <f>U575-'Flight Input'!$U575</f>
        <v>0</v>
      </c>
      <c r="W575">
        <f ca="1">MEDIAN2(R575,Analysis!$B$5,2)</f>
        <v>3.3241835882359183E-2</v>
      </c>
      <c r="X575">
        <f t="shared" ref="X575:Y575" ca="1" si="1214">X574+W575*$D575</f>
        <v>2.8345633176424636E-4</v>
      </c>
      <c r="Y575">
        <f t="shared" ca="1" si="1214"/>
        <v>3.3296787579717712E-4</v>
      </c>
      <c r="AA575">
        <f ca="1">AVERAGE2(W575,Analysis!$B$6,2)</f>
        <v>3.3241835882359183E-2</v>
      </c>
      <c r="AB575">
        <f t="shared" ref="AB575:AC575" ca="1" si="1215">AB574+AA575*$D575</f>
        <v>2.8345633176424636E-4</v>
      </c>
      <c r="AC575">
        <f t="shared" ca="1" si="1215"/>
        <v>3.3296787579717712E-4</v>
      </c>
      <c r="AF575">
        <f ca="1">IF(B575&gt;0,C575-Analysis!$B$14,0)</f>
        <v>3.5508808542846992E-2</v>
      </c>
      <c r="AG575">
        <f ca="1">IF(B575&gt;0,AG574+AF575*$D575,0)</f>
        <v>7.2512728841948575E-3</v>
      </c>
      <c r="AH575">
        <f ca="1">IF(B575&gt;0,AH574+AG575*$D575,0)</f>
        <v>-5.7035122318922812E-2</v>
      </c>
      <c r="AI575">
        <f ca="1">IF(AND(B575&gt;Analysis!$B$39,B575&lt;Analysis!$B$40),FilterInput(AF575,Analysis!$B$34,Analysis!$B$35),0)</f>
        <v>3.5508808542846992E-2</v>
      </c>
      <c r="AJ575">
        <f ca="1">MEDIAN2(AI575,Analysis!$B$5,2)</f>
        <v>3.5508808542846992E-2</v>
      </c>
      <c r="AK575">
        <f ca="1">AVERAGE2(AJ575,Analysis!$B$6,2)</f>
        <v>3.5508808542846992E-2</v>
      </c>
      <c r="AL575">
        <f ca="1">INTEGRAL2(R575,$B575,AL574,R574,$B574,Analysis!$B$22)</f>
        <v>2.8345633176424657E-4</v>
      </c>
      <c r="AM575">
        <f ca="1">IF(AND(B575&lt;Analysis!$B$40,B575&gt;0),INTEGRAL2(AL575,$B575,AM574,AL574,$B574,Analysis!$B$23),0)</f>
        <v>3.3296787579717712E-4</v>
      </c>
      <c r="AN575">
        <f>IF($P575,AM575*Analysis!$B$30+Analysis!$B$31,0)</f>
        <v>0</v>
      </c>
      <c r="AO575">
        <f>AN575-'Flight Input'!$U575</f>
        <v>0</v>
      </c>
      <c r="AQ575">
        <f>Analysis!$B$36*'Flight Input'!U575+IF('Flight Input'!U575 &gt; 0,Analysis!$B$37,0)</f>
        <v>0</v>
      </c>
      <c r="AR575">
        <f ca="1">_xlfn.COVARIANCE.P($AN$102:$AN$1102,'Flight Input'!U575:U1575)</f>
        <v>-3.5833989823602377E-3</v>
      </c>
    </row>
    <row r="576" spans="1:44" x14ac:dyDescent="0.3">
      <c r="A576">
        <v>574</v>
      </c>
      <c r="B576">
        <f>'Flight Input'!M576</f>
        <v>11.528508000003058</v>
      </c>
      <c r="C576">
        <f ca="1">INDIRECT(CONCATENATE("'Flight Input'!",Analysis!$B$2,A576+2))</f>
        <v>9.9008994599999998</v>
      </c>
      <c r="D576">
        <f t="shared" si="1086"/>
        <v>1.8389000004390255E-2</v>
      </c>
      <c r="F576">
        <f t="shared" ca="1" si="1092"/>
        <v>113.08217151093018</v>
      </c>
      <c r="G576">
        <f t="shared" ca="1" si="1093"/>
        <v>649.92820030532062</v>
      </c>
      <c r="I576">
        <f>SUM(D$2:D576)/COUNT(D$2:D576)</f>
        <v>1.9992871080152651E-2</v>
      </c>
      <c r="J576">
        <f t="shared" si="1087"/>
        <v>0.91977785134849421</v>
      </c>
      <c r="L576">
        <f ca="1">VARA(C$2:C576)</f>
        <v>1.1254699123651477E-3</v>
      </c>
      <c r="M576">
        <f t="shared" ca="1" si="1088"/>
        <v>1.0296081648251509E-4</v>
      </c>
      <c r="N576">
        <f t="shared" ca="1" si="1094"/>
        <v>0.66470498651816368</v>
      </c>
      <c r="O576" t="b">
        <f ca="1">IF(OR(O575,M576*MIN((B576-B$2)*Analysis!$B$19,1)&gt;Analysis!$B$18),TRUE,FALSE)</f>
        <v>1</v>
      </c>
      <c r="P576" t="b">
        <f>IF(OR('Flight Input'!N576=3,'Flight Input'!N576=9),TRUE,FALSE)</f>
        <v>0</v>
      </c>
      <c r="Q576">
        <f ca="1">IF(O576,Q575,SUM(C$2:C576)/COUNT(C$2:C576))+(Analysis!$D$14-500)/1000000</f>
        <v>9.8555443641176392</v>
      </c>
      <c r="R576">
        <f t="shared" ca="1" si="1089"/>
        <v>4.535509588236053E-2</v>
      </c>
      <c r="S576">
        <f t="shared" ca="1" si="1095"/>
        <v>1.1174911901440945E-3</v>
      </c>
      <c r="T576">
        <f>IF(P576,T575+S576*$D576,0)</f>
        <v>0</v>
      </c>
      <c r="U576">
        <f>IF($P576,T576*Analysis!$B$28+Analysis!$B$29,0)</f>
        <v>0</v>
      </c>
      <c r="V576">
        <f>U576-'Flight Input'!$U576</f>
        <v>0</v>
      </c>
      <c r="W576">
        <f ca="1">MEDIAN2(R576,Analysis!$B$5,2)</f>
        <v>4.535509588236053E-2</v>
      </c>
      <c r="X576">
        <f t="shared" ref="X576:Y576" ca="1" si="1216">X575+W576*$D576</f>
        <v>1.1174911901440945E-3</v>
      </c>
      <c r="Y576">
        <f t="shared" ca="1" si="1216"/>
        <v>3.5351742129764295E-4</v>
      </c>
      <c r="AA576">
        <f ca="1">AVERAGE2(W576,Analysis!$B$6,2)</f>
        <v>4.535509588236053E-2</v>
      </c>
      <c r="AB576">
        <f t="shared" ref="AB576:AC576" ca="1" si="1217">AB575+AA576*$D576</f>
        <v>1.1174911901440945E-3</v>
      </c>
      <c r="AC576">
        <f t="shared" ca="1" si="1217"/>
        <v>3.5351742129764295E-4</v>
      </c>
      <c r="AF576">
        <f ca="1">IF(B576&gt;0,C576-Analysis!$B$14,0)</f>
        <v>4.7732068542847728E-2</v>
      </c>
      <c r="AG576">
        <f ca="1">IF(B576&gt;0,AG575+AF576*$D576,0)</f>
        <v>8.1290178928388399E-3</v>
      </c>
      <c r="AH576">
        <f ca="1">IF(B576&gt;0,AH575+AG576*$D576,0)</f>
        <v>-5.6885637808855707E-2</v>
      </c>
      <c r="AI576">
        <f ca="1">IF(AND(B576&gt;Analysis!$B$39,B576&lt;Analysis!$B$40),FilterInput(AF576,Analysis!$B$34,Analysis!$B$35),0)</f>
        <v>4.7732068542847728E-2</v>
      </c>
      <c r="AJ576">
        <f ca="1">MEDIAN2(AI576,Analysis!$B$5,2)</f>
        <v>4.7732068542847728E-2</v>
      </c>
      <c r="AK576">
        <f ca="1">AVERAGE2(AJ576,Analysis!$B$6,2)</f>
        <v>4.7732068542847728E-2</v>
      </c>
      <c r="AL576">
        <f ca="1">INTEGRAL2(R576,$B576,AL575,R575,$B575,Analysis!$B$22)</f>
        <v>1.1174911901440949E-3</v>
      </c>
      <c r="AM576">
        <f ca="1">IF(AND(B576&lt;Analysis!$B$40,B576&gt;0),INTEGRAL2(AL576,$B576,AM575,AL575,$B575,Analysis!$B$23),0)</f>
        <v>3.5351742129764295E-4</v>
      </c>
      <c r="AN576">
        <f>IF($P576,AM576*Analysis!$B$30+Analysis!$B$31,0)</f>
        <v>0</v>
      </c>
      <c r="AO576">
        <f>AN576-'Flight Input'!$U576</f>
        <v>0</v>
      </c>
      <c r="AQ576">
        <f>Analysis!$B$36*'Flight Input'!U576+IF('Flight Input'!U576 &gt; 0,Analysis!$B$37,0)</f>
        <v>0</v>
      </c>
      <c r="AR576">
        <f ca="1">_xlfn.COVARIANCE.P($AN$102:$AN$1102,'Flight Input'!U576:U1576)</f>
        <v>-3.5118634026725928E-3</v>
      </c>
    </row>
    <row r="577" spans="1:44" x14ac:dyDescent="0.3">
      <c r="A577">
        <v>575</v>
      </c>
      <c r="B577">
        <f>'Flight Input'!M577</f>
        <v>11.551496000000043</v>
      </c>
      <c r="C577">
        <f ca="1">INDIRECT(CONCATENATE("'Flight Input'!",Analysis!$B$2,A577+2))</f>
        <v>9.8125113600000002</v>
      </c>
      <c r="D577">
        <f t="shared" si="1086"/>
        <v>2.2987999996985309E-2</v>
      </c>
      <c r="F577">
        <f t="shared" ca="1" si="1092"/>
        <v>113.30774152204428</v>
      </c>
      <c r="G577">
        <f t="shared" ca="1" si="1093"/>
        <v>652.53291866708776</v>
      </c>
      <c r="I577">
        <f>SUM(D$2:D577)/COUNT(D$2:D577)</f>
        <v>1.9998080000008012E-2</v>
      </c>
      <c r="J577">
        <f t="shared" si="1087"/>
        <v>1.1495103528426778</v>
      </c>
      <c r="L577">
        <f ca="1">VARA(C$2:C577)</f>
        <v>1.1264902919527356E-3</v>
      </c>
      <c r="M577">
        <f t="shared" ca="1" si="1088"/>
        <v>4.4387488590645251E-5</v>
      </c>
      <c r="N577">
        <f t="shared" ca="1" si="1094"/>
        <v>-3.8449669397768798</v>
      </c>
      <c r="O577" t="b">
        <f ca="1">IF(OR(O576,M577*MIN((B577-B$2)*Analysis!$B$19,1)&gt;Analysis!$B$18),TRUE,FALSE)</f>
        <v>1</v>
      </c>
      <c r="P577" t="b">
        <f>IF(OR('Flight Input'!N577=3,'Flight Input'!N577=9),TRUE,FALSE)</f>
        <v>0</v>
      </c>
      <c r="Q577">
        <f ca="1">IF(O577,Q576,SUM(C$2:C577)/COUNT(C$2:C577))+(Analysis!$D$14-500)/1000000</f>
        <v>9.8556543641176386</v>
      </c>
      <c r="R577">
        <f t="shared" ca="1" si="1089"/>
        <v>-4.3143004117638384E-2</v>
      </c>
      <c r="S577">
        <f t="shared" ca="1" si="1095"/>
        <v>1.2571981161788601E-4</v>
      </c>
      <c r="T577">
        <f>IF(P577,T576+S577*$D577,0)</f>
        <v>0</v>
      </c>
      <c r="U577">
        <f>IF($P577,T577*Analysis!$B$28+Analysis!$B$29,0)</f>
        <v>0</v>
      </c>
      <c r="V577">
        <f>U577-'Flight Input'!$U577</f>
        <v>0</v>
      </c>
      <c r="W577">
        <f ca="1">MEDIAN2(R577,Analysis!$B$5,2)</f>
        <v>-4.3143004117638384E-2</v>
      </c>
      <c r="X577">
        <f t="shared" ref="X577:Y577" ca="1" si="1218">X576+W577*$D577</f>
        <v>1.2571981161788601E-4</v>
      </c>
      <c r="Y577">
        <f t="shared" ca="1" si="1218"/>
        <v>3.5640746832673589E-4</v>
      </c>
      <c r="AA577">
        <f ca="1">AVERAGE2(W577,Analysis!$B$6,2)</f>
        <v>-4.3143004117638384E-2</v>
      </c>
      <c r="AB577">
        <f t="shared" ref="AB577:AC577" ca="1" si="1219">AB576+AA577*$D577</f>
        <v>1.2571981161788601E-4</v>
      </c>
      <c r="AC577">
        <f t="shared" ca="1" si="1219"/>
        <v>3.5640746832673589E-4</v>
      </c>
      <c r="AF577">
        <f ca="1">IF(B577&gt;0,C577-Analysis!$B$14,0)</f>
        <v>-4.0656031457151798E-2</v>
      </c>
      <c r="AG577">
        <f ca="1">IF(B577&gt;0,AG576+AF577*$D577,0)</f>
        <v>7.1944170418243997E-3</v>
      </c>
      <c r="AH577">
        <f ca="1">IF(B577&gt;0,AH576+AG577*$D577,0)</f>
        <v>-5.6720252549919935E-2</v>
      </c>
      <c r="AI577">
        <f ca="1">IF(AND(B577&gt;Analysis!$B$39,B577&lt;Analysis!$B$40),FilterInput(AF577,Analysis!$B$34,Analysis!$B$35),0)</f>
        <v>-4.0656031457151798E-2</v>
      </c>
      <c r="AJ577">
        <f ca="1">MEDIAN2(AI577,Analysis!$B$5,2)</f>
        <v>-4.0656031457151798E-2</v>
      </c>
      <c r="AK577">
        <f ca="1">AVERAGE2(AJ577,Analysis!$B$6,2)</f>
        <v>-4.0656031457151798E-2</v>
      </c>
      <c r="AL577">
        <f ca="1">INTEGRAL2(R577,$B577,AL576,R576,$B576,Analysis!$B$22)</f>
        <v>1.2571981161788655E-4</v>
      </c>
      <c r="AM577">
        <f ca="1">IF(AND(B577&lt;Analysis!$B$40,B577&gt;0),INTEGRAL2(AL577,$B577,AM576,AL576,$B576,Analysis!$B$23),0)</f>
        <v>3.5640746832673594E-4</v>
      </c>
      <c r="AN577">
        <f>IF($P577,AM577*Analysis!$B$30+Analysis!$B$31,0)</f>
        <v>0</v>
      </c>
      <c r="AO577">
        <f>AN577-'Flight Input'!$U577</f>
        <v>0</v>
      </c>
      <c r="AQ577">
        <f>Analysis!$B$36*'Flight Input'!U577+IF('Flight Input'!U577 &gt; 0,Analysis!$B$37,0)</f>
        <v>0</v>
      </c>
      <c r="AR577">
        <f ca="1">_xlfn.COVARIANCE.P($AN$102:$AN$1102,'Flight Input'!U577:U1577)</f>
        <v>-3.4386925445701782E-3</v>
      </c>
    </row>
    <row r="578" spans="1:44" x14ac:dyDescent="0.3">
      <c r="A578">
        <v>576</v>
      </c>
      <c r="B578">
        <f>'Flight Input'!M578</f>
        <v>11.571083999995608</v>
      </c>
      <c r="C578">
        <f ca="1">INDIRECT(CONCATENATE("'Flight Input'!",Analysis!$B$2,A578+2))</f>
        <v>9.9092477700000003</v>
      </c>
      <c r="D578">
        <f t="shared" si="1086"/>
        <v>1.9587999995565042E-2</v>
      </c>
      <c r="F578">
        <f t="shared" ca="1" si="1092"/>
        <v>113.5018438673191</v>
      </c>
      <c r="G578">
        <f t="shared" ca="1" si="1093"/>
        <v>654.75619278425745</v>
      </c>
      <c r="I578">
        <f>SUM(D$2:D578)/COUNT(D$2:D578)</f>
        <v>1.9997368055555853E-2</v>
      </c>
      <c r="J578">
        <f t="shared" si="1087"/>
        <v>0.97952890306096674</v>
      </c>
      <c r="L578">
        <f ca="1">VARA(C$2:C578)</f>
        <v>1.1298525474356187E-3</v>
      </c>
      <c r="M578">
        <f t="shared" ca="1" si="1088"/>
        <v>1.716487381889113E-4</v>
      </c>
      <c r="N578">
        <f t="shared" ca="1" si="1094"/>
        <v>4.9385547285022664</v>
      </c>
      <c r="O578" t="b">
        <f ca="1">IF(OR(O577,M578*MIN((B578-B$2)*Analysis!$B$19,1)&gt;Analysis!$B$18),TRUE,FALSE)</f>
        <v>1</v>
      </c>
      <c r="P578" t="b">
        <f>IF(OR('Flight Input'!N578=3,'Flight Input'!N578=9),TRUE,FALSE)</f>
        <v>0</v>
      </c>
      <c r="Q578">
        <f ca="1">IF(O578,Q577,SUM(C$2:C578)/COUNT(C$2:C578))+(Analysis!$D$14-500)/1000000</f>
        <v>9.855764364117638</v>
      </c>
      <c r="R578">
        <f t="shared" ca="1" si="1089"/>
        <v>5.3483405882362334E-2</v>
      </c>
      <c r="S578">
        <f t="shared" ca="1" si="1095"/>
        <v>1.1733527658044026E-3</v>
      </c>
      <c r="T578">
        <f>IF(P578,T577+S578*$D578,0)</f>
        <v>0</v>
      </c>
      <c r="U578">
        <f>IF($P578,T578*Analysis!$B$28+Analysis!$B$29,0)</f>
        <v>0</v>
      </c>
      <c r="V578">
        <f>U578-'Flight Input'!$U578</f>
        <v>0</v>
      </c>
      <c r="W578">
        <f ca="1">MEDIAN2(R578,Analysis!$B$5,2)</f>
        <v>5.3483405882362334E-2</v>
      </c>
      <c r="X578">
        <f t="shared" ref="X578:Y578" ca="1" si="1220">X577+W578*$D578</f>
        <v>1.1733527658044026E-3</v>
      </c>
      <c r="Y578">
        <f t="shared" ca="1" si="1220"/>
        <v>3.7939110229810876E-4</v>
      </c>
      <c r="AA578">
        <f ca="1">AVERAGE2(W578,Analysis!$B$6,2)</f>
        <v>5.3483405882362334E-2</v>
      </c>
      <c r="AB578">
        <f t="shared" ref="AB578:AC578" ca="1" si="1221">AB577+AA578*$D578</f>
        <v>1.1733527658044026E-3</v>
      </c>
      <c r="AC578">
        <f t="shared" ca="1" si="1221"/>
        <v>3.7939110229810876E-4</v>
      </c>
      <c r="AF578">
        <f ca="1">IF(B578&gt;0,C578-Analysis!$B$14,0)</f>
        <v>5.6080378542848308E-2</v>
      </c>
      <c r="AG578">
        <f ca="1">IF(B578&gt;0,AG577+AF578*$D578,0)</f>
        <v>8.2929194964729974E-3</v>
      </c>
      <c r="AH578">
        <f ca="1">IF(B578&gt;0,AH577+AG578*$D578,0)</f>
        <v>-5.6557810842859803E-2</v>
      </c>
      <c r="AI578">
        <f ca="1">IF(AND(B578&gt;Analysis!$B$39,B578&lt;Analysis!$B$40),FilterInput(AF578,Analysis!$B$34,Analysis!$B$35),0)</f>
        <v>5.6080378542848308E-2</v>
      </c>
      <c r="AJ578">
        <f ca="1">MEDIAN2(AI578,Analysis!$B$5,2)</f>
        <v>5.6080378542848308E-2</v>
      </c>
      <c r="AK578">
        <f ca="1">AVERAGE2(AJ578,Analysis!$B$6,2)</f>
        <v>5.6080378542848308E-2</v>
      </c>
      <c r="AL578">
        <f ca="1">INTEGRAL2(R578,$B578,AL577,R577,$B577,Analysis!$B$22)</f>
        <v>1.1733527658044033E-3</v>
      </c>
      <c r="AM578">
        <f ca="1">IF(AND(B578&lt;Analysis!$B$40,B578&gt;0),INTEGRAL2(AL578,$B578,AM577,AL577,$B577,Analysis!$B$23),0)</f>
        <v>3.7939110229810881E-4</v>
      </c>
      <c r="AN578">
        <f>IF($P578,AM578*Analysis!$B$30+Analysis!$B$31,0)</f>
        <v>0</v>
      </c>
      <c r="AO578">
        <f>AN578-'Flight Input'!$U578</f>
        <v>0</v>
      </c>
      <c r="AQ578">
        <f>Analysis!$B$36*'Flight Input'!U578+IF('Flight Input'!U578 &gt; 0,Analysis!$B$37,0)</f>
        <v>0</v>
      </c>
      <c r="AR578">
        <f ca="1">_xlfn.COVARIANCE.P($AN$102:$AN$1102,'Flight Input'!U578:U1578)</f>
        <v>-3.3637858612904645E-3</v>
      </c>
    </row>
    <row r="579" spans="1:44" x14ac:dyDescent="0.3">
      <c r="A579">
        <v>577</v>
      </c>
      <c r="B579">
        <f>'Flight Input'!M579</f>
        <v>11.587893000003533</v>
      </c>
      <c r="C579">
        <f ca="1">INDIRECT(CONCATENATE("'Flight Input'!",Analysis!$B$2,A579+2))</f>
        <v>9.9505478700000012</v>
      </c>
      <c r="D579">
        <f t="shared" ref="D579:D642" si="1222">B579-B578</f>
        <v>1.6809000007924624E-2</v>
      </c>
      <c r="F579">
        <f t="shared" ca="1" si="1092"/>
        <v>113.66910262654478</v>
      </c>
      <c r="G579">
        <f t="shared" ca="1" si="1093"/>
        <v>656.66685673120787</v>
      </c>
      <c r="I579">
        <f>SUM(D$2:D579)/COUNT(D$2:D579)</f>
        <v>1.9991842287709005E-2</v>
      </c>
      <c r="J579">
        <f t="shared" ref="J579:J642" si="1223">D579/I579</f>
        <v>0.84079294774443103</v>
      </c>
      <c r="L579">
        <f ca="1">VARA(C$2:C579)</f>
        <v>1.1440382448928868E-3</v>
      </c>
      <c r="M579">
        <f t="shared" ref="M579:M642" ca="1" si="1224">(L579-L578)/D579</f>
        <v>8.4393464516510099E-4</v>
      </c>
      <c r="N579">
        <f t="shared" ca="1" si="1094"/>
        <v>2.4570230222220153</v>
      </c>
      <c r="O579" t="b">
        <f ca="1">IF(OR(O578,M579*MIN((B579-B$2)*Analysis!$B$19,1)&gt;Analysis!$B$18),TRUE,FALSE)</f>
        <v>1</v>
      </c>
      <c r="P579" t="b">
        <f>IF(OR('Flight Input'!N579=3,'Flight Input'!N579=9),TRUE,FALSE)</f>
        <v>0</v>
      </c>
      <c r="Q579">
        <f ca="1">IF(O579,Q578,SUM(C$2:C579)/COUNT(C$2:C579))+(Analysis!$D$14-500)/1000000</f>
        <v>9.8558743641176374</v>
      </c>
      <c r="R579">
        <f t="shared" ref="R579:R642" ca="1" si="1225">IF(O579,C579-Q579,0)</f>
        <v>9.4673505882363784E-2</v>
      </c>
      <c r="S579">
        <f t="shared" ca="1" si="1095"/>
        <v>2.7647197269313074E-3</v>
      </c>
      <c r="T579">
        <f>IF(P579,T578+S579*$D579,0)</f>
        <v>0</v>
      </c>
      <c r="U579">
        <f>IF($P579,T579*Analysis!$B$28+Analysis!$B$29,0)</f>
        <v>0</v>
      </c>
      <c r="V579">
        <f>U579-'Flight Input'!$U579</f>
        <v>0</v>
      </c>
      <c r="W579">
        <f ca="1">MEDIAN2(R579,Analysis!$B$5,2)</f>
        <v>9.4673505882363784E-2</v>
      </c>
      <c r="X579">
        <f t="shared" ref="X579:Y579" ca="1" si="1226">X578+W579*$D579</f>
        <v>2.7647197269313074E-3</v>
      </c>
      <c r="Y579">
        <f t="shared" ca="1" si="1226"/>
        <v>4.2586327621000648E-4</v>
      </c>
      <c r="AA579">
        <f ca="1">AVERAGE2(W579,Analysis!$B$6,2)</f>
        <v>9.4673505882363784E-2</v>
      </c>
      <c r="AB579">
        <f t="shared" ref="AB579:AC579" ca="1" si="1227">AB578+AA579*$D579</f>
        <v>2.7647197269313074E-3</v>
      </c>
      <c r="AC579">
        <f t="shared" ca="1" si="1227"/>
        <v>4.2586327621000648E-4</v>
      </c>
      <c r="AF579">
        <f ca="1">IF(B579&gt;0,C579-Analysis!$B$14,0)</f>
        <v>9.7380478542849147E-2</v>
      </c>
      <c r="AG579">
        <f ca="1">IF(B579&gt;0,AG578+AF579*$D579,0)</f>
        <v>9.9297879610714523E-3</v>
      </c>
      <c r="AH579">
        <f ca="1">IF(B579&gt;0,AH578+AG579*$D579,0)</f>
        <v>-5.6390901036943462E-2</v>
      </c>
      <c r="AI579">
        <f ca="1">IF(AND(B579&gt;Analysis!$B$39,B579&lt;Analysis!$B$40),FilterInput(AF579,Analysis!$B$34,Analysis!$B$35),0)</f>
        <v>9.7380478542849147E-2</v>
      </c>
      <c r="AJ579">
        <f ca="1">MEDIAN2(AI579,Analysis!$B$5,2)</f>
        <v>9.7380478542849147E-2</v>
      </c>
      <c r="AK579">
        <f ca="1">AVERAGE2(AJ579,Analysis!$B$6,2)</f>
        <v>9.7380478542849147E-2</v>
      </c>
      <c r="AL579">
        <f ca="1">INTEGRAL2(R579,$B579,AL578,R578,$B578,Analysis!$B$22)</f>
        <v>2.7647197269313082E-3</v>
      </c>
      <c r="AM579">
        <f ca="1">IF(AND(B579&lt;Analysis!$B$40,B579&gt;0),INTEGRAL2(AL579,$B579,AM578,AL578,$B578,Analysis!$B$23),0)</f>
        <v>4.2586327621000654E-4</v>
      </c>
      <c r="AN579">
        <f>IF($P579,AM579*Analysis!$B$30+Analysis!$B$31,0)</f>
        <v>0</v>
      </c>
      <c r="AO579">
        <f>AN579-'Flight Input'!$U579</f>
        <v>0</v>
      </c>
      <c r="AQ579">
        <f>Analysis!$B$36*'Flight Input'!U579+IF('Flight Input'!U579 &gt; 0,Analysis!$B$37,0)</f>
        <v>0</v>
      </c>
      <c r="AR579">
        <f ca="1">_xlfn.COVARIANCE.P($AN$102:$AN$1102,'Flight Input'!U579:U1579)</f>
        <v>-3.2871884147340027E-3</v>
      </c>
    </row>
    <row r="580" spans="1:44" x14ac:dyDescent="0.3">
      <c r="A580">
        <v>578</v>
      </c>
      <c r="B580">
        <f>'Flight Input'!M580</f>
        <v>11.611439000000246</v>
      </c>
      <c r="C580">
        <f ca="1">INDIRECT(CONCATENATE("'Flight Input'!",Analysis!$B$2,A580+2))</f>
        <v>9.6842652300000012</v>
      </c>
      <c r="D580">
        <f t="shared" si="1222"/>
        <v>2.3545999996713363E-2</v>
      </c>
      <c r="F580">
        <f t="shared" ref="F580:F643" ca="1" si="1228">F579+C580*$D580</f>
        <v>113.89712833561853</v>
      </c>
      <c r="G580">
        <f t="shared" ref="G580:G643" ca="1" si="1229">G579+F580*$D580</f>
        <v>659.348678514624</v>
      </c>
      <c r="I580">
        <f>SUM(D$2:D580)/COUNT(D$2:D580)</f>
        <v>1.9997991349489288E-2</v>
      </c>
      <c r="J580">
        <f t="shared" si="1223"/>
        <v>1.1774182509242201</v>
      </c>
      <c r="L580">
        <f ca="1">VARA(C$2:C580)</f>
        <v>1.1918856656926162E-3</v>
      </c>
      <c r="M580">
        <f t="shared" ca="1" si="1224"/>
        <v>2.0320827659223713E-3</v>
      </c>
      <c r="N580">
        <f t="shared" ref="N580:N643" ca="1" si="1230">(C580-C579)/D580</f>
        <v>-11.30903932885283</v>
      </c>
      <c r="O580" t="b">
        <f ca="1">IF(OR(O579,M580*MIN((B580-B$2)*Analysis!$B$19,1)&gt;Analysis!$B$18),TRUE,FALSE)</f>
        <v>1</v>
      </c>
      <c r="P580" t="b">
        <f>IF(OR('Flight Input'!N580=3,'Flight Input'!N580=9),TRUE,FALSE)</f>
        <v>0</v>
      </c>
      <c r="Q580">
        <f ca="1">IF(O580,Q579,SUM(C$2:C580)/COUNT(C$2:C580))+(Analysis!$D$14-500)/1000000</f>
        <v>9.8559843641176368</v>
      </c>
      <c r="R580">
        <f t="shared" ca="1" si="1225"/>
        <v>-0.17171913411763562</v>
      </c>
      <c r="S580">
        <f t="shared" ref="S580:S643" ca="1" si="1231">S579+R580*$D580</f>
        <v>-1.2785790044381627E-3</v>
      </c>
      <c r="T580">
        <f>IF(P580,T579+S580*$D580,0)</f>
        <v>0</v>
      </c>
      <c r="U580">
        <f>IF($P580,T580*Analysis!$B$28+Analysis!$B$29,0)</f>
        <v>0</v>
      </c>
      <c r="V580">
        <f>U580-'Flight Input'!$U580</f>
        <v>0</v>
      </c>
      <c r="W580">
        <f ca="1">MEDIAN2(R580,Analysis!$B$5,2)</f>
        <v>-0.17171913411763562</v>
      </c>
      <c r="X580">
        <f t="shared" ref="X580:Y580" ca="1" si="1232">X579+W580*$D580</f>
        <v>-1.2785790044381627E-3</v>
      </c>
      <c r="Y580">
        <f t="shared" ca="1" si="1232"/>
        <v>3.9575785497570774E-4</v>
      </c>
      <c r="AA580">
        <f ca="1">AVERAGE2(W580,Analysis!$B$6,2)</f>
        <v>-0.17171913411763562</v>
      </c>
      <c r="AB580">
        <f t="shared" ref="AB580:AC580" ca="1" si="1233">AB579+AA580*$D580</f>
        <v>-1.2785790044381627E-3</v>
      </c>
      <c r="AC580">
        <f t="shared" ca="1" si="1233"/>
        <v>3.9575785497570774E-4</v>
      </c>
      <c r="AF580">
        <f ca="1">IF(B580&gt;0,C580-Analysis!$B$14,0)</f>
        <v>-0.16890216145715087</v>
      </c>
      <c r="AG580">
        <f ca="1">IF(B580&gt;0,AG579+AF580*$D580,0)</f>
        <v>5.9528176679564983E-3</v>
      </c>
      <c r="AH580">
        <f ca="1">IF(B580&gt;0,AH579+AG580*$D580,0)</f>
        <v>-5.6250735992153321E-2</v>
      </c>
      <c r="AI580">
        <f ca="1">IF(AND(B580&gt;Analysis!$B$39,B580&lt;Analysis!$B$40),FilterInput(AF580,Analysis!$B$34,Analysis!$B$35),0)</f>
        <v>-0.16890216145715087</v>
      </c>
      <c r="AJ580">
        <f ca="1">MEDIAN2(AI580,Analysis!$B$5,2)</f>
        <v>-0.16890216145715087</v>
      </c>
      <c r="AK580">
        <f ca="1">AVERAGE2(AJ580,Analysis!$B$6,2)</f>
        <v>-0.16890216145715087</v>
      </c>
      <c r="AL580">
        <f ca="1">INTEGRAL2(R580,$B580,AL579,R579,$B579,Analysis!$B$22)</f>
        <v>-1.2785790044381616E-3</v>
      </c>
      <c r="AM580">
        <f ca="1">IF(AND(B580&lt;Analysis!$B$40,B580&gt;0),INTEGRAL2(AL580,$B580,AM579,AL579,$B579,Analysis!$B$23),0)</f>
        <v>3.957578549757078E-4</v>
      </c>
      <c r="AN580">
        <f>IF($P580,AM580*Analysis!$B$30+Analysis!$B$31,0)</f>
        <v>0</v>
      </c>
      <c r="AO580">
        <f>AN580-'Flight Input'!$U580</f>
        <v>0</v>
      </c>
      <c r="AQ580">
        <f>Analysis!$B$36*'Flight Input'!U580+IF('Flight Input'!U580 &gt; 0,Analysis!$B$37,0)</f>
        <v>0</v>
      </c>
      <c r="AR580">
        <f ca="1">_xlfn.COVARIANCE.P($AN$102:$AN$1102,'Flight Input'!U580:U1580)</f>
        <v>-3.2089957236755011E-3</v>
      </c>
    </row>
    <row r="581" spans="1:44" x14ac:dyDescent="0.3">
      <c r="A581">
        <v>579</v>
      </c>
      <c r="B581">
        <f>'Flight Input'!M581</f>
        <v>11.632140000001527</v>
      </c>
      <c r="C581">
        <f ca="1">INDIRECT(CONCATENATE("'Flight Input'!",Analysis!$B$2,A581+2))</f>
        <v>9.9705210300000005</v>
      </c>
      <c r="D581">
        <f t="shared" si="1222"/>
        <v>2.07010000012815E-2</v>
      </c>
      <c r="F581">
        <f t="shared" ca="1" si="1228"/>
        <v>114.10352809147334</v>
      </c>
      <c r="G581">
        <f t="shared" ca="1" si="1229"/>
        <v>661.71073564979179</v>
      </c>
      <c r="I581">
        <f>SUM(D$2:D581)/COUNT(D$2:D581)</f>
        <v>1.9999205526780812E-2</v>
      </c>
      <c r="J581">
        <f t="shared" si="1223"/>
        <v>1.0350911176726956</v>
      </c>
      <c r="L581">
        <f ca="1">VARA(C$2:C581)</f>
        <v>1.2133068735915306E-3</v>
      </c>
      <c r="M581">
        <f t="shared" ca="1" si="1224"/>
        <v>1.0347909713341551E-3</v>
      </c>
      <c r="N581">
        <f t="shared" ca="1" si="1230"/>
        <v>13.828114582980463</v>
      </c>
      <c r="O581" t="b">
        <f ca="1">IF(OR(O580,M581*MIN((B581-B$2)*Analysis!$B$19,1)&gt;Analysis!$B$18),TRUE,FALSE)</f>
        <v>1</v>
      </c>
      <c r="P581" t="b">
        <f>IF(OR('Flight Input'!N581=3,'Flight Input'!N581=9),TRUE,FALSE)</f>
        <v>0</v>
      </c>
      <c r="Q581">
        <f ca="1">IF(O581,Q580,SUM(C$2:C581)/COUNT(C$2:C581))+(Analysis!$D$14-500)/1000000</f>
        <v>9.8560943641176362</v>
      </c>
      <c r="R581">
        <f t="shared" ca="1" si="1225"/>
        <v>0.11442666588236428</v>
      </c>
      <c r="S581">
        <f t="shared" ca="1" si="1231"/>
        <v>1.0901674061392979E-3</v>
      </c>
      <c r="T581">
        <f>IF(P581,T580+S581*$D581,0)</f>
        <v>0</v>
      </c>
      <c r="U581">
        <f>IF($P581,T581*Analysis!$B$28+Analysis!$B$29,0)</f>
        <v>0</v>
      </c>
      <c r="V581">
        <f>U581-'Flight Input'!$U581</f>
        <v>0</v>
      </c>
      <c r="W581">
        <f ca="1">MEDIAN2(R581,Analysis!$B$5,2)</f>
        <v>0.11442666588236428</v>
      </c>
      <c r="X581">
        <f t="shared" ref="X581:Y581" ca="1" si="1234">X580+W581*$D581</f>
        <v>1.0901674061392979E-3</v>
      </c>
      <c r="Y581">
        <f t="shared" ca="1" si="1234"/>
        <v>4.1832541045159442E-4</v>
      </c>
      <c r="AA581">
        <f ca="1">AVERAGE2(W581,Analysis!$B$6,2)</f>
        <v>0.11442666588236428</v>
      </c>
      <c r="AB581">
        <f t="shared" ref="AB581:AC581" ca="1" si="1235">AB580+AA581*$D581</f>
        <v>1.0901674061392979E-3</v>
      </c>
      <c r="AC581">
        <f t="shared" ca="1" si="1235"/>
        <v>4.1832541045159442E-4</v>
      </c>
      <c r="AF581">
        <f ca="1">IF(B581&gt;0,C581-Analysis!$B$14,0)</f>
        <v>0.11735363854284842</v>
      </c>
      <c r="AG581">
        <f ca="1">IF(B581&gt;0,AG580+AF581*$D581,0)</f>
        <v>8.3821553395823922E-3</v>
      </c>
      <c r="AH581">
        <f ca="1">IF(B581&gt;0,AH580+AG581*$D581,0)</f>
        <v>-5.6077216994457883E-2</v>
      </c>
      <c r="AI581">
        <f ca="1">IF(AND(B581&gt;Analysis!$B$39,B581&lt;Analysis!$B$40),FilterInput(AF581,Analysis!$B$34,Analysis!$B$35),0)</f>
        <v>0.11735363854284842</v>
      </c>
      <c r="AJ581">
        <f ca="1">MEDIAN2(AI581,Analysis!$B$5,2)</f>
        <v>0.11735363854284842</v>
      </c>
      <c r="AK581">
        <f ca="1">AVERAGE2(AJ581,Analysis!$B$6,2)</f>
        <v>0.11735363854284842</v>
      </c>
      <c r="AL581">
        <f ca="1">INTEGRAL2(R581,$B581,AL580,R580,$B580,Analysis!$B$22)</f>
        <v>1.090167406139299E-3</v>
      </c>
      <c r="AM581">
        <f ca="1">IF(AND(B581&lt;Analysis!$B$40,B581&gt;0),INTEGRAL2(AL581,$B581,AM580,AL580,$B580,Analysis!$B$23),0)</f>
        <v>4.1832541045159447E-4</v>
      </c>
      <c r="AN581">
        <f>IF($P581,AM581*Analysis!$B$30+Analysis!$B$31,0)</f>
        <v>0</v>
      </c>
      <c r="AO581">
        <f>AN581-'Flight Input'!$U581</f>
        <v>0</v>
      </c>
      <c r="AQ581">
        <f>Analysis!$B$36*'Flight Input'!U581+IF('Flight Input'!U581 &gt; 0,Analysis!$B$37,0)</f>
        <v>0</v>
      </c>
      <c r="AR581">
        <f ca="1">_xlfn.COVARIANCE.P($AN$102:$AN$1102,'Flight Input'!U581:U1581)</f>
        <v>-3.1288475310816844E-3</v>
      </c>
    </row>
    <row r="582" spans="1:44" x14ac:dyDescent="0.3">
      <c r="A582">
        <v>580</v>
      </c>
      <c r="B582">
        <f>'Flight Input'!M582</f>
        <v>11.647339999995893</v>
      </c>
      <c r="C582">
        <f ca="1">INDIRECT(CONCATENATE("'Flight Input'!",Analysis!$B$2,A582+2))</f>
        <v>10.115709030000001</v>
      </c>
      <c r="D582">
        <f t="shared" si="1222"/>
        <v>1.5199999994365498E-2</v>
      </c>
      <c r="F582">
        <f t="shared" ca="1" si="1228"/>
        <v>114.25728686867234</v>
      </c>
      <c r="G582">
        <f t="shared" ca="1" si="1229"/>
        <v>663.44744640955184</v>
      </c>
      <c r="I582">
        <f>SUM(D$2:D582)/COUNT(D$2:D582)</f>
        <v>1.9990931034483544E-2</v>
      </c>
      <c r="J582">
        <f t="shared" si="1223"/>
        <v>0.76034477674632139</v>
      </c>
      <c r="L582">
        <f ca="1">VARA(C$2:C582)</f>
        <v>1.3290781894859307E-3</v>
      </c>
      <c r="M582">
        <f t="shared" ca="1" si="1224"/>
        <v>7.6165339432444339E-3</v>
      </c>
      <c r="N582">
        <f t="shared" ca="1" si="1230"/>
        <v>9.5518421088040029</v>
      </c>
      <c r="O582" t="b">
        <f ca="1">IF(OR(O581,M582*MIN((B582-B$2)*Analysis!$B$19,1)&gt;Analysis!$B$18),TRUE,FALSE)</f>
        <v>1</v>
      </c>
      <c r="P582" t="b">
        <f>IF(OR('Flight Input'!N582=3,'Flight Input'!N582=9),TRUE,FALSE)</f>
        <v>0</v>
      </c>
      <c r="Q582">
        <f ca="1">IF(O582,Q581,SUM(C$2:C582)/COUNT(C$2:C582))+(Analysis!$D$14-500)/1000000</f>
        <v>9.8562043641176356</v>
      </c>
      <c r="R582">
        <f t="shared" ca="1" si="1225"/>
        <v>0.25950466588236587</v>
      </c>
      <c r="S582">
        <f t="shared" ca="1" si="1231"/>
        <v>5.0346383260890795E-3</v>
      </c>
      <c r="T582">
        <f>IF(P582,T581+S582*$D582,0)</f>
        <v>0</v>
      </c>
      <c r="U582">
        <f>IF($P582,T582*Analysis!$B$28+Analysis!$B$29,0)</f>
        <v>0</v>
      </c>
      <c r="V582">
        <f>U582-'Flight Input'!$U582</f>
        <v>0</v>
      </c>
      <c r="W582">
        <f ca="1">MEDIAN2(R582,Analysis!$B$5,2)</f>
        <v>0.25950466588236587</v>
      </c>
      <c r="X582">
        <f t="shared" ref="X582:Y582" ca="1" si="1236">X581+W582*$D582</f>
        <v>5.0346383260890795E-3</v>
      </c>
      <c r="Y582">
        <f t="shared" ca="1" si="1236"/>
        <v>4.9485191297978079E-4</v>
      </c>
      <c r="AA582">
        <f ca="1">AVERAGE2(W582,Analysis!$B$6,2)</f>
        <v>0.25950466588236587</v>
      </c>
      <c r="AB582">
        <f t="shared" ref="AB582:AC582" ca="1" si="1237">AB581+AA582*$D582</f>
        <v>5.0346383260890795E-3</v>
      </c>
      <c r="AC582">
        <f t="shared" ca="1" si="1237"/>
        <v>4.9485191297978079E-4</v>
      </c>
      <c r="AF582">
        <f ca="1">IF(B582&gt;0,C582-Analysis!$B$14,0)</f>
        <v>0.2625416385428494</v>
      </c>
      <c r="AG582">
        <f ca="1">IF(B582&gt;0,AG581+AF582*$D582,0)</f>
        <v>1.2372788243954411E-2</v>
      </c>
      <c r="AH582">
        <f ca="1">IF(B582&gt;0,AH581+AG582*$D582,0)</f>
        <v>-5.5889150613219488E-2</v>
      </c>
      <c r="AI582">
        <f ca="1">IF(AND(B582&gt;Analysis!$B$39,B582&lt;Analysis!$B$40),FilterInput(AF582,Analysis!$B$34,Analysis!$B$35),0)</f>
        <v>0.2625416385428494</v>
      </c>
      <c r="AJ582">
        <f ca="1">MEDIAN2(AI582,Analysis!$B$5,2)</f>
        <v>0.2625416385428494</v>
      </c>
      <c r="AK582">
        <f ca="1">AVERAGE2(AJ582,Analysis!$B$6,2)</f>
        <v>0.2625416385428494</v>
      </c>
      <c r="AL582">
        <f ca="1">INTEGRAL2(R582,$B582,AL581,R581,$B581,Analysis!$B$22)</f>
        <v>5.0346383260890812E-3</v>
      </c>
      <c r="AM582">
        <f ca="1">IF(AND(B582&lt;Analysis!$B$40,B582&gt;0),INTEGRAL2(AL582,$B582,AM581,AL581,$B581,Analysis!$B$23),0)</f>
        <v>4.9485191297978079E-4</v>
      </c>
      <c r="AN582">
        <f>IF($P582,AM582*Analysis!$B$30+Analysis!$B$31,0)</f>
        <v>0</v>
      </c>
      <c r="AO582">
        <f>AN582-'Flight Input'!$U582</f>
        <v>0</v>
      </c>
      <c r="AQ582">
        <f>Analysis!$B$36*'Flight Input'!U582+IF('Flight Input'!U582 &gt; 0,Analysis!$B$37,0)</f>
        <v>0</v>
      </c>
      <c r="AR582">
        <f ca="1">_xlfn.COVARIANCE.P($AN$102:$AN$1102,'Flight Input'!U582:U1582)</f>
        <v>-3.0468541644732244E-3</v>
      </c>
    </row>
    <row r="583" spans="1:44" x14ac:dyDescent="0.3">
      <c r="A583">
        <v>581</v>
      </c>
      <c r="B583">
        <f>'Flight Input'!M583</f>
        <v>11.672548999995342</v>
      </c>
      <c r="C583">
        <f ca="1">INDIRECT(CONCATENATE("'Flight Input'!",Analysis!$B$2,A583+2))</f>
        <v>9.339296580000001</v>
      </c>
      <c r="D583">
        <f t="shared" si="1222"/>
        <v>2.5208999999449588E-2</v>
      </c>
      <c r="F583">
        <f t="shared" ca="1" si="1228"/>
        <v>114.49272119615242</v>
      </c>
      <c r="G583">
        <f t="shared" ca="1" si="1229"/>
        <v>666.33369341812261</v>
      </c>
      <c r="I583">
        <f>SUM(D$2:D583)/COUNT(D$2:D583)</f>
        <v>1.9999912220309647E-2</v>
      </c>
      <c r="J583">
        <f t="shared" si="1223"/>
        <v>1.260455532092295</v>
      </c>
      <c r="L583">
        <f ca="1">VARA(C$2:C583)</f>
        <v>1.7828202002240362E-3</v>
      </c>
      <c r="M583">
        <f t="shared" ca="1" si="1224"/>
        <v>1.7999207058908027E-2</v>
      </c>
      <c r="N583">
        <f t="shared" ca="1" si="1230"/>
        <v>-30.799018208455418</v>
      </c>
      <c r="O583" t="b">
        <f ca="1">IF(OR(O582,M583*MIN((B583-B$2)*Analysis!$B$19,1)&gt;Analysis!$B$18),TRUE,FALSE)</f>
        <v>1</v>
      </c>
      <c r="P583" t="b">
        <f>IF(OR('Flight Input'!N583=3,'Flight Input'!N583=9),TRUE,FALSE)</f>
        <v>0</v>
      </c>
      <c r="Q583">
        <f ca="1">IF(O583,Q582,SUM(C$2:C583)/COUNT(C$2:C583))+(Analysis!$D$14-500)/1000000</f>
        <v>9.856314364117635</v>
      </c>
      <c r="R583">
        <f t="shared" ca="1" si="1225"/>
        <v>-0.51701778411763399</v>
      </c>
      <c r="S583">
        <f t="shared" ca="1" si="1231"/>
        <v>-7.9988629934477848E-3</v>
      </c>
      <c r="T583">
        <f>IF(P583,T582+S583*$D583,0)</f>
        <v>0</v>
      </c>
      <c r="U583">
        <f>IF($P583,T583*Analysis!$B$28+Analysis!$B$29,0)</f>
        <v>0</v>
      </c>
      <c r="V583">
        <f>U583-'Flight Input'!$U583</f>
        <v>0</v>
      </c>
      <c r="W583">
        <f ca="1">MEDIAN2(R583,Analysis!$B$5,2)</f>
        <v>-0.51701778411763399</v>
      </c>
      <c r="X583">
        <f t="shared" ref="X583:Y583" ca="1" si="1238">X582+W583*$D583</f>
        <v>-7.9988629934477848E-3</v>
      </c>
      <c r="Y583">
        <f t="shared" ca="1" si="1238"/>
        <v>2.9320857578235825E-4</v>
      </c>
      <c r="AA583">
        <f ca="1">AVERAGE2(W583,Analysis!$B$6,2)</f>
        <v>-0.51701778411763399</v>
      </c>
      <c r="AB583">
        <f t="shared" ref="AB583:AC583" ca="1" si="1239">AB582+AA583*$D583</f>
        <v>-7.9988629934477848E-3</v>
      </c>
      <c r="AC583">
        <f t="shared" ca="1" si="1239"/>
        <v>2.9320857578235825E-4</v>
      </c>
      <c r="AF583">
        <f ca="1">IF(B583&gt;0,C583-Analysis!$B$14,0)</f>
        <v>-0.51387081145715108</v>
      </c>
      <c r="AG583">
        <f ca="1">IF(B583&gt;0,AG582+AF583*$D583,0)</f>
        <v>-5.8138104178607E-4</v>
      </c>
      <c r="AH583">
        <f ca="1">IF(B583&gt;0,AH582+AG583*$D583,0)</f>
        <v>-5.5903806647901552E-2</v>
      </c>
      <c r="AI583">
        <f ca="1">IF(AND(B583&gt;Analysis!$B$39,B583&lt;Analysis!$B$40),FilterInput(AF583,Analysis!$B$34,Analysis!$B$35),0)</f>
        <v>-0.51387081145715108</v>
      </c>
      <c r="AJ583">
        <f ca="1">MEDIAN2(AI583,Analysis!$B$5,2)</f>
        <v>-0.51387081145715108</v>
      </c>
      <c r="AK583">
        <f ca="1">AVERAGE2(AJ583,Analysis!$B$6,2)</f>
        <v>-0.51387081145715108</v>
      </c>
      <c r="AL583">
        <f ca="1">INTEGRAL2(R583,$B583,AL582,R582,$B582,Analysis!$B$22)</f>
        <v>-7.9988629934477813E-3</v>
      </c>
      <c r="AM583">
        <f ca="1">IF(AND(B583&lt;Analysis!$B$40,B583&gt;0),INTEGRAL2(AL583,$B583,AM582,AL582,$B582,Analysis!$B$23),0)</f>
        <v>2.9320857578235836E-4</v>
      </c>
      <c r="AN583">
        <f>IF($P583,AM583*Analysis!$B$30+Analysis!$B$31,0)</f>
        <v>0</v>
      </c>
      <c r="AO583">
        <f>AN583-'Flight Input'!$U583</f>
        <v>0</v>
      </c>
      <c r="AQ583">
        <f>Analysis!$B$36*'Flight Input'!U583+IF('Flight Input'!U583 &gt; 0,Analysis!$B$37,0)</f>
        <v>0</v>
      </c>
      <c r="AR583">
        <f ca="1">_xlfn.COVARIANCE.P($AN$102:$AN$1102,'Flight Input'!U583:U1583)</f>
        <v>-2.9630284485582712E-3</v>
      </c>
    </row>
    <row r="584" spans="1:44" x14ac:dyDescent="0.3">
      <c r="A584">
        <v>582</v>
      </c>
      <c r="B584">
        <f>'Flight Input'!M584</f>
        <v>11.687829999995301</v>
      </c>
      <c r="C584">
        <f ca="1">INDIRECT(CONCATENATE("'Flight Input'!",Analysis!$B$2,A584+2))</f>
        <v>9.8469640800000011</v>
      </c>
      <c r="D584">
        <f t="shared" si="1222"/>
        <v>1.5280999999959022E-2</v>
      </c>
      <c r="F584">
        <f t="shared" ca="1" si="1228"/>
        <v>114.6431926542585</v>
      </c>
      <c r="G584">
        <f t="shared" ca="1" si="1229"/>
        <v>668.08555604506762</v>
      </c>
      <c r="I584">
        <f>SUM(D$2:D584)/COUNT(D$2:D584)</f>
        <v>1.9991804123711109E-2</v>
      </c>
      <c r="J584">
        <f t="shared" si="1223"/>
        <v>0.76436323132213579</v>
      </c>
      <c r="L584">
        <f ca="1">VARA(C$2:C584)</f>
        <v>1.7798322451063578E-3</v>
      </c>
      <c r="M584">
        <f t="shared" ca="1" si="1224"/>
        <v>-1.9553400416768565E-4</v>
      </c>
      <c r="N584">
        <f t="shared" ca="1" si="1230"/>
        <v>33.222138603583637</v>
      </c>
      <c r="O584" t="b">
        <f ca="1">IF(OR(O583,M584*MIN((B584-B$2)*Analysis!$B$19,1)&gt;Analysis!$B$18),TRUE,FALSE)</f>
        <v>1</v>
      </c>
      <c r="P584" t="b">
        <f>IF(OR('Flight Input'!N584=3,'Flight Input'!N584=9),TRUE,FALSE)</f>
        <v>0</v>
      </c>
      <c r="Q584">
        <f ca="1">IF(O584,Q583,SUM(C$2:C584)/COUNT(C$2:C584))+(Analysis!$D$14-500)/1000000</f>
        <v>9.8564243641176343</v>
      </c>
      <c r="R584">
        <f t="shared" ca="1" si="1225"/>
        <v>-9.460284117633222E-3</v>
      </c>
      <c r="S584">
        <f t="shared" ca="1" si="1231"/>
        <v>-8.1434255950489504E-3</v>
      </c>
      <c r="T584">
        <f>IF(P584,T583+S584*$D584,0)</f>
        <v>0</v>
      </c>
      <c r="U584">
        <f>IF($P584,T584*Analysis!$B$28+Analysis!$B$29,0)</f>
        <v>0</v>
      </c>
      <c r="V584">
        <f>U584-'Flight Input'!$U584</f>
        <v>0</v>
      </c>
      <c r="W584">
        <f ca="1">MEDIAN2(R584,Analysis!$B$5,2)</f>
        <v>-9.460284117633222E-3</v>
      </c>
      <c r="X584">
        <f t="shared" ref="X584:Y584" ca="1" si="1240">X583+W584*$D584</f>
        <v>-8.1434255950489504E-3</v>
      </c>
      <c r="Y584">
        <f t="shared" ca="1" si="1240"/>
        <v>1.6876888926474894E-4</v>
      </c>
      <c r="AA584">
        <f ca="1">AVERAGE2(W584,Analysis!$B$6,2)</f>
        <v>-9.460284117633222E-3</v>
      </c>
      <c r="AB584">
        <f t="shared" ref="AB584:AC584" ca="1" si="1241">AB583+AA584*$D584</f>
        <v>-8.1434255950489504E-3</v>
      </c>
      <c r="AC584">
        <f t="shared" ca="1" si="1241"/>
        <v>1.6876888926474894E-4</v>
      </c>
      <c r="AF584">
        <f ca="1">IF(B584&gt;0,C584-Analysis!$B$14,0)</f>
        <v>-6.2033114571509174E-3</v>
      </c>
      <c r="AG584">
        <f ca="1">IF(B584&gt;0,AG583+AF584*$D584,0)</f>
        <v>-6.7617384416253899E-4</v>
      </c>
      <c r="AH584">
        <f ca="1">IF(B584&gt;0,AH583+AG584*$D584,0)</f>
        <v>-5.5914139260414171E-2</v>
      </c>
      <c r="AI584">
        <f ca="1">IF(AND(B584&gt;Analysis!$B$39,B584&lt;Analysis!$B$40),FilterInput(AF584,Analysis!$B$34,Analysis!$B$35),0)</f>
        <v>-6.2033114571509174E-3</v>
      </c>
      <c r="AJ584">
        <f ca="1">MEDIAN2(AI584,Analysis!$B$5,2)</f>
        <v>-6.2033114571509174E-3</v>
      </c>
      <c r="AK584">
        <f ca="1">AVERAGE2(AJ584,Analysis!$B$6,2)</f>
        <v>-6.2033114571509174E-3</v>
      </c>
      <c r="AL584">
        <f ca="1">INTEGRAL2(R584,$B584,AL583,R583,$B583,Analysis!$B$22)</f>
        <v>-8.1434255950489469E-3</v>
      </c>
      <c r="AM584">
        <f ca="1">IF(AND(B584&lt;Analysis!$B$40,B584&gt;0),INTEGRAL2(AL584,$B584,AM583,AL583,$B583,Analysis!$B$23),0)</f>
        <v>1.687688892647491E-4</v>
      </c>
      <c r="AN584">
        <f>IF($P584,AM584*Analysis!$B$30+Analysis!$B$31,0)</f>
        <v>0</v>
      </c>
      <c r="AO584">
        <f>AN584-'Flight Input'!$U584</f>
        <v>0</v>
      </c>
      <c r="AQ584">
        <f>Analysis!$B$36*'Flight Input'!U584+IF('Flight Input'!U584 &gt; 0,Analysis!$B$37,0)</f>
        <v>0</v>
      </c>
      <c r="AR584">
        <f ca="1">_xlfn.COVARIANCE.P($AN$102:$AN$1102,'Flight Input'!U584:U1584)</f>
        <v>-2.8772406750471181E-3</v>
      </c>
    </row>
    <row r="585" spans="1:44" x14ac:dyDescent="0.3">
      <c r="A585">
        <v>583</v>
      </c>
      <c r="B585">
        <f>'Flight Input'!M585</f>
        <v>11.70960699999705</v>
      </c>
      <c r="C585">
        <f ca="1">INDIRECT(CONCATENATE("'Flight Input'!",Analysis!$B$2,A585+2))</f>
        <v>10.17432378</v>
      </c>
      <c r="D585">
        <f t="shared" si="1222"/>
        <v>2.1777000001748092E-2</v>
      </c>
      <c r="F585">
        <f t="shared" ca="1" si="1228"/>
        <v>114.86475890323335</v>
      </c>
      <c r="G585">
        <f t="shared" ca="1" si="1229"/>
        <v>670.58696589990416</v>
      </c>
      <c r="I585">
        <f>SUM(D$2:D585)/COUNT(D$2:D585)</f>
        <v>1.9994866209265202E-2</v>
      </c>
      <c r="J585">
        <f t="shared" si="1223"/>
        <v>1.0891295682517288</v>
      </c>
      <c r="L585">
        <f ca="1">VARA(C$2:C585)</f>
        <v>1.9529391406229502E-3</v>
      </c>
      <c r="M585">
        <f t="shared" ca="1" si="1224"/>
        <v>7.94906991333502E-3</v>
      </c>
      <c r="N585">
        <f t="shared" ca="1" si="1230"/>
        <v>15.032359827970835</v>
      </c>
      <c r="O585" t="b">
        <f ca="1">IF(OR(O584,M585*MIN((B585-B$2)*Analysis!$B$19,1)&gt;Analysis!$B$18),TRUE,FALSE)</f>
        <v>1</v>
      </c>
      <c r="P585" t="b">
        <f>IF(OR('Flight Input'!N585=3,'Flight Input'!N585=9),TRUE,FALSE)</f>
        <v>0</v>
      </c>
      <c r="Q585">
        <f ca="1">IF(O585,Q584,SUM(C$2:C585)/COUNT(C$2:C585))+(Analysis!$D$14-500)/1000000</f>
        <v>9.8565343641176337</v>
      </c>
      <c r="R585">
        <f t="shared" ca="1" si="1225"/>
        <v>0.3177894158823662</v>
      </c>
      <c r="S585">
        <f t="shared" ca="1" si="1231"/>
        <v>-1.2229254848231362E-3</v>
      </c>
      <c r="T585">
        <f>IF(P585,T584+S585*$D585,0)</f>
        <v>0</v>
      </c>
      <c r="U585">
        <f>IF($P585,T585*Analysis!$B$28+Analysis!$B$29,0)</f>
        <v>0</v>
      </c>
      <c r="V585">
        <f>U585-'Flight Input'!$U585</f>
        <v>0</v>
      </c>
      <c r="W585">
        <f ca="1">MEDIAN2(R585,Analysis!$B$5,2)</f>
        <v>0.3177894158823662</v>
      </c>
      <c r="X585">
        <f t="shared" ref="X585:Y585" ca="1" si="1242">X584+W585*$D585</f>
        <v>-1.2229254848231362E-3</v>
      </c>
      <c r="Y585">
        <f t="shared" ca="1" si="1242"/>
        <v>1.4213724097961771E-4</v>
      </c>
      <c r="AA585">
        <f ca="1">AVERAGE2(W585,Analysis!$B$6,2)</f>
        <v>0.3177894158823662</v>
      </c>
      <c r="AB585">
        <f t="shared" ref="AB585:AC585" ca="1" si="1243">AB584+AA585*$D585</f>
        <v>-1.2229254848231362E-3</v>
      </c>
      <c r="AC585">
        <f t="shared" ca="1" si="1243"/>
        <v>1.4213724097961771E-4</v>
      </c>
      <c r="AF585">
        <f ca="1">IF(B585&gt;0,C585-Analysis!$B$14,0)</f>
        <v>0.32115638854284789</v>
      </c>
      <c r="AG585">
        <f ca="1">IF(B585&gt;0,AG584+AF585*$D585,0)</f>
        <v>6.3176488296964707E-3</v>
      </c>
      <c r="AH585">
        <f ca="1">IF(B585&gt;0,AH584+AG585*$D585,0)</f>
        <v>-5.5776559821838829E-2</v>
      </c>
      <c r="AI585">
        <f ca="1">IF(AND(B585&gt;Analysis!$B$39,B585&lt;Analysis!$B$40),FilterInput(AF585,Analysis!$B$34,Analysis!$B$35),0)</f>
        <v>0.32115638854284789</v>
      </c>
      <c r="AJ585">
        <f ca="1">MEDIAN2(AI585,Analysis!$B$5,2)</f>
        <v>0.32115638854284789</v>
      </c>
      <c r="AK585">
        <f ca="1">AVERAGE2(AJ585,Analysis!$B$6,2)</f>
        <v>0.32115638854284789</v>
      </c>
      <c r="AL585">
        <f ca="1">INTEGRAL2(R585,$B585,AL584,R584,$B584,Analysis!$B$22)</f>
        <v>-1.222925484823133E-3</v>
      </c>
      <c r="AM585">
        <f ca="1">IF(AND(B585&lt;Analysis!$B$40,B585&gt;0),INTEGRAL2(AL585,$B585,AM584,AL584,$B584,Analysis!$B$23),0)</f>
        <v>1.4213724097961796E-4</v>
      </c>
      <c r="AN585">
        <f>IF($P585,AM585*Analysis!$B$30+Analysis!$B$31,0)</f>
        <v>0</v>
      </c>
      <c r="AO585">
        <f>AN585-'Flight Input'!$U585</f>
        <v>0</v>
      </c>
      <c r="AQ585">
        <f>Analysis!$B$36*'Flight Input'!U585+IF('Flight Input'!U585 &gt; 0,Analysis!$B$37,0)</f>
        <v>0</v>
      </c>
      <c r="AR585">
        <f ca="1">_xlfn.COVARIANCE.P($AN$102:$AN$1102,'Flight Input'!U585:U1585)</f>
        <v>-2.7895588445999253E-3</v>
      </c>
    </row>
    <row r="586" spans="1:44" x14ac:dyDescent="0.3">
      <c r="A586">
        <v>584</v>
      </c>
      <c r="B586">
        <f>'Flight Input'!M586</f>
        <v>11.7333409999992</v>
      </c>
      <c r="C586">
        <f ca="1">INDIRECT(CONCATENATE("'Flight Input'!",Analysis!$B$2,A586+2))</f>
        <v>9.6728365800000002</v>
      </c>
      <c r="D586">
        <f t="shared" si="1222"/>
        <v>2.3734000002150424E-2</v>
      </c>
      <c r="F586">
        <f t="shared" ca="1" si="1228"/>
        <v>115.09433400664388</v>
      </c>
      <c r="G586">
        <f t="shared" ca="1" si="1229"/>
        <v>673.3186148234654</v>
      </c>
      <c r="I586">
        <f>SUM(D$2:D586)/COUNT(D$2:D586)</f>
        <v>2.0001268835622883E-2</v>
      </c>
      <c r="J586">
        <f t="shared" si="1223"/>
        <v>1.1866247185218286</v>
      </c>
      <c r="L586">
        <f ca="1">VARA(C$2:C586)</f>
        <v>2.0057772949606508E-3</v>
      </c>
      <c r="M586">
        <f t="shared" ca="1" si="1224"/>
        <v>2.2262641919993734E-3</v>
      </c>
      <c r="N586">
        <f t="shared" ca="1" si="1230"/>
        <v>-21.129485124907827</v>
      </c>
      <c r="O586" t="b">
        <f ca="1">IF(OR(O585,M586*MIN((B586-B$2)*Analysis!$B$19,1)&gt;Analysis!$B$18),TRUE,FALSE)</f>
        <v>1</v>
      </c>
      <c r="P586" t="b">
        <f>IF(OR('Flight Input'!N586=3,'Flight Input'!N586=9),TRUE,FALSE)</f>
        <v>0</v>
      </c>
      <c r="Q586">
        <f ca="1">IF(O586,Q585,SUM(C$2:C586)/COUNT(C$2:C586))+(Analysis!$D$14-500)/1000000</f>
        <v>9.8566443641176331</v>
      </c>
      <c r="R586">
        <f t="shared" ca="1" si="1225"/>
        <v>-0.18380778411763288</v>
      </c>
      <c r="S586">
        <f t="shared" ca="1" si="1231"/>
        <v>-5.5854194334662996E-3</v>
      </c>
      <c r="T586">
        <f>IF(P586,T585+S586*$D586,0)</f>
        <v>0</v>
      </c>
      <c r="U586">
        <f>IF($P586,T586*Analysis!$B$28+Analysis!$B$29,0)</f>
        <v>0</v>
      </c>
      <c r="V586">
        <f>U586-'Flight Input'!$U586</f>
        <v>0</v>
      </c>
      <c r="W586">
        <f ca="1">MEDIAN2(R586,Analysis!$B$5,2)</f>
        <v>-0.18380778411763288</v>
      </c>
      <c r="X586">
        <f t="shared" ref="X586:Y586" ca="1" si="1244">X585+W586*$D586</f>
        <v>-5.5854194334662996E-3</v>
      </c>
      <c r="Y586">
        <f t="shared" ca="1" si="1244"/>
        <v>9.572896133717534E-6</v>
      </c>
      <c r="AA586">
        <f ca="1">AVERAGE2(W586,Analysis!$B$6,2)</f>
        <v>-0.18380778411763288</v>
      </c>
      <c r="AB586">
        <f t="shared" ref="AB586:AC586" ca="1" si="1245">AB585+AA586*$D586</f>
        <v>-5.5854194334662996E-3</v>
      </c>
      <c r="AC586">
        <f t="shared" ca="1" si="1245"/>
        <v>9.572896133717534E-6</v>
      </c>
      <c r="AF586">
        <f ca="1">IF(B586&gt;0,C586-Analysis!$B$14,0)</f>
        <v>-0.1803308114571518</v>
      </c>
      <c r="AG586">
        <f ca="1">IF(B586&gt;0,AG585+AF586*$D586,0)</f>
        <v>2.0376773501846425E-3</v>
      </c>
      <c r="AH586">
        <f ca="1">IF(B586&gt;0,AH585+AG586*$D586,0)</f>
        <v>-5.5728197587605166E-2</v>
      </c>
      <c r="AI586">
        <f ca="1">IF(AND(B586&gt;Analysis!$B$39,B586&lt;Analysis!$B$40),FilterInput(AF586,Analysis!$B$34,Analysis!$B$35),0)</f>
        <v>-0.1803308114571518</v>
      </c>
      <c r="AJ586">
        <f ca="1">MEDIAN2(AI586,Analysis!$B$5,2)</f>
        <v>-0.1803308114571518</v>
      </c>
      <c r="AK586">
        <f ca="1">AVERAGE2(AJ586,Analysis!$B$6,2)</f>
        <v>-0.1803308114571518</v>
      </c>
      <c r="AL586">
        <f ca="1">INTEGRAL2(R586,$B586,AL585,R585,$B585,Analysis!$B$22)</f>
        <v>-5.5854194334662962E-3</v>
      </c>
      <c r="AM586">
        <f ca="1">IF(AND(B586&lt;Analysis!$B$40,B586&gt;0),INTEGRAL2(AL586,$B586,AM585,AL585,$B585,Analysis!$B$23),0)</f>
        <v>9.5728961337178661E-6</v>
      </c>
      <c r="AN586">
        <f>IF($P586,AM586*Analysis!$B$30+Analysis!$B$31,0)</f>
        <v>0</v>
      </c>
      <c r="AO586">
        <f>AN586-'Flight Input'!$U586</f>
        <v>0</v>
      </c>
      <c r="AQ586">
        <f>Analysis!$B$36*'Flight Input'!U586+IF('Flight Input'!U586 &gt; 0,Analysis!$B$37,0)</f>
        <v>0</v>
      </c>
      <c r="AR586">
        <f ca="1">_xlfn.COVARIANCE.P($AN$102:$AN$1102,'Flight Input'!U586:U1586)</f>
        <v>-2.6997107880474855E-3</v>
      </c>
    </row>
    <row r="587" spans="1:44" x14ac:dyDescent="0.3">
      <c r="A587">
        <v>585</v>
      </c>
      <c r="B587">
        <f>'Flight Input'!M587</f>
        <v>11.748265000001993</v>
      </c>
      <c r="C587">
        <f ca="1">INDIRECT(CONCATENATE("'Flight Input'!",Analysis!$B$2,A587+2))</f>
        <v>9.9990485100000015</v>
      </c>
      <c r="D587">
        <f t="shared" si="1222"/>
        <v>1.4924000002793036E-2</v>
      </c>
      <c r="F587">
        <f t="shared" ca="1" si="1228"/>
        <v>115.24355980663505</v>
      </c>
      <c r="G587">
        <f t="shared" ca="1" si="1229"/>
        <v>675.03850971034149</v>
      </c>
      <c r="I587">
        <f>SUM(D$2:D587)/COUNT(D$2:D587)</f>
        <v>1.999258974360095E-2</v>
      </c>
      <c r="J587">
        <f t="shared" si="1223"/>
        <v>0.74647657928207012</v>
      </c>
      <c r="L587">
        <f ca="1">VARA(C$2:C587)</f>
        <v>2.0383415378833689E-3</v>
      </c>
      <c r="M587">
        <f t="shared" ca="1" si="1224"/>
        <v>2.1820050198756141E-3</v>
      </c>
      <c r="N587">
        <f t="shared" ca="1" si="1230"/>
        <v>21.858210261253717</v>
      </c>
      <c r="O587" t="b">
        <f ca="1">IF(OR(O586,M587*MIN((B587-B$2)*Analysis!$B$19,1)&gt;Analysis!$B$18),TRUE,FALSE)</f>
        <v>1</v>
      </c>
      <c r="P587" t="b">
        <f>IF(OR('Flight Input'!N587=3,'Flight Input'!N587=9),TRUE,FALSE)</f>
        <v>0</v>
      </c>
      <c r="Q587">
        <f ca="1">IF(O587,Q586,SUM(C$2:C587)/COUNT(C$2:C587))+(Analysis!$D$14-500)/1000000</f>
        <v>9.8567543641176325</v>
      </c>
      <c r="R587">
        <f t="shared" ca="1" si="1225"/>
        <v>0.14229414588236899</v>
      </c>
      <c r="S587">
        <f t="shared" ca="1" si="1231"/>
        <v>-3.4618215999203919E-3</v>
      </c>
      <c r="T587">
        <f>IF(P587,T586+S587*$D587,0)</f>
        <v>0</v>
      </c>
      <c r="U587">
        <f>IF($P587,T587*Analysis!$B$28+Analysis!$B$29,0)</f>
        <v>0</v>
      </c>
      <c r="V587">
        <f>U587-'Flight Input'!$U587</f>
        <v>0</v>
      </c>
      <c r="W587">
        <f ca="1">MEDIAN2(R587,Analysis!$B$5,2)</f>
        <v>0.14229414588236899</v>
      </c>
      <c r="X587">
        <f t="shared" ref="X587:Y587" ca="1" si="1246">X586+W587*$D587</f>
        <v>-3.4618215999203919E-3</v>
      </c>
      <c r="Y587">
        <f t="shared" ca="1" si="1246"/>
        <v>-4.2091329433163387E-5</v>
      </c>
      <c r="AA587">
        <f ca="1">AVERAGE2(W587,Analysis!$B$6,2)</f>
        <v>0.14229414588236899</v>
      </c>
      <c r="AB587">
        <f t="shared" ref="AB587:AC587" ca="1" si="1247">AB586+AA587*$D587</f>
        <v>-3.4618215999203919E-3</v>
      </c>
      <c r="AC587">
        <f t="shared" ca="1" si="1247"/>
        <v>-4.2091329433163387E-5</v>
      </c>
      <c r="AF587">
        <f ca="1">IF(B587&gt;0,C587-Analysis!$B$14,0)</f>
        <v>0.14588111854284946</v>
      </c>
      <c r="AG587">
        <f ca="1">IF(B587&gt;0,AG586+AF587*$D587,0)</f>
        <v>4.2148071637255792E-3</v>
      </c>
      <c r="AH587">
        <f ca="1">IF(B587&gt;0,AH586+AG587*$D587,0)</f>
        <v>-5.5665295805481955E-2</v>
      </c>
      <c r="AI587">
        <f ca="1">IF(AND(B587&gt;Analysis!$B$39,B587&lt;Analysis!$B$40),FilterInput(AF587,Analysis!$B$34,Analysis!$B$35),0)</f>
        <v>0.14588111854284946</v>
      </c>
      <c r="AJ587">
        <f ca="1">MEDIAN2(AI587,Analysis!$B$5,2)</f>
        <v>0.14588111854284946</v>
      </c>
      <c r="AK587">
        <f ca="1">AVERAGE2(AJ587,Analysis!$B$6,2)</f>
        <v>0.14588111854284946</v>
      </c>
      <c r="AL587">
        <f ca="1">INTEGRAL2(R587,$B587,AL586,R586,$B586,Analysis!$B$22)</f>
        <v>-3.4618215999203884E-3</v>
      </c>
      <c r="AM587">
        <f ca="1">IF(AND(B587&lt;Analysis!$B$40,B587&gt;0),INTEGRAL2(AL587,$B587,AM586,AL586,$B586,Analysis!$B$23),0)</f>
        <v>-4.2091329433163007E-5</v>
      </c>
      <c r="AN587">
        <f>IF($P587,AM587*Analysis!$B$30+Analysis!$B$31,0)</f>
        <v>0</v>
      </c>
      <c r="AO587">
        <f>AN587-'Flight Input'!$U587</f>
        <v>0</v>
      </c>
      <c r="AQ587">
        <f>Analysis!$B$36*'Flight Input'!U587+IF('Flight Input'!U587 &gt; 0,Analysis!$B$37,0)</f>
        <v>0</v>
      </c>
      <c r="AR587">
        <f ca="1">_xlfn.COVARIANCE.P($AN$102:$AN$1102,'Flight Input'!U587:U1587)</f>
        <v>-2.6080955613435384E-3</v>
      </c>
    </row>
    <row r="588" spans="1:44" x14ac:dyDescent="0.3">
      <c r="A588">
        <v>586</v>
      </c>
      <c r="B588">
        <f>'Flight Input'!M588</f>
        <v>11.772440999993705</v>
      </c>
      <c r="C588">
        <f ca="1">INDIRECT(CONCATENATE("'Flight Input'!",Analysis!$B$2,A588+2))</f>
        <v>9.8523988199999994</v>
      </c>
      <c r="D588">
        <f t="shared" si="1222"/>
        <v>2.417599999171216E-2</v>
      </c>
      <c r="F588">
        <f t="shared" ca="1" si="1228"/>
        <v>115.48175140042571</v>
      </c>
      <c r="G588">
        <f t="shared" ca="1" si="1229"/>
        <v>677.83039653124104</v>
      </c>
      <c r="I588">
        <f>SUM(D$2:D588)/COUNT(D$2:D588)</f>
        <v>1.9999728668939024E-2</v>
      </c>
      <c r="J588">
        <f t="shared" si="1223"/>
        <v>1.2088163990574121</v>
      </c>
      <c r="L588">
        <f ca="1">VARA(C$2:C588)</f>
        <v>2.0348678744356885E-3</v>
      </c>
      <c r="M588">
        <f t="shared" ca="1" si="1224"/>
        <v>-1.4368230678653296E-4</v>
      </c>
      <c r="N588">
        <f t="shared" ca="1" si="1230"/>
        <v>-6.0659203362953109</v>
      </c>
      <c r="O588" t="b">
        <f ca="1">IF(OR(O587,M588*MIN((B588-B$2)*Analysis!$B$19,1)&gt;Analysis!$B$18),TRUE,FALSE)</f>
        <v>1</v>
      </c>
      <c r="P588" t="b">
        <f>IF(OR('Flight Input'!N588=3,'Flight Input'!N588=9),TRUE,FALSE)</f>
        <v>0</v>
      </c>
      <c r="Q588">
        <f ca="1">IF(O588,Q587,SUM(C$2:C588)/COUNT(C$2:C588))+(Analysis!$D$14-500)/1000000</f>
        <v>9.8568643641176319</v>
      </c>
      <c r="R588">
        <f t="shared" ca="1" si="1225"/>
        <v>-4.4655441176324473E-3</v>
      </c>
      <c r="S588">
        <f t="shared" ca="1" si="1231"/>
        <v>-3.5697805944712641E-3</v>
      </c>
      <c r="T588">
        <f>IF(P588,T587+S588*$D588,0)</f>
        <v>0</v>
      </c>
      <c r="U588">
        <f>IF($P588,T588*Analysis!$B$28+Analysis!$B$29,0)</f>
        <v>0</v>
      </c>
      <c r="V588">
        <f>U588-'Flight Input'!$U588</f>
        <v>0</v>
      </c>
      <c r="W588">
        <f ca="1">MEDIAN2(R588,Analysis!$B$5,2)</f>
        <v>-4.4655441176324473E-3</v>
      </c>
      <c r="X588">
        <f t="shared" ref="X588:Y588" ca="1" si="1248">X587+W588*$D588</f>
        <v>-3.5697805944712641E-3</v>
      </c>
      <c r="Y588">
        <f t="shared" ca="1" si="1248"/>
        <v>-1.2839434505551489E-4</v>
      </c>
      <c r="AA588">
        <f ca="1">AVERAGE2(W588,Analysis!$B$6,2)</f>
        <v>-4.4655441176324473E-3</v>
      </c>
      <c r="AB588">
        <f t="shared" ref="AB588:AC588" ca="1" si="1249">AB587+AA588*$D588</f>
        <v>-3.5697805944712641E-3</v>
      </c>
      <c r="AC588">
        <f t="shared" ca="1" si="1249"/>
        <v>-1.2839434505551489E-4</v>
      </c>
      <c r="AF588">
        <f ca="1">IF(B588&gt;0,C588-Analysis!$B$14,0)</f>
        <v>-7.6857145715258923E-4</v>
      </c>
      <c r="AG588">
        <f ca="1">IF(B588&gt;0,AG587+AF588*$D588,0)</f>
        <v>4.1962261801838279E-3</v>
      </c>
      <c r="AH588">
        <f ca="1">IF(B588&gt;0,AH587+AG588*$D588,0)</f>
        <v>-5.5563847841384607E-2</v>
      </c>
      <c r="AI588">
        <f ca="1">IF(AND(B588&gt;Analysis!$B$39,B588&lt;Analysis!$B$40),FilterInput(AF588,Analysis!$B$34,Analysis!$B$35),0)</f>
        <v>-7.6857145715258923E-4</v>
      </c>
      <c r="AJ588">
        <f ca="1">MEDIAN2(AI588,Analysis!$B$5,2)</f>
        <v>-7.6857145715258923E-4</v>
      </c>
      <c r="AK588">
        <f ca="1">AVERAGE2(AJ588,Analysis!$B$6,2)</f>
        <v>-7.6857145715258923E-4</v>
      </c>
      <c r="AL588">
        <f ca="1">INTEGRAL2(R588,$B588,AL587,R587,$B587,Analysis!$B$22)</f>
        <v>-3.5697805944712607E-3</v>
      </c>
      <c r="AM588">
        <f ca="1">IF(AND(B588&lt;Analysis!$B$40,B588&gt;0),INTEGRAL2(AL588,$B588,AM587,AL587,$B587,Analysis!$B$23),0)</f>
        <v>-1.2839434505551443E-4</v>
      </c>
      <c r="AN588">
        <f>IF($P588,AM588*Analysis!$B$30+Analysis!$B$31,0)</f>
        <v>0</v>
      </c>
      <c r="AO588">
        <f>AN588-'Flight Input'!$U588</f>
        <v>0</v>
      </c>
      <c r="AQ588">
        <f>Analysis!$B$36*'Flight Input'!U588+IF('Flight Input'!U588 &gt; 0,Analysis!$B$37,0)</f>
        <v>0</v>
      </c>
      <c r="AR588">
        <f ca="1">_xlfn.COVARIANCE.P($AN$102:$AN$1102,'Flight Input'!U588:U1588)</f>
        <v>-2.5140243913274762E-3</v>
      </c>
    </row>
    <row r="589" spans="1:44" x14ac:dyDescent="0.3">
      <c r="A589">
        <v>587</v>
      </c>
      <c r="B589">
        <f>'Flight Input'!M589</f>
        <v>11.793065000005299</v>
      </c>
      <c r="C589">
        <f ca="1">INDIRECT(CONCATENATE("'Flight Input'!",Analysis!$B$2,A589+2))</f>
        <v>9.6300159300000008</v>
      </c>
      <c r="D589">
        <f t="shared" si="1222"/>
        <v>2.0624000011594035E-2</v>
      </c>
      <c r="F589">
        <f t="shared" ca="1" si="1228"/>
        <v>115.68036084907767</v>
      </c>
      <c r="G589">
        <f t="shared" ca="1" si="1229"/>
        <v>680.21618829473357</v>
      </c>
      <c r="I589">
        <f>SUM(D$2:D589)/COUNT(D$2:D589)</f>
        <v>2.0000792163560242E-2</v>
      </c>
      <c r="J589">
        <f t="shared" si="1223"/>
        <v>1.0311591582442032</v>
      </c>
      <c r="L589">
        <f ca="1">VARA(C$2:C589)</f>
        <v>2.1167706418343279E-3</v>
      </c>
      <c r="M589">
        <f t="shared" ca="1" si="1224"/>
        <v>3.9712358103470126E-3</v>
      </c>
      <c r="N589">
        <f t="shared" ca="1" si="1230"/>
        <v>-10.782723519927433</v>
      </c>
      <c r="O589" t="b">
        <f ca="1">IF(OR(O588,M589*MIN((B589-B$2)*Analysis!$B$19,1)&gt;Analysis!$B$18),TRUE,FALSE)</f>
        <v>1</v>
      </c>
      <c r="P589" t="b">
        <f>IF(OR('Flight Input'!N589=3,'Flight Input'!N589=9),TRUE,FALSE)</f>
        <v>0</v>
      </c>
      <c r="Q589">
        <f ca="1">IF(O589,Q588,SUM(C$2:C589)/COUNT(C$2:C589))+(Analysis!$D$14-500)/1000000</f>
        <v>9.8569743641176313</v>
      </c>
      <c r="R589">
        <f t="shared" ca="1" si="1225"/>
        <v>-0.2269584341176305</v>
      </c>
      <c r="S589">
        <f t="shared" ca="1" si="1231"/>
        <v>-8.2505713423446404E-3</v>
      </c>
      <c r="T589">
        <f>IF(P589,T588+S589*$D589,0)</f>
        <v>0</v>
      </c>
      <c r="U589">
        <f>IF($P589,T589*Analysis!$B$28+Analysis!$B$29,0)</f>
        <v>0</v>
      </c>
      <c r="V589">
        <f>U589-'Flight Input'!$U589</f>
        <v>0</v>
      </c>
      <c r="W589">
        <f ca="1">MEDIAN2(R589,Analysis!$B$5,2)</f>
        <v>-0.2269584341176305</v>
      </c>
      <c r="X589">
        <f t="shared" ref="X589:Y589" ca="1" si="1250">X588+W589*$D589</f>
        <v>-8.2505713423446404E-3</v>
      </c>
      <c r="Y589">
        <f t="shared" ca="1" si="1250"/>
        <v>-2.9855412851568814E-4</v>
      </c>
      <c r="AA589">
        <f ca="1">AVERAGE2(W589,Analysis!$B$6,2)</f>
        <v>-0.2269584341176305</v>
      </c>
      <c r="AB589">
        <f t="shared" ref="AB589:AC589" ca="1" si="1251">AB588+AA589*$D589</f>
        <v>-8.2505713423446404E-3</v>
      </c>
      <c r="AC589">
        <f t="shared" ca="1" si="1251"/>
        <v>-2.9855412851568814E-4</v>
      </c>
      <c r="AF589">
        <f ca="1">IF(B589&gt;0,C589-Analysis!$B$14,0)</f>
        <v>-0.22315146145715126</v>
      </c>
      <c r="AG589">
        <f ca="1">IF(B589&gt;0,AG588+AF589*$D589,0)</f>
        <v>-4.0604956349568535E-4</v>
      </c>
      <c r="AH589">
        <f ca="1">IF(B589&gt;0,AH588+AG589*$D589,0)</f>
        <v>-5.5572222207586848E-2</v>
      </c>
      <c r="AI589">
        <f ca="1">IF(AND(B589&gt;Analysis!$B$39,B589&lt;Analysis!$B$40),FilterInput(AF589,Analysis!$B$34,Analysis!$B$35),0)</f>
        <v>-0.22315146145715126</v>
      </c>
      <c r="AJ589">
        <f ca="1">MEDIAN2(AI589,Analysis!$B$5,2)</f>
        <v>-0.22315146145715126</v>
      </c>
      <c r="AK589">
        <f ca="1">AVERAGE2(AJ589,Analysis!$B$6,2)</f>
        <v>-0.22315146145715126</v>
      </c>
      <c r="AL589">
        <f ca="1">INTEGRAL2(R589,$B589,AL588,R588,$B588,Analysis!$B$22)</f>
        <v>-8.250571342344637E-3</v>
      </c>
      <c r="AM589">
        <f ca="1">IF(AND(B589&lt;Analysis!$B$40,B589&gt;0),INTEGRAL2(AL589,$B589,AM588,AL588,$B588,Analysis!$B$23),0)</f>
        <v>-2.9855412851568765E-4</v>
      </c>
      <c r="AN589">
        <f>IF($P589,AM589*Analysis!$B$30+Analysis!$B$31,0)</f>
        <v>0</v>
      </c>
      <c r="AO589">
        <f>AN589-'Flight Input'!$U589</f>
        <v>0</v>
      </c>
      <c r="AQ589">
        <f>Analysis!$B$36*'Flight Input'!U589+IF('Flight Input'!U589 &gt; 0,Analysis!$B$37,0)</f>
        <v>0</v>
      </c>
      <c r="AR589">
        <f ca="1">_xlfn.COVARIANCE.P($AN$102:$AN$1102,'Flight Input'!U589:U1589)</f>
        <v>-2.4179078419667393E-3</v>
      </c>
    </row>
    <row r="590" spans="1:44" x14ac:dyDescent="0.3">
      <c r="A590">
        <v>588</v>
      </c>
      <c r="B590">
        <f>'Flight Input'!M590</f>
        <v>11.808170000003884</v>
      </c>
      <c r="C590">
        <f ca="1">INDIRECT(CONCATENATE("'Flight Input'!",Analysis!$B$2,A590+2))</f>
        <v>9.9961643700000007</v>
      </c>
      <c r="D590">
        <f t="shared" si="1222"/>
        <v>1.510499999858439E-2</v>
      </c>
      <c r="F590">
        <f t="shared" ca="1" si="1228"/>
        <v>115.83135291187237</v>
      </c>
      <c r="G590">
        <f t="shared" ca="1" si="1229"/>
        <v>681.96582088030345</v>
      </c>
      <c r="I590">
        <f>SUM(D$2:D590)/COUNT(D$2:D590)</f>
        <v>1.9992465986408924E-2</v>
      </c>
      <c r="J590">
        <f t="shared" si="1223"/>
        <v>0.75553461033035729</v>
      </c>
      <c r="L590">
        <f ca="1">VARA(C$2:C590)</f>
        <v>2.147637906090552E-3</v>
      </c>
      <c r="M590">
        <f t="shared" ca="1" si="1224"/>
        <v>2.0435130260918165E-3</v>
      </c>
      <c r="N590">
        <f t="shared" ca="1" si="1230"/>
        <v>24.240214500782166</v>
      </c>
      <c r="O590" t="b">
        <f ca="1">IF(OR(O589,M590*MIN((B590-B$2)*Analysis!$B$19,1)&gt;Analysis!$B$18),TRUE,FALSE)</f>
        <v>1</v>
      </c>
      <c r="P590" t="b">
        <f>IF(OR('Flight Input'!N590=3,'Flight Input'!N590=9),TRUE,FALSE)</f>
        <v>0</v>
      </c>
      <c r="Q590">
        <f ca="1">IF(O590,Q589,SUM(C$2:C590)/COUNT(C$2:C590))+(Analysis!$D$14-500)/1000000</f>
        <v>9.8570843641176307</v>
      </c>
      <c r="R590">
        <f t="shared" ca="1" si="1225"/>
        <v>0.13908000588237002</v>
      </c>
      <c r="S590">
        <f t="shared" ca="1" si="1231"/>
        <v>-6.1497678536883245E-3</v>
      </c>
      <c r="T590">
        <f>IF(P590,T589+S590*$D590,0)</f>
        <v>0</v>
      </c>
      <c r="U590">
        <f>IF($P590,T590*Analysis!$B$28+Analysis!$B$29,0)</f>
        <v>0</v>
      </c>
      <c r="V590">
        <f>U590-'Flight Input'!$U590</f>
        <v>0</v>
      </c>
      <c r="W590">
        <f ca="1">MEDIAN2(R590,Analysis!$B$5,2)</f>
        <v>0.13908000588237002</v>
      </c>
      <c r="X590">
        <f t="shared" ref="X590:Y590" ca="1" si="1252">X589+W590*$D590</f>
        <v>-6.1497678536883245E-3</v>
      </c>
      <c r="Y590">
        <f t="shared" ca="1" si="1252"/>
        <v>-3.9144637193694461E-4</v>
      </c>
      <c r="AA590">
        <f ca="1">AVERAGE2(W590,Analysis!$B$6,2)</f>
        <v>0.13908000588237002</v>
      </c>
      <c r="AB590">
        <f t="shared" ref="AB590:AC590" ca="1" si="1253">AB589+AA590*$D590</f>
        <v>-6.1497678536883245E-3</v>
      </c>
      <c r="AC590">
        <f t="shared" ca="1" si="1253"/>
        <v>-3.9144637193694461E-4</v>
      </c>
      <c r="AF590">
        <f ca="1">IF(B590&gt;0,C590-Analysis!$B$14,0)</f>
        <v>0.14299697854284865</v>
      </c>
      <c r="AG590">
        <f ca="1">IF(B590&gt;0,AG589+AF590*$D590,0)</f>
        <v>1.7539197971916157E-3</v>
      </c>
      <c r="AH590">
        <f ca="1">IF(B590&gt;0,AH589+AG590*$D590,0)</f>
        <v>-5.5545729249052753E-2</v>
      </c>
      <c r="AI590">
        <f ca="1">IF(AND(B590&gt;Analysis!$B$39,B590&lt;Analysis!$B$40),FilterInput(AF590,Analysis!$B$34,Analysis!$B$35),0)</f>
        <v>0.14299697854284865</v>
      </c>
      <c r="AJ590">
        <f ca="1">MEDIAN2(AI590,Analysis!$B$5,2)</f>
        <v>0.14299697854284865</v>
      </c>
      <c r="AK590">
        <f ca="1">AVERAGE2(AJ590,Analysis!$B$6,2)</f>
        <v>0.14299697854284865</v>
      </c>
      <c r="AL590">
        <f ca="1">INTEGRAL2(R590,$B590,AL589,R589,$B589,Analysis!$B$22)</f>
        <v>-6.149767853688321E-3</v>
      </c>
      <c r="AM590">
        <f ca="1">IF(AND(B590&lt;Analysis!$B$40,B590&gt;0),INTEGRAL2(AL590,$B590,AM589,AL589,$B589,Analysis!$B$23),0)</f>
        <v>-3.9144637193694407E-4</v>
      </c>
      <c r="AN590">
        <f>IF($P590,AM590*Analysis!$B$30+Analysis!$B$31,0)</f>
        <v>0</v>
      </c>
      <c r="AO590">
        <f>AN590-'Flight Input'!$U590</f>
        <v>0</v>
      </c>
      <c r="AQ590">
        <f>Analysis!$B$36*'Flight Input'!U590+IF('Flight Input'!U590 &gt; 0,Analysis!$B$37,0)</f>
        <v>0</v>
      </c>
      <c r="AR590">
        <f ca="1">_xlfn.COVARIANCE.P($AN$102:$AN$1102,'Flight Input'!U590:U1590)</f>
        <v>-2.3195487525063778E-3</v>
      </c>
    </row>
    <row r="591" spans="1:44" x14ac:dyDescent="0.3">
      <c r="A591">
        <v>589</v>
      </c>
      <c r="B591">
        <f>'Flight Input'!M591</f>
        <v>11.828802999996697</v>
      </c>
      <c r="C591">
        <f ca="1">INDIRECT(CONCATENATE("'Flight Input'!",Analysis!$B$2,A591+2))</f>
        <v>10.252489860000001</v>
      </c>
      <c r="D591">
        <f t="shared" si="1222"/>
        <v>2.0632999992812984E-2</v>
      </c>
      <c r="F591">
        <f t="shared" ca="1" si="1228"/>
        <v>116.04289253508007</v>
      </c>
      <c r="G591">
        <f t="shared" ca="1" si="1229"/>
        <v>684.36013388114577</v>
      </c>
      <c r="I591">
        <f>SUM(D$2:D591)/COUNT(D$2:D591)</f>
        <v>1.9993553480477523E-2</v>
      </c>
      <c r="J591">
        <f t="shared" si="1223"/>
        <v>1.0319826344506413</v>
      </c>
      <c r="L591">
        <f ca="1">VARA(C$2:C591)</f>
        <v>2.4132369466079162E-3</v>
      </c>
      <c r="M591">
        <f t="shared" ca="1" si="1224"/>
        <v>1.2872536257930469E-2</v>
      </c>
      <c r="N591">
        <f t="shared" ca="1" si="1230"/>
        <v>12.42308389905903</v>
      </c>
      <c r="O591" t="b">
        <f ca="1">IF(OR(O590,M591*MIN((B591-B$2)*Analysis!$B$19,1)&gt;Analysis!$B$18),TRUE,FALSE)</f>
        <v>1</v>
      </c>
      <c r="P591" t="b">
        <f>IF(OR('Flight Input'!N591=3,'Flight Input'!N591=9),TRUE,FALSE)</f>
        <v>0</v>
      </c>
      <c r="Q591">
        <f ca="1">IF(O591,Q590,SUM(C$2:C591)/COUNT(C$2:C591))+(Analysis!$D$14-500)/1000000</f>
        <v>9.8571943641176301</v>
      </c>
      <c r="R591">
        <f t="shared" ca="1" si="1225"/>
        <v>0.39529549588237067</v>
      </c>
      <c r="S591">
        <f t="shared" ca="1" si="1231"/>
        <v>2.0063641100116344E-3</v>
      </c>
      <c r="T591">
        <f>IF(P591,T590+S591*$D591,0)</f>
        <v>0</v>
      </c>
      <c r="U591">
        <f>IF($P591,T591*Analysis!$B$28+Analysis!$B$29,0)</f>
        <v>0</v>
      </c>
      <c r="V591">
        <f>U591-'Flight Input'!$U591</f>
        <v>0</v>
      </c>
      <c r="W591">
        <f ca="1">MEDIAN2(R591,Analysis!$B$5,2)</f>
        <v>0.39529549588237067</v>
      </c>
      <c r="X591">
        <f t="shared" ref="X591:Y591" ca="1" si="1254">X590+W591*$D591</f>
        <v>2.0063641100116344E-3</v>
      </c>
      <c r="Y591">
        <f t="shared" ca="1" si="1254"/>
        <v>-3.5004906126949432E-4</v>
      </c>
      <c r="AA591">
        <f ca="1">AVERAGE2(W591,Analysis!$B$6,2)</f>
        <v>0.39529549588237067</v>
      </c>
      <c r="AB591">
        <f t="shared" ref="AB591:AC591" ca="1" si="1255">AB590+AA591*$D591</f>
        <v>2.0063641100116344E-3</v>
      </c>
      <c r="AC591">
        <f t="shared" ca="1" si="1255"/>
        <v>-3.5004906126949432E-4</v>
      </c>
      <c r="AF591">
        <f ca="1">IF(B591&gt;0,C591-Analysis!$B$14,0)</f>
        <v>0.3993224685428487</v>
      </c>
      <c r="AG591">
        <f ca="1">IF(B591&gt;0,AG590+AF591*$D591,0)</f>
        <v>9.9931402877662754E-3</v>
      </c>
      <c r="AH591">
        <f ca="1">IF(B591&gt;0,AH590+AG591*$D591,0)</f>
        <v>-5.533954078556709E-2</v>
      </c>
      <c r="AI591">
        <f ca="1">IF(AND(B591&gt;Analysis!$B$39,B591&lt;Analysis!$B$40),FilterInput(AF591,Analysis!$B$34,Analysis!$B$35),0)</f>
        <v>0.3993224685428487</v>
      </c>
      <c r="AJ591">
        <f ca="1">MEDIAN2(AI591,Analysis!$B$5,2)</f>
        <v>0.3993224685428487</v>
      </c>
      <c r="AK591">
        <f ca="1">AVERAGE2(AJ591,Analysis!$B$6,2)</f>
        <v>0.3993224685428487</v>
      </c>
      <c r="AL591">
        <f ca="1">INTEGRAL2(R591,$B591,AL590,R590,$B590,Analysis!$B$22)</f>
        <v>2.0063641100116379E-3</v>
      </c>
      <c r="AM591">
        <f ca="1">IF(AND(B591&lt;Analysis!$B$40,B591&gt;0),INTEGRAL2(AL591,$B591,AM590,AL590,$B590,Analysis!$B$23),0)</f>
        <v>-3.5004906126949372E-4</v>
      </c>
      <c r="AN591">
        <f>IF($P591,AM591*Analysis!$B$30+Analysis!$B$31,0)</f>
        <v>0</v>
      </c>
      <c r="AO591">
        <f>AN591-'Flight Input'!$U591</f>
        <v>0</v>
      </c>
      <c r="AQ591">
        <f>Analysis!$B$36*'Flight Input'!U591+IF('Flight Input'!U591 &gt; 0,Analysis!$B$37,0)</f>
        <v>0</v>
      </c>
      <c r="AR591">
        <f ca="1">_xlfn.COVARIANCE.P($AN$102:$AN$1102,'Flight Input'!U591:U1591)</f>
        <v>-2.2187886601693681E-3</v>
      </c>
    </row>
    <row r="592" spans="1:44" x14ac:dyDescent="0.3">
      <c r="A592">
        <v>590</v>
      </c>
      <c r="B592">
        <f>'Flight Input'!M592</f>
        <v>11.84985400000005</v>
      </c>
      <c r="C592">
        <f ca="1">INDIRECT(CONCATENATE("'Flight Input'!",Analysis!$B$2,A592+2))</f>
        <v>9.9919558800000008</v>
      </c>
      <c r="D592">
        <f t="shared" si="1222"/>
        <v>2.1051000003353693E-2</v>
      </c>
      <c r="F592">
        <f t="shared" ca="1" si="1228"/>
        <v>116.25323319834347</v>
      </c>
      <c r="G592">
        <f t="shared" ca="1" si="1229"/>
        <v>686.80738069359393</v>
      </c>
      <c r="I592">
        <f>SUM(D$2:D592)/COUNT(D$2:D592)</f>
        <v>1.9995345762719684E-2</v>
      </c>
      <c r="J592">
        <f t="shared" si="1223"/>
        <v>1.0527949980541083</v>
      </c>
      <c r="L592">
        <f ca="1">VARA(C$2:C592)</f>
        <v>2.4410701598882576E-3</v>
      </c>
      <c r="M592">
        <f t="shared" ca="1" si="1224"/>
        <v>1.3221800995633097E-3</v>
      </c>
      <c r="N592">
        <f t="shared" ca="1" si="1230"/>
        <v>-12.376323213077457</v>
      </c>
      <c r="O592" t="b">
        <f ca="1">IF(OR(O591,M592*MIN((B592-B$2)*Analysis!$B$19,1)&gt;Analysis!$B$18),TRUE,FALSE)</f>
        <v>1</v>
      </c>
      <c r="P592" t="b">
        <f>IF(OR('Flight Input'!N592=3,'Flight Input'!N592=9),TRUE,FALSE)</f>
        <v>0</v>
      </c>
      <c r="Q592">
        <f ca="1">IF(O592,Q591,SUM(C$2:C592)/COUNT(C$2:C592))+(Analysis!$D$14-500)/1000000</f>
        <v>9.8573043641176294</v>
      </c>
      <c r="R592">
        <f t="shared" ca="1" si="1225"/>
        <v>0.13465151588237134</v>
      </c>
      <c r="S592">
        <f t="shared" ca="1" si="1231"/>
        <v>4.8409131713030139E-3</v>
      </c>
      <c r="T592">
        <f>IF(P592,T591+S592*$D592,0)</f>
        <v>0</v>
      </c>
      <c r="U592">
        <f>IF($P592,T592*Analysis!$B$28+Analysis!$B$29,0)</f>
        <v>0</v>
      </c>
      <c r="V592">
        <f>U592-'Flight Input'!$U592</f>
        <v>0</v>
      </c>
      <c r="W592">
        <f ca="1">MEDIAN2(R592,Analysis!$B$5,2)</f>
        <v>0.13465151588237134</v>
      </c>
      <c r="X592">
        <f t="shared" ref="X592:Y592" ca="1" si="1256">X591+W592*$D592</f>
        <v>4.8409131713030139E-3</v>
      </c>
      <c r="Y592">
        <f t="shared" ca="1" si="1256"/>
        <v>-2.4814299808415962E-4</v>
      </c>
      <c r="AA592">
        <f ca="1">AVERAGE2(W592,Analysis!$B$6,2)</f>
        <v>0.13465151588237134</v>
      </c>
      <c r="AB592">
        <f t="shared" ref="AB592:AC592" ca="1" si="1257">AB591+AA592*$D592</f>
        <v>4.8409131713030139E-3</v>
      </c>
      <c r="AC592">
        <f t="shared" ca="1" si="1257"/>
        <v>-2.4814299808415962E-4</v>
      </c>
      <c r="AF592">
        <f ca="1">IF(B592&gt;0,C592-Analysis!$B$14,0)</f>
        <v>0.13878848854284875</v>
      </c>
      <c r="AG592">
        <f ca="1">IF(B592&gt;0,AG591+AF592*$D592,0)</f>
        <v>1.2914776760547239E-2</v>
      </c>
      <c r="AH592">
        <f ca="1">IF(B592&gt;0,AH591+AG592*$D592,0)</f>
        <v>-5.5067671819937498E-2</v>
      </c>
      <c r="AI592">
        <f ca="1">IF(AND(B592&gt;Analysis!$B$39,B592&lt;Analysis!$B$40),FilterInput(AF592,Analysis!$B$34,Analysis!$B$35),0)</f>
        <v>0.13878848854284875</v>
      </c>
      <c r="AJ592">
        <f ca="1">MEDIAN2(AI592,Analysis!$B$5,2)</f>
        <v>0.13878848854284875</v>
      </c>
      <c r="AK592">
        <f ca="1">AVERAGE2(AJ592,Analysis!$B$6,2)</f>
        <v>0.13878848854284875</v>
      </c>
      <c r="AL592">
        <f ca="1">INTEGRAL2(R592,$B592,AL591,R591,$B591,Analysis!$B$22)</f>
        <v>4.8409131713030166E-3</v>
      </c>
      <c r="AM592">
        <f ca="1">IF(AND(B592&lt;Analysis!$B$40,B592&gt;0),INTEGRAL2(AL592,$B592,AM591,AL591,$B591,Analysis!$B$23),0)</f>
        <v>-2.4814299808415896E-4</v>
      </c>
      <c r="AN592">
        <f>IF($P592,AM592*Analysis!$B$30+Analysis!$B$31,0)</f>
        <v>0</v>
      </c>
      <c r="AO592">
        <f>AN592-'Flight Input'!$U592</f>
        <v>0</v>
      </c>
      <c r="AQ592">
        <f>Analysis!$B$36*'Flight Input'!U592+IF('Flight Input'!U592 &gt; 0,Analysis!$B$37,0)</f>
        <v>0</v>
      </c>
      <c r="AR592">
        <f ca="1">_xlfn.COVARIANCE.P($AN$102:$AN$1102,'Flight Input'!U592:U1592)</f>
        <v>-2.1159798548331882E-3</v>
      </c>
    </row>
    <row r="593" spans="1:44" x14ac:dyDescent="0.3">
      <c r="A593">
        <v>591</v>
      </c>
      <c r="B593">
        <f>'Flight Input'!M593</f>
        <v>11.868373999997857</v>
      </c>
      <c r="C593">
        <f ca="1">INDIRECT(CONCATENATE("'Flight Input'!",Analysis!$B$2,A593+2))</f>
        <v>9.8278934400000004</v>
      </c>
      <c r="D593">
        <f t="shared" si="1222"/>
        <v>1.8519999997806735E-2</v>
      </c>
      <c r="F593">
        <f t="shared" ca="1" si="1228"/>
        <v>116.43524578483071</v>
      </c>
      <c r="G593">
        <f t="shared" ca="1" si="1229"/>
        <v>688.96376144527358</v>
      </c>
      <c r="I593">
        <f>SUM(D$2:D593)/COUNT(D$2:D593)</f>
        <v>1.9992849407787512E-2</v>
      </c>
      <c r="J593">
        <f t="shared" si="1223"/>
        <v>0.92633119072026426</v>
      </c>
      <c r="L593">
        <f ca="1">VARA(C$2:C593)</f>
        <v>2.4381655728758955E-3</v>
      </c>
      <c r="M593">
        <f t="shared" ca="1" si="1224"/>
        <v>-1.5683515187397759E-4</v>
      </c>
      <c r="N593">
        <f t="shared" ca="1" si="1230"/>
        <v>-8.8586630680037661</v>
      </c>
      <c r="O593" t="b">
        <f ca="1">IF(OR(O592,M593*MIN((B593-B$2)*Analysis!$B$19,1)&gt;Analysis!$B$18),TRUE,FALSE)</f>
        <v>1</v>
      </c>
      <c r="P593" t="b">
        <f>IF(OR('Flight Input'!N593=3,'Flight Input'!N593=9),TRUE,FALSE)</f>
        <v>0</v>
      </c>
      <c r="Q593">
        <f ca="1">IF(O593,Q592,SUM(C$2:C593)/COUNT(C$2:C593))+(Analysis!$D$14-500)/1000000</f>
        <v>9.8574143641176288</v>
      </c>
      <c r="R593">
        <f t="shared" ca="1" si="1225"/>
        <v>-2.9520924117628411E-2</v>
      </c>
      <c r="S593">
        <f t="shared" ca="1" si="1231"/>
        <v>4.2941856567092831E-3</v>
      </c>
      <c r="T593">
        <f>IF(P593,T592+S593*$D593,0)</f>
        <v>0</v>
      </c>
      <c r="U593">
        <f>IF($P593,T593*Analysis!$B$28+Analysis!$B$29,0)</f>
        <v>0</v>
      </c>
      <c r="V593">
        <f>U593-'Flight Input'!$U593</f>
        <v>0</v>
      </c>
      <c r="W593">
        <f ca="1">MEDIAN2(R593,Analysis!$B$5,2)</f>
        <v>-2.9520924117628411E-2</v>
      </c>
      <c r="X593">
        <f t="shared" ref="X593:Y593" ca="1" si="1258">X592+W593*$D593</f>
        <v>4.2941856567092831E-3</v>
      </c>
      <c r="Y593">
        <f t="shared" ca="1" si="1258"/>
        <v>-1.6861467973132199E-4</v>
      </c>
      <c r="AA593">
        <f ca="1">AVERAGE2(W593,Analysis!$B$6,2)</f>
        <v>-2.9520924117628411E-2</v>
      </c>
      <c r="AB593">
        <f t="shared" ref="AB593:AC593" ca="1" si="1259">AB592+AA593*$D593</f>
        <v>4.2941856567092831E-3</v>
      </c>
      <c r="AC593">
        <f t="shared" ca="1" si="1259"/>
        <v>-1.6861467973132199E-4</v>
      </c>
      <c r="AF593">
        <f ca="1">IF(B593&gt;0,C593-Analysis!$B$14,0)</f>
        <v>-2.5273951457151611E-2</v>
      </c>
      <c r="AG593">
        <f ca="1">IF(B593&gt;0,AG592+AF593*$D593,0)</f>
        <v>1.2446703179616225E-2</v>
      </c>
      <c r="AH593">
        <f ca="1">IF(B593&gt;0,AH592+AG593*$D593,0)</f>
        <v>-5.4837158877078303E-2</v>
      </c>
      <c r="AI593">
        <f ca="1">IF(AND(B593&gt;Analysis!$B$39,B593&lt;Analysis!$B$40),FilterInput(AF593,Analysis!$B$34,Analysis!$B$35),0)</f>
        <v>-2.5273951457151611E-2</v>
      </c>
      <c r="AJ593">
        <f ca="1">MEDIAN2(AI593,Analysis!$B$5,2)</f>
        <v>-2.5273951457151611E-2</v>
      </c>
      <c r="AK593">
        <f ca="1">AVERAGE2(AJ593,Analysis!$B$6,2)</f>
        <v>-2.5273951457151611E-2</v>
      </c>
      <c r="AL593">
        <f ca="1">INTEGRAL2(R593,$B593,AL592,R592,$B592,Analysis!$B$22)</f>
        <v>4.2941856567092858E-3</v>
      </c>
      <c r="AM593">
        <f ca="1">IF(AND(B593&lt;Analysis!$B$40,B593&gt;0),INTEGRAL2(AL593,$B593,AM592,AL592,$B592,Analysis!$B$23),0)</f>
        <v>-1.6861467973132129E-4</v>
      </c>
      <c r="AN593">
        <f>IF($P593,AM593*Analysis!$B$30+Analysis!$B$31,0)</f>
        <v>0</v>
      </c>
      <c r="AO593">
        <f>AN593-'Flight Input'!$U593</f>
        <v>0</v>
      </c>
      <c r="AQ593">
        <f>Analysis!$B$36*'Flight Input'!U593+IF('Flight Input'!U593 &gt; 0,Analysis!$B$37,0)</f>
        <v>0</v>
      </c>
      <c r="AR593">
        <f ca="1">_xlfn.COVARIANCE.P($AN$102:$AN$1102,'Flight Input'!U593:U1593)</f>
        <v>-2.010914578216544E-3</v>
      </c>
    </row>
    <row r="594" spans="1:44" x14ac:dyDescent="0.3">
      <c r="A594">
        <v>592</v>
      </c>
      <c r="B594">
        <f>'Flight Input'!M594</f>
        <v>11.888569000002462</v>
      </c>
      <c r="C594">
        <f ca="1">INDIRECT(CONCATENATE("'Flight Input'!",Analysis!$B$2,A594+2))</f>
        <v>9.6636642300000002</v>
      </c>
      <c r="D594">
        <f t="shared" si="1222"/>
        <v>2.019500000460539E-2</v>
      </c>
      <c r="F594">
        <f t="shared" ca="1" si="1228"/>
        <v>116.63040348400007</v>
      </c>
      <c r="G594">
        <f t="shared" ca="1" si="1229"/>
        <v>691.31911244417006</v>
      </c>
      <c r="I594">
        <f>SUM(D$2:D594)/COUNT(D$2:D594)</f>
        <v>1.9993190878390247E-2</v>
      </c>
      <c r="J594">
        <f t="shared" si="1223"/>
        <v>1.0100938928379497</v>
      </c>
      <c r="L594">
        <f ca="1">VARA(C$2:C594)</f>
        <v>2.4956452179722781E-3</v>
      </c>
      <c r="M594">
        <f t="shared" ca="1" si="1224"/>
        <v>2.8462314970673233E-3</v>
      </c>
      <c r="N594">
        <f t="shared" ca="1" si="1230"/>
        <v>-8.1321718228545876</v>
      </c>
      <c r="O594" t="b">
        <f ca="1">IF(OR(O593,M594*MIN((B594-B$2)*Analysis!$B$19,1)&gt;Analysis!$B$18),TRUE,FALSE)</f>
        <v>1</v>
      </c>
      <c r="P594" t="b">
        <f>IF(OR('Flight Input'!N594=3,'Flight Input'!N594=9),TRUE,FALSE)</f>
        <v>0</v>
      </c>
      <c r="Q594">
        <f ca="1">IF(O594,Q593,SUM(C$2:C594)/COUNT(C$2:C594))+(Analysis!$D$14-500)/1000000</f>
        <v>9.8575243641176282</v>
      </c>
      <c r="R594">
        <f t="shared" ca="1" si="1225"/>
        <v>-0.19386013411762804</v>
      </c>
      <c r="S594">
        <f t="shared" ca="1" si="1231"/>
        <v>3.7918024731098312E-4</v>
      </c>
      <c r="T594">
        <f>IF(P594,T593+S594*$D594,0)</f>
        <v>0</v>
      </c>
      <c r="U594">
        <f>IF($P594,T594*Analysis!$B$28+Analysis!$B$29,0)</f>
        <v>0</v>
      </c>
      <c r="V594">
        <f>U594-'Flight Input'!$U594</f>
        <v>0</v>
      </c>
      <c r="W594">
        <f ca="1">MEDIAN2(R594,Analysis!$B$5,2)</f>
        <v>-0.19386013411762804</v>
      </c>
      <c r="X594">
        <f t="shared" ref="X594:Y594" ca="1" si="1260">X593+W594*$D594</f>
        <v>3.7918024731098312E-4</v>
      </c>
      <c r="Y594">
        <f t="shared" ca="1" si="1260"/>
        <v>-1.6095713463513042E-4</v>
      </c>
      <c r="AA594">
        <f ca="1">AVERAGE2(W594,Analysis!$B$6,2)</f>
        <v>-0.19386013411762804</v>
      </c>
      <c r="AB594">
        <f t="shared" ref="AB594:AC594" ca="1" si="1261">AB593+AA594*$D594</f>
        <v>3.7918024731098312E-4</v>
      </c>
      <c r="AC594">
        <f t="shared" ca="1" si="1261"/>
        <v>-1.6095713463513042E-4</v>
      </c>
      <c r="AF594">
        <f ca="1">IF(B594&gt;0,C594-Analysis!$B$14,0)</f>
        <v>-0.18950316145715185</v>
      </c>
      <c r="AG594">
        <f ca="1">IF(B594&gt;0,AG593+AF594*$D594,0)</f>
        <v>8.6196868331163065E-3</v>
      </c>
      <c r="AH594">
        <f ca="1">IF(B594&gt;0,AH593+AG594*$D594,0)</f>
        <v>-5.4663084301443822E-2</v>
      </c>
      <c r="AI594">
        <f ca="1">IF(AND(B594&gt;Analysis!$B$39,B594&lt;Analysis!$B$40),FilterInput(AF594,Analysis!$B$34,Analysis!$B$35),0)</f>
        <v>-0.18950316145715185</v>
      </c>
      <c r="AJ594">
        <f ca="1">MEDIAN2(AI594,Analysis!$B$5,2)</f>
        <v>-0.18950316145715185</v>
      </c>
      <c r="AK594">
        <f ca="1">AVERAGE2(AJ594,Analysis!$B$6,2)</f>
        <v>-0.18950316145715185</v>
      </c>
      <c r="AL594">
        <f ca="1">INTEGRAL2(R594,$B594,AL593,R593,$B593,Analysis!$B$22)</f>
        <v>3.7918024731098605E-4</v>
      </c>
      <c r="AM594">
        <f ca="1">IF(AND(B594&lt;Analysis!$B$40,B594&gt;0),INTEGRAL2(AL594,$B594,AM593,AL593,$B593,Analysis!$B$23),0)</f>
        <v>-1.6095713463512966E-4</v>
      </c>
      <c r="AN594">
        <f>IF($P594,AM594*Analysis!$B$30+Analysis!$B$31,0)</f>
        <v>0</v>
      </c>
      <c r="AO594">
        <f>AN594-'Flight Input'!$U594</f>
        <v>0</v>
      </c>
      <c r="AQ594">
        <f>Analysis!$B$36*'Flight Input'!U594+IF('Flight Input'!U594 &gt; 0,Analysis!$B$37,0)</f>
        <v>0</v>
      </c>
      <c r="AR594">
        <f ca="1">_xlfn.COVARIANCE.P($AN$102:$AN$1102,'Flight Input'!U594:U1594)</f>
        <v>-1.9035701777153228E-3</v>
      </c>
    </row>
    <row r="595" spans="1:44" x14ac:dyDescent="0.3">
      <c r="A595">
        <v>593</v>
      </c>
      <c r="B595">
        <f>'Flight Input'!M595</f>
        <v>11.910715999998502</v>
      </c>
      <c r="C595">
        <f ca="1">INDIRECT(CONCATENATE("'Flight Input'!",Analysis!$B$2,A595+2))</f>
        <v>10.18721412</v>
      </c>
      <c r="D595">
        <f t="shared" si="1222"/>
        <v>2.2146999996039085E-2</v>
      </c>
      <c r="F595">
        <f t="shared" ca="1" si="1228"/>
        <v>116.85601971507536</v>
      </c>
      <c r="G595">
        <f t="shared" ca="1" si="1229"/>
        <v>693.90712271233701</v>
      </c>
      <c r="I595">
        <f>SUM(D$2:D595)/COUNT(D$2:D595)</f>
        <v>1.9996822934237882E-2</v>
      </c>
      <c r="J595">
        <f t="shared" si="1223"/>
        <v>1.1075259339382229</v>
      </c>
      <c r="L595">
        <f ca="1">VARA(C$2:C595)</f>
        <v>2.6778382624085941E-3</v>
      </c>
      <c r="M595">
        <f t="shared" ca="1" si="1224"/>
        <v>8.2265338180747064E-3</v>
      </c>
      <c r="N595">
        <f t="shared" ca="1" si="1230"/>
        <v>23.639765660975982</v>
      </c>
      <c r="O595" t="b">
        <f ca="1">IF(OR(O594,M595*MIN((B595-B$2)*Analysis!$B$19,1)&gt;Analysis!$B$18),TRUE,FALSE)</f>
        <v>1</v>
      </c>
      <c r="P595" t="b">
        <f>IF(OR('Flight Input'!N595=3,'Flight Input'!N595=9),TRUE,FALSE)</f>
        <v>0</v>
      </c>
      <c r="Q595">
        <f ca="1">IF(O595,Q594,SUM(C$2:C595)/COUNT(C$2:C595))+(Analysis!$D$14-500)/1000000</f>
        <v>9.8576343641176276</v>
      </c>
      <c r="R595">
        <f t="shared" ca="1" si="1225"/>
        <v>0.32957975588237254</v>
      </c>
      <c r="S595">
        <f t="shared" ca="1" si="1231"/>
        <v>7.6783830995324504E-3</v>
      </c>
      <c r="T595">
        <f>IF(P595,T594+S595*$D595,0)</f>
        <v>0</v>
      </c>
      <c r="U595">
        <f>IF($P595,T595*Analysis!$B$28+Analysis!$B$29,0)</f>
        <v>0</v>
      </c>
      <c r="V595">
        <f>U595-'Flight Input'!$U595</f>
        <v>0</v>
      </c>
      <c r="W595">
        <f ca="1">MEDIAN2(R595,Analysis!$B$5,2)</f>
        <v>0.32957975588237254</v>
      </c>
      <c r="X595">
        <f t="shared" ref="X595:Y595" ca="1" si="1262">X594+W595*$D595</f>
        <v>7.6783830995324504E-3</v>
      </c>
      <c r="Y595">
        <f t="shared" ca="1" si="1262"/>
        <v>9.0960158398013357E-6</v>
      </c>
      <c r="AA595">
        <f ca="1">AVERAGE2(W595,Analysis!$B$6,2)</f>
        <v>0.32957975588237254</v>
      </c>
      <c r="AB595">
        <f t="shared" ref="AB595:AC595" ca="1" si="1263">AB594+AA595*$D595</f>
        <v>7.6783830995324504E-3</v>
      </c>
      <c r="AC595">
        <f t="shared" ca="1" si="1263"/>
        <v>9.0960158398013357E-6</v>
      </c>
      <c r="AF595">
        <f ca="1">IF(B595&gt;0,C595-Analysis!$B$14,0)</f>
        <v>0.33404672854284811</v>
      </c>
      <c r="AG595">
        <f ca="1">IF(B595&gt;0,AG594+AF595*$D595,0)</f>
        <v>1.6017819728831633E-2</v>
      </c>
      <c r="AH595">
        <f ca="1">IF(B595&gt;0,AH594+AG595*$D595,0)</f>
        <v>-5.4308337647972833E-2</v>
      </c>
      <c r="AI595">
        <f ca="1">IF(AND(B595&gt;Analysis!$B$39,B595&lt;Analysis!$B$40),FilterInput(AF595,Analysis!$B$34,Analysis!$B$35),0)</f>
        <v>0.33404672854284811</v>
      </c>
      <c r="AJ595">
        <f ca="1">MEDIAN2(AI595,Analysis!$B$5,2)</f>
        <v>0.33404672854284811</v>
      </c>
      <c r="AK595">
        <f ca="1">AVERAGE2(AJ595,Analysis!$B$6,2)</f>
        <v>0.33404672854284811</v>
      </c>
      <c r="AL595">
        <f ca="1">INTEGRAL2(R595,$B595,AL594,R594,$B594,Analysis!$B$22)</f>
        <v>7.678383099532453E-3</v>
      </c>
      <c r="AM595">
        <f ca="1">IF(AND(B595&lt;Analysis!$B$40,B595&gt;0),INTEGRAL2(AL595,$B595,AM594,AL594,$B594,Analysis!$B$23),0)</f>
        <v>9.096015839802154E-6</v>
      </c>
      <c r="AN595">
        <f>IF($P595,AM595*Analysis!$B$30+Analysis!$B$31,0)</f>
        <v>0</v>
      </c>
      <c r="AO595">
        <f>AN595-'Flight Input'!$U595</f>
        <v>0</v>
      </c>
      <c r="AQ595">
        <f>Analysis!$B$36*'Flight Input'!U595+IF('Flight Input'!U595 &gt; 0,Analysis!$B$37,0)</f>
        <v>0</v>
      </c>
      <c r="AR595">
        <f ca="1">_xlfn.COVARIANCE.P($AN$102:$AN$1102,'Flight Input'!U595:U1595)</f>
        <v>-1.7939144324669303E-3</v>
      </c>
    </row>
    <row r="596" spans="1:44" x14ac:dyDescent="0.3">
      <c r="A596">
        <v>594</v>
      </c>
      <c r="B596">
        <f>'Flight Input'!M596</f>
        <v>11.929113999998663</v>
      </c>
      <c r="C596">
        <f ca="1">INDIRECT(CONCATENATE("'Flight Input'!",Analysis!$B$2,A596+2))</f>
        <v>10.084317029999999</v>
      </c>
      <c r="D596">
        <f t="shared" si="1222"/>
        <v>1.8398000000161119E-2</v>
      </c>
      <c r="F596">
        <f t="shared" ca="1" si="1228"/>
        <v>117.04155097979493</v>
      </c>
      <c r="G596">
        <f t="shared" ca="1" si="1229"/>
        <v>696.06045316728216</v>
      </c>
      <c r="I596">
        <f>SUM(D$2:D596)/COUNT(D$2:D596)</f>
        <v>1.9994131313136744E-2</v>
      </c>
      <c r="J596">
        <f t="shared" si="1223"/>
        <v>0.92017000949038885</v>
      </c>
      <c r="L596">
        <f ca="1">VARA(C$2:C596)</f>
        <v>2.7616916732787732E-3</v>
      </c>
      <c r="M596">
        <f t="shared" ca="1" si="1224"/>
        <v>4.5577459979043774E-3</v>
      </c>
      <c r="N596">
        <f t="shared" ca="1" si="1230"/>
        <v>-5.5928410696325521</v>
      </c>
      <c r="O596" t="b">
        <f ca="1">IF(OR(O595,M596*MIN((B596-B$2)*Analysis!$B$19,1)&gt;Analysis!$B$18),TRUE,FALSE)</f>
        <v>1</v>
      </c>
      <c r="P596" t="b">
        <f>IF(OR('Flight Input'!N596=3,'Flight Input'!N596=9),TRUE,FALSE)</f>
        <v>0</v>
      </c>
      <c r="Q596">
        <f ca="1">IF(O596,Q595,SUM(C$2:C596)/COUNT(C$2:C596))+(Analysis!$D$14-500)/1000000</f>
        <v>9.857744364117627</v>
      </c>
      <c r="R596">
        <f t="shared" ca="1" si="1225"/>
        <v>0.22657266588237235</v>
      </c>
      <c r="S596">
        <f t="shared" ca="1" si="1231"/>
        <v>1.1846867006472842E-2</v>
      </c>
      <c r="T596">
        <f>IF(P596,T595+S596*$D596,0)</f>
        <v>0</v>
      </c>
      <c r="U596">
        <f>IF($P596,T596*Analysis!$B$28+Analysis!$B$29,0)</f>
        <v>0</v>
      </c>
      <c r="V596">
        <f>U596-'Flight Input'!$U596</f>
        <v>0</v>
      </c>
      <c r="W596">
        <f ca="1">MEDIAN2(R596,Analysis!$B$5,2)</f>
        <v>0.22657266588237235</v>
      </c>
      <c r="X596">
        <f t="shared" ref="X596:Y596" ca="1" si="1264">X595+W596*$D596</f>
        <v>1.1846867006472842E-2</v>
      </c>
      <c r="Y596">
        <f t="shared" ca="1" si="1264"/>
        <v>2.2705467502679742E-4</v>
      </c>
      <c r="AA596">
        <f ca="1">AVERAGE2(W596,Analysis!$B$6,2)</f>
        <v>0.22657266588237235</v>
      </c>
      <c r="AB596">
        <f t="shared" ref="AB596:AC596" ca="1" si="1265">AB595+AA596*$D596</f>
        <v>1.1846867006472842E-2</v>
      </c>
      <c r="AC596">
        <f t="shared" ca="1" si="1265"/>
        <v>2.2705467502679742E-4</v>
      </c>
      <c r="AF596">
        <f ca="1">IF(B596&gt;0,C596-Analysis!$B$14,0)</f>
        <v>0.23114963854284731</v>
      </c>
      <c r="AG596">
        <f ca="1">IF(B596&gt;0,AG595+AF596*$D596,0)</f>
        <v>2.0270510778780181E-2</v>
      </c>
      <c r="AH596">
        <f ca="1">IF(B596&gt;0,AH595+AG596*$D596,0)</f>
        <v>-5.3935400790661572E-2</v>
      </c>
      <c r="AI596">
        <f ca="1">IF(AND(B596&gt;Analysis!$B$39,B596&lt;Analysis!$B$40),FilterInput(AF596,Analysis!$B$34,Analysis!$B$35),0)</f>
        <v>0.23114963854284731</v>
      </c>
      <c r="AJ596">
        <f ca="1">MEDIAN2(AI596,Analysis!$B$5,2)</f>
        <v>0.23114963854284731</v>
      </c>
      <c r="AK596">
        <f ca="1">AVERAGE2(AJ596,Analysis!$B$6,2)</f>
        <v>0.23114963854284731</v>
      </c>
      <c r="AL596">
        <f ca="1">INTEGRAL2(R596,$B596,AL595,R595,$B595,Analysis!$B$22)</f>
        <v>1.1846867006472845E-2</v>
      </c>
      <c r="AM596">
        <f ca="1">IF(AND(B596&lt;Analysis!$B$40,B596&gt;0),INTEGRAL2(AL596,$B596,AM595,AL595,$B595,Analysis!$B$23),0)</f>
        <v>2.2705467502679832E-4</v>
      </c>
      <c r="AN596">
        <f>IF($P596,AM596*Analysis!$B$30+Analysis!$B$31,0)</f>
        <v>0</v>
      </c>
      <c r="AO596">
        <f>AN596-'Flight Input'!$U596</f>
        <v>0</v>
      </c>
      <c r="AQ596">
        <f>Analysis!$B$36*'Flight Input'!U596+IF('Flight Input'!U596 &gt; 0,Analysis!$B$37,0)</f>
        <v>0</v>
      </c>
      <c r="AR596">
        <f ca="1">_xlfn.COVARIANCE.P($AN$102:$AN$1102,'Flight Input'!U596:U1596)</f>
        <v>-1.681629553004074E-3</v>
      </c>
    </row>
    <row r="597" spans="1:44" x14ac:dyDescent="0.3">
      <c r="A597">
        <v>595</v>
      </c>
      <c r="B597">
        <f>'Flight Input'!M597</f>
        <v>11.950429999997141</v>
      </c>
      <c r="C597">
        <f ca="1">INDIRECT(CONCATENATE("'Flight Input'!",Analysis!$B$2,A597+2))</f>
        <v>9.5226650999999993</v>
      </c>
      <c r="D597">
        <f t="shared" si="1222"/>
        <v>2.1315999998478219E-2</v>
      </c>
      <c r="F597">
        <f t="shared" ca="1" si="1228"/>
        <v>117.24453610905205</v>
      </c>
      <c r="G597">
        <f t="shared" ca="1" si="1229"/>
        <v>698.55963769880429</v>
      </c>
      <c r="I597">
        <f>SUM(D$2:D597)/COUNT(D$2:D597)</f>
        <v>1.9996352941179334E-2</v>
      </c>
      <c r="J597">
        <f t="shared" si="1223"/>
        <v>1.0659943871355302</v>
      </c>
      <c r="L597">
        <f ca="1">VARA(C$2:C597)</f>
        <v>2.942820291858151E-3</v>
      </c>
      <c r="M597">
        <f t="shared" ca="1" si="1224"/>
        <v>8.4973080593126714E-3</v>
      </c>
      <c r="N597">
        <f t="shared" ca="1" si="1230"/>
        <v>-26.348842655286976</v>
      </c>
      <c r="O597" t="b">
        <f ca="1">IF(OR(O596,M597*MIN((B597-B$2)*Analysis!$B$19,1)&gt;Analysis!$B$18),TRUE,FALSE)</f>
        <v>1</v>
      </c>
      <c r="P597" t="b">
        <f>IF(OR('Flight Input'!N597=3,'Flight Input'!N597=9),TRUE,FALSE)</f>
        <v>0</v>
      </c>
      <c r="Q597">
        <f ca="1">IF(O597,Q596,SUM(C$2:C597)/COUNT(C$2:C597))+(Analysis!$D$14-500)/1000000</f>
        <v>9.8578543641176264</v>
      </c>
      <c r="R597">
        <f t="shared" ca="1" si="1225"/>
        <v>-0.33518926411762706</v>
      </c>
      <c r="S597">
        <f t="shared" ca="1" si="1231"/>
        <v>4.7019726530515881E-3</v>
      </c>
      <c r="T597">
        <f>IF(P597,T596+S597*$D597,0)</f>
        <v>0</v>
      </c>
      <c r="U597">
        <f>IF($P597,T597*Analysis!$B$28+Analysis!$B$29,0)</f>
        <v>0</v>
      </c>
      <c r="V597">
        <f>U597-'Flight Input'!$U597</f>
        <v>0</v>
      </c>
      <c r="W597">
        <f ca="1">MEDIAN2(R597,Analysis!$B$5,2)</f>
        <v>-0.33518926411762706</v>
      </c>
      <c r="X597">
        <f t="shared" ref="X597:Y597" ca="1" si="1266">X596+W597*$D597</f>
        <v>4.7019726530515881E-3</v>
      </c>
      <c r="Y597">
        <f t="shared" ca="1" si="1266"/>
        <v>3.272819240920897E-4</v>
      </c>
      <c r="AA597">
        <f ca="1">AVERAGE2(W597,Analysis!$B$6,2)</f>
        <v>-0.33518926411762706</v>
      </c>
      <c r="AB597">
        <f t="shared" ref="AB597:AC597" ca="1" si="1267">AB596+AA597*$D597</f>
        <v>4.7019726530515881E-3</v>
      </c>
      <c r="AC597">
        <f t="shared" ca="1" si="1267"/>
        <v>3.272819240920897E-4</v>
      </c>
      <c r="AF597">
        <f ca="1">IF(B597&gt;0,C597-Analysis!$B$14,0)</f>
        <v>-0.33050229145715271</v>
      </c>
      <c r="AG597">
        <f ca="1">IF(B597&gt;0,AG596+AF597*$D597,0)</f>
        <v>1.3225523934582466E-2</v>
      </c>
      <c r="AH597">
        <f ca="1">IF(B597&gt;0,AH596+AG597*$D597,0)</f>
        <v>-5.3653485522492141E-2</v>
      </c>
      <c r="AI597">
        <f ca="1">IF(AND(B597&gt;Analysis!$B$39,B597&lt;Analysis!$B$40),FilterInput(AF597,Analysis!$B$34,Analysis!$B$35),0)</f>
        <v>-0.33050229145715271</v>
      </c>
      <c r="AJ597">
        <f ca="1">MEDIAN2(AI597,Analysis!$B$5,2)</f>
        <v>-0.33050229145715271</v>
      </c>
      <c r="AK597">
        <f ca="1">AVERAGE2(AJ597,Analysis!$B$6,2)</f>
        <v>-0.33050229145715271</v>
      </c>
      <c r="AL597">
        <f ca="1">INTEGRAL2(R597,$B597,AL596,R596,$B596,Analysis!$B$22)</f>
        <v>4.7019726530515915E-3</v>
      </c>
      <c r="AM597">
        <f ca="1">IF(AND(B597&lt;Analysis!$B$40,B597&gt;0),INTEGRAL2(AL597,$B597,AM596,AL596,$B596,Analysis!$B$23),0)</f>
        <v>3.2728192409209068E-4</v>
      </c>
      <c r="AN597">
        <f>IF($P597,AM597*Analysis!$B$30+Analysis!$B$31,0)</f>
        <v>0</v>
      </c>
      <c r="AO597">
        <f>AN597-'Flight Input'!$U597</f>
        <v>0</v>
      </c>
      <c r="AQ597">
        <f>Analysis!$B$36*'Flight Input'!U597+IF('Flight Input'!U597 &gt; 0,Analysis!$B$37,0)</f>
        <v>0</v>
      </c>
      <c r="AR597">
        <f ca="1">_xlfn.COVARIANCE.P($AN$102:$AN$1102,'Flight Input'!U597:U1597)</f>
        <v>-1.5666519471982309E-3</v>
      </c>
    </row>
    <row r="598" spans="1:44" x14ac:dyDescent="0.3">
      <c r="A598">
        <v>596</v>
      </c>
      <c r="B598">
        <f>'Flight Input'!M598</f>
        <v>11.969813999996404</v>
      </c>
      <c r="C598">
        <f ca="1">INDIRECT(CONCATENATE("'Flight Input'!",Analysis!$B$2,A598+2))</f>
        <v>10.38677895</v>
      </c>
      <c r="D598">
        <f t="shared" si="1222"/>
        <v>1.9383999999263324E-2</v>
      </c>
      <c r="F598">
        <f t="shared" ca="1" si="1228"/>
        <v>117.4458734322112</v>
      </c>
      <c r="G598">
        <f t="shared" ca="1" si="1229"/>
        <v>700.83620850932778</v>
      </c>
      <c r="I598">
        <f>SUM(D$2:D598)/COUNT(D$2:D598)</f>
        <v>1.9995325503357329E-2</v>
      </c>
      <c r="J598">
        <f t="shared" si="1223"/>
        <v>0.9694265790276152</v>
      </c>
      <c r="L598">
        <f ca="1">VARA(C$2:C598)</f>
        <v>3.4118305482605444E-3</v>
      </c>
      <c r="M598">
        <f t="shared" ca="1" si="1224"/>
        <v>2.419574166427042E-2</v>
      </c>
      <c r="N598">
        <f t="shared" ca="1" si="1230"/>
        <v>44.578716984773052</v>
      </c>
      <c r="O598" t="b">
        <f ca="1">IF(OR(O597,M598*MIN((B598-B$2)*Analysis!$B$19,1)&gt;Analysis!$B$18),TRUE,FALSE)</f>
        <v>1</v>
      </c>
      <c r="P598" t="b">
        <f>IF(OR('Flight Input'!N598=3,'Flight Input'!N598=9),TRUE,FALSE)</f>
        <v>0</v>
      </c>
      <c r="Q598">
        <f ca="1">IF(O598,Q597,SUM(C$2:C598)/COUNT(C$2:C598))+(Analysis!$D$14-500)/1000000</f>
        <v>9.8579643641176258</v>
      </c>
      <c r="R598">
        <f t="shared" ca="1" si="1225"/>
        <v>0.52881458588237429</v>
      </c>
      <c r="S598">
        <f t="shared" ca="1" si="1231"/>
        <v>1.4952514585405967E-2</v>
      </c>
      <c r="T598">
        <f>IF(P598,T597+S598*$D598,0)</f>
        <v>0</v>
      </c>
      <c r="U598">
        <f>IF($P598,T598*Analysis!$B$28+Analysis!$B$29,0)</f>
        <v>0</v>
      </c>
      <c r="V598">
        <f>U598-'Flight Input'!$U598</f>
        <v>0</v>
      </c>
      <c r="W598">
        <f ca="1">MEDIAN2(R598,Analysis!$B$5,2)</f>
        <v>0.52881458588237429</v>
      </c>
      <c r="X598">
        <f t="shared" ref="X598:Y598" ca="1" si="1268">X597+W598*$D598</f>
        <v>1.4952514585405967E-2</v>
      </c>
      <c r="Y598">
        <f t="shared" ca="1" si="1268"/>
        <v>6.171214668045838E-4</v>
      </c>
      <c r="AA598">
        <f ca="1">AVERAGE2(W598,Analysis!$B$6,2)</f>
        <v>0.52881458588237429</v>
      </c>
      <c r="AB598">
        <f t="shared" ref="AB598:AC598" ca="1" si="1269">AB597+AA598*$D598</f>
        <v>1.4952514585405967E-2</v>
      </c>
      <c r="AC598">
        <f t="shared" ca="1" si="1269"/>
        <v>6.171214668045838E-4</v>
      </c>
      <c r="AF598">
        <f ca="1">IF(B598&gt;0,C598-Analysis!$B$14,0)</f>
        <v>0.53361155854284803</v>
      </c>
      <c r="AG598">
        <f ca="1">IF(B598&gt;0,AG597+AF598*$D598,0)</f>
        <v>2.3569050384983935E-2</v>
      </c>
      <c r="AH598">
        <f ca="1">IF(B598&gt;0,AH597+AG598*$D598,0)</f>
        <v>-5.3196623049846972E-2</v>
      </c>
      <c r="AI598">
        <f ca="1">IF(AND(B598&gt;Analysis!$B$39,B598&lt;Analysis!$B$40),FilterInput(AF598,Analysis!$B$34,Analysis!$B$35),0)</f>
        <v>0.53361155854284803</v>
      </c>
      <c r="AJ598">
        <f ca="1">MEDIAN2(AI598,Analysis!$B$5,2)</f>
        <v>0.53361155854284803</v>
      </c>
      <c r="AK598">
        <f ca="1">AVERAGE2(AJ598,Analysis!$B$6,2)</f>
        <v>0.53361155854284803</v>
      </c>
      <c r="AL598">
        <f ca="1">INTEGRAL2(R598,$B598,AL597,R597,$B597,Analysis!$B$22)</f>
        <v>1.495251458540597E-2</v>
      </c>
      <c r="AM598">
        <f ca="1">IF(AND(B598&lt;Analysis!$B$40,B598&gt;0),INTEGRAL2(AL598,$B598,AM597,AL597,$B597,Analysis!$B$23),0)</f>
        <v>6.1712146680458488E-4</v>
      </c>
      <c r="AN598">
        <f>IF($P598,AM598*Analysis!$B$30+Analysis!$B$31,0)</f>
        <v>0</v>
      </c>
      <c r="AO598">
        <f>AN598-'Flight Input'!$U598</f>
        <v>0</v>
      </c>
      <c r="AQ598">
        <f>Analysis!$B$36*'Flight Input'!U598+IF('Flight Input'!U598 &gt; 0,Analysis!$B$37,0)</f>
        <v>0</v>
      </c>
      <c r="AR598">
        <f ca="1">_xlfn.COVARIANCE.P($AN$102:$AN$1102,'Flight Input'!U598:U1598)</f>
        <v>-1.4495003987443243E-3</v>
      </c>
    </row>
    <row r="599" spans="1:44" x14ac:dyDescent="0.3">
      <c r="A599">
        <v>597</v>
      </c>
      <c r="B599">
        <f>'Flight Input'!M599</f>
        <v>11.988750000004075</v>
      </c>
      <c r="C599">
        <f ca="1">INDIRECT(CONCATENATE("'Flight Input'!",Analysis!$B$2,A599+2))</f>
        <v>10.15224147</v>
      </c>
      <c r="D599">
        <f t="shared" si="1222"/>
        <v>1.8936000007670373E-2</v>
      </c>
      <c r="F599">
        <f t="shared" ca="1" si="1228"/>
        <v>117.63811627676499</v>
      </c>
      <c r="G599">
        <f t="shared" ca="1" si="1229"/>
        <v>703.06380388004698</v>
      </c>
      <c r="I599">
        <f>SUM(D$2:D599)/COUNT(D$2:D599)</f>
        <v>1.9993551088791688E-2</v>
      </c>
      <c r="J599">
        <f t="shared" si="1223"/>
        <v>0.94710539031187035</v>
      </c>
      <c r="L599">
        <f ca="1">VARA(C$2:C599)</f>
        <v>3.5531250827220027E-3</v>
      </c>
      <c r="M599">
        <f t="shared" ca="1" si="1224"/>
        <v>7.4616885511314098E-3</v>
      </c>
      <c r="N599">
        <f t="shared" ca="1" si="1230"/>
        <v>-12.385798474070368</v>
      </c>
      <c r="O599" t="b">
        <f ca="1">IF(OR(O598,M599*MIN((B599-B$2)*Analysis!$B$19,1)&gt;Analysis!$B$18),TRUE,FALSE)</f>
        <v>1</v>
      </c>
      <c r="P599" t="b">
        <f>IF(OR('Flight Input'!N599=3,'Flight Input'!N599=9),TRUE,FALSE)</f>
        <v>0</v>
      </c>
      <c r="Q599">
        <f ca="1">IF(O599,Q598,SUM(C$2:C599)/COUNT(C$2:C599))+(Analysis!$D$14-500)/1000000</f>
        <v>9.8580743641176252</v>
      </c>
      <c r="R599">
        <f t="shared" ca="1" si="1225"/>
        <v>0.29416710588237471</v>
      </c>
      <c r="S599">
        <f t="shared" ca="1" si="1231"/>
        <v>2.0522862904650985E-2</v>
      </c>
      <c r="T599">
        <f>IF(P599,T598+S599*$D599,0)</f>
        <v>0</v>
      </c>
      <c r="U599">
        <f>IF($P599,T599*Analysis!$B$28+Analysis!$B$29,0)</f>
        <v>0</v>
      </c>
      <c r="V599">
        <f>U599-'Flight Input'!$U599</f>
        <v>0</v>
      </c>
      <c r="W599">
        <f ca="1">MEDIAN2(R599,Analysis!$B$5,2)</f>
        <v>0.29416710588237471</v>
      </c>
      <c r="X599">
        <f t="shared" ref="X599:Y599" ca="1" si="1270">X598+W599*$D599</f>
        <v>2.0522862904650985E-2</v>
      </c>
      <c r="Y599">
        <f t="shared" ca="1" si="1270"/>
        <v>1.0057423989244729E-3</v>
      </c>
      <c r="AA599">
        <f ca="1">AVERAGE2(W599,Analysis!$B$6,2)</f>
        <v>0.29416710588237471</v>
      </c>
      <c r="AB599">
        <f t="shared" ref="AB599:AC599" ca="1" si="1271">AB598+AA599*$D599</f>
        <v>2.0522862904650985E-2</v>
      </c>
      <c r="AC599">
        <f t="shared" ca="1" si="1271"/>
        <v>1.0057423989244729E-3</v>
      </c>
      <c r="AF599">
        <f ca="1">IF(B599&gt;0,C599-Analysis!$B$14,0)</f>
        <v>0.29907407854284784</v>
      </c>
      <c r="AG599">
        <f ca="1">IF(B599&gt;0,AG598+AF599*$D599,0)</f>
        <v>2.9232317138565313E-2</v>
      </c>
      <c r="AH599">
        <f ca="1">IF(B599&gt;0,AH598+AG599*$D599,0)</f>
        <v>-5.2643079892286879E-2</v>
      </c>
      <c r="AI599">
        <f ca="1">IF(AND(B599&gt;Analysis!$B$39,B599&lt;Analysis!$B$40),FilterInput(AF599,Analysis!$B$34,Analysis!$B$35),0)</f>
        <v>0.29907407854284784</v>
      </c>
      <c r="AJ599">
        <f ca="1">MEDIAN2(AI599,Analysis!$B$5,2)</f>
        <v>0.29907407854284784</v>
      </c>
      <c r="AK599">
        <f ca="1">AVERAGE2(AJ599,Analysis!$B$6,2)</f>
        <v>0.29907407854284784</v>
      </c>
      <c r="AL599">
        <f ca="1">INTEGRAL2(R599,$B599,AL598,R598,$B598,Analysis!$B$22)</f>
        <v>2.0522862904650989E-2</v>
      </c>
      <c r="AM599">
        <f ca="1">IF(AND(B599&lt;Analysis!$B$40,B599&gt;0),INTEGRAL2(AL599,$B599,AM598,AL598,$B598,Analysis!$B$23),0)</f>
        <v>1.005742398924474E-3</v>
      </c>
      <c r="AN599">
        <f>IF($P599,AM599*Analysis!$B$30+Analysis!$B$31,0)</f>
        <v>0</v>
      </c>
      <c r="AO599">
        <f>AN599-'Flight Input'!$U599</f>
        <v>0</v>
      </c>
      <c r="AQ599">
        <f>Analysis!$B$36*'Flight Input'!U599+IF('Flight Input'!U599 &gt; 0,Analysis!$B$37,0)</f>
        <v>0</v>
      </c>
      <c r="AR599">
        <f ca="1">_xlfn.COVARIANCE.P($AN$102:$AN$1102,'Flight Input'!U599:U1599)</f>
        <v>-1.3300329583992372E-3</v>
      </c>
    </row>
    <row r="600" spans="1:44" x14ac:dyDescent="0.3">
      <c r="A600">
        <v>598</v>
      </c>
      <c r="B600">
        <f>'Flight Input'!M600</f>
        <v>12.009430000005523</v>
      </c>
      <c r="C600">
        <f ca="1">INDIRECT(CONCATENATE("'Flight Input'!",Analysis!$B$2,A600+2))</f>
        <v>10.48074894</v>
      </c>
      <c r="D600">
        <f t="shared" si="1222"/>
        <v>2.0680000001448207E-2</v>
      </c>
      <c r="F600">
        <f t="shared" ca="1" si="1228"/>
        <v>117.85485816485937</v>
      </c>
      <c r="G600">
        <f t="shared" ca="1" si="1229"/>
        <v>705.50104234706691</v>
      </c>
      <c r="I600">
        <f>SUM(D$2:D600)/COUNT(D$2:D600)</f>
        <v>1.9994698996672385E-2</v>
      </c>
      <c r="J600">
        <f t="shared" si="1223"/>
        <v>1.0342741346038704</v>
      </c>
      <c r="L600">
        <f ca="1">VARA(C$2:C600)</f>
        <v>4.1982912435500454E-3</v>
      </c>
      <c r="M600">
        <f t="shared" ca="1" si="1224"/>
        <v>3.1197589979828924E-2</v>
      </c>
      <c r="N600">
        <f t="shared" ca="1" si="1230"/>
        <v>15.885274176837271</v>
      </c>
      <c r="O600" t="b">
        <f ca="1">IF(OR(O599,M600*MIN((B600-B$2)*Analysis!$B$19,1)&gt;Analysis!$B$18),TRUE,FALSE)</f>
        <v>1</v>
      </c>
      <c r="P600" t="b">
        <f>IF(OR('Flight Input'!N600=3,'Flight Input'!N600=9),TRUE,FALSE)</f>
        <v>0</v>
      </c>
      <c r="Q600">
        <f ca="1">IF(O600,Q599,SUM(C$2:C600)/COUNT(C$2:C600))+(Analysis!$D$14-500)/1000000</f>
        <v>9.8581843641176246</v>
      </c>
      <c r="R600">
        <f t="shared" ca="1" si="1225"/>
        <v>0.62256457588237524</v>
      </c>
      <c r="S600">
        <f t="shared" ca="1" si="1231"/>
        <v>3.3397498334800109E-2</v>
      </c>
      <c r="T600">
        <f>IF(P600,T599+S600*$D600,0)</f>
        <v>0</v>
      </c>
      <c r="U600">
        <f>IF($P600,T600*Analysis!$B$28+Analysis!$B$29,0)</f>
        <v>0</v>
      </c>
      <c r="V600">
        <f>U600-'Flight Input'!$U600</f>
        <v>0</v>
      </c>
      <c r="W600">
        <f ca="1">MEDIAN2(R600,Analysis!$B$5,2)</f>
        <v>0.62256457588237524</v>
      </c>
      <c r="X600">
        <f t="shared" ref="X600:Y600" ca="1" si="1272">X599+W600*$D600</f>
        <v>3.3397498334800109E-2</v>
      </c>
      <c r="Y600">
        <f t="shared" ca="1" si="1272"/>
        <v>1.6964026645365058E-3</v>
      </c>
      <c r="AA600">
        <f ca="1">AVERAGE2(W600,Analysis!$B$6,2)</f>
        <v>0.62256457588237524</v>
      </c>
      <c r="AB600">
        <f t="shared" ref="AB600:AC600" ca="1" si="1273">AB599+AA600*$D600</f>
        <v>3.3397498334800109E-2</v>
      </c>
      <c r="AC600">
        <f t="shared" ca="1" si="1273"/>
        <v>1.6964026645365058E-3</v>
      </c>
      <c r="AF600">
        <f ca="1">IF(B600&gt;0,C600-Analysis!$B$14,0)</f>
        <v>0.62758154854284776</v>
      </c>
      <c r="AG600">
        <f ca="1">IF(B600&gt;0,AG599+AF600*$D600,0)</f>
        <v>4.2210703563340272E-2</v>
      </c>
      <c r="AH600">
        <f ca="1">IF(B600&gt;0,AH599+AG600*$D600,0)</f>
        <v>-5.1770162542535872E-2</v>
      </c>
      <c r="AI600">
        <f ca="1">IF(AND(B600&gt;Analysis!$B$39,B600&lt;Analysis!$B$40),FilterInput(AF600,Analysis!$B$34,Analysis!$B$35),0)</f>
        <v>0.62758154854284776</v>
      </c>
      <c r="AJ600">
        <f ca="1">MEDIAN2(AI600,Analysis!$B$5,2)</f>
        <v>0.62758154854284776</v>
      </c>
      <c r="AK600">
        <f ca="1">AVERAGE2(AJ600,Analysis!$B$6,2)</f>
        <v>0.62758154854284776</v>
      </c>
      <c r="AL600">
        <f ca="1">INTEGRAL2(R600,$B600,AL599,R599,$B599,Analysis!$B$22)</f>
        <v>3.3397498334800109E-2</v>
      </c>
      <c r="AM600">
        <f ca="1">IF(AND(B600&lt;Analysis!$B$40,B600&gt;0),INTEGRAL2(AL600,$B600,AM599,AL599,$B599,Analysis!$B$23),0)</f>
        <v>1.6964026645365066E-3</v>
      </c>
      <c r="AN600">
        <f>IF($P600,AM600*Analysis!$B$30+Analysis!$B$31,0)</f>
        <v>0</v>
      </c>
      <c r="AO600">
        <f>AN600-'Flight Input'!$U600</f>
        <v>0</v>
      </c>
      <c r="AQ600">
        <f>Analysis!$B$36*'Flight Input'!U600+IF('Flight Input'!U600 &gt; 0,Analysis!$B$37,0)</f>
        <v>0</v>
      </c>
      <c r="AR600">
        <f ca="1">_xlfn.COVARIANCE.P($AN$102:$AN$1102,'Flight Input'!U600:U1600)</f>
        <v>-1.2080322298091304E-3</v>
      </c>
    </row>
    <row r="601" spans="1:44" x14ac:dyDescent="0.3">
      <c r="A601">
        <v>599</v>
      </c>
      <c r="B601">
        <f>'Flight Input'!M601</f>
        <v>12.0291819999984</v>
      </c>
      <c r="C601">
        <f ca="1">INDIRECT(CONCATENATE("'Flight Input'!",Analysis!$B$2,A601+2))</f>
        <v>10.705191930000002</v>
      </c>
      <c r="D601">
        <f t="shared" si="1222"/>
        <v>1.9751999992877245E-2</v>
      </c>
      <c r="F601">
        <f t="shared" ca="1" si="1228"/>
        <v>118.06630711578447</v>
      </c>
      <c r="G601">
        <f t="shared" ca="1" si="1229"/>
        <v>707.83308804437695</v>
      </c>
      <c r="I601">
        <f>SUM(D$2:D601)/COUNT(D$2:D601)</f>
        <v>1.9994293823043345E-2</v>
      </c>
      <c r="J601">
        <f t="shared" si="1223"/>
        <v>0.98788185107658777</v>
      </c>
      <c r="L601">
        <f ca="1">VARA(C$2:C601)</f>
        <v>5.3895377634942902E-3</v>
      </c>
      <c r="M601">
        <f t="shared" ca="1" si="1224"/>
        <v>6.0310172153393043E-2</v>
      </c>
      <c r="N601">
        <f t="shared" ca="1" si="1230"/>
        <v>11.363051340671223</v>
      </c>
      <c r="O601" t="b">
        <f ca="1">IF(OR(O600,M601*MIN((B601-B$2)*Analysis!$B$19,1)&gt;Analysis!$B$18),TRUE,FALSE)</f>
        <v>1</v>
      </c>
      <c r="P601" t="b">
        <f>IF(OR('Flight Input'!N601=3,'Flight Input'!N601=9),TRUE,FALSE)</f>
        <v>0</v>
      </c>
      <c r="Q601">
        <f ca="1">IF(O601,Q600,SUM(C$2:C601)/COUNT(C$2:C601))+(Analysis!$D$14-500)/1000000</f>
        <v>9.8582943641176239</v>
      </c>
      <c r="R601">
        <f t="shared" ca="1" si="1225"/>
        <v>0.84689756588237763</v>
      </c>
      <c r="S601">
        <f t="shared" ca="1" si="1231"/>
        <v>5.0125419050076586E-2</v>
      </c>
      <c r="T601">
        <f>IF(P601,T600+S601*$D601,0)</f>
        <v>0</v>
      </c>
      <c r="U601">
        <f>IF($P601,T601*Analysis!$B$28+Analysis!$B$29,0)</f>
        <v>0</v>
      </c>
      <c r="V601">
        <f>U601-'Flight Input'!$U601</f>
        <v>0</v>
      </c>
      <c r="W601">
        <f ca="1">MEDIAN2(R601,Analysis!$B$5,2)</f>
        <v>0.84689756588237763</v>
      </c>
      <c r="X601">
        <f t="shared" ref="X601:Y601" ca="1" si="1274">X600+W601*$D601</f>
        <v>5.0125419050076586E-2</v>
      </c>
      <c r="Y601">
        <f t="shared" ca="1" si="1274"/>
        <v>2.6864799412565873E-3</v>
      </c>
      <c r="AA601">
        <f ca="1">AVERAGE2(W601,Analysis!$B$6,2)</f>
        <v>0.84689756588237763</v>
      </c>
      <c r="AB601">
        <f t="shared" ref="AB601:AC601" ca="1" si="1275">AB600+AA601*$D601</f>
        <v>5.0125419050076586E-2</v>
      </c>
      <c r="AC601">
        <f t="shared" ca="1" si="1275"/>
        <v>2.6864799412565873E-3</v>
      </c>
      <c r="AF601">
        <f ca="1">IF(B601&gt;0,C601-Analysis!$B$14,0)</f>
        <v>0.85202453854284954</v>
      </c>
      <c r="AG601">
        <f ca="1">IF(B601&gt;0,AG600+AF601*$D601,0)</f>
        <v>5.9039892242569877E-2</v>
      </c>
      <c r="AH601">
        <f ca="1">IF(B601&gt;0,AH600+AG601*$D601,0)</f>
        <v>-5.0604006591381159E-2</v>
      </c>
      <c r="AI601">
        <f ca="1">IF(AND(B601&gt;Analysis!$B$39,B601&lt;Analysis!$B$40),FilterInput(AF601,Analysis!$B$34,Analysis!$B$35),0)</f>
        <v>0.85202453854284954</v>
      </c>
      <c r="AJ601">
        <f ca="1">MEDIAN2(AI601,Analysis!$B$5,2)</f>
        <v>0.85202453854284954</v>
      </c>
      <c r="AK601">
        <f ca="1">AVERAGE2(AJ601,Analysis!$B$6,2)</f>
        <v>0.85202453854284954</v>
      </c>
      <c r="AL601">
        <f ca="1">INTEGRAL2(R601,$B601,AL600,R600,$B600,Analysis!$B$22)</f>
        <v>5.0125419050076586E-2</v>
      </c>
      <c r="AM601">
        <f ca="1">IF(AND(B601&lt;Analysis!$B$40,B601&gt;0),INTEGRAL2(AL601,$B601,AM600,AL600,$B600,Analysis!$B$23),0)</f>
        <v>2.6864799412565882E-3</v>
      </c>
      <c r="AN601">
        <f>IF($P601,AM601*Analysis!$B$30+Analysis!$B$31,0)</f>
        <v>0</v>
      </c>
      <c r="AO601">
        <f>AN601-'Flight Input'!$U601</f>
        <v>0</v>
      </c>
      <c r="AQ601">
        <f>Analysis!$B$36*'Flight Input'!U601+IF('Flight Input'!U601 &gt; 0,Analysis!$B$37,0)</f>
        <v>0</v>
      </c>
      <c r="AR601">
        <f ca="1">_xlfn.COVARIANCE.P($AN$102:$AN$1102,'Flight Input'!U601:U1601)</f>
        <v>-1.0834896156275459E-3</v>
      </c>
    </row>
    <row r="602" spans="1:44" x14ac:dyDescent="0.3">
      <c r="A602">
        <v>600</v>
      </c>
      <c r="B602">
        <f>'Flight Input'!M602</f>
        <v>12.047955999994883</v>
      </c>
      <c r="C602">
        <f ca="1">INDIRECT(CONCATENATE("'Flight Input'!",Analysis!$B$2,A602+2))</f>
        <v>10.637728560000001</v>
      </c>
      <c r="D602">
        <f t="shared" si="1222"/>
        <v>1.8773999996483326E-2</v>
      </c>
      <c r="F602">
        <f t="shared" ca="1" si="1228"/>
        <v>118.26601983173249</v>
      </c>
      <c r="G602">
        <f t="shared" ca="1" si="1229"/>
        <v>710.05341430028204</v>
      </c>
      <c r="I602">
        <f>SUM(D$2:D602)/COUNT(D$2:D602)</f>
        <v>1.9992259999999078E-2</v>
      </c>
      <c r="J602">
        <f t="shared" si="1223"/>
        <v>0.93906341736673049</v>
      </c>
      <c r="L602">
        <f ca="1">VARA(C$2:C602)</f>
        <v>6.3903635239495986E-3</v>
      </c>
      <c r="M602">
        <f t="shared" ca="1" si="1224"/>
        <v>5.3309138204047049E-2</v>
      </c>
      <c r="N602">
        <f t="shared" ca="1" si="1230"/>
        <v>-3.5934467887843531</v>
      </c>
      <c r="O602" t="b">
        <f ca="1">IF(OR(O601,M602*MIN((B602-B$2)*Analysis!$B$19,1)&gt;Analysis!$B$18),TRUE,FALSE)</f>
        <v>1</v>
      </c>
      <c r="P602" t="b">
        <f>IF(OR('Flight Input'!N602=3,'Flight Input'!N602=9),TRUE,FALSE)</f>
        <v>0</v>
      </c>
      <c r="Q602">
        <f ca="1">IF(O602,Q601,SUM(C$2:C602)/COUNT(C$2:C602))+(Analysis!$D$14-500)/1000000</f>
        <v>9.8584043641176233</v>
      </c>
      <c r="R602">
        <f t="shared" ca="1" si="1225"/>
        <v>0.77932419588237778</v>
      </c>
      <c r="S602">
        <f t="shared" ca="1" si="1231"/>
        <v>6.4756451500831716E-2</v>
      </c>
      <c r="T602">
        <f>IF(P602,T601+S602*$D602,0)</f>
        <v>0</v>
      </c>
      <c r="U602">
        <f>IF($P602,T602*Analysis!$B$28+Analysis!$B$29,0)</f>
        <v>0</v>
      </c>
      <c r="V602">
        <f>U602-'Flight Input'!$U602</f>
        <v>0</v>
      </c>
      <c r="W602">
        <f ca="1">MEDIAN2(R602,Analysis!$B$5,2)</f>
        <v>0.77932419588237778</v>
      </c>
      <c r="X602">
        <f t="shared" ref="X602:Y602" ca="1" si="1276">X601+W602*$D602</f>
        <v>6.4756451500831716E-2</v>
      </c>
      <c r="Y602">
        <f t="shared" ca="1" si="1276"/>
        <v>3.9022175615054744E-3</v>
      </c>
      <c r="AA602">
        <f ca="1">AVERAGE2(W602,Analysis!$B$6,2)</f>
        <v>0.77932419588237778</v>
      </c>
      <c r="AB602">
        <f t="shared" ref="AB602:AC602" ca="1" si="1277">AB601+AA602*$D602</f>
        <v>6.4756451500831716E-2</v>
      </c>
      <c r="AC602">
        <f t="shared" ca="1" si="1277"/>
        <v>3.9022175615054744E-3</v>
      </c>
      <c r="AF602">
        <f ca="1">IF(B602&gt;0,C602-Analysis!$B$14,0)</f>
        <v>0.78456116854284907</v>
      </c>
      <c r="AG602">
        <f ca="1">IF(B602&gt;0,AG601+AF602*$D602,0)</f>
        <v>7.3769243618034275E-2</v>
      </c>
      <c r="AH602">
        <f ca="1">IF(B602&gt;0,AH601+AG602*$D602,0)</f>
        <v>-4.9219062811955608E-2</v>
      </c>
      <c r="AI602">
        <f ca="1">IF(AND(B602&gt;Analysis!$B$39,B602&lt;Analysis!$B$40),FilterInput(AF602,Analysis!$B$34,Analysis!$B$35),0)</f>
        <v>0.78456116854284907</v>
      </c>
      <c r="AJ602">
        <f ca="1">MEDIAN2(AI602,Analysis!$B$5,2)</f>
        <v>0.78456116854284907</v>
      </c>
      <c r="AK602">
        <f ca="1">AVERAGE2(AJ602,Analysis!$B$6,2)</f>
        <v>0.78456116854284907</v>
      </c>
      <c r="AL602">
        <f ca="1">INTEGRAL2(R602,$B602,AL601,R601,$B601,Analysis!$B$22)</f>
        <v>6.4756451500831716E-2</v>
      </c>
      <c r="AM602">
        <f ca="1">IF(AND(B602&lt;Analysis!$B$40,B602&gt;0),INTEGRAL2(AL602,$B602,AM601,AL601,$B601,Analysis!$B$23),0)</f>
        <v>3.9022175615054753E-3</v>
      </c>
      <c r="AN602">
        <f>IF($P602,AM602*Analysis!$B$30+Analysis!$B$31,0)</f>
        <v>0</v>
      </c>
      <c r="AO602">
        <f>AN602-'Flight Input'!$U602</f>
        <v>0</v>
      </c>
      <c r="AQ602">
        <f>Analysis!$B$36*'Flight Input'!U602+IF('Flight Input'!U602 &gt; 0,Analysis!$B$37,0)</f>
        <v>0</v>
      </c>
      <c r="AR602">
        <f ca="1">_xlfn.COVARIANCE.P($AN$102:$AN$1102,'Flight Input'!U602:U1602)</f>
        <v>-9.5655916567319462E-4</v>
      </c>
    </row>
    <row r="603" spans="1:44" x14ac:dyDescent="0.3">
      <c r="A603">
        <v>601</v>
      </c>
      <c r="B603">
        <f>'Flight Input'!M603</f>
        <v>12.069656000006944</v>
      </c>
      <c r="C603">
        <f ca="1">INDIRECT(CONCATENATE("'Flight Input'!",Analysis!$B$2,A603+2))</f>
        <v>10.740929760000002</v>
      </c>
      <c r="D603">
        <f t="shared" si="1222"/>
        <v>2.1700000012060627E-2</v>
      </c>
      <c r="F603">
        <f t="shared" ca="1" si="1228"/>
        <v>118.49909800765404</v>
      </c>
      <c r="G603">
        <f t="shared" ca="1" si="1229"/>
        <v>712.62484472847734</v>
      </c>
      <c r="I603">
        <f>SUM(D$2:D603)/COUNT(D$2:D603)</f>
        <v>1.9995101497523309E-2</v>
      </c>
      <c r="J603">
        <f t="shared" si="1223"/>
        <v>1.0852658094658083</v>
      </c>
      <c r="L603">
        <f ca="1">VARA(C$2:C603)</f>
        <v>7.6688575592355011E-3</v>
      </c>
      <c r="M603">
        <f t="shared" ca="1" si="1224"/>
        <v>5.891677578688153E-2</v>
      </c>
      <c r="N603">
        <f t="shared" ca="1" si="1230"/>
        <v>4.7558156655595738</v>
      </c>
      <c r="O603" t="b">
        <f ca="1">IF(OR(O602,M603*MIN((B603-B$2)*Analysis!$B$19,1)&gt;Analysis!$B$18),TRUE,FALSE)</f>
        <v>1</v>
      </c>
      <c r="P603" t="b">
        <f>IF(OR('Flight Input'!N603=3,'Flight Input'!N603=9),TRUE,FALSE)</f>
        <v>0</v>
      </c>
      <c r="Q603">
        <f ca="1">IF(O603,Q602,SUM(C$2:C603)/COUNT(C$2:C603))+(Analysis!$D$14-500)/1000000</f>
        <v>9.8585143641176227</v>
      </c>
      <c r="R603">
        <f t="shared" ca="1" si="1225"/>
        <v>0.88241539588237927</v>
      </c>
      <c r="S603">
        <f t="shared" ca="1" si="1231"/>
        <v>8.3904865602121834E-2</v>
      </c>
      <c r="T603">
        <f>IF(P603,T602+S603*$D603,0)</f>
        <v>0</v>
      </c>
      <c r="U603">
        <f>IF($P603,T603*Analysis!$B$28+Analysis!$B$29,0)</f>
        <v>0</v>
      </c>
      <c r="V603">
        <f>U603-'Flight Input'!$U603</f>
        <v>0</v>
      </c>
      <c r="W603">
        <f ca="1">MEDIAN2(R603,Analysis!$B$5,2)</f>
        <v>0.88241539588237927</v>
      </c>
      <c r="X603">
        <f t="shared" ref="X603:Y603" ca="1" si="1278">X602+W603*$D603</f>
        <v>8.3904865602121834E-2</v>
      </c>
      <c r="Y603">
        <f t="shared" ca="1" si="1278"/>
        <v>5.7229531460834633E-3</v>
      </c>
      <c r="AA603">
        <f ca="1">AVERAGE2(W603,Analysis!$B$6,2)</f>
        <v>0.88241539588237927</v>
      </c>
      <c r="AB603">
        <f t="shared" ref="AB603:AC603" ca="1" si="1279">AB602+AA603*$D603</f>
        <v>8.3904865602121834E-2</v>
      </c>
      <c r="AC603">
        <f t="shared" ca="1" si="1279"/>
        <v>5.7229531460834633E-3</v>
      </c>
      <c r="AF603">
        <f ca="1">IF(B603&gt;0,C603-Analysis!$B$14,0)</f>
        <v>0.88776236854284996</v>
      </c>
      <c r="AG603">
        <f ca="1">IF(B603&gt;0,AG602+AF603*$D603,0)</f>
        <v>9.3033687026121081E-2</v>
      </c>
      <c r="AH603">
        <f ca="1">IF(B603&gt;0,AH602+AG603*$D603,0)</f>
        <v>-4.7200231802366738E-2</v>
      </c>
      <c r="AI603">
        <f ca="1">IF(AND(B603&gt;Analysis!$B$39,B603&lt;Analysis!$B$40),FilterInput(AF603,Analysis!$B$34,Analysis!$B$35),0)</f>
        <v>0.88776236854284996</v>
      </c>
      <c r="AJ603">
        <f ca="1">MEDIAN2(AI603,Analysis!$B$5,2)</f>
        <v>0.88776236854284996</v>
      </c>
      <c r="AK603">
        <f ca="1">AVERAGE2(AJ603,Analysis!$B$6,2)</f>
        <v>0.88776236854284996</v>
      </c>
      <c r="AL603">
        <f ca="1">INTEGRAL2(R603,$B603,AL602,R602,$B602,Analysis!$B$22)</f>
        <v>8.3904865602121834E-2</v>
      </c>
      <c r="AM603">
        <f ca="1">IF(AND(B603&lt;Analysis!$B$40,B603&gt;0),INTEGRAL2(AL603,$B603,AM602,AL602,$B602,Analysis!$B$23),0)</f>
        <v>5.7229531460834641E-3</v>
      </c>
      <c r="AN603">
        <f>IF($P603,AM603*Analysis!$B$30+Analysis!$B$31,0)</f>
        <v>0</v>
      </c>
      <c r="AO603">
        <f>AN603-'Flight Input'!$U603</f>
        <v>0</v>
      </c>
      <c r="AQ603">
        <f>Analysis!$B$36*'Flight Input'!U603+IF('Flight Input'!U603 &gt; 0,Analysis!$B$37,0)</f>
        <v>0</v>
      </c>
      <c r="AR603">
        <f ca="1">_xlfn.COVARIANCE.P($AN$102:$AN$1102,'Flight Input'!U603:U1603)</f>
        <v>-8.2708136876290218E-4</v>
      </c>
    </row>
    <row r="604" spans="1:44" x14ac:dyDescent="0.3">
      <c r="A604">
        <v>602</v>
      </c>
      <c r="B604">
        <f>'Flight Input'!M604</f>
        <v>12.09146700000565</v>
      </c>
      <c r="C604">
        <f ca="1">INDIRECT(CONCATENATE("'Flight Input'!",Analysis!$B$2,A604+2))</f>
        <v>10.76819175</v>
      </c>
      <c r="D604">
        <f t="shared" si="1222"/>
        <v>2.1810999998706393E-2</v>
      </c>
      <c r="F604">
        <f t="shared" ca="1" si="1228"/>
        <v>118.73396303789936</v>
      </c>
      <c r="G604">
        <f t="shared" ca="1" si="1229"/>
        <v>715.21455119614336</v>
      </c>
      <c r="I604">
        <f>SUM(D$2:D604)/COUNT(D$2:D604)</f>
        <v>1.9998117940216303E-2</v>
      </c>
      <c r="J604">
        <f t="shared" si="1223"/>
        <v>1.0906526336083044</v>
      </c>
      <c r="L604">
        <f ca="1">VARA(C$2:C604)</f>
        <v>9.0195913115460706E-3</v>
      </c>
      <c r="M604">
        <f t="shared" ca="1" si="1224"/>
        <v>6.1929015285437684E-2</v>
      </c>
      <c r="N604">
        <f t="shared" ca="1" si="1230"/>
        <v>1.2499193068458412</v>
      </c>
      <c r="O604" t="b">
        <f ca="1">IF(OR(O603,M604*MIN((B604-B$2)*Analysis!$B$19,1)&gt;Analysis!$B$18),TRUE,FALSE)</f>
        <v>1</v>
      </c>
      <c r="P604" t="b">
        <f>IF(OR('Flight Input'!N604=3,'Flight Input'!N604=9),TRUE,FALSE)</f>
        <v>0</v>
      </c>
      <c r="Q604">
        <f ca="1">IF(O604,Q603,SUM(C$2:C604)/COUNT(C$2:C604))+(Analysis!$D$14-500)/1000000</f>
        <v>9.8586243641176221</v>
      </c>
      <c r="R604">
        <f t="shared" ca="1" si="1225"/>
        <v>0.90956738588237762</v>
      </c>
      <c r="S604">
        <f t="shared" ca="1" si="1231"/>
        <v>0.10374343985442575</v>
      </c>
      <c r="T604">
        <f>IF(P604,T603+S604*$D604,0)</f>
        <v>0</v>
      </c>
      <c r="U604">
        <f>IF($P604,T604*Analysis!$B$28+Analysis!$B$29,0)</f>
        <v>0</v>
      </c>
      <c r="V604">
        <f>U604-'Flight Input'!$U604</f>
        <v>0</v>
      </c>
      <c r="W604">
        <f ca="1">MEDIAN2(R604,Analysis!$B$5,2)</f>
        <v>0.90956738588237762</v>
      </c>
      <c r="X604">
        <f t="shared" ref="X604:Y604" ca="1" si="1280">X603+W604*$D604</f>
        <v>0.10374343985442575</v>
      </c>
      <c r="Y604">
        <f t="shared" ca="1" si="1280"/>
        <v>7.9857013126141407E-3</v>
      </c>
      <c r="AA604">
        <f ca="1">AVERAGE2(W604,Analysis!$B$6,2)</f>
        <v>0.90956738588237762</v>
      </c>
      <c r="AB604">
        <f t="shared" ref="AB604:AC604" ca="1" si="1281">AB603+AA604*$D604</f>
        <v>0.10374343985442575</v>
      </c>
      <c r="AC604">
        <f t="shared" ca="1" si="1281"/>
        <v>7.9857013126141407E-3</v>
      </c>
      <c r="AF604">
        <f ca="1">IF(B604&gt;0,C604-Analysis!$B$14,0)</f>
        <v>0.91502435854284769</v>
      </c>
      <c r="AG604">
        <f ca="1">IF(B604&gt;0,AG603+AF604*$D604,0)</f>
        <v>0.11299128330911545</v>
      </c>
      <c r="AH604">
        <f ca="1">IF(B604&gt;0,AH603+AG604*$D604,0)</f>
        <v>-4.4735778922257788E-2</v>
      </c>
      <c r="AI604">
        <f ca="1">IF(AND(B604&gt;Analysis!$B$39,B604&lt;Analysis!$B$40),FilterInput(AF604,Analysis!$B$34,Analysis!$B$35),0)</f>
        <v>0.91502435854284769</v>
      </c>
      <c r="AJ604">
        <f ca="1">MEDIAN2(AI604,Analysis!$B$5,2)</f>
        <v>0.91502435854284769</v>
      </c>
      <c r="AK604">
        <f ca="1">AVERAGE2(AJ604,Analysis!$B$6,2)</f>
        <v>0.91502435854284769</v>
      </c>
      <c r="AL604">
        <f ca="1">INTEGRAL2(R604,$B604,AL603,R603,$B603,Analysis!$B$22)</f>
        <v>0.10374343985442575</v>
      </c>
      <c r="AM604">
        <f ca="1">IF(AND(B604&lt;Analysis!$B$40,B604&gt;0),INTEGRAL2(AL604,$B604,AM603,AL603,$B603,Analysis!$B$23),0)</f>
        <v>7.9857013126141407E-3</v>
      </c>
      <c r="AN604">
        <f>IF($P604,AM604*Analysis!$B$30+Analysis!$B$31,0)</f>
        <v>0</v>
      </c>
      <c r="AO604">
        <f>AN604-'Flight Input'!$U604</f>
        <v>0</v>
      </c>
      <c r="AQ604">
        <f>Analysis!$B$36*'Flight Input'!U604+IF('Flight Input'!U604 &gt; 0,Analysis!$B$37,0)</f>
        <v>0</v>
      </c>
      <c r="AR604">
        <f ca="1">_xlfn.COVARIANCE.P($AN$102:$AN$1102,'Flight Input'!U604:U1604)</f>
        <v>-6.9538594871673036E-4</v>
      </c>
    </row>
    <row r="605" spans="1:44" x14ac:dyDescent="0.3">
      <c r="A605">
        <v>603</v>
      </c>
      <c r="B605">
        <f>'Flight Input'!M605</f>
        <v>12.106241999994381</v>
      </c>
      <c r="C605">
        <f ca="1">INDIRECT(CONCATENATE("'Flight Input'!",Analysis!$B$2,A605+2))</f>
        <v>11.058508890000001</v>
      </c>
      <c r="D605">
        <f t="shared" si="1222"/>
        <v>1.4774999988730997E-2</v>
      </c>
      <c r="F605">
        <f t="shared" ca="1" si="1228"/>
        <v>118.89735250662449</v>
      </c>
      <c r="G605">
        <f t="shared" ca="1" si="1229"/>
        <v>716.97125957808885</v>
      </c>
      <c r="I605">
        <f>SUM(D$2:D605)/COUNT(D$2:D605)</f>
        <v>1.9989456053066245E-2</v>
      </c>
      <c r="J605">
        <f t="shared" si="1223"/>
        <v>0.73913967191041263</v>
      </c>
      <c r="L605">
        <f ca="1">VARA(C$2:C605)</f>
        <v>1.1371096272293973E-2</v>
      </c>
      <c r="M605">
        <f t="shared" ca="1" si="1224"/>
        <v>0.15915431218554399</v>
      </c>
      <c r="N605">
        <f t="shared" ca="1" si="1230"/>
        <v>19.649214228184629</v>
      </c>
      <c r="O605" t="b">
        <f ca="1">IF(OR(O604,M605*MIN((B605-B$2)*Analysis!$B$19,1)&gt;Analysis!$B$18),TRUE,FALSE)</f>
        <v>1</v>
      </c>
      <c r="P605" t="b">
        <f>IF(OR('Flight Input'!N605=3,'Flight Input'!N605=9),TRUE,FALSE)</f>
        <v>0</v>
      </c>
      <c r="Q605">
        <f ca="1">IF(O605,Q604,SUM(C$2:C605)/COUNT(C$2:C605))+(Analysis!$D$14-500)/1000000</f>
        <v>9.8587343641176215</v>
      </c>
      <c r="R605">
        <f t="shared" ca="1" si="1225"/>
        <v>1.1997745258823791</v>
      </c>
      <c r="S605">
        <f t="shared" ca="1" si="1231"/>
        <v>0.12147010846081763</v>
      </c>
      <c r="T605">
        <f>IF(P605,T604+S605*$D605,0)</f>
        <v>0</v>
      </c>
      <c r="U605">
        <f>IF($P605,T605*Analysis!$B$28+Analysis!$B$29,0)</f>
        <v>0</v>
      </c>
      <c r="V605">
        <f>U605-'Flight Input'!$U605</f>
        <v>0</v>
      </c>
      <c r="W605">
        <f ca="1">MEDIAN2(R605,Analysis!$B$5,2)</f>
        <v>1.1997745258823791</v>
      </c>
      <c r="X605">
        <f t="shared" ref="X605:Y605" ca="1" si="1282">X604+W605*$D605</f>
        <v>0.12147010846081763</v>
      </c>
      <c r="Y605">
        <f t="shared" ca="1" si="1282"/>
        <v>9.7804221637538737E-3</v>
      </c>
      <c r="AA605">
        <f ca="1">AVERAGE2(W605,Analysis!$B$6,2)</f>
        <v>1.1997745258823791</v>
      </c>
      <c r="AB605">
        <f t="shared" ref="AB605:AC605" ca="1" si="1283">AB604+AA605*$D605</f>
        <v>0.12147010846081763</v>
      </c>
      <c r="AC605">
        <f t="shared" ca="1" si="1283"/>
        <v>9.7804221637538737E-3</v>
      </c>
      <c r="AF605">
        <f ca="1">IF(B605&gt;0,C605-Analysis!$B$14,0)</f>
        <v>1.2053414985428486</v>
      </c>
      <c r="AG605">
        <f ca="1">IF(B605&gt;0,AG604+AF605*$D605,0)</f>
        <v>0.13080020393650305</v>
      </c>
      <c r="AH605">
        <f ca="1">IF(B605&gt;0,AH604+AG605*$D605,0)</f>
        <v>-4.2803205910569943E-2</v>
      </c>
      <c r="AI605">
        <f ca="1">IF(AND(B605&gt;Analysis!$B$39,B605&lt;Analysis!$B$40),FilterInput(AF605,Analysis!$B$34,Analysis!$B$35),0)</f>
        <v>1.2053414985428486</v>
      </c>
      <c r="AJ605">
        <f ca="1">MEDIAN2(AI605,Analysis!$B$5,2)</f>
        <v>1.2053414985428486</v>
      </c>
      <c r="AK605">
        <f ca="1">AVERAGE2(AJ605,Analysis!$B$6,2)</f>
        <v>1.2053414985428486</v>
      </c>
      <c r="AL605">
        <f ca="1">INTEGRAL2(R605,$B605,AL604,R604,$B604,Analysis!$B$22)</f>
        <v>0.12147010846081763</v>
      </c>
      <c r="AM605">
        <f ca="1">IF(AND(B605&lt;Analysis!$B$40,B605&gt;0),INTEGRAL2(AL605,$B605,AM604,AL604,$B604,Analysis!$B$23),0)</f>
        <v>9.7804221637538737E-3</v>
      </c>
      <c r="AN605">
        <f>IF($P605,AM605*Analysis!$B$30+Analysis!$B$31,0)</f>
        <v>0</v>
      </c>
      <c r="AO605">
        <f>AN605-'Flight Input'!$U605</f>
        <v>0</v>
      </c>
      <c r="AQ605">
        <f>Analysis!$B$36*'Flight Input'!U605+IF('Flight Input'!U605 &gt; 0,Analysis!$B$37,0)</f>
        <v>0</v>
      </c>
      <c r="AR605">
        <f ca="1">_xlfn.COVARIANCE.P($AN$102:$AN$1102,'Flight Input'!U605:U1605)</f>
        <v>-5.6116352434224675E-4</v>
      </c>
    </row>
    <row r="606" spans="1:44" x14ac:dyDescent="0.3">
      <c r="A606">
        <v>604</v>
      </c>
      <c r="B606">
        <f>'Flight Input'!M606</f>
        <v>12.129990000001271</v>
      </c>
      <c r="C606">
        <f ca="1">INDIRECT(CONCATENATE("'Flight Input'!",Analysis!$B$2,A606+2))</f>
        <v>11.18580345</v>
      </c>
      <c r="D606">
        <f t="shared" si="1222"/>
        <v>2.3748000006889924E-2</v>
      </c>
      <c r="F606">
        <f t="shared" ca="1" si="1228"/>
        <v>119.16299296703215</v>
      </c>
      <c r="G606">
        <f t="shared" ca="1" si="1229"/>
        <v>719.80114233589097</v>
      </c>
      <c r="I606">
        <f>SUM(D$2:D606)/COUNT(D$2:D606)</f>
        <v>1.999567880795668E-2</v>
      </c>
      <c r="J606">
        <f t="shared" si="1223"/>
        <v>1.1876566049580732</v>
      </c>
      <c r="L606">
        <f ca="1">VARA(C$2:C606)</f>
        <v>1.4236053313618194E-2</v>
      </c>
      <c r="M606">
        <f t="shared" ca="1" si="1224"/>
        <v>0.12063992927796115</v>
      </c>
      <c r="N606">
        <f t="shared" ca="1" si="1230"/>
        <v>5.360222332957207</v>
      </c>
      <c r="O606" t="b">
        <f ca="1">IF(OR(O605,M606*MIN((B606-B$2)*Analysis!$B$19,1)&gt;Analysis!$B$18),TRUE,FALSE)</f>
        <v>1</v>
      </c>
      <c r="P606" t="b">
        <f>IF(OR('Flight Input'!N606=3,'Flight Input'!N606=9),TRUE,FALSE)</f>
        <v>0</v>
      </c>
      <c r="Q606">
        <f ca="1">IF(O606,Q605,SUM(C$2:C606)/COUNT(C$2:C606))+(Analysis!$D$14-500)/1000000</f>
        <v>9.8588443641176209</v>
      </c>
      <c r="R606">
        <f t="shared" ca="1" si="1225"/>
        <v>1.326959085882379</v>
      </c>
      <c r="S606">
        <f t="shared" ca="1" si="1231"/>
        <v>0.15298273284149499</v>
      </c>
      <c r="T606">
        <f>IF(P606,T605+S606*$D606,0)</f>
        <v>0</v>
      </c>
      <c r="U606">
        <f>IF($P606,T606*Analysis!$B$28+Analysis!$B$29,0)</f>
        <v>0</v>
      </c>
      <c r="V606">
        <f>U606-'Flight Input'!$U606</f>
        <v>0</v>
      </c>
      <c r="W606">
        <f ca="1">MEDIAN2(R606,Analysis!$B$5,2)</f>
        <v>1.326959085882379</v>
      </c>
      <c r="X606">
        <f t="shared" ref="X606:Y606" ca="1" si="1284">X605+W606*$D606</f>
        <v>0.15298273284149499</v>
      </c>
      <c r="Y606">
        <f t="shared" ca="1" si="1284"/>
        <v>1.3413456104327736E-2</v>
      </c>
      <c r="AA606">
        <f ca="1">AVERAGE2(W606,Analysis!$B$6,2)</f>
        <v>1.326959085882379</v>
      </c>
      <c r="AB606">
        <f t="shared" ref="AB606:AC606" ca="1" si="1285">AB605+AA606*$D606</f>
        <v>0.15298273284149499</v>
      </c>
      <c r="AC606">
        <f t="shared" ca="1" si="1285"/>
        <v>1.3413456104327736E-2</v>
      </c>
      <c r="AF606">
        <f ca="1">IF(B606&gt;0,C606-Analysis!$B$14,0)</f>
        <v>1.3326360585428478</v>
      </c>
      <c r="AG606">
        <f ca="1">IF(B606&gt;0,AG605+AF606*$D606,0)</f>
        <v>0.16244764506396037</v>
      </c>
      <c r="AH606">
        <f ca="1">IF(B606&gt;0,AH605+AG606*$D606,0)</f>
        <v>-3.894539923447176E-2</v>
      </c>
      <c r="AI606">
        <f ca="1">IF(AND(B606&gt;Analysis!$B$39,B606&lt;Analysis!$B$40),FilterInput(AF606,Analysis!$B$34,Analysis!$B$35),0)</f>
        <v>1.3326360585428478</v>
      </c>
      <c r="AJ606">
        <f ca="1">MEDIAN2(AI606,Analysis!$B$5,2)</f>
        <v>1.3326360585428478</v>
      </c>
      <c r="AK606">
        <f ca="1">AVERAGE2(AJ606,Analysis!$B$6,2)</f>
        <v>1.3326360585428478</v>
      </c>
      <c r="AL606">
        <f ca="1">INTEGRAL2(R606,$B606,AL605,R605,$B605,Analysis!$B$22)</f>
        <v>0.15298273284149502</v>
      </c>
      <c r="AM606">
        <f ca="1">IF(AND(B606&lt;Analysis!$B$40,B606&gt;0),INTEGRAL2(AL606,$B606,AM605,AL605,$B605,Analysis!$B$23),0)</f>
        <v>1.3413456104327736E-2</v>
      </c>
      <c r="AN606">
        <f>IF($P606,AM606*Analysis!$B$30+Analysis!$B$31,0)</f>
        <v>0</v>
      </c>
      <c r="AO606">
        <f>AN606-'Flight Input'!$U606</f>
        <v>0</v>
      </c>
      <c r="AQ606">
        <f>Analysis!$B$36*'Flight Input'!U606+IF('Flight Input'!U606 &gt; 0,Analysis!$B$37,0)</f>
        <v>0</v>
      </c>
      <c r="AR606">
        <f ca="1">_xlfn.COVARIANCE.P($AN$102:$AN$1102,'Flight Input'!U606:U1606)</f>
        <v>-4.2432412687131425E-4</v>
      </c>
    </row>
    <row r="607" spans="1:44" x14ac:dyDescent="0.3">
      <c r="A607">
        <v>605</v>
      </c>
      <c r="B607">
        <f>'Flight Input'!M607</f>
        <v>12.152386999994633</v>
      </c>
      <c r="C607">
        <f ca="1">INDIRECT(CONCATENATE("'Flight Input'!",Analysis!$B$2,A607+2))</f>
        <v>11.226779820000001</v>
      </c>
      <c r="D607">
        <f t="shared" si="1222"/>
        <v>2.2396999993361533E-2</v>
      </c>
      <c r="F607">
        <f t="shared" ca="1" si="1228"/>
        <v>119.41443915458616</v>
      </c>
      <c r="G607">
        <f t="shared" ca="1" si="1229"/>
        <v>722.47566752884347</v>
      </c>
      <c r="I607">
        <f>SUM(D$2:D607)/COUNT(D$2:D607)</f>
        <v>1.999964793388297E-2</v>
      </c>
      <c r="J607">
        <f t="shared" si="1223"/>
        <v>1.1198697130771498</v>
      </c>
      <c r="L607">
        <f ca="1">VARA(C$2:C607)</f>
        <v>1.7263141327029517E-2</v>
      </c>
      <c r="M607">
        <f t="shared" ca="1" si="1224"/>
        <v>0.13515595902614419</v>
      </c>
      <c r="N607">
        <f t="shared" ca="1" si="1230"/>
        <v>1.8295472613361778</v>
      </c>
      <c r="O607" t="b">
        <f ca="1">IF(OR(O606,M607*MIN((B607-B$2)*Analysis!$B$19,1)&gt;Analysis!$B$18),TRUE,FALSE)</f>
        <v>1</v>
      </c>
      <c r="P607" t="b">
        <f>IF(OR('Flight Input'!N607=3,'Flight Input'!N607=9),TRUE,FALSE)</f>
        <v>0</v>
      </c>
      <c r="Q607">
        <f ca="1">IF(O607,Q606,SUM(C$2:C607)/COUNT(C$2:C607))+(Analysis!$D$14-500)/1000000</f>
        <v>9.8589543641176203</v>
      </c>
      <c r="R607">
        <f t="shared" ca="1" si="1225"/>
        <v>1.3678254558823806</v>
      </c>
      <c r="S607">
        <f t="shared" ca="1" si="1231"/>
        <v>0.1836179195678124</v>
      </c>
      <c r="T607">
        <f>IF(P607,T606+S607*$D607,0)</f>
        <v>0</v>
      </c>
      <c r="U607">
        <f>IF($P607,T607*Analysis!$B$28+Analysis!$B$29,0)</f>
        <v>0</v>
      </c>
      <c r="V607">
        <f>U607-'Flight Input'!$U607</f>
        <v>0</v>
      </c>
      <c r="W607">
        <f ca="1">MEDIAN2(R607,Analysis!$B$5,2)</f>
        <v>1.3678254558823806</v>
      </c>
      <c r="X607">
        <f t="shared" ref="X607:Y607" ca="1" si="1286">X606+W607*$D607</f>
        <v>0.1836179195678124</v>
      </c>
      <c r="Y607">
        <f t="shared" ca="1" si="1286"/>
        <v>1.7525946647669089E-2</v>
      </c>
      <c r="AA607">
        <f ca="1">AVERAGE2(W607,Analysis!$B$6,2)</f>
        <v>1.3678254558823806</v>
      </c>
      <c r="AB607">
        <f t="shared" ref="AB607:AC607" ca="1" si="1287">AB606+AA607*$D607</f>
        <v>0.1836179195678124</v>
      </c>
      <c r="AC607">
        <f t="shared" ca="1" si="1287"/>
        <v>1.7525946647669089E-2</v>
      </c>
      <c r="AF607">
        <f ca="1">IF(B607&gt;0,C607-Analysis!$B$14,0)</f>
        <v>1.3736124285428488</v>
      </c>
      <c r="AG607">
        <f ca="1">IF(B607&gt;0,AG606+AF607*$D607,0)</f>
        <v>0.19321244261691586</v>
      </c>
      <c r="AH607">
        <f ca="1">IF(B607&gt;0,AH606+AG607*$D607,0)</f>
        <v>-3.4618020158463332E-2</v>
      </c>
      <c r="AI607">
        <f ca="1">IF(AND(B607&gt;Analysis!$B$39,B607&lt;Analysis!$B$40),FilterInput(AF607,Analysis!$B$34,Analysis!$B$35),0)</f>
        <v>1.3736124285428488</v>
      </c>
      <c r="AJ607">
        <f ca="1">MEDIAN2(AI607,Analysis!$B$5,2)</f>
        <v>1.3736124285428488</v>
      </c>
      <c r="AK607">
        <f ca="1">AVERAGE2(AJ607,Analysis!$B$6,2)</f>
        <v>1.3736124285428488</v>
      </c>
      <c r="AL607">
        <f ca="1">INTEGRAL2(R607,$B607,AL606,R606,$B606,Analysis!$B$22)</f>
        <v>0.18361791956781243</v>
      </c>
      <c r="AM607">
        <f ca="1">IF(AND(B607&lt;Analysis!$B$40,B607&gt;0),INTEGRAL2(AL607,$B607,AM606,AL606,$B606,Analysis!$B$23),0)</f>
        <v>1.7525946647669089E-2</v>
      </c>
      <c r="AN607">
        <f>IF($P607,AM607*Analysis!$B$30+Analysis!$B$31,0)</f>
        <v>0</v>
      </c>
      <c r="AO607">
        <f>AN607-'Flight Input'!$U607</f>
        <v>0</v>
      </c>
      <c r="AQ607">
        <f>Analysis!$B$36*'Flight Input'!U607+IF('Flight Input'!U607 &gt; 0,Analysis!$B$37,0)</f>
        <v>0</v>
      </c>
      <c r="AR607">
        <f ca="1">_xlfn.COVARIANCE.P($AN$102:$AN$1102,'Flight Input'!U607:U1607)</f>
        <v>-2.8516043603753313E-4</v>
      </c>
    </row>
    <row r="608" spans="1:44" x14ac:dyDescent="0.3">
      <c r="A608">
        <v>606</v>
      </c>
      <c r="B608">
        <f>'Flight Input'!M608</f>
        <v>12.175002000003587</v>
      </c>
      <c r="C608">
        <f ca="1">INDIRECT(CONCATENATE("'Flight Input'!",Analysis!$B$2,A608+2))</f>
        <v>11.147789700000002</v>
      </c>
      <c r="D608">
        <f t="shared" si="1222"/>
        <v>2.2615000008954667E-2</v>
      </c>
      <c r="F608">
        <f t="shared" ca="1" si="1228"/>
        <v>119.66654641875149</v>
      </c>
      <c r="G608">
        <f t="shared" ca="1" si="1229"/>
        <v>725.18192647717513</v>
      </c>
      <c r="I608">
        <f>SUM(D$2:D608)/COUNT(D$2:D608)</f>
        <v>2.0003963696383086E-2</v>
      </c>
      <c r="J608">
        <f t="shared" si="1223"/>
        <v>1.1305259473673051</v>
      </c>
      <c r="L608">
        <f ca="1">VARA(C$2:C608)</f>
        <v>1.9927196667667835E-2</v>
      </c>
      <c r="M608">
        <f t="shared" ca="1" si="1224"/>
        <v>0.11780036876336304</v>
      </c>
      <c r="N608">
        <f t="shared" ca="1" si="1230"/>
        <v>-3.4928198084776239</v>
      </c>
      <c r="O608" t="b">
        <f ca="1">IF(OR(O607,M608*MIN((B608-B$2)*Analysis!$B$19,1)&gt;Analysis!$B$18),TRUE,FALSE)</f>
        <v>1</v>
      </c>
      <c r="P608" t="b">
        <f>IF(OR('Flight Input'!N608=3,'Flight Input'!N608=9),TRUE,FALSE)</f>
        <v>0</v>
      </c>
      <c r="Q608">
        <f ca="1">IF(O608,Q607,SUM(C$2:C608)/COUNT(C$2:C608))+(Analysis!$D$14-500)/1000000</f>
        <v>9.8590643641176197</v>
      </c>
      <c r="R608">
        <f t="shared" ca="1" si="1225"/>
        <v>1.2887253358823827</v>
      </c>
      <c r="S608">
        <f t="shared" ca="1" si="1231"/>
        <v>0.21276244305033259</v>
      </c>
      <c r="T608">
        <f>IF(P608,T607+S608*$D608,0)</f>
        <v>0</v>
      </c>
      <c r="U608">
        <f>IF($P608,T608*Analysis!$B$28+Analysis!$B$29,0)</f>
        <v>0</v>
      </c>
      <c r="V608">
        <f>U608-'Flight Input'!$U608</f>
        <v>0</v>
      </c>
      <c r="W608">
        <f ca="1">MEDIAN2(R608,Analysis!$B$5,2)</f>
        <v>1.2887253358823827</v>
      </c>
      <c r="X608">
        <f t="shared" ref="X608:Y608" ca="1" si="1288">X607+W608*$D608</f>
        <v>0.21276244305033259</v>
      </c>
      <c r="Y608">
        <f t="shared" ca="1" si="1288"/>
        <v>2.2337569299157575E-2</v>
      </c>
      <c r="AA608">
        <f ca="1">AVERAGE2(W608,Analysis!$B$6,2)</f>
        <v>1.2887253358823827</v>
      </c>
      <c r="AB608">
        <f t="shared" ref="AB608:AC608" ca="1" si="1289">AB607+AA608*$D608</f>
        <v>0.21276244305033259</v>
      </c>
      <c r="AC608">
        <f t="shared" ca="1" si="1289"/>
        <v>2.2337569299157575E-2</v>
      </c>
      <c r="AF608">
        <f ca="1">IF(B608&gt;0,C608-Analysis!$B$14,0)</f>
        <v>1.2946223085428503</v>
      </c>
      <c r="AG608">
        <f ca="1">IF(B608&gt;0,AG607+AF608*$D608,0)</f>
        <v>0.22249032613620534</v>
      </c>
      <c r="AH608">
        <f ca="1">IF(B608&gt;0,AH607+AG608*$D608,0)</f>
        <v>-2.9586401430900723E-2</v>
      </c>
      <c r="AI608">
        <f ca="1">IF(AND(B608&gt;Analysis!$B$39,B608&lt;Analysis!$B$40),FilterInput(AF608,Analysis!$B$34,Analysis!$B$35),0)</f>
        <v>1.2946223085428503</v>
      </c>
      <c r="AJ608">
        <f ca="1">MEDIAN2(AI608,Analysis!$B$5,2)</f>
        <v>1.2946223085428503</v>
      </c>
      <c r="AK608">
        <f ca="1">AVERAGE2(AJ608,Analysis!$B$6,2)</f>
        <v>1.2946223085428503</v>
      </c>
      <c r="AL608">
        <f ca="1">INTEGRAL2(R608,$B608,AL607,R607,$B607,Analysis!$B$22)</f>
        <v>0.21276244305033262</v>
      </c>
      <c r="AM608">
        <f ca="1">IF(AND(B608&lt;Analysis!$B$40,B608&gt;0),INTEGRAL2(AL608,$B608,AM607,AL607,$B607,Analysis!$B$23),0)</f>
        <v>2.2337569299157579E-2</v>
      </c>
      <c r="AN608">
        <f>IF($P608,AM608*Analysis!$B$30+Analysis!$B$31,0)</f>
        <v>0</v>
      </c>
      <c r="AO608">
        <f>AN608-'Flight Input'!$U608</f>
        <v>0</v>
      </c>
      <c r="AQ608">
        <f>Analysis!$B$36*'Flight Input'!U608+IF('Flight Input'!U608 &gt; 0,Analysis!$B$37,0)</f>
        <v>0</v>
      </c>
      <c r="AR608">
        <f ca="1">_xlfn.COVARIANCE.P($AN$102:$AN$1102,'Flight Input'!U608:U1608)</f>
        <v>-1.4378236346249875E-4</v>
      </c>
    </row>
    <row r="609" spans="1:44" x14ac:dyDescent="0.3">
      <c r="A609">
        <v>607</v>
      </c>
      <c r="B609">
        <f>'Flight Input'!M609</f>
        <v>12.18707899999572</v>
      </c>
      <c r="C609">
        <f ca="1">INDIRECT(CONCATENATE("'Flight Input'!",Analysis!$B$2,A609+2))</f>
        <v>11.051327969999999</v>
      </c>
      <c r="D609">
        <f t="shared" si="1222"/>
        <v>1.2076999992132187E-2</v>
      </c>
      <c r="F609">
        <f t="shared" ca="1" si="1228"/>
        <v>119.80001330655823</v>
      </c>
      <c r="G609">
        <f t="shared" ca="1" si="1229"/>
        <v>726.62875123693584</v>
      </c>
      <c r="I609">
        <f>SUM(D$2:D609)/COUNT(D$2:D609)</f>
        <v>1.9990904448105903E-2</v>
      </c>
      <c r="J609">
        <f t="shared" si="1223"/>
        <v>0.60412474200367949</v>
      </c>
      <c r="L609">
        <f ca="1">VARA(C$2:C609)</f>
        <v>2.2183948893604939E-2</v>
      </c>
      <c r="M609">
        <f t="shared" ca="1" si="1224"/>
        <v>0.18686364390223659</v>
      </c>
      <c r="N609">
        <f t="shared" ca="1" si="1230"/>
        <v>-7.9872261375213416</v>
      </c>
      <c r="O609" t="b">
        <f ca="1">IF(OR(O608,M609*MIN((B609-B$2)*Analysis!$B$19,1)&gt;Analysis!$B$18),TRUE,FALSE)</f>
        <v>1</v>
      </c>
      <c r="P609" t="b">
        <f>IF(OR('Flight Input'!N609=3,'Flight Input'!N609=9),TRUE,FALSE)</f>
        <v>0</v>
      </c>
      <c r="Q609">
        <f ca="1">IF(O609,Q608,SUM(C$2:C609)/COUNT(C$2:C609))+(Analysis!$D$14-500)/1000000</f>
        <v>9.859174364117619</v>
      </c>
      <c r="R609">
        <f t="shared" ca="1" si="1225"/>
        <v>1.1921536058823801</v>
      </c>
      <c r="S609">
        <f t="shared" ca="1" si="1231"/>
        <v>0.22716008213919445</v>
      </c>
      <c r="T609">
        <f>IF(P609,T608+S609*$D609,0)</f>
        <v>0</v>
      </c>
      <c r="U609">
        <f>IF($P609,T609*Analysis!$B$28+Analysis!$B$29,0)</f>
        <v>0</v>
      </c>
      <c r="V609">
        <f>U609-'Flight Input'!$U609</f>
        <v>0</v>
      </c>
      <c r="W609">
        <f ca="1">MEDIAN2(R609,Analysis!$B$5,2)</f>
        <v>1.1921536058823801</v>
      </c>
      <c r="X609">
        <f t="shared" ref="X609:Y609" ca="1" si="1290">X608+W609*$D609</f>
        <v>0.22716008213919445</v>
      </c>
      <c r="Y609">
        <f t="shared" ca="1" si="1290"/>
        <v>2.5080981609365373E-2</v>
      </c>
      <c r="AA609">
        <f ca="1">AVERAGE2(W609,Analysis!$B$6,2)</f>
        <v>1.1921536058823801</v>
      </c>
      <c r="AB609">
        <f t="shared" ref="AB609:AC609" ca="1" si="1291">AB608+AA609*$D609</f>
        <v>0.22716008213919445</v>
      </c>
      <c r="AC609">
        <f t="shared" ca="1" si="1291"/>
        <v>2.5080981609365373E-2</v>
      </c>
      <c r="AF609">
        <f ca="1">IF(B609&gt;0,C609-Analysis!$B$14,0)</f>
        <v>1.1981605785428471</v>
      </c>
      <c r="AG609">
        <f ca="1">IF(B609&gt;0,AG608+AF609*$D609,0)</f>
        <v>0.23696051143384039</v>
      </c>
      <c r="AH609">
        <f ca="1">IF(B609&gt;0,AH608+AG609*$D609,0)</f>
        <v>-2.6724629336178595E-2</v>
      </c>
      <c r="AI609">
        <f ca="1">IF(AND(B609&gt;Analysis!$B$39,B609&lt;Analysis!$B$40),FilterInput(AF609,Analysis!$B$34,Analysis!$B$35),0)</f>
        <v>1.1981605785428471</v>
      </c>
      <c r="AJ609">
        <f ca="1">MEDIAN2(AI609,Analysis!$B$5,2)</f>
        <v>1.1981605785428471</v>
      </c>
      <c r="AK609">
        <f ca="1">AVERAGE2(AJ609,Analysis!$B$6,2)</f>
        <v>1.1981605785428471</v>
      </c>
      <c r="AL609">
        <f ca="1">INTEGRAL2(R609,$B609,AL608,R608,$B608,Analysis!$B$22)</f>
        <v>0.22716008213919447</v>
      </c>
      <c r="AM609">
        <f ca="1">IF(AND(B609&lt;Analysis!$B$40,B609&gt;0),INTEGRAL2(AL609,$B609,AM608,AL608,$B608,Analysis!$B$23),0)</f>
        <v>2.5080981609365376E-2</v>
      </c>
      <c r="AN609">
        <f>IF($P609,AM609*Analysis!$B$30+Analysis!$B$31,0)</f>
        <v>0</v>
      </c>
      <c r="AO609">
        <f>AN609-'Flight Input'!$U609</f>
        <v>0</v>
      </c>
      <c r="AQ609">
        <f>Analysis!$B$36*'Flight Input'!U609+IF('Flight Input'!U609 &gt; 0,Analysis!$B$37,0)</f>
        <v>0</v>
      </c>
      <c r="AR609">
        <f ca="1">_xlfn.COVARIANCE.P($AN$102:$AN$1102,'Flight Input'!U609:U1609)</f>
        <v>0</v>
      </c>
    </row>
    <row r="610" spans="1:44" x14ac:dyDescent="0.3">
      <c r="A610">
        <v>608</v>
      </c>
      <c r="B610">
        <f>'Flight Input'!M610</f>
        <v>12.211135999998078</v>
      </c>
      <c r="C610">
        <f ca="1">INDIRECT(CONCATENATE("'Flight Input'!",Analysis!$B$2,A610+2))</f>
        <v>11.065150259999999</v>
      </c>
      <c r="D610">
        <f t="shared" si="1222"/>
        <v>2.4057000002358109E-2</v>
      </c>
      <c r="F610">
        <f t="shared" ca="1" si="1228"/>
        <v>120.06620762638914</v>
      </c>
      <c r="G610">
        <f t="shared" ca="1" si="1229"/>
        <v>729.51718399408696</v>
      </c>
      <c r="I610">
        <f>SUM(D$2:D610)/COUNT(D$2:D610)</f>
        <v>1.9997592105267501E-2</v>
      </c>
      <c r="J610">
        <f t="shared" si="1223"/>
        <v>1.2029948343641499</v>
      </c>
      <c r="L610">
        <f ca="1">VARA(C$2:C610)</f>
        <v>2.4479554215478094E-2</v>
      </c>
      <c r="M610">
        <f t="shared" ca="1" si="1224"/>
        <v>9.5423590707408926E-2</v>
      </c>
      <c r="N610">
        <f t="shared" ca="1" si="1230"/>
        <v>0.57456416006340572</v>
      </c>
      <c r="O610" t="b">
        <f ca="1">IF(OR(O609,M610*MIN((B610-B$2)*Analysis!$B$19,1)&gt;Analysis!$B$18),TRUE,FALSE)</f>
        <v>1</v>
      </c>
      <c r="P610" t="b">
        <f>IF(OR('Flight Input'!N610=3,'Flight Input'!N610=9),TRUE,FALSE)</f>
        <v>0</v>
      </c>
      <c r="Q610">
        <f ca="1">IF(O610,Q609,SUM(C$2:C610)/COUNT(C$2:C610))+(Analysis!$D$14-500)/1000000</f>
        <v>9.8592843641176184</v>
      </c>
      <c r="R610">
        <f t="shared" ca="1" si="1225"/>
        <v>1.2058658958823809</v>
      </c>
      <c r="S610">
        <f t="shared" ca="1" si="1231"/>
        <v>0.25616959799928046</v>
      </c>
      <c r="T610">
        <f>IF(P610,T609+S610*$D610,0)</f>
        <v>0</v>
      </c>
      <c r="U610">
        <f>IF($P610,T610*Analysis!$B$28+Analysis!$B$29,0)</f>
        <v>0</v>
      </c>
      <c r="V610">
        <f>U610-'Flight Input'!$U610</f>
        <v>0</v>
      </c>
      <c r="W610">
        <f ca="1">MEDIAN2(R610,Analysis!$B$5,2)</f>
        <v>1.2058658958823809</v>
      </c>
      <c r="X610">
        <f t="shared" ref="X610:Y610" ca="1" si="1292">X609+W610*$D610</f>
        <v>0.25616959799928046</v>
      </c>
      <c r="Y610">
        <f t="shared" ca="1" si="1292"/>
        <v>3.1243653629038137E-2</v>
      </c>
      <c r="AA610">
        <f ca="1">AVERAGE2(W610,Analysis!$B$6,2)</f>
        <v>1.2058658958823809</v>
      </c>
      <c r="AB610">
        <f t="shared" ref="AB610:AC610" ca="1" si="1293">AB609+AA610*$D610</f>
        <v>0.25616959799928046</v>
      </c>
      <c r="AC610">
        <f t="shared" ca="1" si="1293"/>
        <v>3.1243653629038137E-2</v>
      </c>
      <c r="AF610">
        <f ca="1">IF(B610&gt;0,C610-Analysis!$B$14,0)</f>
        <v>1.2119828685428473</v>
      </c>
      <c r="AG610">
        <f ca="1">IF(B610&gt;0,AG609+AF610*$D610,0)</f>
        <v>0.26611718330523365</v>
      </c>
      <c r="AH610">
        <f ca="1">IF(B610&gt;0,AH609+AG610*$D610,0)</f>
        <v>-2.0322648256777057E-2</v>
      </c>
      <c r="AI610">
        <f ca="1">IF(AND(B610&gt;Analysis!$B$39,B610&lt;Analysis!$B$40),FilterInput(AF610,Analysis!$B$34,Analysis!$B$35),0)</f>
        <v>1.2119828685428473</v>
      </c>
      <c r="AJ610">
        <f ca="1">MEDIAN2(AI610,Analysis!$B$5,2)</f>
        <v>1.2119828685428473</v>
      </c>
      <c r="AK610">
        <f ca="1">AVERAGE2(AJ610,Analysis!$B$6,2)</f>
        <v>1.2119828685428473</v>
      </c>
      <c r="AL610">
        <f ca="1">INTEGRAL2(R610,$B610,AL609,R609,$B609,Analysis!$B$22)</f>
        <v>0.25616959799928046</v>
      </c>
      <c r="AM610">
        <f ca="1">IF(AND(B610&lt;Analysis!$B$40,B610&gt;0),INTEGRAL2(AL610,$B610,AM609,AL609,$B609,Analysis!$B$23),0)</f>
        <v>3.1243653629038141E-2</v>
      </c>
      <c r="AN610">
        <f>IF($P610,AM610*Analysis!$B$30+Analysis!$B$31,0)</f>
        <v>0</v>
      </c>
      <c r="AO610">
        <f>AN610-'Flight Input'!$U610</f>
        <v>0</v>
      </c>
      <c r="AQ610">
        <f>Analysis!$B$36*'Flight Input'!U610+IF('Flight Input'!U610 &gt; 0,Analysis!$B$37,0)</f>
        <v>0</v>
      </c>
      <c r="AR610">
        <f ca="1">_xlfn.COVARIANCE.P($AN$102:$AN$1102,'Flight Input'!U610:U1610)</f>
        <v>0</v>
      </c>
    </row>
    <row r="611" spans="1:44" x14ac:dyDescent="0.3">
      <c r="A611">
        <v>609</v>
      </c>
      <c r="B611">
        <f>'Flight Input'!M611</f>
        <v>12.230676999999559</v>
      </c>
      <c r="C611">
        <f ca="1">INDIRECT(CONCATENATE("'Flight Input'!",Analysis!$B$2,A611+2))</f>
        <v>11.051043480000001</v>
      </c>
      <c r="D611">
        <f t="shared" si="1222"/>
        <v>1.9541000001481734E-2</v>
      </c>
      <c r="F611">
        <f t="shared" ca="1" si="1228"/>
        <v>120.28215606704819</v>
      </c>
      <c r="G611">
        <f t="shared" ca="1" si="1229"/>
        <v>731.86761760597142</v>
      </c>
      <c r="I611">
        <f>SUM(D$2:D611)/COUNT(D$2:D611)</f>
        <v>1.9996842364538789E-2</v>
      </c>
      <c r="J611">
        <f t="shared" si="1223"/>
        <v>0.97720428281890048</v>
      </c>
      <c r="L611">
        <f ca="1">VARA(C$2:C611)</f>
        <v>2.6705283653101645E-2</v>
      </c>
      <c r="M611">
        <f t="shared" ca="1" si="1224"/>
        <v>0.11390048807403823</v>
      </c>
      <c r="N611">
        <f t="shared" ca="1" si="1230"/>
        <v>-0.72190676009053223</v>
      </c>
      <c r="O611" t="b">
        <f ca="1">IF(OR(O610,M611*MIN((B611-B$2)*Analysis!$B$19,1)&gt;Analysis!$B$18),TRUE,FALSE)</f>
        <v>1</v>
      </c>
      <c r="P611" t="b">
        <f>IF(OR('Flight Input'!N611=3,'Flight Input'!N611=9),TRUE,FALSE)</f>
        <v>0</v>
      </c>
      <c r="Q611">
        <f ca="1">IF(O611,Q610,SUM(C$2:C611)/COUNT(C$2:C611))+(Analysis!$D$14-500)/1000000</f>
        <v>9.8593943641176178</v>
      </c>
      <c r="R611">
        <f t="shared" ca="1" si="1225"/>
        <v>1.1916491158823828</v>
      </c>
      <c r="S611">
        <f t="shared" ca="1" si="1231"/>
        <v>0.27945561337450381</v>
      </c>
      <c r="T611">
        <f>IF(P611,T610+S611*$D611,0)</f>
        <v>0</v>
      </c>
      <c r="U611">
        <f>IF($P611,T611*Analysis!$B$28+Analysis!$B$29,0)</f>
        <v>0</v>
      </c>
      <c r="V611">
        <f>U611-'Flight Input'!$U611</f>
        <v>0</v>
      </c>
      <c r="W611">
        <f ca="1">MEDIAN2(R611,Analysis!$B$5,2)</f>
        <v>1.1916491158823828</v>
      </c>
      <c r="X611">
        <f t="shared" ref="X611:Y611" ca="1" si="1294">X610+W611*$D611</f>
        <v>0.27945561337450381</v>
      </c>
      <c r="Y611">
        <f t="shared" ca="1" si="1294"/>
        <v>3.6704495770403398E-2</v>
      </c>
      <c r="AA611">
        <f ca="1">AVERAGE2(W611,Analysis!$B$6,2)</f>
        <v>1.1916491158823828</v>
      </c>
      <c r="AB611">
        <f t="shared" ref="AB611:AC611" ca="1" si="1295">AB610+AA611*$D611</f>
        <v>0.27945561337450381</v>
      </c>
      <c r="AC611">
        <f t="shared" ca="1" si="1295"/>
        <v>3.6704495770403398E-2</v>
      </c>
      <c r="AF611">
        <f ca="1">IF(B611&gt;0,C611-Analysis!$B$14,0)</f>
        <v>1.1978760885428485</v>
      </c>
      <c r="AG611">
        <f ca="1">IF(B611&gt;0,AG610+AF611*$D611,0)</f>
        <v>0.2895248799532244</v>
      </c>
      <c r="AH611">
        <f ca="1">IF(B611&gt;0,AH610+AG611*$D611,0)</f>
        <v>-1.46650425771821E-2</v>
      </c>
      <c r="AI611">
        <f ca="1">IF(AND(B611&gt;Analysis!$B$39,B611&lt;Analysis!$B$40),FilterInput(AF611,Analysis!$B$34,Analysis!$B$35),0)</f>
        <v>1.1978760885428485</v>
      </c>
      <c r="AJ611">
        <f ca="1">MEDIAN2(AI611,Analysis!$B$5,2)</f>
        <v>1.1978760885428485</v>
      </c>
      <c r="AK611">
        <f ca="1">AVERAGE2(AJ611,Analysis!$B$6,2)</f>
        <v>1.1978760885428485</v>
      </c>
      <c r="AL611">
        <f ca="1">INTEGRAL2(R611,$B611,AL610,R610,$B610,Analysis!$B$22)</f>
        <v>0.27945561337450381</v>
      </c>
      <c r="AM611">
        <f ca="1">IF(AND(B611&lt;Analysis!$B$40,B611&gt;0),INTEGRAL2(AL611,$B611,AM610,AL610,$B610,Analysis!$B$23),0)</f>
        <v>3.6704495770403398E-2</v>
      </c>
      <c r="AN611">
        <f>IF($P611,AM611*Analysis!$B$30+Analysis!$B$31,0)</f>
        <v>0</v>
      </c>
      <c r="AO611">
        <f>AN611-'Flight Input'!$U611</f>
        <v>0</v>
      </c>
      <c r="AQ611">
        <f>Analysis!$B$36*'Flight Input'!U611+IF('Flight Input'!U611 &gt; 0,Analysis!$B$37,0)</f>
        <v>0</v>
      </c>
      <c r="AR611">
        <f ca="1">_xlfn.COVARIANCE.P($AN$102:$AN$1102,'Flight Input'!U611:U1611)</f>
        <v>0</v>
      </c>
    </row>
    <row r="612" spans="1:44" x14ac:dyDescent="0.3">
      <c r="A612">
        <v>610</v>
      </c>
      <c r="B612">
        <f>'Flight Input'!M612</f>
        <v>12.251044999997248</v>
      </c>
      <c r="C612">
        <f ca="1">INDIRECT(CONCATENATE("'Flight Input'!",Analysis!$B$2,A612+2))</f>
        <v>10.961880389999999</v>
      </c>
      <c r="D612">
        <f t="shared" si="1222"/>
        <v>2.0367999997688457E-2</v>
      </c>
      <c r="F612">
        <f t="shared" ca="1" si="1228"/>
        <v>120.50542764680637</v>
      </c>
      <c r="G612">
        <f t="shared" ca="1" si="1229"/>
        <v>734.32207215600306</v>
      </c>
      <c r="I612">
        <f>SUM(D$2:D612)/COUNT(D$2:D612)</f>
        <v>1.9997450819675102E-2</v>
      </c>
      <c r="J612">
        <f t="shared" si="1223"/>
        <v>1.0185298206933846</v>
      </c>
      <c r="L612">
        <f ca="1">VARA(C$2:C612)</f>
        <v>2.8586752392777671E-2</v>
      </c>
      <c r="M612">
        <f t="shared" ca="1" si="1224"/>
        <v>9.2373759813901807E-2</v>
      </c>
      <c r="N612">
        <f t="shared" ca="1" si="1230"/>
        <v>-4.3776065401669459</v>
      </c>
      <c r="O612" t="b">
        <f ca="1">IF(OR(O611,M612*MIN((B612-B$2)*Analysis!$B$19,1)&gt;Analysis!$B$18),TRUE,FALSE)</f>
        <v>1</v>
      </c>
      <c r="P612" t="b">
        <f>IF(OR('Flight Input'!N612=3,'Flight Input'!N612=9),TRUE,FALSE)</f>
        <v>0</v>
      </c>
      <c r="Q612">
        <f ca="1">IF(O612,Q611,SUM(C$2:C612)/COUNT(C$2:C612))+(Analysis!$D$14-500)/1000000</f>
        <v>9.8595043641176172</v>
      </c>
      <c r="R612">
        <f t="shared" ca="1" si="1225"/>
        <v>1.102376025882382</v>
      </c>
      <c r="S612">
        <f t="shared" ca="1" si="1231"/>
        <v>0.30190880826712796</v>
      </c>
      <c r="T612">
        <f>IF(P612,T611+S612*$D612,0)</f>
        <v>0</v>
      </c>
      <c r="U612">
        <f>IF($P612,T612*Analysis!$B$28+Analysis!$B$29,0)</f>
        <v>0</v>
      </c>
      <c r="V612">
        <f>U612-'Flight Input'!$U612</f>
        <v>0</v>
      </c>
      <c r="W612">
        <f ca="1">MEDIAN2(R612,Analysis!$B$5,2)</f>
        <v>1.102376025882382</v>
      </c>
      <c r="X612">
        <f t="shared" ref="X612:Y612" ca="1" si="1296">X611+W612*$D612</f>
        <v>0.30190880826712796</v>
      </c>
      <c r="Y612">
        <f t="shared" ca="1" si="1296"/>
        <v>4.2853774376490385E-2</v>
      </c>
      <c r="AA612">
        <f ca="1">AVERAGE2(W612,Analysis!$B$6,2)</f>
        <v>1.102376025882382</v>
      </c>
      <c r="AB612">
        <f t="shared" ref="AB612:AC612" ca="1" si="1297">AB611+AA612*$D612</f>
        <v>0.30190880826712796</v>
      </c>
      <c r="AC612">
        <f t="shared" ca="1" si="1297"/>
        <v>4.2853774376490385E-2</v>
      </c>
      <c r="AF612">
        <f ca="1">IF(B612&gt;0,C612-Analysis!$B$14,0)</f>
        <v>1.1087129985428472</v>
      </c>
      <c r="AG612">
        <f ca="1">IF(B612&gt;0,AG611+AF612*$D612,0)</f>
        <v>0.31210714630498226</v>
      </c>
      <c r="AH612">
        <f ca="1">IF(B612&gt;0,AH611+AG612*$D612,0)</f>
        <v>-8.3080442219636702E-3</v>
      </c>
      <c r="AI612">
        <f ca="1">IF(AND(B612&gt;Analysis!$B$39,B612&lt;Analysis!$B$40),FilterInput(AF612,Analysis!$B$34,Analysis!$B$35),0)</f>
        <v>1.1087129985428472</v>
      </c>
      <c r="AJ612">
        <f ca="1">MEDIAN2(AI612,Analysis!$B$5,2)</f>
        <v>1.1087129985428472</v>
      </c>
      <c r="AK612">
        <f ca="1">AVERAGE2(AJ612,Analysis!$B$6,2)</f>
        <v>1.1087129985428472</v>
      </c>
      <c r="AL612">
        <f ca="1">INTEGRAL2(R612,$B612,AL611,R611,$B611,Analysis!$B$22)</f>
        <v>0.30190880826712796</v>
      </c>
      <c r="AM612">
        <f ca="1">IF(AND(B612&lt;Analysis!$B$40,B612&gt;0),INTEGRAL2(AL612,$B612,AM611,AL611,$B611,Analysis!$B$23),0)</f>
        <v>4.2853774376490385E-2</v>
      </c>
      <c r="AN612">
        <f>IF($P612,AM612*Analysis!$B$30+Analysis!$B$31,0)</f>
        <v>0</v>
      </c>
      <c r="AO612">
        <f>AN612-'Flight Input'!$U612</f>
        <v>0</v>
      </c>
      <c r="AQ612">
        <f>Analysis!$B$36*'Flight Input'!U612+IF('Flight Input'!U612 &gt; 0,Analysis!$B$37,0)</f>
        <v>0</v>
      </c>
      <c r="AR612">
        <f ca="1">_xlfn.COVARIANCE.P($AN$102:$AN$1102,'Flight Input'!U612:U1612)</f>
        <v>0</v>
      </c>
    </row>
    <row r="613" spans="1:44" x14ac:dyDescent="0.3">
      <c r="A613">
        <v>611</v>
      </c>
      <c r="B613">
        <f>'Flight Input'!M613</f>
        <v>12.270942000002833</v>
      </c>
      <c r="C613">
        <f ca="1">INDIRECT(CONCATENATE("'Flight Input'!",Analysis!$B$2,A613+2))</f>
        <v>11.32733232</v>
      </c>
      <c r="D613">
        <f t="shared" si="1222"/>
        <v>1.9897000005585141E-2</v>
      </c>
      <c r="F613">
        <f t="shared" ca="1" si="1228"/>
        <v>120.73080757804067</v>
      </c>
      <c r="G613">
        <f t="shared" ca="1" si="1229"/>
        <v>736.72425303505759</v>
      </c>
      <c r="I613">
        <f>SUM(D$2:D613)/COUNT(D$2:D613)</f>
        <v>1.9997286415724052E-2</v>
      </c>
      <c r="J613">
        <f t="shared" si="1223"/>
        <v>0.99498499906166993</v>
      </c>
      <c r="L613">
        <f ca="1">VARA(C$2:C613)</f>
        <v>3.1967195608272748E-2</v>
      </c>
      <c r="M613">
        <f t="shared" ca="1" si="1224"/>
        <v>0.16989713095171019</v>
      </c>
      <c r="N613">
        <f t="shared" ca="1" si="1230"/>
        <v>18.367187510550206</v>
      </c>
      <c r="O613" t="b">
        <f ca="1">IF(OR(O612,M613*MIN((B613-B$2)*Analysis!$B$19,1)&gt;Analysis!$B$18),TRUE,FALSE)</f>
        <v>1</v>
      </c>
      <c r="P613" t="b">
        <f>IF(OR('Flight Input'!N613=3,'Flight Input'!N613=9),TRUE,FALSE)</f>
        <v>0</v>
      </c>
      <c r="Q613">
        <f ca="1">IF(O613,Q612,SUM(C$2:C613)/COUNT(C$2:C613))+(Analysis!$D$14-500)/1000000</f>
        <v>9.8596143641176166</v>
      </c>
      <c r="R613">
        <f t="shared" ca="1" si="1225"/>
        <v>1.4677179558823834</v>
      </c>
      <c r="S613">
        <f t="shared" ca="1" si="1231"/>
        <v>0.33111199244351713</v>
      </c>
      <c r="T613">
        <f>IF(P613,T612+S613*$D613,0)</f>
        <v>0</v>
      </c>
      <c r="U613">
        <f>IF($P613,T613*Analysis!$B$28+Analysis!$B$29,0)</f>
        <v>0</v>
      </c>
      <c r="V613">
        <f>U613-'Flight Input'!$U613</f>
        <v>0</v>
      </c>
      <c r="W613">
        <f ca="1">MEDIAN2(R613,Analysis!$B$5,2)</f>
        <v>1.4677179558823834</v>
      </c>
      <c r="X613">
        <f t="shared" ref="X613:Y613" ca="1" si="1298">X612+W613*$D613</f>
        <v>0.33111199244351713</v>
      </c>
      <c r="Y613">
        <f t="shared" ca="1" si="1298"/>
        <v>4.9441909691988355E-2</v>
      </c>
      <c r="AA613">
        <f ca="1">AVERAGE2(W613,Analysis!$B$6,2)</f>
        <v>1.4677179558823834</v>
      </c>
      <c r="AB613">
        <f t="shared" ref="AB613:AC613" ca="1" si="1299">AB612+AA613*$D613</f>
        <v>0.33111199244351713</v>
      </c>
      <c r="AC613">
        <f t="shared" ca="1" si="1299"/>
        <v>4.9441909691988355E-2</v>
      </c>
      <c r="AF613">
        <f ca="1">IF(B613&gt;0,C613-Analysis!$B$14,0)</f>
        <v>1.474164928542848</v>
      </c>
      <c r="AG613">
        <f ca="1">IF(B613&gt;0,AG612+AF613*$D613,0)</f>
        <v>0.34143860589643271</v>
      </c>
      <c r="AH613">
        <f ca="1">IF(B613&gt;0,AH612+AG613*$D613,0)</f>
        <v>-1.5144402785353655E-3</v>
      </c>
      <c r="AI613">
        <f ca="1">IF(AND(B613&gt;Analysis!$B$39,B613&lt;Analysis!$B$40),FilterInput(AF613,Analysis!$B$34,Analysis!$B$35),0)</f>
        <v>1.474164928542848</v>
      </c>
      <c r="AJ613">
        <f ca="1">MEDIAN2(AI613,Analysis!$B$5,2)</f>
        <v>1.474164928542848</v>
      </c>
      <c r="AK613">
        <f ca="1">AVERAGE2(AJ613,Analysis!$B$6,2)</f>
        <v>1.474164928542848</v>
      </c>
      <c r="AL613">
        <f ca="1">INTEGRAL2(R613,$B613,AL612,R612,$B612,Analysis!$B$22)</f>
        <v>0.33111199244351713</v>
      </c>
      <c r="AM613">
        <f ca="1">IF(AND(B613&lt;Analysis!$B$40,B613&gt;0),INTEGRAL2(AL613,$B613,AM612,AL612,$B612,Analysis!$B$23),0)</f>
        <v>4.9441909691988355E-2</v>
      </c>
      <c r="AN613">
        <f>IF($P613,AM613*Analysis!$B$30+Analysis!$B$31,0)</f>
        <v>0</v>
      </c>
      <c r="AO613">
        <f>AN613-'Flight Input'!$U613</f>
        <v>0</v>
      </c>
      <c r="AQ613">
        <f>Analysis!$B$36*'Flight Input'!U613+IF('Flight Input'!U613 &gt; 0,Analysis!$B$37,0)</f>
        <v>0</v>
      </c>
      <c r="AR613">
        <f ca="1">_xlfn.COVARIANCE.P($AN$102:$AN$1102,'Flight Input'!U613:U1613)</f>
        <v>0</v>
      </c>
    </row>
    <row r="614" spans="1:44" x14ac:dyDescent="0.3">
      <c r="A614">
        <v>612</v>
      </c>
      <c r="B614">
        <f>'Flight Input'!M614</f>
        <v>12.29207700000552</v>
      </c>
      <c r="C614">
        <f ca="1">INDIRECT(CONCATENATE("'Flight Input'!",Analysis!$B$2,A614+2))</f>
        <v>11.410148340000001</v>
      </c>
      <c r="D614">
        <f t="shared" si="1222"/>
        <v>2.1135000002686866E-2</v>
      </c>
      <c r="F614">
        <f t="shared" ca="1" si="1228"/>
        <v>120.97196106323723</v>
      </c>
      <c r="G614">
        <f t="shared" ca="1" si="1229"/>
        <v>739.28099543245412</v>
      </c>
      <c r="I614">
        <f>SUM(D$2:D614)/COUNT(D$2:D614)</f>
        <v>1.9999145424853079E-2</v>
      </c>
      <c r="J614">
        <f t="shared" si="1223"/>
        <v>1.0567951556781148</v>
      </c>
      <c r="L614">
        <f ca="1">VARA(C$2:C614)</f>
        <v>3.5727296316176493E-2</v>
      </c>
      <c r="M614">
        <f t="shared" ca="1" si="1224"/>
        <v>0.17790871575234105</v>
      </c>
      <c r="N614">
        <f t="shared" ca="1" si="1230"/>
        <v>3.9184300917659187</v>
      </c>
      <c r="O614" t="b">
        <f ca="1">IF(OR(O613,M614*MIN((B614-B$2)*Analysis!$B$19,1)&gt;Analysis!$B$18),TRUE,FALSE)</f>
        <v>1</v>
      </c>
      <c r="P614" t="b">
        <f>IF(OR('Flight Input'!N614=3,'Flight Input'!N614=9),TRUE,FALSE)</f>
        <v>0</v>
      </c>
      <c r="Q614">
        <f ca="1">IF(O614,Q613,SUM(C$2:C614)/COUNT(C$2:C614))+(Analysis!$D$14-500)/1000000</f>
        <v>9.859724364117616</v>
      </c>
      <c r="R614">
        <f t="shared" ca="1" si="1225"/>
        <v>1.550423975882385</v>
      </c>
      <c r="S614">
        <f t="shared" ca="1" si="1231"/>
        <v>0.36388020317795711</v>
      </c>
      <c r="T614">
        <f>IF(P614,T613+S614*$D614,0)</f>
        <v>0</v>
      </c>
      <c r="U614">
        <f>IF($P614,T614*Analysis!$B$28+Analysis!$B$29,0)</f>
        <v>0</v>
      </c>
      <c r="V614">
        <f>U614-'Flight Input'!$U614</f>
        <v>0</v>
      </c>
      <c r="W614">
        <f ca="1">MEDIAN2(R614,Analysis!$B$5,2)</f>
        <v>1.550423975882385</v>
      </c>
      <c r="X614">
        <f t="shared" ref="X614:Y614" ca="1" si="1300">X613+W614*$D614</f>
        <v>0.36388020317795711</v>
      </c>
      <c r="Y614">
        <f t="shared" ca="1" si="1300"/>
        <v>5.7132517787132173E-2</v>
      </c>
      <c r="AA614">
        <f ca="1">AVERAGE2(W614,Analysis!$B$6,2)</f>
        <v>1.550423975882385</v>
      </c>
      <c r="AB614">
        <f t="shared" ref="AB614:AC614" ca="1" si="1301">AB613+AA614*$D614</f>
        <v>0.36388020317795711</v>
      </c>
      <c r="AC614">
        <f t="shared" ca="1" si="1301"/>
        <v>5.7132517787132173E-2</v>
      </c>
      <c r="AF614">
        <f ca="1">IF(B614&gt;0,C614-Analysis!$B$14,0)</f>
        <v>1.556980948542849</v>
      </c>
      <c r="AG614">
        <f ca="1">IF(B614&gt;0,AG613+AF614*$D614,0)</f>
        <v>0.37434539824806923</v>
      </c>
      <c r="AH614">
        <f ca="1">IF(B614&gt;0,AH613+AG614*$D614,0)</f>
        <v>6.3973497144433934E-3</v>
      </c>
      <c r="AI614">
        <f ca="1">IF(AND(B614&gt;Analysis!$B$39,B614&lt;Analysis!$B$40),FilterInput(AF614,Analysis!$B$34,Analysis!$B$35),0)</f>
        <v>1.556980948542849</v>
      </c>
      <c r="AJ614">
        <f ca="1">MEDIAN2(AI614,Analysis!$B$5,2)</f>
        <v>1.556980948542849</v>
      </c>
      <c r="AK614">
        <f ca="1">AVERAGE2(AJ614,Analysis!$B$6,2)</f>
        <v>1.556980948542849</v>
      </c>
      <c r="AL614">
        <f ca="1">INTEGRAL2(R614,$B614,AL613,R613,$B613,Analysis!$B$22)</f>
        <v>0.36388020317795711</v>
      </c>
      <c r="AM614">
        <f ca="1">IF(AND(B614&lt;Analysis!$B$40,B614&gt;0),INTEGRAL2(AL614,$B614,AM613,AL613,$B613,Analysis!$B$23),0)</f>
        <v>5.7132517787132173E-2</v>
      </c>
      <c r="AN614">
        <f>IF($P614,AM614*Analysis!$B$30+Analysis!$B$31,0)</f>
        <v>0</v>
      </c>
      <c r="AO614">
        <f>AN614-'Flight Input'!$U614</f>
        <v>0</v>
      </c>
      <c r="AQ614">
        <f>Analysis!$B$36*'Flight Input'!U614+IF('Flight Input'!U614 &gt; 0,Analysis!$B$37,0)</f>
        <v>0</v>
      </c>
      <c r="AR614">
        <f ca="1">_xlfn.COVARIANCE.P($AN$102:$AN$1102,'Flight Input'!U614:U1614)</f>
        <v>0</v>
      </c>
    </row>
    <row r="615" spans="1:44" x14ac:dyDescent="0.3">
      <c r="A615">
        <v>613</v>
      </c>
      <c r="B615">
        <f>'Flight Input'!M615</f>
        <v>12.30597200000193</v>
      </c>
      <c r="C615">
        <f ca="1">INDIRECT(CONCATENATE("'Flight Input'!",Analysis!$B$2,A615+2))</f>
        <v>11.2420638</v>
      </c>
      <c r="D615">
        <f t="shared" si="1222"/>
        <v>1.3894999996409751E-2</v>
      </c>
      <c r="F615">
        <f t="shared" ca="1" si="1228"/>
        <v>121.12816953969786</v>
      </c>
      <c r="G615">
        <f t="shared" ca="1" si="1229"/>
        <v>740.96407134777337</v>
      </c>
      <c r="I615">
        <f>SUM(D$2:D615)/COUNT(D$2:D615)</f>
        <v>1.9989187601968179E-2</v>
      </c>
      <c r="J615">
        <f t="shared" si="1223"/>
        <v>0.69512579866135327</v>
      </c>
      <c r="L615">
        <f ca="1">VARA(C$2:C615)</f>
        <v>3.8673130354417523E-2</v>
      </c>
      <c r="M615">
        <f t="shared" ca="1" si="1224"/>
        <v>0.21200676783031211</v>
      </c>
      <c r="N615">
        <f t="shared" ca="1" si="1230"/>
        <v>-12.096764306832027</v>
      </c>
      <c r="O615" t="b">
        <f ca="1">IF(OR(O614,M615*MIN((B615-B$2)*Analysis!$B$19,1)&gt;Analysis!$B$18),TRUE,FALSE)</f>
        <v>1</v>
      </c>
      <c r="P615" t="b">
        <f>IF(OR('Flight Input'!N615=3,'Flight Input'!N615=9),TRUE,FALSE)</f>
        <v>0</v>
      </c>
      <c r="Q615">
        <f ca="1">IF(O615,Q614,SUM(C$2:C615)/COUNT(C$2:C615))+(Analysis!$D$14-500)/1000000</f>
        <v>9.8598343641176154</v>
      </c>
      <c r="R615">
        <f t="shared" ca="1" si="1225"/>
        <v>1.382229435882385</v>
      </c>
      <c r="S615">
        <f t="shared" ca="1" si="1231"/>
        <v>0.38308628118458032</v>
      </c>
      <c r="T615">
        <f>IF(P615,T614+S615*$D615,0)</f>
        <v>0</v>
      </c>
      <c r="U615">
        <f>IF($P615,T615*Analysis!$B$28+Analysis!$B$29,0)</f>
        <v>0</v>
      </c>
      <c r="V615">
        <f>U615-'Flight Input'!$U615</f>
        <v>0</v>
      </c>
      <c r="W615">
        <f ca="1">MEDIAN2(R615,Analysis!$B$5,2)</f>
        <v>1.382229435882385</v>
      </c>
      <c r="X615">
        <f t="shared" ref="X615:Y615" ca="1" si="1302">X614+W615*$D615</f>
        <v>0.38308628118458032</v>
      </c>
      <c r="Y615">
        <f t="shared" ca="1" si="1302"/>
        <v>6.2455501662816541E-2</v>
      </c>
      <c r="AA615">
        <f ca="1">AVERAGE2(W615,Analysis!$B$6,2)</f>
        <v>1.382229435882385</v>
      </c>
      <c r="AB615">
        <f t="shared" ref="AB615:AC615" ca="1" si="1303">AB614+AA615*$D615</f>
        <v>0.38308628118458032</v>
      </c>
      <c r="AC615">
        <f t="shared" ca="1" si="1303"/>
        <v>6.2455501662816541E-2</v>
      </c>
      <c r="AF615">
        <f ca="1">IF(B615&gt;0,C615-Analysis!$B$14,0)</f>
        <v>1.3888964085428483</v>
      </c>
      <c r="AG615">
        <f ca="1">IF(B615&gt;0,AG614+AF615*$D615,0)</f>
        <v>0.39364411383978565</v>
      </c>
      <c r="AH615">
        <f ca="1">IF(B615&gt;0,AH614+AG615*$D615,0)</f>
        <v>1.1867034674833934E-2</v>
      </c>
      <c r="AI615">
        <f ca="1">IF(AND(B615&gt;Analysis!$B$39,B615&lt;Analysis!$B$40),FilterInput(AF615,Analysis!$B$34,Analysis!$B$35),0)</f>
        <v>1.3888964085428483</v>
      </c>
      <c r="AJ615">
        <f ca="1">MEDIAN2(AI615,Analysis!$B$5,2)</f>
        <v>1.3888964085428483</v>
      </c>
      <c r="AK615">
        <f ca="1">AVERAGE2(AJ615,Analysis!$B$6,2)</f>
        <v>1.3888964085428483</v>
      </c>
      <c r="AL615">
        <f ca="1">INTEGRAL2(R615,$B615,AL614,R614,$B614,Analysis!$B$22)</f>
        <v>0.38308628118458032</v>
      </c>
      <c r="AM615">
        <f ca="1">IF(AND(B615&lt;Analysis!$B$40,B615&gt;0),INTEGRAL2(AL615,$B615,AM614,AL614,$B614,Analysis!$B$23),0)</f>
        <v>6.2455501662816541E-2</v>
      </c>
      <c r="AN615">
        <f>IF($P615,AM615*Analysis!$B$30+Analysis!$B$31,0)</f>
        <v>0</v>
      </c>
      <c r="AO615">
        <f>AN615-'Flight Input'!$U615</f>
        <v>0</v>
      </c>
      <c r="AQ615">
        <f>Analysis!$B$36*'Flight Input'!U615+IF('Flight Input'!U615 &gt; 0,Analysis!$B$37,0)</f>
        <v>0</v>
      </c>
      <c r="AR615">
        <f ca="1">_xlfn.COVARIANCE.P($AN$102:$AN$1102,'Flight Input'!U615:U1615)</f>
        <v>0</v>
      </c>
    </row>
    <row r="616" spans="1:44" x14ac:dyDescent="0.3">
      <c r="A616">
        <v>614</v>
      </c>
      <c r="B616">
        <f>'Flight Input'!M616</f>
        <v>12.330021999994642</v>
      </c>
      <c r="C616">
        <f ca="1">INDIRECT(CONCATENATE("'Flight Input'!",Analysis!$B$2,A616+2))</f>
        <v>11.104380450000001</v>
      </c>
      <c r="D616">
        <f t="shared" si="1222"/>
        <v>2.4049999992712401E-2</v>
      </c>
      <c r="F616">
        <f t="shared" ca="1" si="1228"/>
        <v>121.39522988943943</v>
      </c>
      <c r="G616">
        <f t="shared" ca="1" si="1229"/>
        <v>743.88362662572968</v>
      </c>
      <c r="I616">
        <f>SUM(D$2:D616)/COUNT(D$2:D616)</f>
        <v>1.9995801302930303E-2</v>
      </c>
      <c r="J616">
        <f t="shared" si="1223"/>
        <v>1.2027524993053402</v>
      </c>
      <c r="L616">
        <f ca="1">VARA(C$2:C616)</f>
        <v>4.1023324132495598E-2</v>
      </c>
      <c r="M616">
        <f t="shared" ca="1" si="1224"/>
        <v>9.7721155043252697E-2</v>
      </c>
      <c r="N616">
        <f t="shared" ca="1" si="1230"/>
        <v>-5.7248794196141484</v>
      </c>
      <c r="O616" t="b">
        <f ca="1">IF(OR(O615,M616*MIN((B616-B$2)*Analysis!$B$19,1)&gt;Analysis!$B$18),TRUE,FALSE)</f>
        <v>1</v>
      </c>
      <c r="P616" t="b">
        <f>IF(OR('Flight Input'!N616=3,'Flight Input'!N616=9),TRUE,FALSE)</f>
        <v>0</v>
      </c>
      <c r="Q616">
        <f ca="1">IF(O616,Q615,SUM(C$2:C616)/COUNT(C$2:C616))+(Analysis!$D$14-500)/1000000</f>
        <v>9.8599443641176148</v>
      </c>
      <c r="R616">
        <f t="shared" ca="1" si="1225"/>
        <v>1.244436085882386</v>
      </c>
      <c r="S616">
        <f t="shared" ca="1" si="1231"/>
        <v>0.41301496904098278</v>
      </c>
      <c r="T616">
        <f>IF(P616,T615+S616*$D616,0)</f>
        <v>0</v>
      </c>
      <c r="U616">
        <f>IF($P616,T616*Analysis!$B$28+Analysis!$B$29,0)</f>
        <v>0</v>
      </c>
      <c r="V616">
        <f>U616-'Flight Input'!$U616</f>
        <v>0</v>
      </c>
      <c r="W616">
        <f ca="1">MEDIAN2(R616,Analysis!$B$5,2)</f>
        <v>1.244436085882386</v>
      </c>
      <c r="X616">
        <f t="shared" ref="X616:Y616" ca="1" si="1304">X615+W616*$D616</f>
        <v>0.41301496904098278</v>
      </c>
      <c r="Y616">
        <f t="shared" ca="1" si="1304"/>
        <v>7.2388511665242294E-2</v>
      </c>
      <c r="AA616">
        <f ca="1">AVERAGE2(W616,Analysis!$B$6,2)</f>
        <v>1.244436085882386</v>
      </c>
      <c r="AB616">
        <f t="shared" ref="AB616:AC616" ca="1" si="1305">AB615+AA616*$D616</f>
        <v>0.41301496904098278</v>
      </c>
      <c r="AC616">
        <f t="shared" ca="1" si="1305"/>
        <v>7.2388511665242294E-2</v>
      </c>
      <c r="AF616">
        <f ca="1">IF(B616&gt;0,C616-Analysis!$B$14,0)</f>
        <v>1.2512130585428487</v>
      </c>
      <c r="AG616">
        <f ca="1">IF(B616&gt;0,AG615+AF616*$D616,0)</f>
        <v>0.42373578788862282</v>
      </c>
      <c r="AH616">
        <f ca="1">IF(B616&gt;0,AH615+AG616*$D616,0)</f>
        <v>2.2057880370467298E-2</v>
      </c>
      <c r="AI616">
        <f ca="1">IF(AND(B616&gt;Analysis!$B$39,B616&lt;Analysis!$B$40),FilterInput(AF616,Analysis!$B$34,Analysis!$B$35),0)</f>
        <v>1.2512130585428487</v>
      </c>
      <c r="AJ616">
        <f ca="1">MEDIAN2(AI616,Analysis!$B$5,2)</f>
        <v>1.2512130585428487</v>
      </c>
      <c r="AK616">
        <f ca="1">AVERAGE2(AJ616,Analysis!$B$6,2)</f>
        <v>1.2512130585428487</v>
      </c>
      <c r="AL616">
        <f ca="1">INTEGRAL2(R616,$B616,AL615,R615,$B615,Analysis!$B$22)</f>
        <v>0.41301496904098278</v>
      </c>
      <c r="AM616">
        <f ca="1">IF(AND(B616&lt;Analysis!$B$40,B616&gt;0),INTEGRAL2(AL616,$B616,AM615,AL615,$B615,Analysis!$B$23),0)</f>
        <v>7.2388511665242294E-2</v>
      </c>
      <c r="AN616">
        <f>IF($P616,AM616*Analysis!$B$30+Analysis!$B$31,0)</f>
        <v>0</v>
      </c>
      <c r="AO616">
        <f>AN616-'Flight Input'!$U616</f>
        <v>0</v>
      </c>
      <c r="AQ616">
        <f>Analysis!$B$36*'Flight Input'!U616+IF('Flight Input'!U616 &gt; 0,Analysis!$B$37,0)</f>
        <v>0</v>
      </c>
      <c r="AR616">
        <f ca="1">_xlfn.COVARIANCE.P($AN$102:$AN$1102,'Flight Input'!U616:U1616)</f>
        <v>0</v>
      </c>
    </row>
    <row r="617" spans="1:44" x14ac:dyDescent="0.3">
      <c r="A617">
        <v>615</v>
      </c>
      <c r="B617">
        <f>'Flight Input'!M617</f>
        <v>12.33946499999729</v>
      </c>
      <c r="C617">
        <f ca="1">INDIRECT(CONCATENATE("'Flight Input'!",Analysis!$B$2,A617+2))</f>
        <v>11.110599990000001</v>
      </c>
      <c r="D617">
        <f t="shared" si="1222"/>
        <v>9.4430000026477501E-3</v>
      </c>
      <c r="F617">
        <f t="shared" ca="1" si="1228"/>
        <v>121.50014728517442</v>
      </c>
      <c r="G617">
        <f t="shared" ca="1" si="1229"/>
        <v>745.03095251686523</v>
      </c>
      <c r="I617">
        <f>SUM(D$2:D617)/COUNT(D$2:D617)</f>
        <v>1.9978642276425779E-2</v>
      </c>
      <c r="J617">
        <f t="shared" si="1223"/>
        <v>0.4726547415982425</v>
      </c>
      <c r="L617">
        <f ca="1">VARA(C$2:C617)</f>
        <v>4.3382675813877176E-2</v>
      </c>
      <c r="M617">
        <f t="shared" ca="1" si="1224"/>
        <v>0.24985192001694728</v>
      </c>
      <c r="N617">
        <f t="shared" ca="1" si="1230"/>
        <v>0.65864026244372642</v>
      </c>
      <c r="O617" t="b">
        <f ca="1">IF(OR(O616,M617*MIN((B617-B$2)*Analysis!$B$19,1)&gt;Analysis!$B$18),TRUE,FALSE)</f>
        <v>1</v>
      </c>
      <c r="P617" t="b">
        <f>IF(OR('Flight Input'!N617=3,'Flight Input'!N617=9),TRUE,FALSE)</f>
        <v>0</v>
      </c>
      <c r="Q617">
        <f ca="1">IF(O617,Q616,SUM(C$2:C617)/COUNT(C$2:C617))+(Analysis!$D$14-500)/1000000</f>
        <v>9.8600543641176142</v>
      </c>
      <c r="R617">
        <f t="shared" ca="1" si="1225"/>
        <v>1.2505456258823866</v>
      </c>
      <c r="S617">
        <f t="shared" ca="1" si="1231"/>
        <v>0.42482387138950128</v>
      </c>
      <c r="T617">
        <f>IF(P617,T616+S617*$D617,0)</f>
        <v>0</v>
      </c>
      <c r="U617">
        <f>IF($P617,T617*Analysis!$B$28+Analysis!$B$29,0)</f>
        <v>0</v>
      </c>
      <c r="V617">
        <f>U617-'Flight Input'!$U617</f>
        <v>0</v>
      </c>
      <c r="W617">
        <f ca="1">MEDIAN2(R617,Analysis!$B$5,2)</f>
        <v>1.2505456258823866</v>
      </c>
      <c r="X617">
        <f t="shared" ref="X617:Y617" ca="1" si="1306">X616+W617*$D617</f>
        <v>0.42482387138950128</v>
      </c>
      <c r="Y617">
        <f t="shared" ca="1" si="1306"/>
        <v>7.6400123483898186E-2</v>
      </c>
      <c r="AA617">
        <f ca="1">AVERAGE2(W617,Analysis!$B$6,2)</f>
        <v>1.2505456258823866</v>
      </c>
      <c r="AB617">
        <f t="shared" ref="AB617:AC617" ca="1" si="1307">AB616+AA617*$D617</f>
        <v>0.42482387138950128</v>
      </c>
      <c r="AC617">
        <f t="shared" ca="1" si="1307"/>
        <v>7.6400123483898186E-2</v>
      </c>
      <c r="AF617">
        <f ca="1">IF(B617&gt;0,C617-Analysis!$B$14,0)</f>
        <v>1.2574325985428487</v>
      </c>
      <c r="AG617">
        <f ca="1">IF(B617&gt;0,AG616+AF617*$D617,0)</f>
        <v>0.43560972391999231</v>
      </c>
      <c r="AH617">
        <f ca="1">IF(B617&gt;0,AH616+AG617*$D617,0)</f>
        <v>2.6171342994597169E-2</v>
      </c>
      <c r="AI617">
        <f ca="1">IF(AND(B617&gt;Analysis!$B$39,B617&lt;Analysis!$B$40),FilterInput(AF617,Analysis!$B$34,Analysis!$B$35),0)</f>
        <v>1.2574325985428487</v>
      </c>
      <c r="AJ617">
        <f ca="1">MEDIAN2(AI617,Analysis!$B$5,2)</f>
        <v>1.2574325985428487</v>
      </c>
      <c r="AK617">
        <f ca="1">AVERAGE2(AJ617,Analysis!$B$6,2)</f>
        <v>1.2574325985428487</v>
      </c>
      <c r="AL617">
        <f ca="1">INTEGRAL2(R617,$B617,AL616,R616,$B616,Analysis!$B$22)</f>
        <v>0.42482387138950128</v>
      </c>
      <c r="AM617">
        <f ca="1">IF(AND(B617&lt;Analysis!$B$40,B617&gt;0),INTEGRAL2(AL617,$B617,AM616,AL616,$B616,Analysis!$B$23),0)</f>
        <v>7.6400123483898186E-2</v>
      </c>
      <c r="AN617">
        <f>IF($P617,AM617*Analysis!$B$30+Analysis!$B$31,0)</f>
        <v>0</v>
      </c>
      <c r="AO617">
        <f>AN617-'Flight Input'!$U617</f>
        <v>0</v>
      </c>
      <c r="AQ617">
        <f>Analysis!$B$36*'Flight Input'!U617+IF('Flight Input'!U617 &gt; 0,Analysis!$B$37,0)</f>
        <v>0</v>
      </c>
      <c r="AR617">
        <f ca="1">_xlfn.COVARIANCE.P($AN$102:$AN$1102,'Flight Input'!U617:U1617)</f>
        <v>0</v>
      </c>
    </row>
    <row r="618" spans="1:44" x14ac:dyDescent="0.3">
      <c r="A618">
        <v>616</v>
      </c>
      <c r="B618">
        <f>'Flight Input'!M618</f>
        <v>13.351790000000619</v>
      </c>
      <c r="C618">
        <f ca="1">INDIRECT(CONCATENATE("'Flight Input'!",Analysis!$B$2,A618+2))</f>
        <v>9.0461051100000009</v>
      </c>
      <c r="D618">
        <f t="shared" si="1222"/>
        <v>1.0123250000033295</v>
      </c>
      <c r="F618">
        <f t="shared" ca="1" si="1228"/>
        <v>130.65774564068528</v>
      </c>
      <c r="G618">
        <f t="shared" ca="1" si="1229"/>
        <v>877.29905487300698</v>
      </c>
      <c r="I618">
        <f>SUM(D$2:D618)/COUNT(D$2:D618)</f>
        <v>2.1589594155852571E-2</v>
      </c>
      <c r="J618">
        <f t="shared" si="1223"/>
        <v>46.889487254622871</v>
      </c>
      <c r="L618">
        <f ca="1">VARA(C$2:C618)</f>
        <v>4.4466770686523688E-2</v>
      </c>
      <c r="M618">
        <f t="shared" ca="1" si="1224"/>
        <v>1.0708960784757324E-3</v>
      </c>
      <c r="N618">
        <f t="shared" ca="1" si="1230"/>
        <v>-2.0393597708178794</v>
      </c>
      <c r="O618" t="b">
        <f ca="1">IF(OR(O617,M618*MIN((B618-B$2)*Analysis!$B$19,1)&gt;Analysis!$B$18),TRUE,FALSE)</f>
        <v>1</v>
      </c>
      <c r="P618" t="b">
        <f>IF(OR('Flight Input'!N618=3,'Flight Input'!N618=9),TRUE,FALSE)</f>
        <v>1</v>
      </c>
      <c r="Q618">
        <f ca="1">IF(O618,Q617,SUM(C$2:C618)/COUNT(C$2:C618))+(Analysis!$D$14-500)/1000000</f>
        <v>9.8601643641176135</v>
      </c>
      <c r="R618">
        <f t="shared" ca="1" si="1225"/>
        <v>-0.8140592541176126</v>
      </c>
      <c r="S618">
        <f t="shared" ca="1" si="1231"/>
        <v>-0.39926866303782127</v>
      </c>
      <c r="T618">
        <f ca="1">IF(P618,T617+S618*$D618,0)</f>
        <v>-0.40418964931109175</v>
      </c>
      <c r="U618">
        <f ca="1">IF($P618,T618*Analysis!$B$28+Analysis!$B$29,0)</f>
        <v>0.45590517534445407</v>
      </c>
      <c r="V618">
        <f ca="1">U618-'Flight Input'!$U618</f>
        <v>3.4905175344454087E-2</v>
      </c>
      <c r="W618">
        <f ca="1">MEDIAN2(R618,Analysis!$B$5,2)</f>
        <v>-0.8140592541176126</v>
      </c>
      <c r="X618">
        <f t="shared" ref="X618:Y618" ca="1" si="1308">X617+W618*$D618</f>
        <v>-0.39926866303782127</v>
      </c>
      <c r="Y618">
        <f t="shared" ca="1" si="1308"/>
        <v>-0.32778952582719356</v>
      </c>
      <c r="AA618">
        <f ca="1">AVERAGE2(W618,Analysis!$B$6,2)</f>
        <v>-0.8140592541176126</v>
      </c>
      <c r="AB618">
        <f t="shared" ref="AB618:AC618" ca="1" si="1309">AB617+AA618*$D618</f>
        <v>-0.39926866303782127</v>
      </c>
      <c r="AC618">
        <f t="shared" ca="1" si="1309"/>
        <v>-0.32778952582719356</v>
      </c>
      <c r="AF618">
        <f ca="1">IF(B618&gt;0,C618-Analysis!$B$14,0)</f>
        <v>-0.80706228145715109</v>
      </c>
      <c r="AG618">
        <f ca="1">IF(B618&gt;0,AG617+AF618*$D618,0)</f>
        <v>-0.38139960015880525</v>
      </c>
      <c r="AH618">
        <f ca="1">IF(B618&gt;0,AH617+AG618*$D618,0)</f>
        <v>-0.35992900723743521</v>
      </c>
      <c r="AI618">
        <f ca="1">IF(AND(B618&gt;Analysis!$B$39,B618&lt;Analysis!$B$40),FilterInput(AF618,Analysis!$B$34,Analysis!$B$35),0)</f>
        <v>-0.80706228145715109</v>
      </c>
      <c r="AJ618">
        <f ca="1">MEDIAN2(AI618,Analysis!$B$5,2)</f>
        <v>-0.80706228145715109</v>
      </c>
      <c r="AK618">
        <f ca="1">AVERAGE2(AJ618,Analysis!$B$6,2)</f>
        <v>-0.80706228145715109</v>
      </c>
      <c r="AL618">
        <f ca="1">INTEGRAL2(R618,$B618,AL617,R617,$B617,Analysis!$B$22)</f>
        <v>-0.39926866303782127</v>
      </c>
      <c r="AM618">
        <f ca="1">IF(AND(B618&lt;Analysis!$B$40,B618&gt;0),INTEGRAL2(AL618,$B618,AM617,AL617,$B617,Analysis!$B$23),0)</f>
        <v>-0.32778952582719356</v>
      </c>
      <c r="AN618">
        <f ca="1">IF($P618,AM618*Analysis!$B$30+Analysis!$B$31,0)</f>
        <v>0.46210523708640322</v>
      </c>
      <c r="AO618">
        <f ca="1">AN618-'Flight Input'!$U618</f>
        <v>4.1105237086403235E-2</v>
      </c>
      <c r="AQ618">
        <f>Analysis!$B$36*'Flight Input'!U618+IF('Flight Input'!U618 &gt; 0,Analysis!$B$37,0)</f>
        <v>-0.63347299999999995</v>
      </c>
      <c r="AR618">
        <f ca="1">_xlfn.COVARIANCE.P($AN$102:$AN$1102,'Flight Input'!U618:U1618)</f>
        <v>0</v>
      </c>
    </row>
    <row r="619" spans="1:44" x14ac:dyDescent="0.3">
      <c r="A619">
        <v>617</v>
      </c>
      <c r="B619">
        <f>'Flight Input'!M619</f>
        <v>13.371859999999288</v>
      </c>
      <c r="C619">
        <f ca="1">INDIRECT(CONCATENATE("'Flight Input'!",Analysis!$B$2,A619+2))</f>
        <v>9.0076400999999997</v>
      </c>
      <c r="D619">
        <f t="shared" si="1222"/>
        <v>2.0069999998668209E-2</v>
      </c>
      <c r="F619">
        <f t="shared" ca="1" si="1228"/>
        <v>130.83852897748028</v>
      </c>
      <c r="G619">
        <f t="shared" ca="1" si="1229"/>
        <v>879.92498414941076</v>
      </c>
      <c r="I619">
        <f>SUM(D$2:D619)/COUNT(D$2:D619)</f>
        <v>2.158713128039522E-2</v>
      </c>
      <c r="J619">
        <f t="shared" si="1223"/>
        <v>0.92972056999973762</v>
      </c>
      <c r="L619">
        <f ca="1">VARA(C$2:C619)</f>
        <v>4.565090831338274E-2</v>
      </c>
      <c r="M619">
        <f t="shared" ca="1" si="1224"/>
        <v>5.9000380016822555E-2</v>
      </c>
      <c r="N619">
        <f t="shared" ca="1" si="1230"/>
        <v>-1.9165426010240996</v>
      </c>
      <c r="O619" t="b">
        <f ca="1">IF(OR(O618,M619*MIN((B619-B$2)*Analysis!$B$19,1)&gt;Analysis!$B$18),TRUE,FALSE)</f>
        <v>1</v>
      </c>
      <c r="P619" t="b">
        <f>IF(OR('Flight Input'!N619=3,'Flight Input'!N619=9),TRUE,FALSE)</f>
        <v>1</v>
      </c>
      <c r="Q619">
        <f ca="1">IF(O619,Q618,SUM(C$2:C619)/COUNT(C$2:C619))+(Analysis!$D$14-500)/1000000</f>
        <v>9.8602743641176129</v>
      </c>
      <c r="R619">
        <f t="shared" ca="1" si="1225"/>
        <v>-0.85263426411761323</v>
      </c>
      <c r="S619">
        <f t="shared" ca="1" si="1231"/>
        <v>-0.41638103271752624</v>
      </c>
      <c r="T619">
        <f ca="1">IF(P619,T618+S619*$D619,0)</f>
        <v>-0.41254641663717795</v>
      </c>
      <c r="U619">
        <f ca="1">IF($P619,T619*Analysis!$B$28+Analysis!$B$29,0)</f>
        <v>0.45172679168141094</v>
      </c>
      <c r="V619">
        <f ca="1">U619-'Flight Input'!$U619</f>
        <v>3.3726791681410961E-2</v>
      </c>
      <c r="W619">
        <f ca="1">MEDIAN2(R619,Analysis!$B$5,2)</f>
        <v>-0.85263426411761323</v>
      </c>
      <c r="X619">
        <f t="shared" ref="X619:Y619" ca="1" si="1310">X618+W619*$D619</f>
        <v>-0.41638103271752624</v>
      </c>
      <c r="Y619">
        <f t="shared" ca="1" si="1310"/>
        <v>-0.33614629315327976</v>
      </c>
      <c r="AA619">
        <f ca="1">AVERAGE2(W619,Analysis!$B$6,2)</f>
        <v>-0.85263426411761323</v>
      </c>
      <c r="AB619">
        <f t="shared" ref="AB619:AC619" ca="1" si="1311">AB618+AA619*$D619</f>
        <v>-0.41638103271752624</v>
      </c>
      <c r="AC619">
        <f t="shared" ca="1" si="1311"/>
        <v>-0.33614629315327976</v>
      </c>
      <c r="AF619">
        <f ca="1">IF(B619&gt;0,C619-Analysis!$B$14,0)</f>
        <v>-0.84552729145715233</v>
      </c>
      <c r="AG619">
        <f ca="1">IF(B619&gt;0,AG618+AF619*$D619,0)</f>
        <v>-0.3983693328972242</v>
      </c>
      <c r="AH619">
        <f ca="1">IF(B619&gt;0,AH618+AG619*$D619,0)</f>
        <v>-0.36792427974815195</v>
      </c>
      <c r="AI619">
        <f ca="1">IF(AND(B619&gt;Analysis!$B$39,B619&lt;Analysis!$B$40),FilterInput(AF619,Analysis!$B$34,Analysis!$B$35),0)</f>
        <v>-0.84552729145715233</v>
      </c>
      <c r="AJ619">
        <f ca="1">MEDIAN2(AI619,Analysis!$B$5,2)</f>
        <v>-0.84552729145715233</v>
      </c>
      <c r="AK619">
        <f ca="1">AVERAGE2(AJ619,Analysis!$B$6,2)</f>
        <v>-0.84552729145715233</v>
      </c>
      <c r="AL619">
        <f ca="1">INTEGRAL2(R619,$B619,AL618,R618,$B618,Analysis!$B$22)</f>
        <v>-0.41638103271752624</v>
      </c>
      <c r="AM619">
        <f ca="1">IF(AND(B619&lt;Analysis!$B$40,B619&gt;0),INTEGRAL2(AL619,$B619,AM618,AL618,$B618,Analysis!$B$23),0)</f>
        <v>-0.33614629315327976</v>
      </c>
      <c r="AN619">
        <f ca="1">IF($P619,AM619*Analysis!$B$30+Analysis!$B$31,0)</f>
        <v>0.45792685342336015</v>
      </c>
      <c r="AO619">
        <f ca="1">AN619-'Flight Input'!$U619</f>
        <v>3.9926853423360165E-2</v>
      </c>
      <c r="AQ619">
        <f>Analysis!$B$36*'Flight Input'!U619+IF('Flight Input'!U619 &gt; 0,Analysis!$B$37,0)</f>
        <v>-0.63943399999999995</v>
      </c>
      <c r="AR619">
        <f ca="1">_xlfn.COVARIANCE.P($AN$102:$AN$1102,'Flight Input'!U619:U1619)</f>
        <v>0</v>
      </c>
    </row>
    <row r="620" spans="1:44" x14ac:dyDescent="0.3">
      <c r="A620">
        <v>618</v>
      </c>
      <c r="B620">
        <f>'Flight Input'!M620</f>
        <v>13.388863999993191</v>
      </c>
      <c r="C620">
        <f ca="1">INDIRECT(CONCATENATE("'Flight Input'!",Analysis!$B$2,A620+2))</f>
        <v>9.1493553600000013</v>
      </c>
      <c r="D620">
        <f t="shared" si="1222"/>
        <v>1.7003999993903562E-2</v>
      </c>
      <c r="F620">
        <f t="shared" ca="1" si="1228"/>
        <v>130.99410461596594</v>
      </c>
      <c r="G620">
        <f t="shared" ca="1" si="1229"/>
        <v>882.15240790350208</v>
      </c>
      <c r="I620">
        <f>SUM(D$2:D620)/COUNT(D$2:D620)</f>
        <v>2.1579715210352353E-2</v>
      </c>
      <c r="J620">
        <f t="shared" si="1223"/>
        <v>0.78796220562476649</v>
      </c>
      <c r="L620">
        <f ca="1">VARA(C$2:C620)</f>
        <v>4.645681723930524E-2</v>
      </c>
      <c r="M620">
        <f t="shared" ca="1" si="1224"/>
        <v>4.7395255599355542E-2</v>
      </c>
      <c r="N620">
        <f t="shared" ca="1" si="1230"/>
        <v>8.3342307722189304</v>
      </c>
      <c r="O620" t="b">
        <f ca="1">IF(OR(O619,M620*MIN((B620-B$2)*Analysis!$B$19,1)&gt;Analysis!$B$18),TRUE,FALSE)</f>
        <v>1</v>
      </c>
      <c r="P620" t="b">
        <f>IF(OR('Flight Input'!N620=3,'Flight Input'!N620=9),TRUE,FALSE)</f>
        <v>1</v>
      </c>
      <c r="Q620">
        <f ca="1">IF(O620,Q619,SUM(C$2:C620)/COUNT(C$2:C620))+(Analysis!$D$14-500)/1000000</f>
        <v>9.8603843641176123</v>
      </c>
      <c r="R620">
        <f t="shared" ca="1" si="1225"/>
        <v>-0.71102900411761105</v>
      </c>
      <c r="S620">
        <f t="shared" ca="1" si="1231"/>
        <v>-0.42847136989920737</v>
      </c>
      <c r="T620">
        <f ca="1">IF(P620,T619+S620*$D620,0)</f>
        <v>-0.41983214380833195</v>
      </c>
      <c r="U620">
        <f ca="1">IF($P620,T620*Analysis!$B$28+Analysis!$B$29,0)</f>
        <v>0.44808392809583397</v>
      </c>
      <c r="V620">
        <f ca="1">U620-'Flight Input'!$U620</f>
        <v>3.4083928095833993E-2</v>
      </c>
      <c r="W620">
        <f ca="1">MEDIAN2(R620,Analysis!$B$5,2)</f>
        <v>-0.71102900411761105</v>
      </c>
      <c r="X620">
        <f t="shared" ref="X620:Y620" ca="1" si="1312">X619+W620*$D620</f>
        <v>-0.42847136989920737</v>
      </c>
      <c r="Y620">
        <f t="shared" ca="1" si="1312"/>
        <v>-0.34343202032443376</v>
      </c>
      <c r="AA620">
        <f ca="1">AVERAGE2(W620,Analysis!$B$6,2)</f>
        <v>-0.71102900411761105</v>
      </c>
      <c r="AB620">
        <f t="shared" ref="AB620:AC620" ca="1" si="1313">AB619+AA620*$D620</f>
        <v>-0.42847136989920737</v>
      </c>
      <c r="AC620">
        <f t="shared" ca="1" si="1313"/>
        <v>-0.34343202032443376</v>
      </c>
      <c r="AF620">
        <f ca="1">IF(B620&gt;0,C620-Analysis!$B$14,0)</f>
        <v>-0.70381203145715077</v>
      </c>
      <c r="AG620">
        <f ca="1">IF(B620&gt;0,AG619+AF620*$D620,0)</f>
        <v>-0.41033695267583087</v>
      </c>
      <c r="AH620">
        <f ca="1">IF(B620&gt;0,AH619+AG620*$D620,0)</f>
        <v>-0.3749016492889502</v>
      </c>
      <c r="AI620">
        <f ca="1">IF(AND(B620&gt;Analysis!$B$39,B620&lt;Analysis!$B$40),FilterInput(AF620,Analysis!$B$34,Analysis!$B$35),0)</f>
        <v>-0.70381203145715077</v>
      </c>
      <c r="AJ620">
        <f ca="1">MEDIAN2(AI620,Analysis!$B$5,2)</f>
        <v>-0.70381203145715077</v>
      </c>
      <c r="AK620">
        <f ca="1">AVERAGE2(AJ620,Analysis!$B$6,2)</f>
        <v>-0.70381203145715077</v>
      </c>
      <c r="AL620">
        <f ca="1">INTEGRAL2(R620,$B620,AL619,R619,$B619,Analysis!$B$22)</f>
        <v>-0.42847136989920737</v>
      </c>
      <c r="AM620">
        <f ca="1">IF(AND(B620&lt;Analysis!$B$40,B620&gt;0),INTEGRAL2(AL620,$B620,AM619,AL619,$B619,Analysis!$B$23),0)</f>
        <v>-0.34343202032443376</v>
      </c>
      <c r="AN620">
        <f ca="1">IF($P620,AM620*Analysis!$B$30+Analysis!$B$31,0)</f>
        <v>0.45428398983778312</v>
      </c>
      <c r="AO620">
        <f ca="1">AN620-'Flight Input'!$U620</f>
        <v>4.0283989837783141E-2</v>
      </c>
      <c r="AQ620">
        <f>Analysis!$B$36*'Flight Input'!U620+IF('Flight Input'!U620 &gt; 0,Analysis!$B$37,0)</f>
        <v>-0.64738200000000001</v>
      </c>
      <c r="AR620">
        <f ca="1">_xlfn.COVARIANCE.P($AN$102:$AN$1102,'Flight Input'!U620:U1620)</f>
        <v>0</v>
      </c>
    </row>
    <row r="621" spans="1:44" x14ac:dyDescent="0.3">
      <c r="A621">
        <v>619</v>
      </c>
      <c r="B621">
        <f>'Flight Input'!M621</f>
        <v>13.407395000001998</v>
      </c>
      <c r="C621">
        <f ca="1">INDIRECT(CONCATENATE("'Flight Input'!",Analysis!$B$2,A621+2))</f>
        <v>9.2605222800000018</v>
      </c>
      <c r="D621">
        <f t="shared" si="1222"/>
        <v>1.8531000008806586E-2</v>
      </c>
      <c r="F621">
        <f t="shared" ca="1" si="1228"/>
        <v>131.16571135441816</v>
      </c>
      <c r="G621">
        <f t="shared" ca="1" si="1229"/>
        <v>884.58303970176587</v>
      </c>
      <c r="I621">
        <f>SUM(D$2:D621)/COUNT(D$2:D621)</f>
        <v>2.1574789983855511E-2</v>
      </c>
      <c r="J621">
        <f t="shared" si="1223"/>
        <v>0.85891913769141648</v>
      </c>
      <c r="L621">
        <f ca="1">VARA(C$2:C621)</f>
        <v>4.7013014739458688E-2</v>
      </c>
      <c r="M621">
        <f t="shared" ca="1" si="1224"/>
        <v>3.0014435264644274E-2</v>
      </c>
      <c r="N621">
        <f t="shared" ca="1" si="1230"/>
        <v>5.9989703711170499</v>
      </c>
      <c r="O621" t="b">
        <f ca="1">IF(OR(O620,M621*MIN((B621-B$2)*Analysis!$B$19,1)&gt;Analysis!$B$18),TRUE,FALSE)</f>
        <v>1</v>
      </c>
      <c r="P621" t="b">
        <f>IF(OR('Flight Input'!N621=3,'Flight Input'!N621=9),TRUE,FALSE)</f>
        <v>1</v>
      </c>
      <c r="Q621">
        <f ca="1">IF(O621,Q620,SUM(C$2:C621)/COUNT(C$2:C621))+(Analysis!$D$14-500)/1000000</f>
        <v>9.8604943641176117</v>
      </c>
      <c r="R621">
        <f t="shared" ca="1" si="1225"/>
        <v>-0.59997208411760994</v>
      </c>
      <c r="S621">
        <f t="shared" ca="1" si="1231"/>
        <v>-0.43958945259527449</v>
      </c>
      <c r="T621">
        <f ca="1">IF(P621,T620+S621*$D621,0)</f>
        <v>-0.42797817595824628</v>
      </c>
      <c r="U621">
        <f ca="1">IF($P621,T621*Analysis!$B$28+Analysis!$B$29,0)</f>
        <v>0.44401091202087678</v>
      </c>
      <c r="V621">
        <f ca="1">U621-'Flight Input'!$U621</f>
        <v>3.6010912020876806E-2</v>
      </c>
      <c r="W621">
        <f ca="1">MEDIAN2(R621,Analysis!$B$5,2)</f>
        <v>-0.59997208411760994</v>
      </c>
      <c r="X621">
        <f t="shared" ref="X621:Y621" ca="1" si="1314">X620+W621*$D621</f>
        <v>-0.43958945259527449</v>
      </c>
      <c r="Y621">
        <f t="shared" ca="1" si="1314"/>
        <v>-0.35157805247434809</v>
      </c>
      <c r="AA621">
        <f ca="1">AVERAGE2(W621,Analysis!$B$6,2)</f>
        <v>-0.59997208411760994</v>
      </c>
      <c r="AB621">
        <f t="shared" ref="AB621:AC621" ca="1" si="1315">AB620+AA621*$D621</f>
        <v>-0.43958945259527449</v>
      </c>
      <c r="AC621">
        <f t="shared" ca="1" si="1315"/>
        <v>-0.35157805247434809</v>
      </c>
      <c r="AF621">
        <f ca="1">IF(B621&gt;0,C621-Analysis!$B$14,0)</f>
        <v>-0.59264511145715026</v>
      </c>
      <c r="AG621">
        <f ca="1">IF(B621&gt;0,AG620+AF621*$D621,0)</f>
        <v>-0.42131925924146252</v>
      </c>
      <c r="AH621">
        <f ca="1">IF(B621&gt;0,AH620+AG621*$D621,0)</f>
        <v>-0.38270911648566414</v>
      </c>
      <c r="AI621">
        <f ca="1">IF(AND(B621&gt;Analysis!$B$39,B621&lt;Analysis!$B$40),FilterInput(AF621,Analysis!$B$34,Analysis!$B$35),0)</f>
        <v>-0.59264511145715026</v>
      </c>
      <c r="AJ621">
        <f ca="1">MEDIAN2(AI621,Analysis!$B$5,2)</f>
        <v>-0.59264511145715026</v>
      </c>
      <c r="AK621">
        <f ca="1">AVERAGE2(AJ621,Analysis!$B$6,2)</f>
        <v>-0.59264511145715026</v>
      </c>
      <c r="AL621">
        <f ca="1">INTEGRAL2(R621,$B621,AL620,R620,$B620,Analysis!$B$22)</f>
        <v>-0.43958945259527449</v>
      </c>
      <c r="AM621">
        <f ca="1">IF(AND(B621&lt;Analysis!$B$40,B621&gt;0),INTEGRAL2(AL621,$B621,AM620,AL620,$B620,Analysis!$B$23),0)</f>
        <v>-0.35157805247434809</v>
      </c>
      <c r="AN621">
        <f ca="1">IF($P621,AM621*Analysis!$B$30+Analysis!$B$31,0)</f>
        <v>0.45021097376282593</v>
      </c>
      <c r="AO621">
        <f ca="1">AN621-'Flight Input'!$U621</f>
        <v>4.2210973762825954E-2</v>
      </c>
      <c r="AQ621">
        <f>Analysis!$B$36*'Flight Input'!U621+IF('Flight Input'!U621 &gt; 0,Analysis!$B$37,0)</f>
        <v>-0.659304</v>
      </c>
      <c r="AR621">
        <f ca="1">_xlfn.COVARIANCE.P($AN$102:$AN$1102,'Flight Input'!U621:U1621)</f>
        <v>0</v>
      </c>
    </row>
    <row r="622" spans="1:44" x14ac:dyDescent="0.3">
      <c r="A622">
        <v>620</v>
      </c>
      <c r="B622">
        <f>'Flight Input'!M622</f>
        <v>13.42987500000163</v>
      </c>
      <c r="C622">
        <f ca="1">INDIRECT(CONCATENATE("'Flight Input'!",Analysis!$B$2,A622+2))</f>
        <v>9.2094416100000007</v>
      </c>
      <c r="D622">
        <f t="shared" si="1222"/>
        <v>2.2479999999632128E-2</v>
      </c>
      <c r="F622">
        <f t="shared" ca="1" si="1228"/>
        <v>131.37273960180758</v>
      </c>
      <c r="G622">
        <f t="shared" ca="1" si="1229"/>
        <v>887.53629888796615</v>
      </c>
      <c r="I622">
        <f>SUM(D$2:D622)/COUNT(D$2:D622)</f>
        <v>2.157625000000999E-2</v>
      </c>
      <c r="J622">
        <f t="shared" si="1223"/>
        <v>1.0418863333351125</v>
      </c>
      <c r="L622">
        <f ca="1">VARA(C$2:C622)</f>
        <v>4.7672341948919367E-2</v>
      </c>
      <c r="M622">
        <f t="shared" ca="1" si="1224"/>
        <v>2.9329502200688109E-2</v>
      </c>
      <c r="N622">
        <f t="shared" ca="1" si="1230"/>
        <v>-2.272271797190256</v>
      </c>
      <c r="O622" t="b">
        <f ca="1">IF(OR(O621,M622*MIN((B622-B$2)*Analysis!$B$19,1)&gt;Analysis!$B$18),TRUE,FALSE)</f>
        <v>1</v>
      </c>
      <c r="P622" t="b">
        <f>IF(OR('Flight Input'!N622=3,'Flight Input'!N622=9),TRUE,FALSE)</f>
        <v>1</v>
      </c>
      <c r="Q622">
        <f ca="1">IF(O622,Q621,SUM(C$2:C622)/COUNT(C$2:C622))+(Analysis!$D$14-500)/1000000</f>
        <v>9.8606043641176111</v>
      </c>
      <c r="R622">
        <f t="shared" ca="1" si="1225"/>
        <v>-0.65116275411761038</v>
      </c>
      <c r="S622">
        <f t="shared" ca="1" si="1231"/>
        <v>-0.45422759130759882</v>
      </c>
      <c r="T622">
        <f ca="1">IF(P622,T621+S622*$D622,0)</f>
        <v>-0.43818921221067397</v>
      </c>
      <c r="U622">
        <f ca="1">IF($P622,T622*Analysis!$B$28+Analysis!$B$29,0)</f>
        <v>0.43890539389466293</v>
      </c>
      <c r="V622">
        <f ca="1">U622-'Flight Input'!$U622</f>
        <v>3.4905393894662906E-2</v>
      </c>
      <c r="W622">
        <f ca="1">MEDIAN2(R622,Analysis!$B$5,2)</f>
        <v>-0.65116275411761038</v>
      </c>
      <c r="X622">
        <f t="shared" ref="X622:Y622" ca="1" si="1316">X621+W622*$D622</f>
        <v>-0.45422759130759882</v>
      </c>
      <c r="Y622">
        <f t="shared" ca="1" si="1316"/>
        <v>-0.36178908872677584</v>
      </c>
      <c r="AA622">
        <f ca="1">AVERAGE2(W622,Analysis!$B$6,2)</f>
        <v>-0.65116275411761038</v>
      </c>
      <c r="AB622">
        <f t="shared" ref="AB622:AC622" ca="1" si="1317">AB621+AA622*$D622</f>
        <v>-0.45422759130759882</v>
      </c>
      <c r="AC622">
        <f t="shared" ca="1" si="1317"/>
        <v>-0.36178908872677584</v>
      </c>
      <c r="AF622">
        <f ca="1">IF(B622&gt;0,C622-Analysis!$B$14,0)</f>
        <v>-0.64372578145715131</v>
      </c>
      <c r="AG622">
        <f ca="1">IF(B622&gt;0,AG621+AF622*$D622,0)</f>
        <v>-0.43579021480838248</v>
      </c>
      <c r="AH622">
        <f ca="1">IF(B622&gt;0,AH621+AG622*$D622,0)</f>
        <v>-0.39250568051439627</v>
      </c>
      <c r="AI622">
        <f ca="1">IF(AND(B622&gt;Analysis!$B$39,B622&lt;Analysis!$B$40),FilterInput(AF622,Analysis!$B$34,Analysis!$B$35),0)</f>
        <v>-0.64372578145715131</v>
      </c>
      <c r="AJ622">
        <f ca="1">MEDIAN2(AI622,Analysis!$B$5,2)</f>
        <v>-0.64372578145715131</v>
      </c>
      <c r="AK622">
        <f ca="1">AVERAGE2(AJ622,Analysis!$B$6,2)</f>
        <v>-0.64372578145715131</v>
      </c>
      <c r="AL622">
        <f ca="1">INTEGRAL2(R622,$B622,AL621,R621,$B621,Analysis!$B$22)</f>
        <v>-0.45422759130759882</v>
      </c>
      <c r="AM622">
        <f ca="1">IF(AND(B622&lt;Analysis!$B$40,B622&gt;0),INTEGRAL2(AL622,$B622,AM621,AL621,$B621,Analysis!$B$23),0)</f>
        <v>-0.36178908872677579</v>
      </c>
      <c r="AN622">
        <f ca="1">IF($P622,AM622*Analysis!$B$30+Analysis!$B$31,0)</f>
        <v>0.44510545563661208</v>
      </c>
      <c r="AO622">
        <f ca="1">AN622-'Flight Input'!$U622</f>
        <v>4.1105455636612054E-2</v>
      </c>
      <c r="AQ622">
        <f>Analysis!$B$36*'Flight Input'!U622+IF('Flight Input'!U622 &gt; 0,Analysis!$B$37,0)</f>
        <v>-0.66725199999999985</v>
      </c>
      <c r="AR622">
        <f ca="1">_xlfn.COVARIANCE.P($AN$102:$AN$1102,'Flight Input'!U622:U1622)</f>
        <v>0</v>
      </c>
    </row>
    <row r="623" spans="1:44" x14ac:dyDescent="0.3">
      <c r="A623">
        <v>621</v>
      </c>
      <c r="B623">
        <f>'Flight Input'!M623</f>
        <v>13.450874999994994</v>
      </c>
      <c r="C623">
        <f ca="1">INDIRECT(CONCATENATE("'Flight Input'!",Analysis!$B$2,A623+2))</f>
        <v>9.2714015700000001</v>
      </c>
      <c r="D623">
        <f t="shared" si="1222"/>
        <v>2.0999999993364327E-2</v>
      </c>
      <c r="F623">
        <f t="shared" ca="1" si="1228"/>
        <v>131.56743903471605</v>
      </c>
      <c r="G623">
        <f t="shared" ca="1" si="1229"/>
        <v>890.2992151068222</v>
      </c>
      <c r="I623">
        <f>SUM(D$2:D623)/COUNT(D$2:D623)</f>
        <v>2.1575322061190914E-2</v>
      </c>
      <c r="J623">
        <f t="shared" si="1223"/>
        <v>0.97333425354231629</v>
      </c>
      <c r="L623">
        <f ca="1">VARA(C$2:C623)</f>
        <v>4.8198961882206605E-2</v>
      </c>
      <c r="M623">
        <f t="shared" ca="1" si="1224"/>
        <v>2.5077139688268659E-2</v>
      </c>
      <c r="N623">
        <f t="shared" ca="1" si="1230"/>
        <v>2.9504742866465596</v>
      </c>
      <c r="O623" t="b">
        <f ca="1">IF(OR(O622,M623*MIN((B623-B$2)*Analysis!$B$19,1)&gt;Analysis!$B$18),TRUE,FALSE)</f>
        <v>1</v>
      </c>
      <c r="P623" t="b">
        <f>IF(OR('Flight Input'!N623=3,'Flight Input'!N623=9),TRUE,FALSE)</f>
        <v>1</v>
      </c>
      <c r="Q623">
        <f ca="1">IF(O623,Q622,SUM(C$2:C623)/COUNT(C$2:C623))+(Analysis!$D$14-500)/1000000</f>
        <v>9.8607143641176105</v>
      </c>
      <c r="R623">
        <f t="shared" ca="1" si="1225"/>
        <v>-0.58931279411761039</v>
      </c>
      <c r="S623">
        <f t="shared" ca="1" si="1231"/>
        <v>-0.46660315998015817</v>
      </c>
      <c r="T623">
        <f ca="1">IF(P623,T622+S623*$D623,0)</f>
        <v>-0.44798787856716105</v>
      </c>
      <c r="U623">
        <f ca="1">IF($P623,T623*Analysis!$B$28+Analysis!$B$29,0)</f>
        <v>0.4340060607164194</v>
      </c>
      <c r="V623">
        <f ca="1">U623-'Flight Input'!$U623</f>
        <v>3.5006060716419374E-2</v>
      </c>
      <c r="W623">
        <f ca="1">MEDIAN2(R623,Analysis!$B$5,2)</f>
        <v>-0.58931279411761039</v>
      </c>
      <c r="X623">
        <f t="shared" ref="X623:Y623" ca="1" si="1318">X622+W623*$D623</f>
        <v>-0.46660315998015817</v>
      </c>
      <c r="Y623">
        <f t="shared" ca="1" si="1318"/>
        <v>-0.37158775508326292</v>
      </c>
      <c r="AA623">
        <f ca="1">AVERAGE2(W623,Analysis!$B$6,2)</f>
        <v>-0.58931279411761039</v>
      </c>
      <c r="AB623">
        <f t="shared" ref="AB623:AC623" ca="1" si="1319">AB622+AA623*$D623</f>
        <v>-0.46660315998015817</v>
      </c>
      <c r="AC623">
        <f t="shared" ca="1" si="1319"/>
        <v>-0.37158775508326292</v>
      </c>
      <c r="AF623">
        <f ca="1">IF(B623&gt;0,C623-Analysis!$B$14,0)</f>
        <v>-0.58176582145715194</v>
      </c>
      <c r="AG623">
        <f ca="1">IF(B623&gt;0,AG622+AF623*$D623,0)</f>
        <v>-0.44800729705512227</v>
      </c>
      <c r="AH623">
        <f ca="1">IF(B623&gt;0,AH622+AG623*$D623,0)</f>
        <v>-0.40191383374958101</v>
      </c>
      <c r="AI623">
        <f ca="1">IF(AND(B623&gt;Analysis!$B$39,B623&lt;Analysis!$B$40),FilterInput(AF623,Analysis!$B$34,Analysis!$B$35),0)</f>
        <v>-0.58176582145715194</v>
      </c>
      <c r="AJ623">
        <f ca="1">MEDIAN2(AI623,Analysis!$B$5,2)</f>
        <v>-0.58176582145715194</v>
      </c>
      <c r="AK623">
        <f ca="1">AVERAGE2(AJ623,Analysis!$B$6,2)</f>
        <v>-0.58176582145715194</v>
      </c>
      <c r="AL623">
        <f ca="1">INTEGRAL2(R623,$B623,AL622,R622,$B622,Analysis!$B$22)</f>
        <v>-0.46660315998015817</v>
      </c>
      <c r="AM623">
        <f ca="1">IF(AND(B623&lt;Analysis!$B$40,B623&gt;0),INTEGRAL2(AL623,$B623,AM622,AL622,$B622,Analysis!$B$23),0)</f>
        <v>-0.37158775508326286</v>
      </c>
      <c r="AN623">
        <f ca="1">IF($P623,AM623*Analysis!$B$30+Analysis!$B$31,0)</f>
        <v>0.44020612245836854</v>
      </c>
      <c r="AO623">
        <f ca="1">AN623-'Flight Input'!$U623</f>
        <v>4.1206122458368521E-2</v>
      </c>
      <c r="AQ623">
        <f>Analysis!$B$36*'Flight Input'!U623+IF('Flight Input'!U623 &gt; 0,Analysis!$B$37,0)</f>
        <v>-0.67718699999999987</v>
      </c>
      <c r="AR623">
        <f ca="1">_xlfn.COVARIANCE.P($AN$102:$AN$1102,'Flight Input'!U623:U1623)</f>
        <v>0</v>
      </c>
    </row>
    <row r="624" spans="1:44" x14ac:dyDescent="0.3">
      <c r="A624">
        <v>622</v>
      </c>
      <c r="B624">
        <f>'Flight Input'!M624</f>
        <v>13.467619999995804</v>
      </c>
      <c r="C624">
        <f ca="1">INDIRECT(CONCATENATE("'Flight Input'!",Analysis!$B$2,A624+2))</f>
        <v>9.4276356299999993</v>
      </c>
      <c r="D624">
        <f t="shared" si="1222"/>
        <v>1.6745000000810251E-2</v>
      </c>
      <c r="F624">
        <f t="shared" ca="1" si="1228"/>
        <v>131.72530479334804</v>
      </c>
      <c r="G624">
        <f t="shared" ca="1" si="1229"/>
        <v>892.50495533569358</v>
      </c>
      <c r="I624">
        <f>SUM(D$2:D624)/COUNT(D$2:D624)</f>
        <v>2.1567556270097054E-2</v>
      </c>
      <c r="J624">
        <f t="shared" si="1223"/>
        <v>0.77639764983605619</v>
      </c>
      <c r="L624">
        <f ca="1">VARA(C$2:C624)</f>
        <v>4.8454365080557373E-2</v>
      </c>
      <c r="M624">
        <f t="shared" ca="1" si="1224"/>
        <v>1.5252505126211364E-2</v>
      </c>
      <c r="N624">
        <f t="shared" ca="1" si="1230"/>
        <v>9.3301916985631159</v>
      </c>
      <c r="O624" t="b">
        <f ca="1">IF(OR(O623,M624*MIN((B624-B$2)*Analysis!$B$19,1)&gt;Analysis!$B$18),TRUE,FALSE)</f>
        <v>1</v>
      </c>
      <c r="P624" t="b">
        <f>IF(OR('Flight Input'!N624=3,'Flight Input'!N624=9),TRUE,FALSE)</f>
        <v>1</v>
      </c>
      <c r="Q624">
        <f ca="1">IF(O624,Q623,SUM(C$2:C624)/COUNT(C$2:C624))+(Analysis!$D$14-500)/1000000</f>
        <v>9.8608243641176099</v>
      </c>
      <c r="R624">
        <f t="shared" ca="1" si="1225"/>
        <v>-0.43318873411761061</v>
      </c>
      <c r="S624">
        <f t="shared" ca="1" si="1231"/>
        <v>-0.47385690533330854</v>
      </c>
      <c r="T624">
        <f ca="1">IF(P624,T623+S624*$D624,0)</f>
        <v>-0.45592261244735122</v>
      </c>
      <c r="U624">
        <f ca="1">IF($P624,T624*Analysis!$B$28+Analysis!$B$29,0)</f>
        <v>0.43003869377632431</v>
      </c>
      <c r="V624">
        <f ca="1">U624-'Flight Input'!$U624</f>
        <v>3.6038693776324293E-2</v>
      </c>
      <c r="W624">
        <f ca="1">MEDIAN2(R624,Analysis!$B$5,2)</f>
        <v>-0.43318873411761061</v>
      </c>
      <c r="X624">
        <f t="shared" ref="X624:Y624" ca="1" si="1320">X623+W624*$D624</f>
        <v>-0.47385690533330854</v>
      </c>
      <c r="Y624">
        <f t="shared" ca="1" si="1320"/>
        <v>-0.37952248896345309</v>
      </c>
      <c r="AA624">
        <f ca="1">AVERAGE2(W624,Analysis!$B$6,2)</f>
        <v>-0.43318873411761061</v>
      </c>
      <c r="AB624">
        <f t="shared" ref="AB624:AC624" ca="1" si="1321">AB623+AA624*$D624</f>
        <v>-0.47385690533330854</v>
      </c>
      <c r="AC624">
        <f t="shared" ca="1" si="1321"/>
        <v>-0.37952248896345309</v>
      </c>
      <c r="AF624">
        <f ca="1">IF(B624&gt;0,C624-Analysis!$B$14,0)</f>
        <v>-0.42553176145715277</v>
      </c>
      <c r="AG624">
        <f ca="1">IF(B624&gt;0,AG623+AF624*$D624,0)</f>
        <v>-0.45513282640106706</v>
      </c>
      <c r="AH624">
        <f ca="1">IF(B624&gt;0,AH623+AG624*$D624,0)</f>
        <v>-0.40953503292803567</v>
      </c>
      <c r="AI624">
        <f ca="1">IF(AND(B624&gt;Analysis!$B$39,B624&lt;Analysis!$B$40),FilterInput(AF624,Analysis!$B$34,Analysis!$B$35),0)</f>
        <v>-0.42553176145715277</v>
      </c>
      <c r="AJ624">
        <f ca="1">MEDIAN2(AI624,Analysis!$B$5,2)</f>
        <v>-0.42553176145715277</v>
      </c>
      <c r="AK624">
        <f ca="1">AVERAGE2(AJ624,Analysis!$B$6,2)</f>
        <v>-0.42553176145715277</v>
      </c>
      <c r="AL624">
        <f ca="1">INTEGRAL2(R624,$B624,AL623,R623,$B623,Analysis!$B$22)</f>
        <v>-0.47385690533330854</v>
      </c>
      <c r="AM624">
        <f ca="1">IF(AND(B624&lt;Analysis!$B$40,B624&gt;0),INTEGRAL2(AL624,$B624,AM623,AL623,$B623,Analysis!$B$23),0)</f>
        <v>-0.37952248896345303</v>
      </c>
      <c r="AN624">
        <f ca="1">IF($P624,AM624*Analysis!$B$30+Analysis!$B$31,0)</f>
        <v>0.43623875551827351</v>
      </c>
      <c r="AO624">
        <f ca="1">AN624-'Flight Input'!$U624</f>
        <v>4.2238755518273496E-2</v>
      </c>
      <c r="AQ624">
        <f>Analysis!$B$36*'Flight Input'!U624+IF('Flight Input'!U624 &gt; 0,Analysis!$B$37,0)</f>
        <v>-0.6871219999999999</v>
      </c>
      <c r="AR624">
        <f ca="1">_xlfn.COVARIANCE.P($AN$102:$AN$1102,'Flight Input'!U624:U1624)</f>
        <v>0</v>
      </c>
    </row>
    <row r="625" spans="1:44" x14ac:dyDescent="0.3">
      <c r="A625">
        <v>623</v>
      </c>
      <c r="B625">
        <f>'Flight Input'!M625</f>
        <v>13.488779000006616</v>
      </c>
      <c r="C625">
        <f ca="1">INDIRECT(CONCATENATE("'Flight Input'!",Analysis!$B$2,A625+2))</f>
        <v>9.338050710000001</v>
      </c>
      <c r="D625">
        <f t="shared" si="1222"/>
        <v>2.1159000010811724E-2</v>
      </c>
      <c r="F625">
        <f t="shared" ca="1" si="1228"/>
        <v>131.92288860842189</v>
      </c>
      <c r="G625">
        <f t="shared" ca="1" si="1229"/>
        <v>895.29631173718553</v>
      </c>
      <c r="I625">
        <f>SUM(D$2:D625)/COUNT(D$2:D625)</f>
        <v>2.1566900481558876E-2</v>
      </c>
      <c r="J625">
        <f t="shared" si="1223"/>
        <v>0.98108673654353185</v>
      </c>
      <c r="L625">
        <f ca="1">VARA(C$2:C625)</f>
        <v>4.8851295159365843E-2</v>
      </c>
      <c r="M625">
        <f t="shared" ca="1" si="1224"/>
        <v>1.8759396881026937E-2</v>
      </c>
      <c r="N625">
        <f t="shared" ca="1" si="1230"/>
        <v>-4.2338919587042216</v>
      </c>
      <c r="O625" t="b">
        <f ca="1">IF(OR(O624,M625*MIN((B625-B$2)*Analysis!$B$19,1)&gt;Analysis!$B$18),TRUE,FALSE)</f>
        <v>1</v>
      </c>
      <c r="P625" t="b">
        <f>IF(OR('Flight Input'!N625=3,'Flight Input'!N625=9),TRUE,FALSE)</f>
        <v>1</v>
      </c>
      <c r="Q625">
        <f ca="1">IF(O625,Q624,SUM(C$2:C625)/COUNT(C$2:C625))+(Analysis!$D$14-500)/1000000</f>
        <v>9.8609343641176093</v>
      </c>
      <c r="R625">
        <f t="shared" ca="1" si="1225"/>
        <v>-0.52288365411760829</v>
      </c>
      <c r="S625">
        <f t="shared" ca="1" si="1231"/>
        <v>-0.48492060057643627</v>
      </c>
      <c r="T625">
        <f ca="1">IF(P625,T624+S625*$D625,0)</f>
        <v>-0.46618304744019085</v>
      </c>
      <c r="U625">
        <f ca="1">IF($P625,T625*Analysis!$B$28+Analysis!$B$29,0)</f>
        <v>0.42490847627990447</v>
      </c>
      <c r="V625">
        <f ca="1">U625-'Flight Input'!$U625</f>
        <v>3.5908476279904455E-2</v>
      </c>
      <c r="W625">
        <f ca="1">MEDIAN2(R625,Analysis!$B$5,2)</f>
        <v>-0.52288365411760829</v>
      </c>
      <c r="X625">
        <f t="shared" ref="X625:Y625" ca="1" si="1322">X624+W625*$D625</f>
        <v>-0.48492060057643627</v>
      </c>
      <c r="Y625">
        <f t="shared" ca="1" si="1322"/>
        <v>-0.38978292395629272</v>
      </c>
      <c r="AA625">
        <f ca="1">AVERAGE2(W625,Analysis!$B$6,2)</f>
        <v>-0.52288365411760829</v>
      </c>
      <c r="AB625">
        <f t="shared" ref="AB625:AC625" ca="1" si="1323">AB624+AA625*$D625</f>
        <v>-0.48492060057643627</v>
      </c>
      <c r="AC625">
        <f t="shared" ca="1" si="1323"/>
        <v>-0.38978292395629272</v>
      </c>
      <c r="AF625">
        <f ca="1">IF(B625&gt;0,C625-Analysis!$B$14,0)</f>
        <v>-0.51511668145715106</v>
      </c>
      <c r="AG625">
        <f ca="1">IF(B625&gt;0,AG624+AF625*$D625,0)</f>
        <v>-0.4660321802695882</v>
      </c>
      <c r="AH625">
        <f ca="1">IF(B625&gt;0,AH624+AG625*$D625,0)</f>
        <v>-0.41939580783539848</v>
      </c>
      <c r="AI625">
        <f ca="1">IF(AND(B625&gt;Analysis!$B$39,B625&lt;Analysis!$B$40),FilterInput(AF625,Analysis!$B$34,Analysis!$B$35),0)</f>
        <v>-0.51511668145715106</v>
      </c>
      <c r="AJ625">
        <f ca="1">MEDIAN2(AI625,Analysis!$B$5,2)</f>
        <v>-0.51511668145715106</v>
      </c>
      <c r="AK625">
        <f ca="1">AVERAGE2(AJ625,Analysis!$B$6,2)</f>
        <v>-0.51511668145715106</v>
      </c>
      <c r="AL625">
        <f ca="1">INTEGRAL2(R625,$B625,AL624,R624,$B624,Analysis!$B$22)</f>
        <v>-0.48492060057643627</v>
      </c>
      <c r="AM625">
        <f ca="1">IF(AND(B625&lt;Analysis!$B$40,B625&gt;0),INTEGRAL2(AL625,$B625,AM624,AL624,$B624,Analysis!$B$23),0)</f>
        <v>-0.38978292395629266</v>
      </c>
      <c r="AN625">
        <f ca="1">IF($P625,AM625*Analysis!$B$30+Analysis!$B$31,0)</f>
        <v>0.43110853802185367</v>
      </c>
      <c r="AO625">
        <f ca="1">AN625-'Flight Input'!$U625</f>
        <v>4.2108538021853659E-2</v>
      </c>
      <c r="AQ625">
        <f>Analysis!$B$36*'Flight Input'!U625+IF('Flight Input'!U625 &gt; 0,Analysis!$B$37,0)</f>
        <v>-0.69705699999999993</v>
      </c>
      <c r="AR625">
        <f ca="1">_xlfn.COVARIANCE.P($AN$102:$AN$1102,'Flight Input'!U625:U1625)</f>
        <v>0</v>
      </c>
    </row>
    <row r="626" spans="1:44" x14ac:dyDescent="0.3">
      <c r="A626">
        <v>624</v>
      </c>
      <c r="B626">
        <f>'Flight Input'!M626</f>
        <v>13.507763999994495</v>
      </c>
      <c r="C626">
        <f ca="1">INDIRECT(CONCATENATE("'Flight Input'!",Analysis!$B$2,A626+2))</f>
        <v>9.3865317300000015</v>
      </c>
      <c r="D626">
        <f t="shared" si="1222"/>
        <v>1.8984999987878837E-2</v>
      </c>
      <c r="F626">
        <f t="shared" ca="1" si="1228"/>
        <v>132.10109191320217</v>
      </c>
      <c r="G626">
        <f t="shared" ca="1" si="1229"/>
        <v>897.80425096555643</v>
      </c>
      <c r="I626">
        <f>SUM(D$2:D626)/COUNT(D$2:D626)</f>
        <v>2.1562762820511311E-2</v>
      </c>
      <c r="J626">
        <f t="shared" si="1223"/>
        <v>0.88045303590779145</v>
      </c>
      <c r="L626">
        <f ca="1">VARA(C$2:C626)</f>
        <v>4.9164896621898983E-2</v>
      </c>
      <c r="M626">
        <f t="shared" ca="1" si="1224"/>
        <v>1.6518380970943502E-2</v>
      </c>
      <c r="N626">
        <f t="shared" ca="1" si="1230"/>
        <v>2.5536486716330646</v>
      </c>
      <c r="O626" t="b">
        <f ca="1">IF(OR(O625,M626*MIN((B626-B$2)*Analysis!$B$19,1)&gt;Analysis!$B$18),TRUE,FALSE)</f>
        <v>1</v>
      </c>
      <c r="P626" t="b">
        <f>IF(OR('Flight Input'!N626=3,'Flight Input'!N626=9),TRUE,FALSE)</f>
        <v>1</v>
      </c>
      <c r="Q626">
        <f ca="1">IF(O626,Q625,SUM(C$2:C626)/COUNT(C$2:C626))+(Analysis!$D$14-500)/1000000</f>
        <v>9.8610443641176087</v>
      </c>
      <c r="R626">
        <f t="shared" ca="1" si="1225"/>
        <v>-0.47451263411760713</v>
      </c>
      <c r="S626">
        <f t="shared" ca="1" si="1231"/>
        <v>-0.49392922292940739</v>
      </c>
      <c r="T626">
        <f ca="1">IF(P626,T625+S626*$D626,0)</f>
        <v>-0.47556029373151865</v>
      </c>
      <c r="U626">
        <f ca="1">IF($P626,T626*Analysis!$B$28+Analysis!$B$29,0)</f>
        <v>0.4202198531342406</v>
      </c>
      <c r="V626">
        <f ca="1">U626-'Flight Input'!$U626</f>
        <v>3.8219853134240589E-2</v>
      </c>
      <c r="W626">
        <f ca="1">MEDIAN2(R626,Analysis!$B$5,2)</f>
        <v>-0.47451263411760713</v>
      </c>
      <c r="X626">
        <f t="shared" ref="X626:Y626" ca="1" si="1324">X625+W626*$D626</f>
        <v>-0.49392922292940739</v>
      </c>
      <c r="Y626">
        <f t="shared" ca="1" si="1324"/>
        <v>-0.39916017024762052</v>
      </c>
      <c r="AA626">
        <f ca="1">AVERAGE2(W626,Analysis!$B$6,2)</f>
        <v>-0.47451263411760713</v>
      </c>
      <c r="AB626">
        <f t="shared" ref="AB626:AC626" ca="1" si="1325">AB625+AA626*$D626</f>
        <v>-0.49392922292940739</v>
      </c>
      <c r="AC626">
        <f t="shared" ca="1" si="1325"/>
        <v>-0.39916017024762052</v>
      </c>
      <c r="AF626">
        <f ca="1">IF(B626&gt;0,C626-Analysis!$B$14,0)</f>
        <v>-0.46663566145715052</v>
      </c>
      <c r="AG626">
        <f ca="1">IF(B626&gt;0,AG625+AF626*$D626,0)</f>
        <v>-0.47489125829669604</v>
      </c>
      <c r="AH626">
        <f ca="1">IF(B626&gt;0,AH625+AG626*$D626,0)</f>
        <v>-0.42841161836840502</v>
      </c>
      <c r="AI626">
        <f ca="1">IF(AND(B626&gt;Analysis!$B$39,B626&lt;Analysis!$B$40),FilterInput(AF626,Analysis!$B$34,Analysis!$B$35),0)</f>
        <v>-0.46663566145715052</v>
      </c>
      <c r="AJ626">
        <f ca="1">MEDIAN2(AI626,Analysis!$B$5,2)</f>
        <v>-0.46663566145715052</v>
      </c>
      <c r="AK626">
        <f ca="1">AVERAGE2(AJ626,Analysis!$B$6,2)</f>
        <v>-0.46663566145715052</v>
      </c>
      <c r="AL626">
        <f ca="1">INTEGRAL2(R626,$B626,AL625,R625,$B625,Analysis!$B$22)</f>
        <v>-0.49392922292940739</v>
      </c>
      <c r="AM626">
        <f ca="1">IF(AND(B626&lt;Analysis!$B$40,B626&gt;0),INTEGRAL2(AL626,$B626,AM625,AL625,$B625,Analysis!$B$23),0)</f>
        <v>-0.39916017024762046</v>
      </c>
      <c r="AN626">
        <f ca="1">IF($P626,AM626*Analysis!$B$30+Analysis!$B$31,0)</f>
        <v>0.4264199148761898</v>
      </c>
      <c r="AO626">
        <f ca="1">AN626-'Flight Input'!$U626</f>
        <v>4.4419914876189792E-2</v>
      </c>
      <c r="AQ626">
        <f>Analysis!$B$36*'Flight Input'!U626+IF('Flight Input'!U626 &gt; 0,Analysis!$B$37,0)</f>
        <v>-0.71096599999999988</v>
      </c>
      <c r="AR626">
        <f ca="1">_xlfn.COVARIANCE.P($AN$102:$AN$1102,'Flight Input'!U626:U1626)</f>
        <v>0</v>
      </c>
    </row>
    <row r="627" spans="1:44" x14ac:dyDescent="0.3">
      <c r="A627">
        <v>625</v>
      </c>
      <c r="B627">
        <f>'Flight Input'!M627</f>
        <v>13.528839999999036</v>
      </c>
      <c r="C627">
        <f ca="1">INDIRECT(CONCATENATE("'Flight Input'!",Analysis!$B$2,A627+2))</f>
        <v>9.5123940300000012</v>
      </c>
      <c r="D627">
        <f t="shared" si="1222"/>
        <v>2.1076000004541129E-2</v>
      </c>
      <c r="F627">
        <f t="shared" ca="1" si="1228"/>
        <v>132.30157512982166</v>
      </c>
      <c r="G627">
        <f t="shared" ca="1" si="1229"/>
        <v>900.59263896359334</v>
      </c>
      <c r="I627">
        <f>SUM(D$2:D627)/COUNT(D$2:D627)</f>
        <v>2.1561984000005759E-2</v>
      </c>
      <c r="J627">
        <f t="shared" si="1223"/>
        <v>0.97746107243820879</v>
      </c>
      <c r="L627">
        <f ca="1">VARA(C$2:C627)</f>
        <v>4.9302859538817384E-2</v>
      </c>
      <c r="M627">
        <f t="shared" ca="1" si="1224"/>
        <v>6.5459725227118345E-3</v>
      </c>
      <c r="N627">
        <f t="shared" ca="1" si="1230"/>
        <v>5.9718305168381471</v>
      </c>
      <c r="O627" t="b">
        <f ca="1">IF(OR(O626,M627*MIN((B627-B$2)*Analysis!$B$19,1)&gt;Analysis!$B$18),TRUE,FALSE)</f>
        <v>1</v>
      </c>
      <c r="P627" t="b">
        <f>IF(OR('Flight Input'!N627=3,'Flight Input'!N627=9),TRUE,FALSE)</f>
        <v>1</v>
      </c>
      <c r="Q627">
        <f ca="1">IF(O627,Q626,SUM(C$2:C627)/COUNT(C$2:C627))+(Analysis!$D$14-500)/1000000</f>
        <v>9.861154364117608</v>
      </c>
      <c r="R627">
        <f t="shared" ca="1" si="1225"/>
        <v>-0.34876033411760687</v>
      </c>
      <c r="S627">
        <f t="shared" ca="1" si="1231"/>
        <v>-0.5012796957328538</v>
      </c>
      <c r="T627">
        <f ca="1">IF(P627,T626+S627*$D627,0)</f>
        <v>-0.48612526460106065</v>
      </c>
      <c r="U627">
        <f ca="1">IF($P627,T627*Analysis!$B$28+Analysis!$B$29,0)</f>
        <v>0.41493736769946959</v>
      </c>
      <c r="V627">
        <f ca="1">U627-'Flight Input'!$U627</f>
        <v>3.7937367699469593E-2</v>
      </c>
      <c r="W627">
        <f ca="1">MEDIAN2(R627,Analysis!$B$5,2)</f>
        <v>-0.34876033411760687</v>
      </c>
      <c r="X627">
        <f t="shared" ref="X627:Y627" ca="1" si="1326">X626+W627*$D627</f>
        <v>-0.5012796957328538</v>
      </c>
      <c r="Y627">
        <f t="shared" ca="1" si="1326"/>
        <v>-0.40972514111716252</v>
      </c>
      <c r="AA627">
        <f ca="1">AVERAGE2(W627,Analysis!$B$6,2)</f>
        <v>-0.34876033411760687</v>
      </c>
      <c r="AB627">
        <f t="shared" ref="AB627:AC627" ca="1" si="1327">AB626+AA627*$D627</f>
        <v>-0.5012796957328538</v>
      </c>
      <c r="AC627">
        <f t="shared" ca="1" si="1327"/>
        <v>-0.40972514111716252</v>
      </c>
      <c r="AF627">
        <f ca="1">IF(B627&gt;0,C627-Analysis!$B$14,0)</f>
        <v>-0.34077336145715087</v>
      </c>
      <c r="AG627">
        <f ca="1">IF(B627&gt;0,AG626+AF627*$D627,0)</f>
        <v>-0.48207339766431445</v>
      </c>
      <c r="AH627">
        <f ca="1">IF(B627&gt;0,AH626+AG627*$D627,0)</f>
        <v>-0.43857179729976725</v>
      </c>
      <c r="AI627">
        <f ca="1">IF(AND(B627&gt;Analysis!$B$39,B627&lt;Analysis!$B$40),FilterInput(AF627,Analysis!$B$34,Analysis!$B$35),0)</f>
        <v>-0.34077336145715087</v>
      </c>
      <c r="AJ627">
        <f ca="1">MEDIAN2(AI627,Analysis!$B$5,2)</f>
        <v>-0.34077336145715087</v>
      </c>
      <c r="AK627">
        <f ca="1">AVERAGE2(AJ627,Analysis!$B$6,2)</f>
        <v>-0.34077336145715087</v>
      </c>
      <c r="AL627">
        <f ca="1">INTEGRAL2(R627,$B627,AL626,R626,$B626,Analysis!$B$22)</f>
        <v>-0.5012796957328538</v>
      </c>
      <c r="AM627">
        <f ca="1">IF(AND(B627&lt;Analysis!$B$40,B627&gt;0),INTEGRAL2(AL627,$B627,AM626,AL626,$B626,Analysis!$B$23),0)</f>
        <v>-0.40972514111716246</v>
      </c>
      <c r="AN627">
        <f ca="1">IF($P627,AM627*Analysis!$B$30+Analysis!$B$31,0)</f>
        <v>0.42113742944141874</v>
      </c>
      <c r="AO627">
        <f ca="1">AN627-'Flight Input'!$U627</f>
        <v>4.4137429441418741E-2</v>
      </c>
      <c r="AQ627">
        <f>Analysis!$B$36*'Flight Input'!U627+IF('Flight Input'!U627 &gt; 0,Analysis!$B$37,0)</f>
        <v>-0.7209009999999999</v>
      </c>
      <c r="AR627">
        <f ca="1">_xlfn.COVARIANCE.P($AN$102:$AN$1102,'Flight Input'!U627:U1627)</f>
        <v>0</v>
      </c>
    </row>
    <row r="628" spans="1:44" x14ac:dyDescent="0.3">
      <c r="A628">
        <v>626</v>
      </c>
      <c r="B628">
        <f>'Flight Input'!M628</f>
        <v>13.549887999994098</v>
      </c>
      <c r="C628">
        <f ca="1">INDIRECT(CONCATENATE("'Flight Input'!",Analysis!$B$2,A628+2))</f>
        <v>9.5638769099999994</v>
      </c>
      <c r="D628">
        <f t="shared" si="1222"/>
        <v>2.1047999995062128E-2</v>
      </c>
      <c r="F628">
        <f t="shared" ca="1" si="1228"/>
        <v>132.5028756109761</v>
      </c>
      <c r="G628">
        <f t="shared" ca="1" si="1229"/>
        <v>903.38155948879887</v>
      </c>
      <c r="I628">
        <f>SUM(D$2:D628)/COUNT(D$2:D628)</f>
        <v>2.1561162939294987E-2</v>
      </c>
      <c r="J628">
        <f t="shared" si="1223"/>
        <v>0.97619966299231353</v>
      </c>
      <c r="L628">
        <f ca="1">VARA(C$2:C628)</f>
        <v>4.9383541672127745E-2</v>
      </c>
      <c r="M628">
        <f t="shared" ca="1" si="1224"/>
        <v>3.833244646963579E-3</v>
      </c>
      <c r="N628">
        <f t="shared" ca="1" si="1230"/>
        <v>2.4459749150549288</v>
      </c>
      <c r="O628" t="b">
        <f ca="1">IF(OR(O627,M628*MIN((B628-B$2)*Analysis!$B$19,1)&gt;Analysis!$B$18),TRUE,FALSE)</f>
        <v>1</v>
      </c>
      <c r="P628" t="b">
        <f>IF(OR('Flight Input'!N628=3,'Flight Input'!N628=9),TRUE,FALSE)</f>
        <v>1</v>
      </c>
      <c r="Q628">
        <f ca="1">IF(O628,Q627,SUM(C$2:C628)/COUNT(C$2:C628))+(Analysis!$D$14-500)/1000000</f>
        <v>9.8612643641176074</v>
      </c>
      <c r="R628">
        <f t="shared" ca="1" si="1225"/>
        <v>-0.29738745411760803</v>
      </c>
      <c r="S628">
        <f t="shared" ca="1" si="1231"/>
        <v>-0.50753910686565273</v>
      </c>
      <c r="T628">
        <f ca="1">IF(P628,T627+S628*$D628,0)</f>
        <v>-0.49680794771986275</v>
      </c>
      <c r="U628">
        <f ca="1">IF($P628,T628*Analysis!$B$28+Analysis!$B$29,0)</f>
        <v>0.40959602614006851</v>
      </c>
      <c r="V628">
        <f ca="1">U628-'Flight Input'!$U628</f>
        <v>3.9596026140068519E-2</v>
      </c>
      <c r="W628">
        <f ca="1">MEDIAN2(R628,Analysis!$B$5,2)</f>
        <v>-0.29738745411760803</v>
      </c>
      <c r="X628">
        <f t="shared" ref="X628:Y628" ca="1" si="1328">X627+W628*$D628</f>
        <v>-0.50753910686565273</v>
      </c>
      <c r="Y628">
        <f t="shared" ca="1" si="1328"/>
        <v>-0.42040782423596462</v>
      </c>
      <c r="AA628">
        <f ca="1">AVERAGE2(W628,Analysis!$B$6,2)</f>
        <v>-0.29738745411760803</v>
      </c>
      <c r="AB628">
        <f t="shared" ref="AB628:AC628" ca="1" si="1329">AB627+AA628*$D628</f>
        <v>-0.50753910686565273</v>
      </c>
      <c r="AC628">
        <f t="shared" ca="1" si="1329"/>
        <v>-0.42040782423596462</v>
      </c>
      <c r="AF628">
        <f ca="1">IF(B628&gt;0,C628-Analysis!$B$14,0)</f>
        <v>-0.28929048145715264</v>
      </c>
      <c r="AG628">
        <f ca="1">IF(B628&gt;0,AG627+AF628*$D628,0)</f>
        <v>-0.48816238371659615</v>
      </c>
      <c r="AH628">
        <f ca="1">IF(B628&gt;0,AH627+AG628*$D628,0)</f>
        <v>-0.4488466391498237</v>
      </c>
      <c r="AI628">
        <f ca="1">IF(AND(B628&gt;Analysis!$B$39,B628&lt;Analysis!$B$40),FilterInput(AF628,Analysis!$B$34,Analysis!$B$35),0)</f>
        <v>-0.28929048145715264</v>
      </c>
      <c r="AJ628">
        <f ca="1">MEDIAN2(AI628,Analysis!$B$5,2)</f>
        <v>-0.28929048145715264</v>
      </c>
      <c r="AK628">
        <f ca="1">AVERAGE2(AJ628,Analysis!$B$6,2)</f>
        <v>-0.28929048145715264</v>
      </c>
      <c r="AL628">
        <f ca="1">INTEGRAL2(R628,$B628,AL627,R627,$B627,Analysis!$B$22)</f>
        <v>-0.50753910686565273</v>
      </c>
      <c r="AM628">
        <f ca="1">IF(AND(B628&lt;Analysis!$B$40,B628&gt;0),INTEGRAL2(AL628,$B628,AM627,AL627,$B627,Analysis!$B$23),0)</f>
        <v>-0.42040782423596457</v>
      </c>
      <c r="AN628">
        <f ca="1">IF($P628,AM628*Analysis!$B$30+Analysis!$B$31,0)</f>
        <v>0.41579608788201772</v>
      </c>
      <c r="AO628">
        <f ca="1">AN628-'Flight Input'!$U628</f>
        <v>4.5796087882017722E-2</v>
      </c>
      <c r="AQ628">
        <f>Analysis!$B$36*'Flight Input'!U628+IF('Flight Input'!U628 &gt; 0,Analysis!$B$37,0)</f>
        <v>-0.73480999999999996</v>
      </c>
      <c r="AR628">
        <f ca="1">_xlfn.COVARIANCE.P($AN$102:$AN$1102,'Flight Input'!U628:U1628)</f>
        <v>0</v>
      </c>
    </row>
    <row r="629" spans="1:44" x14ac:dyDescent="0.3">
      <c r="A629">
        <v>627</v>
      </c>
      <c r="B629">
        <f>'Flight Input'!M629</f>
        <v>13.568274999997811</v>
      </c>
      <c r="C629">
        <f ca="1">INDIRECT(CONCATENATE("'Flight Input'!",Analysis!$B$2,A629+2))</f>
        <v>9.6593870700000011</v>
      </c>
      <c r="D629">
        <f t="shared" si="1222"/>
        <v>1.8387000003713183E-2</v>
      </c>
      <c r="F629">
        <f t="shared" ca="1" si="1228"/>
        <v>132.68048276106805</v>
      </c>
      <c r="G629">
        <f t="shared" ca="1" si="1229"/>
        <v>905.82115552581934</v>
      </c>
      <c r="I629">
        <f>SUM(D$2:D629)/COUNT(D$2:D629)</f>
        <v>2.1556100478472687E-2</v>
      </c>
      <c r="J629">
        <f t="shared" si="1223"/>
        <v>0.85298359144668245</v>
      </c>
      <c r="L629">
        <f ca="1">VARA(C$2:C629)</f>
        <v>4.9381965623701084E-2</v>
      </c>
      <c r="M629">
        <f t="shared" ca="1" si="1224"/>
        <v>-8.5715365548668634E-5</v>
      </c>
      <c r="N629">
        <f t="shared" ca="1" si="1230"/>
        <v>5.1944395486329347</v>
      </c>
      <c r="O629" t="b">
        <f ca="1">IF(OR(O628,M629*MIN((B629-B$2)*Analysis!$B$19,1)&gt;Analysis!$B$18),TRUE,FALSE)</f>
        <v>1</v>
      </c>
      <c r="P629" t="b">
        <f>IF(OR('Flight Input'!N629=3,'Flight Input'!N629=9),TRUE,FALSE)</f>
        <v>1</v>
      </c>
      <c r="Q629">
        <f ca="1">IF(O629,Q628,SUM(C$2:C629)/COUNT(C$2:C629))+(Analysis!$D$14-500)/1000000</f>
        <v>9.8613743641176068</v>
      </c>
      <c r="R629">
        <f t="shared" ca="1" si="1225"/>
        <v>-0.20198729411760574</v>
      </c>
      <c r="S629">
        <f t="shared" ca="1" si="1231"/>
        <v>-0.51125304724334319</v>
      </c>
      <c r="T629">
        <f ca="1">IF(P629,T628+S629*$D629,0)</f>
        <v>-0.50620835750142446</v>
      </c>
      <c r="U629">
        <f ca="1">IF($P629,T629*Analysis!$B$28+Analysis!$B$29,0)</f>
        <v>0.40489582124928769</v>
      </c>
      <c r="V629">
        <f ca="1">U629-'Flight Input'!$U629</f>
        <v>3.98958212492877E-2</v>
      </c>
      <c r="W629">
        <f ca="1">MEDIAN2(R629,Analysis!$B$5,2)</f>
        <v>-0.20198729411760574</v>
      </c>
      <c r="X629">
        <f t="shared" ref="X629:Y629" ca="1" si="1330">X628+W629*$D629</f>
        <v>-0.51125304724334319</v>
      </c>
      <c r="Y629">
        <f t="shared" ca="1" si="1330"/>
        <v>-0.42980823401752632</v>
      </c>
      <c r="AA629">
        <f ca="1">AVERAGE2(W629,Analysis!$B$6,2)</f>
        <v>-0.20198729411760574</v>
      </c>
      <c r="AB629">
        <f t="shared" ref="AB629:AC629" ca="1" si="1331">AB628+AA629*$D629</f>
        <v>-0.51125304724334319</v>
      </c>
      <c r="AC629">
        <f t="shared" ca="1" si="1331"/>
        <v>-0.42980823401752632</v>
      </c>
      <c r="AF629">
        <f ca="1">IF(B629&gt;0,C629-Analysis!$B$14,0)</f>
        <v>-0.19378032145715096</v>
      </c>
      <c r="AG629">
        <f ca="1">IF(B629&gt;0,AG628+AF629*$D629,0)</f>
        <v>-0.49172542248794832</v>
      </c>
      <c r="AH629">
        <f ca="1">IF(B629&gt;0,AH628+AG629*$D629,0)</f>
        <v>-0.45788799449493545</v>
      </c>
      <c r="AI629">
        <f ca="1">IF(AND(B629&gt;Analysis!$B$39,B629&lt;Analysis!$B$40),FilterInput(AF629,Analysis!$B$34,Analysis!$B$35),0)</f>
        <v>-0.19378032145715096</v>
      </c>
      <c r="AJ629">
        <f ca="1">MEDIAN2(AI629,Analysis!$B$5,2)</f>
        <v>-0.19378032145715096</v>
      </c>
      <c r="AK629">
        <f ca="1">AVERAGE2(AJ629,Analysis!$B$6,2)</f>
        <v>-0.19378032145715096</v>
      </c>
      <c r="AL629">
        <f ca="1">INTEGRAL2(R629,$B629,AL628,R628,$B628,Analysis!$B$22)</f>
        <v>-0.51125304724334319</v>
      </c>
      <c r="AM629">
        <f ca="1">IF(AND(B629&lt;Analysis!$B$40,B629&gt;0),INTEGRAL2(AL629,$B629,AM628,AL628,$B628,Analysis!$B$23),0)</f>
        <v>-0.42980823401752627</v>
      </c>
      <c r="AN629">
        <f ca="1">IF($P629,AM629*Analysis!$B$30+Analysis!$B$31,0)</f>
        <v>0.41109588299123689</v>
      </c>
      <c r="AO629">
        <f ca="1">AN629-'Flight Input'!$U629</f>
        <v>4.6095882991236903E-2</v>
      </c>
      <c r="AQ629">
        <f>Analysis!$B$36*'Flight Input'!U629+IF('Flight Input'!U629 &gt; 0,Analysis!$B$37,0)</f>
        <v>-0.74474499999999999</v>
      </c>
      <c r="AR629">
        <f ca="1">_xlfn.COVARIANCE.P($AN$102:$AN$1102,'Flight Input'!U629:U1629)</f>
        <v>0</v>
      </c>
    </row>
    <row r="630" spans="1:44" x14ac:dyDescent="0.3">
      <c r="A630">
        <v>628</v>
      </c>
      <c r="B630">
        <f>'Flight Input'!M630</f>
        <v>13.584950999997091</v>
      </c>
      <c r="C630">
        <f ca="1">INDIRECT(CONCATENATE("'Flight Input'!",Analysis!$B$2,A630+2))</f>
        <v>9.5779640700000002</v>
      </c>
      <c r="D630">
        <f t="shared" si="1222"/>
        <v>1.6675999999279156E-2</v>
      </c>
      <c r="F630">
        <f t="shared" ca="1" si="1228"/>
        <v>132.84020488989248</v>
      </c>
      <c r="G630">
        <f t="shared" ca="1" si="1229"/>
        <v>908.03639878246747</v>
      </c>
      <c r="I630">
        <f>SUM(D$2:D630)/COUNT(D$2:D630)</f>
        <v>2.154832961783703E-2</v>
      </c>
      <c r="J630">
        <f t="shared" si="1223"/>
        <v>0.77388829180872043</v>
      </c>
      <c r="L630">
        <f ca="1">VARA(C$2:C630)</f>
        <v>4.9447598804428429E-2</v>
      </c>
      <c r="M630">
        <f t="shared" ca="1" si="1224"/>
        <v>3.9357868032011481E-3</v>
      </c>
      <c r="N630">
        <f t="shared" ca="1" si="1230"/>
        <v>-4.8826457186088108</v>
      </c>
      <c r="O630" t="b">
        <f ca="1">IF(OR(O629,M630*MIN((B630-B$2)*Analysis!$B$19,1)&gt;Analysis!$B$18),TRUE,FALSE)</f>
        <v>1</v>
      </c>
      <c r="P630" t="b">
        <f>IF(OR('Flight Input'!N630=3,'Flight Input'!N630=9),TRUE,FALSE)</f>
        <v>1</v>
      </c>
      <c r="Q630">
        <f ca="1">IF(O630,Q629,SUM(C$2:C630)/COUNT(C$2:C630))+(Analysis!$D$14-500)/1000000</f>
        <v>9.8614843641176062</v>
      </c>
      <c r="R630">
        <f t="shared" ca="1" si="1225"/>
        <v>-0.28352029411760604</v>
      </c>
      <c r="S630">
        <f t="shared" ca="1" si="1231"/>
        <v>-0.51598103166784404</v>
      </c>
      <c r="T630">
        <f ca="1">IF(P630,T629+S630*$D630,0)</f>
        <v>-0.51481285718514547</v>
      </c>
      <c r="U630">
        <f ca="1">IF($P630,T630*Analysis!$B$28+Analysis!$B$29,0)</f>
        <v>0.40059357140742718</v>
      </c>
      <c r="V630">
        <f ca="1">U630-'Flight Input'!$U630</f>
        <v>4.1593571407427199E-2</v>
      </c>
      <c r="W630">
        <f ca="1">MEDIAN2(R630,Analysis!$B$5,2)</f>
        <v>-0.28352029411760604</v>
      </c>
      <c r="X630">
        <f t="shared" ref="X630:Y630" ca="1" si="1332">X629+W630*$D630</f>
        <v>-0.51598103166784404</v>
      </c>
      <c r="Y630">
        <f t="shared" ca="1" si="1332"/>
        <v>-0.43841273370124734</v>
      </c>
      <c r="AA630">
        <f ca="1">AVERAGE2(W630,Analysis!$B$6,2)</f>
        <v>-0.28352029411760604</v>
      </c>
      <c r="AB630">
        <f t="shared" ref="AB630:AC630" ca="1" si="1333">AB629+AA630*$D630</f>
        <v>-0.51598103166784404</v>
      </c>
      <c r="AC630">
        <f t="shared" ca="1" si="1333"/>
        <v>-0.43841273370124734</v>
      </c>
      <c r="AF630">
        <f ca="1">IF(B630&gt;0,C630-Analysis!$B$14,0)</f>
        <v>-0.27520332145715187</v>
      </c>
      <c r="AG630">
        <f ca="1">IF(B630&gt;0,AG629+AF630*$D630,0)</f>
        <v>-0.49631471307636943</v>
      </c>
      <c r="AH630">
        <f ca="1">IF(B630&gt;0,AH629+AG630*$D630,0)</f>
        <v>-0.4661645386498392</v>
      </c>
      <c r="AI630">
        <f ca="1">IF(AND(B630&gt;Analysis!$B$39,B630&lt;Analysis!$B$40),FilterInput(AF630,Analysis!$B$34,Analysis!$B$35),0)</f>
        <v>-0.27520332145715187</v>
      </c>
      <c r="AJ630">
        <f ca="1">MEDIAN2(AI630,Analysis!$B$5,2)</f>
        <v>-0.27520332145715187</v>
      </c>
      <c r="AK630">
        <f ca="1">AVERAGE2(AJ630,Analysis!$B$6,2)</f>
        <v>-0.27520332145715187</v>
      </c>
      <c r="AL630">
        <f ca="1">INTEGRAL2(R630,$B630,AL629,R629,$B629,Analysis!$B$22)</f>
        <v>-0.51598103166784404</v>
      </c>
      <c r="AM630">
        <f ca="1">IF(AND(B630&lt;Analysis!$B$40,B630&gt;0),INTEGRAL2(AL630,$B630,AM629,AL629,$B629,Analysis!$B$23),0)</f>
        <v>-0.43841273370124728</v>
      </c>
      <c r="AN630">
        <f ca="1">IF($P630,AM630*Analysis!$B$30+Analysis!$B$31,0)</f>
        <v>0.40679363314937633</v>
      </c>
      <c r="AO630">
        <f ca="1">AN630-'Flight Input'!$U630</f>
        <v>4.7793633149376347E-2</v>
      </c>
      <c r="AQ630">
        <f>Analysis!$B$36*'Flight Input'!U630+IF('Flight Input'!U630 &gt; 0,Analysis!$B$37,0)</f>
        <v>-0.75666699999999998</v>
      </c>
      <c r="AR630">
        <f ca="1">_xlfn.COVARIANCE.P($AN$102:$AN$1102,'Flight Input'!U630:U1630)</f>
        <v>0</v>
      </c>
    </row>
    <row r="631" spans="1:44" x14ac:dyDescent="0.3">
      <c r="A631">
        <v>629</v>
      </c>
      <c r="B631">
        <f>'Flight Input'!M631</f>
        <v>13.608691999994335</v>
      </c>
      <c r="C631">
        <f ca="1">INDIRECT(CONCATENATE("'Flight Input'!",Analysis!$B$2,A631+2))</f>
        <v>9.8469542700000012</v>
      </c>
      <c r="D631">
        <f t="shared" si="1222"/>
        <v>2.3740999997244217E-2</v>
      </c>
      <c r="F631">
        <f t="shared" ca="1" si="1228"/>
        <v>133.07398143118942</v>
      </c>
      <c r="G631">
        <f t="shared" ca="1" si="1229"/>
        <v>911.19570817525857</v>
      </c>
      <c r="I631">
        <f>SUM(D$2:D631)/COUNT(D$2:D631)</f>
        <v>2.1551815580284416E-2</v>
      </c>
      <c r="J631">
        <f t="shared" si="1223"/>
        <v>1.1015777259602417</v>
      </c>
      <c r="L631">
        <f ca="1">VARA(C$2:C631)</f>
        <v>4.9370587695627945E-2</v>
      </c>
      <c r="M631">
        <f t="shared" ca="1" si="1224"/>
        <v>-3.2438022328218508E-3</v>
      </c>
      <c r="N631">
        <f t="shared" ca="1" si="1230"/>
        <v>11.330196707435434</v>
      </c>
      <c r="O631" t="b">
        <f ca="1">IF(OR(O630,M631*MIN((B631-B$2)*Analysis!$B$19,1)&gt;Analysis!$B$18),TRUE,FALSE)</f>
        <v>1</v>
      </c>
      <c r="P631" t="b">
        <f>IF(OR('Flight Input'!N631=3,'Flight Input'!N631=9),TRUE,FALSE)</f>
        <v>1</v>
      </c>
      <c r="Q631">
        <f ca="1">IF(O631,Q630,SUM(C$2:C631)/COUNT(C$2:C631))+(Analysis!$D$14-500)/1000000</f>
        <v>9.8615943641176056</v>
      </c>
      <c r="R631">
        <f t="shared" ca="1" si="1225"/>
        <v>-1.4640094117604363E-2</v>
      </c>
      <c r="S631">
        <f t="shared" ca="1" si="1231"/>
        <v>-0.51632860214224974</v>
      </c>
      <c r="T631">
        <f ca="1">IF(P631,T630+S631*$D631,0)</f>
        <v>-0.52707101452718175</v>
      </c>
      <c r="U631">
        <f ca="1">IF($P631,T631*Analysis!$B$28+Analysis!$B$29,0)</f>
        <v>0.39446449273640904</v>
      </c>
      <c r="V631">
        <f ca="1">U631-'Flight Input'!$U631</f>
        <v>4.2464492736409065E-2</v>
      </c>
      <c r="W631">
        <f ca="1">MEDIAN2(R631,Analysis!$B$5,2)</f>
        <v>-1.4640094117604363E-2</v>
      </c>
      <c r="X631">
        <f t="shared" ref="X631:Y631" ca="1" si="1334">X630+W631*$D631</f>
        <v>-0.51632860214224974</v>
      </c>
      <c r="Y631">
        <f t="shared" ca="1" si="1334"/>
        <v>-0.45067089104328362</v>
      </c>
      <c r="AA631">
        <f ca="1">AVERAGE2(W631,Analysis!$B$6,2)</f>
        <v>-1.4640094117604363E-2</v>
      </c>
      <c r="AB631">
        <f t="shared" ref="AB631:AC631" ca="1" si="1335">AB630+AA631*$D631</f>
        <v>-0.51632860214224974</v>
      </c>
      <c r="AC631">
        <f t="shared" ca="1" si="1335"/>
        <v>-0.45067089104328362</v>
      </c>
      <c r="AF631">
        <f ca="1">IF(B631&gt;0,C631-Analysis!$B$14,0)</f>
        <v>-6.2131214571508053E-3</v>
      </c>
      <c r="AG631">
        <f ca="1">IF(B631&gt;0,AG630+AF631*$D631,0)</f>
        <v>-0.49646221879286651</v>
      </c>
      <c r="AH631">
        <f ca="1">IF(B631&gt;0,AH630+AG631*$D631,0)</f>
        <v>-0.47795104818483253</v>
      </c>
      <c r="AI631">
        <f ca="1">IF(AND(B631&gt;Analysis!$B$39,B631&lt;Analysis!$B$40),FilterInput(AF631,Analysis!$B$34,Analysis!$B$35),0)</f>
        <v>-6.2131214571508053E-3</v>
      </c>
      <c r="AJ631">
        <f ca="1">MEDIAN2(AI631,Analysis!$B$5,2)</f>
        <v>-6.2131214571508053E-3</v>
      </c>
      <c r="AK631">
        <f ca="1">AVERAGE2(AJ631,Analysis!$B$6,2)</f>
        <v>-6.2131214571508053E-3</v>
      </c>
      <c r="AL631">
        <f ca="1">INTEGRAL2(R631,$B631,AL630,R630,$B630,Analysis!$B$22)</f>
        <v>-0.51632860214224974</v>
      </c>
      <c r="AM631">
        <f ca="1">IF(AND(B631&lt;Analysis!$B$40,B631&gt;0),INTEGRAL2(AL631,$B631,AM630,AL630,$B630,Analysis!$B$23),0)</f>
        <v>-0.45067089104328356</v>
      </c>
      <c r="AN631">
        <f ca="1">IF($P631,AM631*Analysis!$B$30+Analysis!$B$31,0)</f>
        <v>0.40066455447835825</v>
      </c>
      <c r="AO631">
        <f ca="1">AN631-'Flight Input'!$U631</f>
        <v>4.8664554478358268E-2</v>
      </c>
      <c r="AQ631">
        <f>Analysis!$B$36*'Flight Input'!U631+IF('Flight Input'!U631 &gt; 0,Analysis!$B$37,0)</f>
        <v>-0.77057599999999993</v>
      </c>
      <c r="AR631">
        <f ca="1">_xlfn.COVARIANCE.P($AN$102:$AN$1102,'Flight Input'!U631:U1631)</f>
        <v>0</v>
      </c>
    </row>
    <row r="632" spans="1:44" x14ac:dyDescent="0.3">
      <c r="A632">
        <v>630</v>
      </c>
      <c r="B632">
        <f>'Flight Input'!M632</f>
        <v>13.631886000002851</v>
      </c>
      <c r="C632">
        <f ca="1">INDIRECT(CONCATENATE("'Flight Input'!",Analysis!$B$2,A632+2))</f>
        <v>9.78593607</v>
      </c>
      <c r="D632">
        <f t="shared" si="1222"/>
        <v>2.3194000008516014E-2</v>
      </c>
      <c r="F632">
        <f t="shared" ca="1" si="1228"/>
        <v>133.30095643248035</v>
      </c>
      <c r="G632">
        <f t="shared" ca="1" si="1229"/>
        <v>914.28749055988874</v>
      </c>
      <c r="I632">
        <f>SUM(D$2:D632)/COUNT(D$2:D632)</f>
        <v>2.1554422222233992E-2</v>
      </c>
      <c r="J632">
        <f t="shared" si="1223"/>
        <v>1.0760668863854188</v>
      </c>
      <c r="L632">
        <f ca="1">VARA(C$2:C632)</f>
        <v>4.9305850757366779E-2</v>
      </c>
      <c r="M632">
        <f t="shared" ca="1" si="1224"/>
        <v>-2.7911071068981996E-3</v>
      </c>
      <c r="N632">
        <f t="shared" ca="1" si="1230"/>
        <v>-2.6307751995170099</v>
      </c>
      <c r="O632" t="b">
        <f ca="1">IF(OR(O631,M632*MIN((B632-B$2)*Analysis!$B$19,1)&gt;Analysis!$B$18),TRUE,FALSE)</f>
        <v>1</v>
      </c>
      <c r="P632" t="b">
        <f>IF(OR('Flight Input'!N632=3,'Flight Input'!N632=9),TRUE,FALSE)</f>
        <v>1</v>
      </c>
      <c r="Q632">
        <f ca="1">IF(O632,Q631,SUM(C$2:C632)/COUNT(C$2:C632))+(Analysis!$D$14-500)/1000000</f>
        <v>9.861704364117605</v>
      </c>
      <c r="R632">
        <f t="shared" ca="1" si="1225"/>
        <v>-7.5768294117604995E-2</v>
      </c>
      <c r="S632">
        <f t="shared" ca="1" si="1231"/>
        <v>-0.51808597195665873</v>
      </c>
      <c r="T632">
        <f ca="1">IF(P632,T631+S632*$D632,0)</f>
        <v>-0.53908750056515653</v>
      </c>
      <c r="U632">
        <f ca="1">IF($P632,T632*Analysis!$B$28+Analysis!$B$29,0)</f>
        <v>0.38845624971742165</v>
      </c>
      <c r="V632">
        <f ca="1">U632-'Flight Input'!$U632</f>
        <v>4.345624971742168E-2</v>
      </c>
      <c r="W632">
        <f ca="1">MEDIAN2(R632,Analysis!$B$5,2)</f>
        <v>-7.5768294117604995E-2</v>
      </c>
      <c r="X632">
        <f t="shared" ref="X632:Y632" ca="1" si="1336">X631+W632*$D632</f>
        <v>-0.51808597195665873</v>
      </c>
      <c r="Y632">
        <f t="shared" ca="1" si="1336"/>
        <v>-0.4626873770812584</v>
      </c>
      <c r="AA632">
        <f ca="1">AVERAGE2(W632,Analysis!$B$6,2)</f>
        <v>-7.5768294117604995E-2</v>
      </c>
      <c r="AB632">
        <f t="shared" ref="AB632:AC632" ca="1" si="1337">AB631+AA632*$D632</f>
        <v>-0.51808597195665873</v>
      </c>
      <c r="AC632">
        <f t="shared" ca="1" si="1337"/>
        <v>-0.4626873770812584</v>
      </c>
      <c r="AF632">
        <f ca="1">IF(B632&gt;0,C632-Analysis!$B$14,0)</f>
        <v>-6.7231321457152049E-2</v>
      </c>
      <c r="AG632">
        <f ca="1">IF(B632&gt;0,AG631+AF632*$D632,0)</f>
        <v>-0.49802158206331626</v>
      </c>
      <c r="AH632">
        <f ca="1">IF(B632&gt;0,AH631+AG632*$D632,0)</f>
        <v>-0.48950216076345027</v>
      </c>
      <c r="AI632">
        <f ca="1">IF(AND(B632&gt;Analysis!$B$39,B632&lt;Analysis!$B$40),FilterInput(AF632,Analysis!$B$34,Analysis!$B$35),0)</f>
        <v>-6.7231321457152049E-2</v>
      </c>
      <c r="AJ632">
        <f ca="1">MEDIAN2(AI632,Analysis!$B$5,2)</f>
        <v>-6.7231321457152049E-2</v>
      </c>
      <c r="AK632">
        <f ca="1">AVERAGE2(AJ632,Analysis!$B$6,2)</f>
        <v>-6.7231321457152049E-2</v>
      </c>
      <c r="AL632">
        <f ca="1">INTEGRAL2(R632,$B632,AL631,R631,$B631,Analysis!$B$22)</f>
        <v>-0.51808597195665873</v>
      </c>
      <c r="AM632">
        <f ca="1">IF(AND(B632&lt;Analysis!$B$40,B632&gt;0),INTEGRAL2(AL632,$B632,AM631,AL631,$B631,Analysis!$B$23),0)</f>
        <v>-0.46268737708125834</v>
      </c>
      <c r="AN632">
        <f ca="1">IF($P632,AM632*Analysis!$B$30+Analysis!$B$31,0)</f>
        <v>0.39465631145937086</v>
      </c>
      <c r="AO632">
        <f ca="1">AN632-'Flight Input'!$U632</f>
        <v>4.9656311459370883E-2</v>
      </c>
      <c r="AQ632">
        <f>Analysis!$B$36*'Flight Input'!U632+IF('Flight Input'!U632 &gt; 0,Analysis!$B$37,0)</f>
        <v>-0.78448499999999999</v>
      </c>
      <c r="AR632">
        <f ca="1">_xlfn.COVARIANCE.P($AN$102:$AN$1102,'Flight Input'!U632:U1632)</f>
        <v>0</v>
      </c>
    </row>
    <row r="633" spans="1:44" x14ac:dyDescent="0.3">
      <c r="A633">
        <v>631</v>
      </c>
      <c r="B633">
        <f>'Flight Input'!M633</f>
        <v>13.651257000004989</v>
      </c>
      <c r="C633">
        <f ca="1">INDIRECT(CONCATENATE("'Flight Input'!",Analysis!$B$2,A633+2))</f>
        <v>9.853507350000001</v>
      </c>
      <c r="D633">
        <f t="shared" si="1222"/>
        <v>1.9371000002138317E-2</v>
      </c>
      <c r="F633">
        <f t="shared" ca="1" si="1228"/>
        <v>133.49182872337826</v>
      </c>
      <c r="G633">
        <f t="shared" ca="1" si="1229"/>
        <v>916.87336077437476</v>
      </c>
      <c r="I633">
        <f>SUM(D$2:D633)/COUNT(D$2:D633)</f>
        <v>2.1550961965149846E-2</v>
      </c>
      <c r="J633">
        <f t="shared" si="1223"/>
        <v>0.89884618763019697</v>
      </c>
      <c r="L633">
        <f ca="1">VARA(C$2:C633)</f>
        <v>4.9228701853255889E-2</v>
      </c>
      <c r="M633">
        <f t="shared" ca="1" si="1224"/>
        <v>-3.9827011564902764E-3</v>
      </c>
      <c r="N633">
        <f t="shared" ca="1" si="1230"/>
        <v>3.4882700940861073</v>
      </c>
      <c r="O633" t="b">
        <f ca="1">IF(OR(O632,M633*MIN((B633-B$2)*Analysis!$B$19,1)&gt;Analysis!$B$18),TRUE,FALSE)</f>
        <v>1</v>
      </c>
      <c r="P633" t="b">
        <f>IF(OR('Flight Input'!N633=3,'Flight Input'!N633=9),TRUE,FALSE)</f>
        <v>1</v>
      </c>
      <c r="Q633">
        <f ca="1">IF(O633,Q632,SUM(C$2:C633)/COUNT(C$2:C633))+(Analysis!$D$14-500)/1000000</f>
        <v>9.8618143641176044</v>
      </c>
      <c r="R633">
        <f t="shared" ca="1" si="1225"/>
        <v>-8.3070141176033729E-3</v>
      </c>
      <c r="S633">
        <f t="shared" ca="1" si="1231"/>
        <v>-0.51824688712714861</v>
      </c>
      <c r="T633">
        <f ca="1">IF(P633,T632+S633*$D633,0)</f>
        <v>-0.54912646101680473</v>
      </c>
      <c r="U633">
        <f ca="1">IF($P633,T633*Analysis!$B$28+Analysis!$B$29,0)</f>
        <v>0.38343676949159755</v>
      </c>
      <c r="V633">
        <f ca="1">U633-'Flight Input'!$U633</f>
        <v>4.4436769491597528E-2</v>
      </c>
      <c r="W633">
        <f ca="1">MEDIAN2(R633,Analysis!$B$5,2)</f>
        <v>-8.3070141176033729E-3</v>
      </c>
      <c r="X633">
        <f t="shared" ref="X633:Y633" ca="1" si="1338">X632+W633*$D633</f>
        <v>-0.51824688712714861</v>
      </c>
      <c r="Y633">
        <f t="shared" ca="1" si="1338"/>
        <v>-0.47272633753290655</v>
      </c>
      <c r="AA633">
        <f ca="1">AVERAGE2(W633,Analysis!$B$6,2)</f>
        <v>-8.3070141176033729E-3</v>
      </c>
      <c r="AB633">
        <f t="shared" ref="AB633:AC633" ca="1" si="1339">AB632+AA633*$D633</f>
        <v>-0.51824688712714861</v>
      </c>
      <c r="AC633">
        <f t="shared" ca="1" si="1339"/>
        <v>-0.47272633753290655</v>
      </c>
      <c r="AF633">
        <f ca="1">IF(B633&gt;0,C633-Analysis!$B$14,0)</f>
        <v>3.3995854284896154E-4</v>
      </c>
      <c r="AG633">
        <f ca="1">IF(B633&gt;0,AG632+AF633*$D633,0)</f>
        <v>-0.498014996726382</v>
      </c>
      <c r="AH633">
        <f ca="1">IF(B633&gt;0,AH632+AG633*$D633,0)</f>
        <v>-0.4991492092661019</v>
      </c>
      <c r="AI633">
        <f ca="1">IF(AND(B633&gt;Analysis!$B$39,B633&lt;Analysis!$B$40),FilterInput(AF633,Analysis!$B$34,Analysis!$B$35),0)</f>
        <v>3.3995854284896154E-4</v>
      </c>
      <c r="AJ633">
        <f ca="1">MEDIAN2(AI633,Analysis!$B$5,2)</f>
        <v>3.3995854284896154E-4</v>
      </c>
      <c r="AK633">
        <f ca="1">AVERAGE2(AJ633,Analysis!$B$6,2)</f>
        <v>3.3995854284896154E-4</v>
      </c>
      <c r="AL633">
        <f ca="1">INTEGRAL2(R633,$B633,AL632,R632,$B632,Analysis!$B$22)</f>
        <v>-0.51824688712714861</v>
      </c>
      <c r="AM633">
        <f ca="1">IF(AND(B633&lt;Analysis!$B$40,B633&gt;0),INTEGRAL2(AL633,$B633,AM632,AL632,$B632,Analysis!$B$23),0)</f>
        <v>-0.47272633753290649</v>
      </c>
      <c r="AN633">
        <f ca="1">IF($P633,AM633*Analysis!$B$30+Analysis!$B$31,0)</f>
        <v>0.38963683123354675</v>
      </c>
      <c r="AO633">
        <f ca="1">AN633-'Flight Input'!$U633</f>
        <v>5.0636831233546731E-2</v>
      </c>
      <c r="AQ633">
        <f>Analysis!$B$36*'Flight Input'!U633+IF('Flight Input'!U633 &gt; 0,Analysis!$B$37,0)</f>
        <v>-0.79640699999999987</v>
      </c>
      <c r="AR633">
        <f ca="1">_xlfn.COVARIANCE.P($AN$102:$AN$1102,'Flight Input'!U633:U1633)</f>
        <v>0</v>
      </c>
    </row>
    <row r="634" spans="1:44" x14ac:dyDescent="0.3">
      <c r="A634">
        <v>632</v>
      </c>
      <c r="B634">
        <f>'Flight Input'!M634</f>
        <v>13.670664999997825</v>
      </c>
      <c r="C634">
        <f ca="1">INDIRECT(CONCATENATE("'Flight Input'!",Analysis!$B$2,A634+2))</f>
        <v>10.06776756</v>
      </c>
      <c r="D634">
        <f t="shared" si="1222"/>
        <v>1.9407999992836267E-2</v>
      </c>
      <c r="F634">
        <f t="shared" ca="1" si="1228"/>
        <v>133.68722395611061</v>
      </c>
      <c r="G634">
        <f t="shared" ca="1" si="1229"/>
        <v>919.46796241595723</v>
      </c>
      <c r="I634">
        <f>SUM(D$2:D634)/COUNT(D$2:D634)</f>
        <v>2.1547571202535424E-2</v>
      </c>
      <c r="J634">
        <f t="shared" si="1223"/>
        <v>0.90070476205469496</v>
      </c>
      <c r="L634">
        <f ca="1">VARA(C$2:C634)</f>
        <v>4.9207408230387238E-2</v>
      </c>
      <c r="M634">
        <f t="shared" ca="1" si="1224"/>
        <v>-1.0971569907517954E-3</v>
      </c>
      <c r="N634">
        <f t="shared" ca="1" si="1230"/>
        <v>11.039788235731923</v>
      </c>
      <c r="O634" t="b">
        <f ca="1">IF(OR(O633,M634*MIN((B634-B$2)*Analysis!$B$19,1)&gt;Analysis!$B$18),TRUE,FALSE)</f>
        <v>1</v>
      </c>
      <c r="P634" t="b">
        <f>IF(OR('Flight Input'!N634=3,'Flight Input'!N634=9),TRUE,FALSE)</f>
        <v>1</v>
      </c>
      <c r="Q634">
        <f ca="1">IF(O634,Q633,SUM(C$2:C634)/COUNT(C$2:C634))+(Analysis!$D$14-500)/1000000</f>
        <v>9.8619243641176038</v>
      </c>
      <c r="R634">
        <f t="shared" ca="1" si="1225"/>
        <v>0.2058431958823963</v>
      </c>
      <c r="S634">
        <f t="shared" ca="1" si="1231"/>
        <v>-0.51425188238293762</v>
      </c>
      <c r="T634">
        <f ca="1">IF(P634,T633+S634*$D634,0)</f>
        <v>-0.55910706154640888</v>
      </c>
      <c r="U634">
        <f ca="1">IF($P634,T634*Analysis!$B$28+Analysis!$B$29,0)</f>
        <v>0.37844646922679548</v>
      </c>
      <c r="V634">
        <f ca="1">U634-'Flight Input'!$U634</f>
        <v>4.7446469226795462E-2</v>
      </c>
      <c r="W634">
        <f ca="1">MEDIAN2(R634,Analysis!$B$5,2)</f>
        <v>0.2058431958823963</v>
      </c>
      <c r="X634">
        <f t="shared" ref="X634:Y634" ca="1" si="1340">X633+W634*$D634</f>
        <v>-0.51425188238293762</v>
      </c>
      <c r="Y634">
        <f t="shared" ca="1" si="1340"/>
        <v>-0.48270693806251064</v>
      </c>
      <c r="AA634">
        <f ca="1">AVERAGE2(W634,Analysis!$B$6,2)</f>
        <v>0.2058431958823963</v>
      </c>
      <c r="AB634">
        <f t="shared" ref="AB634:AC634" ca="1" si="1341">AB633+AA634*$D634</f>
        <v>-0.51425188238293762</v>
      </c>
      <c r="AC634">
        <f t="shared" ca="1" si="1341"/>
        <v>-0.48270693806251064</v>
      </c>
      <c r="AF634">
        <f ca="1">IF(B634&gt;0,C634-Analysis!$B$14,0)</f>
        <v>0.21460016854284802</v>
      </c>
      <c r="AG634">
        <f ca="1">IF(B634&gt;0,AG633+AF634*$D634,0)</f>
        <v>-0.49385003665683974</v>
      </c>
      <c r="AH634">
        <f ca="1">IF(B634&gt;0,AH633+AG634*$D634,0)</f>
        <v>-0.50873385077400002</v>
      </c>
      <c r="AI634">
        <f ca="1">IF(AND(B634&gt;Analysis!$B$39,B634&lt;Analysis!$B$40),FilterInput(AF634,Analysis!$B$34,Analysis!$B$35),0)</f>
        <v>0.21460016854284802</v>
      </c>
      <c r="AJ634">
        <f ca="1">MEDIAN2(AI634,Analysis!$B$5,2)</f>
        <v>0.21460016854284802</v>
      </c>
      <c r="AK634">
        <f ca="1">AVERAGE2(AJ634,Analysis!$B$6,2)</f>
        <v>0.21460016854284802</v>
      </c>
      <c r="AL634">
        <f ca="1">INTEGRAL2(R634,$B634,AL633,R633,$B633,Analysis!$B$22)</f>
        <v>-0.51425188238293762</v>
      </c>
      <c r="AM634">
        <f ca="1">IF(AND(B634&lt;Analysis!$B$40,B634&gt;0),INTEGRAL2(AL634,$B634,AM633,AL633,$B633,Analysis!$B$23),0)</f>
        <v>-0.48270693806251058</v>
      </c>
      <c r="AN634">
        <f ca="1">IF($P634,AM634*Analysis!$B$30+Analysis!$B$31,0)</f>
        <v>0.38464653096874468</v>
      </c>
      <c r="AO634">
        <f ca="1">AN634-'Flight Input'!$U634</f>
        <v>5.3646530968744666E-2</v>
      </c>
      <c r="AQ634">
        <f>Analysis!$B$36*'Flight Input'!U634+IF('Flight Input'!U634 &gt; 0,Analysis!$B$37,0)</f>
        <v>-0.81230299999999989</v>
      </c>
      <c r="AR634">
        <f ca="1">_xlfn.COVARIANCE.P($AN$102:$AN$1102,'Flight Input'!U634:U1634)</f>
        <v>0</v>
      </c>
    </row>
    <row r="635" spans="1:44" x14ac:dyDescent="0.3">
      <c r="A635">
        <v>633</v>
      </c>
      <c r="B635">
        <f>'Flight Input'!M635</f>
        <v>13.690228000006755</v>
      </c>
      <c r="C635">
        <f ca="1">INDIRECT(CONCATENATE("'Flight Input'!",Analysis!$B$2,A635+2))</f>
        <v>10.05825186</v>
      </c>
      <c r="D635">
        <f t="shared" si="1222"/>
        <v>1.9563000008929521E-2</v>
      </c>
      <c r="F635">
        <f t="shared" ca="1" si="1228"/>
        <v>133.8839935373376</v>
      </c>
      <c r="G635">
        <f t="shared" ca="1" si="1229"/>
        <v>922.08713498272368</v>
      </c>
      <c r="I635">
        <f>SUM(D$2:D635)/COUNT(D$2:D635)</f>
        <v>2.1544436018975228E-2</v>
      </c>
      <c r="J635">
        <f t="shared" si="1223"/>
        <v>0.90803026784731977</v>
      </c>
      <c r="L635">
        <f ca="1">VARA(C$2:C635)</f>
        <v>4.9180473548624634E-2</v>
      </c>
      <c r="M635">
        <f t="shared" ca="1" si="1224"/>
        <v>-1.3768175510049418E-3</v>
      </c>
      <c r="N635">
        <f t="shared" ca="1" si="1230"/>
        <v>-0.48641312659900049</v>
      </c>
      <c r="O635" t="b">
        <f ca="1">IF(OR(O634,M635*MIN((B635-B$2)*Analysis!$B$19,1)&gt;Analysis!$B$18),TRUE,FALSE)</f>
        <v>1</v>
      </c>
      <c r="P635" t="b">
        <f>IF(OR('Flight Input'!N635=3,'Flight Input'!N635=9),TRUE,FALSE)</f>
        <v>1</v>
      </c>
      <c r="Q635">
        <f ca="1">IF(O635,Q634,SUM(C$2:C635)/COUNT(C$2:C635))+(Analysis!$D$14-500)/1000000</f>
        <v>9.8620343641176031</v>
      </c>
      <c r="R635">
        <f t="shared" ca="1" si="1225"/>
        <v>0.19621749588239723</v>
      </c>
      <c r="S635">
        <f t="shared" ca="1" si="1231"/>
        <v>-0.5104132795092382</v>
      </c>
      <c r="T635">
        <f ca="1">IF(P635,T634+S635*$D635,0)</f>
        <v>-0.56909227653800587</v>
      </c>
      <c r="U635">
        <f ca="1">IF($P635,T635*Analysis!$B$28+Analysis!$B$29,0)</f>
        <v>0.37345386173099698</v>
      </c>
      <c r="V635">
        <f ca="1">U635-'Flight Input'!$U635</f>
        <v>4.8453861730996972E-2</v>
      </c>
      <c r="W635">
        <f ca="1">MEDIAN2(R635,Analysis!$B$5,2)</f>
        <v>0.19621749588239723</v>
      </c>
      <c r="X635">
        <f t="shared" ref="X635:Y635" ca="1" si="1342">X634+W635*$D635</f>
        <v>-0.5104132795092382</v>
      </c>
      <c r="Y635">
        <f t="shared" ca="1" si="1342"/>
        <v>-0.49269215305410763</v>
      </c>
      <c r="AA635">
        <f ca="1">AVERAGE2(W635,Analysis!$B$6,2)</f>
        <v>0.19621749588239723</v>
      </c>
      <c r="AB635">
        <f t="shared" ref="AB635:AC635" ca="1" si="1343">AB634+AA635*$D635</f>
        <v>-0.5104132795092382</v>
      </c>
      <c r="AC635">
        <f t="shared" ca="1" si="1343"/>
        <v>-0.49269215305410763</v>
      </c>
      <c r="AF635">
        <f ca="1">IF(B635&gt;0,C635-Analysis!$B$14,0)</f>
        <v>0.20508446854284834</v>
      </c>
      <c r="AG635">
        <f ca="1">IF(B635&gt;0,AG634+AF635*$D635,0)</f>
        <v>-0.4898379691969047</v>
      </c>
      <c r="AH635">
        <f ca="1">IF(B635&gt;0,AH634+AG635*$D635,0)</f>
        <v>-0.51831655096977314</v>
      </c>
      <c r="AI635">
        <f ca="1">IF(AND(B635&gt;Analysis!$B$39,B635&lt;Analysis!$B$40),FilterInput(AF635,Analysis!$B$34,Analysis!$B$35),0)</f>
        <v>0.20508446854284834</v>
      </c>
      <c r="AJ635">
        <f ca="1">MEDIAN2(AI635,Analysis!$B$5,2)</f>
        <v>0.20508446854284834</v>
      </c>
      <c r="AK635">
        <f ca="1">AVERAGE2(AJ635,Analysis!$B$6,2)</f>
        <v>0.20508446854284834</v>
      </c>
      <c r="AL635">
        <f ca="1">INTEGRAL2(R635,$B635,AL634,R634,$B634,Analysis!$B$22)</f>
        <v>-0.5104132795092382</v>
      </c>
      <c r="AM635">
        <f ca="1">IF(AND(B635&lt;Analysis!$B$40,B635&gt;0),INTEGRAL2(AL635,$B635,AM634,AL634,$B634,Analysis!$B$23),0)</f>
        <v>-0.49269215305410757</v>
      </c>
      <c r="AN635">
        <f ca="1">IF($P635,AM635*Analysis!$B$30+Analysis!$B$31,0)</f>
        <v>0.37965392347294624</v>
      </c>
      <c r="AO635">
        <f ca="1">AN635-'Flight Input'!$U635</f>
        <v>5.4653923472946231E-2</v>
      </c>
      <c r="AQ635">
        <f>Analysis!$B$36*'Flight Input'!U635+IF('Flight Input'!U635 &gt; 0,Analysis!$B$37,0)</f>
        <v>-0.82422499999999987</v>
      </c>
      <c r="AR635">
        <f ca="1">_xlfn.COVARIANCE.P($AN$102:$AN$1102,'Flight Input'!U635:U1635)</f>
        <v>0</v>
      </c>
    </row>
    <row r="636" spans="1:44" x14ac:dyDescent="0.3">
      <c r="A636">
        <v>634</v>
      </c>
      <c r="B636">
        <f>'Flight Input'!M636</f>
        <v>13.707404999993742</v>
      </c>
      <c r="C636">
        <f ca="1">INDIRECT(CONCATENATE("'Flight Input'!",Analysis!$B$2,A636+2))</f>
        <v>10.04290902</v>
      </c>
      <c r="D636">
        <f t="shared" si="1222"/>
        <v>1.717699998698663E-2</v>
      </c>
      <c r="F636">
        <f t="shared" ca="1" si="1228"/>
        <v>134.05650058544344</v>
      </c>
      <c r="G636">
        <f t="shared" ca="1" si="1229"/>
        <v>924.38982349153537</v>
      </c>
      <c r="I636">
        <f>SUM(D$2:D636)/COUNT(D$2:D636)</f>
        <v>2.1537547318609313E-2</v>
      </c>
      <c r="J636">
        <f t="shared" si="1223"/>
        <v>0.79753742303539854</v>
      </c>
      <c r="L636">
        <f ca="1">VARA(C$2:C636)</f>
        <v>4.9145175905139171E-2</v>
      </c>
      <c r="M636">
        <f t="shared" ca="1" si="1224"/>
        <v>-2.0549364564361986E-3</v>
      </c>
      <c r="N636">
        <f t="shared" ca="1" si="1230"/>
        <v>-0.89322000416978742</v>
      </c>
      <c r="O636" t="b">
        <f ca="1">IF(OR(O635,M636*MIN((B636-B$2)*Analysis!$B$19,1)&gt;Analysis!$B$18),TRUE,FALSE)</f>
        <v>1</v>
      </c>
      <c r="P636" t="b">
        <f>IF(OR('Flight Input'!N636=3,'Flight Input'!N636=9),TRUE,FALSE)</f>
        <v>1</v>
      </c>
      <c r="Q636">
        <f ca="1">IF(O636,Q635,SUM(C$2:C636)/COUNT(C$2:C636))+(Analysis!$D$14-500)/1000000</f>
        <v>9.8621443641176025</v>
      </c>
      <c r="R636">
        <f t="shared" ca="1" si="1225"/>
        <v>0.18076465588239721</v>
      </c>
      <c r="S636">
        <f t="shared" ca="1" si="1231"/>
        <v>-0.50730828501749858</v>
      </c>
      <c r="T636">
        <f ca="1">IF(P636,T635+S636*$D636,0)</f>
        <v>-0.5778063109431496</v>
      </c>
      <c r="U636">
        <f ca="1">IF($P636,T636*Analysis!$B$28+Analysis!$B$29,0)</f>
        <v>0.36909684452842512</v>
      </c>
      <c r="V636">
        <f ca="1">U636-'Flight Input'!$U636</f>
        <v>5.0096844528425111E-2</v>
      </c>
      <c r="W636">
        <f ca="1">MEDIAN2(R636,Analysis!$B$5,2)</f>
        <v>0.18076465588239721</v>
      </c>
      <c r="X636">
        <f t="shared" ref="X636:Y636" ca="1" si="1344">X635+W636*$D636</f>
        <v>-0.50730828501749858</v>
      </c>
      <c r="Y636">
        <f t="shared" ca="1" si="1344"/>
        <v>-0.50140618745925136</v>
      </c>
      <c r="AA636">
        <f ca="1">AVERAGE2(W636,Analysis!$B$6,2)</f>
        <v>0.18076465588239721</v>
      </c>
      <c r="AB636">
        <f t="shared" ref="AB636:AC636" ca="1" si="1345">AB635+AA636*$D636</f>
        <v>-0.50730828501749858</v>
      </c>
      <c r="AC636">
        <f t="shared" ca="1" si="1345"/>
        <v>-0.50140618745925136</v>
      </c>
      <c r="AF636">
        <f ca="1">IF(B636&gt;0,C636-Analysis!$B$14,0)</f>
        <v>0.18974162854284771</v>
      </c>
      <c r="AG636">
        <f ca="1">IF(B636&gt;0,AG635+AF636*$D636,0)</f>
        <v>-0.48657877724589338</v>
      </c>
      <c r="AH636">
        <f ca="1">IF(B636&gt;0,AH635+AG636*$D636,0)</f>
        <v>-0.52667451462019377</v>
      </c>
      <c r="AI636">
        <f ca="1">IF(AND(B636&gt;Analysis!$B$39,B636&lt;Analysis!$B$40),FilterInput(AF636,Analysis!$B$34,Analysis!$B$35),0)</f>
        <v>0.18974162854284771</v>
      </c>
      <c r="AJ636">
        <f ca="1">MEDIAN2(AI636,Analysis!$B$5,2)</f>
        <v>0.18974162854284771</v>
      </c>
      <c r="AK636">
        <f ca="1">AVERAGE2(AJ636,Analysis!$B$6,2)</f>
        <v>0.18974162854284771</v>
      </c>
      <c r="AL636">
        <f ca="1">INTEGRAL2(R636,$B636,AL635,R635,$B635,Analysis!$B$22)</f>
        <v>-0.50730828501749858</v>
      </c>
      <c r="AM636">
        <f ca="1">IF(AND(B636&lt;Analysis!$B$40,B636&gt;0),INTEGRAL2(AL636,$B636,AM635,AL635,$B635,Analysis!$B$23),0)</f>
        <v>-0.50140618745925136</v>
      </c>
      <c r="AN636">
        <f ca="1">IF($P636,AM636*Analysis!$B$30+Analysis!$B$31,0)</f>
        <v>0.37529690627037432</v>
      </c>
      <c r="AO636">
        <f ca="1">AN636-'Flight Input'!$U636</f>
        <v>5.6296906270374314E-2</v>
      </c>
      <c r="AQ636">
        <f>Analysis!$B$36*'Flight Input'!U636+IF('Flight Input'!U636 &gt; 0,Analysis!$B$37,0)</f>
        <v>-0.83614699999999997</v>
      </c>
      <c r="AR636">
        <f ca="1">_xlfn.COVARIANCE.P($AN$102:$AN$1102,'Flight Input'!U636:U1636)</f>
        <v>0</v>
      </c>
    </row>
    <row r="637" spans="1:44" x14ac:dyDescent="0.3">
      <c r="A637">
        <v>635</v>
      </c>
      <c r="B637">
        <f>'Flight Input'!M637</f>
        <v>13.729785000003176</v>
      </c>
      <c r="C637">
        <f ca="1">INDIRECT(CONCATENATE("'Flight Input'!",Analysis!$B$2,A637+2))</f>
        <v>9.9862366500000004</v>
      </c>
      <c r="D637">
        <f t="shared" si="1222"/>
        <v>2.2380000009434298E-2</v>
      </c>
      <c r="F637">
        <f t="shared" ca="1" si="1228"/>
        <v>134.27999256176466</v>
      </c>
      <c r="G637">
        <f t="shared" ca="1" si="1229"/>
        <v>927.39500972633448</v>
      </c>
      <c r="I637">
        <f>SUM(D$2:D637)/COUNT(D$2:D637)</f>
        <v>2.1538874015760219E-2</v>
      </c>
      <c r="J637">
        <f t="shared" si="1223"/>
        <v>1.0390515304123427</v>
      </c>
      <c r="L637">
        <f ca="1">VARA(C$2:C637)</f>
        <v>4.9085753607842043E-2</v>
      </c>
      <c r="M637">
        <f t="shared" ca="1" si="1224"/>
        <v>-2.6551517994673076E-3</v>
      </c>
      <c r="N637">
        <f t="shared" ca="1" si="1230"/>
        <v>-2.5322774788252502</v>
      </c>
      <c r="O637" t="b">
        <f ca="1">IF(OR(O636,M637*MIN((B637-B$2)*Analysis!$B$19,1)&gt;Analysis!$B$18),TRUE,FALSE)</f>
        <v>1</v>
      </c>
      <c r="P637" t="b">
        <f>IF(OR('Flight Input'!N637=3,'Flight Input'!N637=9),TRUE,FALSE)</f>
        <v>1</v>
      </c>
      <c r="Q637">
        <f ca="1">IF(O637,Q636,SUM(C$2:C637)/COUNT(C$2:C637))+(Analysis!$D$14-500)/1000000</f>
        <v>9.8622543641176019</v>
      </c>
      <c r="R637">
        <f t="shared" ca="1" si="1225"/>
        <v>0.12398228588239846</v>
      </c>
      <c r="S637">
        <f t="shared" ca="1" si="1231"/>
        <v>-0.50453356145828077</v>
      </c>
      <c r="T637">
        <f ca="1">IF(P637,T636+S637*$D637,0)</f>
        <v>-0.5890977720533459</v>
      </c>
      <c r="U637">
        <f ca="1">IF($P637,T637*Analysis!$B$28+Analysis!$B$29,0)</f>
        <v>0.36345111397332697</v>
      </c>
      <c r="V637">
        <f ca="1">U637-'Flight Input'!$U637</f>
        <v>5.2451113973326968E-2</v>
      </c>
      <c r="W637">
        <f ca="1">MEDIAN2(R637,Analysis!$B$5,2)</f>
        <v>0.12398228588239846</v>
      </c>
      <c r="X637">
        <f t="shared" ref="X637:Y637" ca="1" si="1346">X636+W637*$D637</f>
        <v>-0.50453356145828077</v>
      </c>
      <c r="Y637">
        <f t="shared" ca="1" si="1346"/>
        <v>-0.51269764856944766</v>
      </c>
      <c r="AA637">
        <f ca="1">AVERAGE2(W637,Analysis!$B$6,2)</f>
        <v>0.12398228588239846</v>
      </c>
      <c r="AB637">
        <f t="shared" ref="AB637:AC637" ca="1" si="1347">AB636+AA637*$D637</f>
        <v>-0.50453356145828077</v>
      </c>
      <c r="AC637">
        <f t="shared" ca="1" si="1347"/>
        <v>-0.51269764856944766</v>
      </c>
      <c r="AF637">
        <f ca="1">IF(B637&gt;0,C637-Analysis!$B$14,0)</f>
        <v>0.13306925854284835</v>
      </c>
      <c r="AG637">
        <f ca="1">IF(B637&gt;0,AG636+AF637*$D637,0)</f>
        <v>-0.48360068723844901</v>
      </c>
      <c r="AH637">
        <f ca="1">IF(B637&gt;0,AH636+AG637*$D637,0)</f>
        <v>-0.53749749800515267</v>
      </c>
      <c r="AI637">
        <f ca="1">IF(AND(B637&gt;Analysis!$B$39,B637&lt;Analysis!$B$40),FilterInput(AF637,Analysis!$B$34,Analysis!$B$35),0)</f>
        <v>0.13306925854284835</v>
      </c>
      <c r="AJ637">
        <f ca="1">MEDIAN2(AI637,Analysis!$B$5,2)</f>
        <v>0.13306925854284835</v>
      </c>
      <c r="AK637">
        <f ca="1">AVERAGE2(AJ637,Analysis!$B$6,2)</f>
        <v>0.13306925854284835</v>
      </c>
      <c r="AL637">
        <f ca="1">INTEGRAL2(R637,$B637,AL636,R636,$B636,Analysis!$B$22)</f>
        <v>-0.50453356145828077</v>
      </c>
      <c r="AM637">
        <f ca="1">IF(AND(B637&lt;Analysis!$B$40,B637&gt;0),INTEGRAL2(AL637,$B637,AM636,AL636,$B636,Analysis!$B$23),0)</f>
        <v>-0.51269764856944755</v>
      </c>
      <c r="AN637">
        <f ca="1">IF($P637,AM637*Analysis!$B$30+Analysis!$B$31,0)</f>
        <v>0.36965117571527623</v>
      </c>
      <c r="AO637">
        <f ca="1">AN637-'Flight Input'!$U637</f>
        <v>5.8651175715276227E-2</v>
      </c>
      <c r="AQ637">
        <f>Analysis!$B$36*'Flight Input'!U637+IF('Flight Input'!U637 &gt; 0,Analysis!$B$37,0)</f>
        <v>-0.85204299999999999</v>
      </c>
      <c r="AR637">
        <f ca="1">_xlfn.COVARIANCE.P($AN$102:$AN$1102,'Flight Input'!U637:U1637)</f>
        <v>0</v>
      </c>
    </row>
    <row r="638" spans="1:44" x14ac:dyDescent="0.3">
      <c r="A638">
        <v>636</v>
      </c>
      <c r="B638">
        <f>'Flight Input'!M638</f>
        <v>13.750499000001582</v>
      </c>
      <c r="C638">
        <f ca="1">INDIRECT(CONCATENATE("'Flight Input'!",Analysis!$B$2,A638+2))</f>
        <v>10.065187530000001</v>
      </c>
      <c r="D638">
        <f t="shared" si="1222"/>
        <v>2.0713999998406507E-2</v>
      </c>
      <c r="F638">
        <f t="shared" ca="1" si="1228"/>
        <v>134.48848285624504</v>
      </c>
      <c r="G638">
        <f t="shared" ca="1" si="1229"/>
        <v>930.18080416000441</v>
      </c>
      <c r="I638">
        <f>SUM(D$2:D638)/COUNT(D$2:D638)</f>
        <v>2.153757704403482E-2</v>
      </c>
      <c r="J638">
        <f t="shared" si="1223"/>
        <v>0.96176092399138202</v>
      </c>
      <c r="L638">
        <f ca="1">VARA(C$2:C638)</f>
        <v>4.906270697429653E-2</v>
      </c>
      <c r="M638">
        <f t="shared" ca="1" si="1224"/>
        <v>-1.1126114486476001E-3</v>
      </c>
      <c r="N638">
        <f t="shared" ca="1" si="1230"/>
        <v>3.8114743654569025</v>
      </c>
      <c r="O638" t="b">
        <f ca="1">IF(OR(O637,M638*MIN((B638-B$2)*Analysis!$B$19,1)&gt;Analysis!$B$18),TRUE,FALSE)</f>
        <v>1</v>
      </c>
      <c r="P638" t="b">
        <f>IF(OR('Flight Input'!N638=3,'Flight Input'!N638=9),TRUE,FALSE)</f>
        <v>1</v>
      </c>
      <c r="Q638">
        <f ca="1">IF(O638,Q637,SUM(C$2:C638)/COUNT(C$2:C638))+(Analysis!$D$14-500)/1000000</f>
        <v>9.8623643641176013</v>
      </c>
      <c r="R638">
        <f t="shared" ca="1" si="1225"/>
        <v>0.20282316588239979</v>
      </c>
      <c r="S638">
        <f t="shared" ca="1" si="1231"/>
        <v>-0.50033228240051597</v>
      </c>
      <c r="T638">
        <f ca="1">IF(P638,T637+S638*$D638,0)</f>
        <v>-0.59946165495019288</v>
      </c>
      <c r="U638">
        <f ca="1">IF($P638,T638*Analysis!$B$28+Analysis!$B$29,0)</f>
        <v>0.35826917252490348</v>
      </c>
      <c r="V638">
        <f ca="1">U638-'Flight Input'!$U638</f>
        <v>5.4269172524903486E-2</v>
      </c>
      <c r="W638">
        <f ca="1">MEDIAN2(R638,Analysis!$B$5,2)</f>
        <v>0.20282316588239979</v>
      </c>
      <c r="X638">
        <f t="shared" ref="X638:Y638" ca="1" si="1348">X637+W638*$D638</f>
        <v>-0.50033228240051597</v>
      </c>
      <c r="Y638">
        <f t="shared" ca="1" si="1348"/>
        <v>-0.52306153146629464</v>
      </c>
      <c r="AA638">
        <f ca="1">AVERAGE2(W638,Analysis!$B$6,2)</f>
        <v>0.20282316588239979</v>
      </c>
      <c r="AB638">
        <f t="shared" ref="AB638:AC638" ca="1" si="1349">AB637+AA638*$D638</f>
        <v>-0.50033228240051597</v>
      </c>
      <c r="AC638">
        <f t="shared" ca="1" si="1349"/>
        <v>-0.52306153146629464</v>
      </c>
      <c r="AF638">
        <f ca="1">IF(B638&gt;0,C638-Analysis!$B$14,0)</f>
        <v>0.21202013854284907</v>
      </c>
      <c r="AG638">
        <f ca="1">IF(B638&gt;0,AG637+AF638*$D638,0)</f>
        <v>-0.47920890208901029</v>
      </c>
      <c r="AH638">
        <f ca="1">IF(B638&gt;0,AH637+AG638*$D638,0)</f>
        <v>-0.54742383120226079</v>
      </c>
      <c r="AI638">
        <f ca="1">IF(AND(B638&gt;Analysis!$B$39,B638&lt;Analysis!$B$40),FilterInput(AF638,Analysis!$B$34,Analysis!$B$35),0)</f>
        <v>0.21202013854284907</v>
      </c>
      <c r="AJ638">
        <f ca="1">MEDIAN2(AI638,Analysis!$B$5,2)</f>
        <v>0.21202013854284907</v>
      </c>
      <c r="AK638">
        <f ca="1">AVERAGE2(AJ638,Analysis!$B$6,2)</f>
        <v>0.21202013854284907</v>
      </c>
      <c r="AL638">
        <f ca="1">INTEGRAL2(R638,$B638,AL637,R637,$B637,Analysis!$B$22)</f>
        <v>-0.50033228240051597</v>
      </c>
      <c r="AM638">
        <f ca="1">IF(AND(B638&lt;Analysis!$B$40,B638&gt;0),INTEGRAL2(AL638,$B638,AM637,AL637,$B637,Analysis!$B$23),0)</f>
        <v>-0.52306153146629453</v>
      </c>
      <c r="AN638">
        <f ca="1">IF($P638,AM638*Analysis!$B$30+Analysis!$B$31,0)</f>
        <v>0.36446923426685274</v>
      </c>
      <c r="AO638">
        <f ca="1">AN638-'Flight Input'!$U638</f>
        <v>6.0469234266852745E-2</v>
      </c>
      <c r="AQ638">
        <f>Analysis!$B$36*'Flight Input'!U638+IF('Flight Input'!U638 &gt; 0,Analysis!$B$37,0)</f>
        <v>-0.86595199999999994</v>
      </c>
      <c r="AR638">
        <f ca="1">_xlfn.COVARIANCE.P($AN$102:$AN$1102,'Flight Input'!U638:U1638)</f>
        <v>0</v>
      </c>
    </row>
    <row r="639" spans="1:44" x14ac:dyDescent="0.3">
      <c r="A639">
        <v>637</v>
      </c>
      <c r="B639">
        <f>'Flight Input'!M639</f>
        <v>13.769012000004295</v>
      </c>
      <c r="C639">
        <f ca="1">INDIRECT(CONCATENATE("'Flight Input'!",Analysis!$B$2,A639+2))</f>
        <v>10.18751823</v>
      </c>
      <c r="D639">
        <f t="shared" si="1222"/>
        <v>1.8513000002712943E-2</v>
      </c>
      <c r="F639">
        <f t="shared" ca="1" si="1228"/>
        <v>134.67708438126468</v>
      </c>
      <c r="G639">
        <f t="shared" ca="1" si="1229"/>
        <v>932.6740810235201</v>
      </c>
      <c r="I639">
        <f>SUM(D$2:D639)/COUNT(D$2:D639)</f>
        <v>2.1532828885414221E-2</v>
      </c>
      <c r="J639">
        <f t="shared" si="1223"/>
        <v>0.85975698321984839</v>
      </c>
      <c r="L639">
        <f ca="1">VARA(C$2:C639)</f>
        <v>4.9134117520061908E-2</v>
      </c>
      <c r="M639">
        <f t="shared" ca="1" si="1224"/>
        <v>3.8573189518129728E-3</v>
      </c>
      <c r="N639">
        <f t="shared" ca="1" si="1230"/>
        <v>6.6078269314574873</v>
      </c>
      <c r="O639" t="b">
        <f ca="1">IF(OR(O638,M639*MIN((B639-B$2)*Analysis!$B$19,1)&gt;Analysis!$B$18),TRUE,FALSE)</f>
        <v>1</v>
      </c>
      <c r="P639" t="b">
        <f>IF(OR('Flight Input'!N639=3,'Flight Input'!N639=9),TRUE,FALSE)</f>
        <v>1</v>
      </c>
      <c r="Q639">
        <f ca="1">IF(O639,Q638,SUM(C$2:C639)/COUNT(C$2:C639))+(Analysis!$D$14-500)/1000000</f>
        <v>9.8624743641176007</v>
      </c>
      <c r="R639">
        <f t="shared" ca="1" si="1225"/>
        <v>0.32504386588239953</v>
      </c>
      <c r="S639">
        <f t="shared" ca="1" si="1231"/>
        <v>-0.49431474531055331</v>
      </c>
      <c r="T639">
        <f ca="1">IF(P639,T638+S639*$D639,0)</f>
        <v>-0.60861290383146815</v>
      </c>
      <c r="U639">
        <f ca="1">IF($P639,T639*Analysis!$B$28+Analysis!$B$29,0)</f>
        <v>0.35369354808426584</v>
      </c>
      <c r="V639">
        <f ca="1">U639-'Flight Input'!$U639</f>
        <v>5.4693548084265853E-2</v>
      </c>
      <c r="W639">
        <f ca="1">MEDIAN2(R639,Analysis!$B$5,2)</f>
        <v>0.32504386588239953</v>
      </c>
      <c r="X639">
        <f t="shared" ref="X639:Y639" ca="1" si="1350">X638+W639*$D639</f>
        <v>-0.49431474531055331</v>
      </c>
      <c r="Y639">
        <f t="shared" ca="1" si="1350"/>
        <v>-0.53221278034756991</v>
      </c>
      <c r="AA639">
        <f ca="1">AVERAGE2(W639,Analysis!$B$6,2)</f>
        <v>0.32504386588239953</v>
      </c>
      <c r="AB639">
        <f t="shared" ref="AB639:AC639" ca="1" si="1351">AB638+AA639*$D639</f>
        <v>-0.49431474531055331</v>
      </c>
      <c r="AC639">
        <f t="shared" ca="1" si="1351"/>
        <v>-0.53221278034756991</v>
      </c>
      <c r="AF639">
        <f ca="1">IF(B639&gt;0,C639-Analysis!$B$14,0)</f>
        <v>0.33435083854284819</v>
      </c>
      <c r="AG639">
        <f ca="1">IF(B639&gt;0,AG638+AF639*$D639,0)</f>
        <v>-0.47301906501415947</v>
      </c>
      <c r="AH639">
        <f ca="1">IF(B639&gt;0,AH638+AG639*$D639,0)</f>
        <v>-0.55618083315415123</v>
      </c>
      <c r="AI639">
        <f ca="1">IF(AND(B639&gt;Analysis!$B$39,B639&lt;Analysis!$B$40),FilterInput(AF639,Analysis!$B$34,Analysis!$B$35),0)</f>
        <v>0.33435083854284819</v>
      </c>
      <c r="AJ639">
        <f ca="1">MEDIAN2(AI639,Analysis!$B$5,2)</f>
        <v>0.33435083854284819</v>
      </c>
      <c r="AK639">
        <f ca="1">AVERAGE2(AJ639,Analysis!$B$6,2)</f>
        <v>0.33435083854284819</v>
      </c>
      <c r="AL639">
        <f ca="1">INTEGRAL2(R639,$B639,AL638,R638,$B638,Analysis!$B$22)</f>
        <v>-0.49431474531055331</v>
      </c>
      <c r="AM639">
        <f ca="1">IF(AND(B639&lt;Analysis!$B$40,B639&gt;0),INTEGRAL2(AL639,$B639,AM638,AL638,$B638,Analysis!$B$23),0)</f>
        <v>-0.5322127803475698</v>
      </c>
      <c r="AN639">
        <f ca="1">IF($P639,AM639*Analysis!$B$30+Analysis!$B$31,0)</f>
        <v>0.3598936098262151</v>
      </c>
      <c r="AO639">
        <f ca="1">AN639-'Flight Input'!$U639</f>
        <v>6.0893609826215112E-2</v>
      </c>
      <c r="AQ639">
        <f>Analysis!$B$36*'Flight Input'!U639+IF('Flight Input'!U639 &gt; 0,Analysis!$B$37,0)</f>
        <v>-0.87588699999999997</v>
      </c>
      <c r="AR639">
        <f ca="1">_xlfn.COVARIANCE.P($AN$102:$AN$1102,'Flight Input'!U639:U1639)</f>
        <v>0</v>
      </c>
    </row>
    <row r="640" spans="1:44" x14ac:dyDescent="0.3">
      <c r="A640">
        <v>638</v>
      </c>
      <c r="B640">
        <f>'Flight Input'!M640</f>
        <v>13.793971000006422</v>
      </c>
      <c r="C640">
        <f ca="1">INDIRECT(CONCATENATE("'Flight Input'!",Analysis!$B$2,A640+2))</f>
        <v>10.14009669</v>
      </c>
      <c r="D640">
        <f t="shared" si="1222"/>
        <v>2.4959000002127141E-2</v>
      </c>
      <c r="F640">
        <f t="shared" ca="1" si="1228"/>
        <v>134.93017105457196</v>
      </c>
      <c r="G640">
        <f t="shared" ca="1" si="1229"/>
        <v>936.04180316315819</v>
      </c>
      <c r="I640">
        <f>SUM(D$2:D640)/COUNT(D$2:D640)</f>
        <v>2.1538199059578347E-2</v>
      </c>
      <c r="J640">
        <f t="shared" si="1223"/>
        <v>1.1588248364260296</v>
      </c>
      <c r="L640">
        <f ca="1">VARA(C$2:C640)</f>
        <v>4.9162756158061149E-2</v>
      </c>
      <c r="M640">
        <f t="shared" ca="1" si="1224"/>
        <v>1.1474273006450769E-3</v>
      </c>
      <c r="N640">
        <f t="shared" ca="1" si="1230"/>
        <v>-1.8999775630417359</v>
      </c>
      <c r="O640" t="b">
        <f ca="1">IF(OR(O639,M640*MIN((B640-B$2)*Analysis!$B$19,1)&gt;Analysis!$B$18),TRUE,FALSE)</f>
        <v>1</v>
      </c>
      <c r="P640" t="b">
        <f>IF(OR('Flight Input'!N640=3,'Flight Input'!N640=9),TRUE,FALSE)</f>
        <v>1</v>
      </c>
      <c r="Q640">
        <f ca="1">IF(O640,Q639,SUM(C$2:C640)/COUNT(C$2:C640))+(Analysis!$D$14-500)/1000000</f>
        <v>9.8625843641176001</v>
      </c>
      <c r="R640">
        <f t="shared" ca="1" si="1225"/>
        <v>0.27751232588239994</v>
      </c>
      <c r="S640">
        <f t="shared" ca="1" si="1231"/>
        <v>-0.4873883151682642</v>
      </c>
      <c r="T640">
        <f ca="1">IF(P640,T639+S640*$D640,0)</f>
        <v>-0.62077762879078957</v>
      </c>
      <c r="U640">
        <f ca="1">IF($P640,T640*Analysis!$B$28+Analysis!$B$29,0)</f>
        <v>0.34761118560460513</v>
      </c>
      <c r="V640">
        <f ca="1">U640-'Flight Input'!$U640</f>
        <v>5.6611185604605152E-2</v>
      </c>
      <c r="W640">
        <f ca="1">MEDIAN2(R640,Analysis!$B$5,2)</f>
        <v>0.27751232588239994</v>
      </c>
      <c r="X640">
        <f t="shared" ref="X640:Y640" ca="1" si="1352">X639+W640*$D640</f>
        <v>-0.4873883151682642</v>
      </c>
      <c r="Y640">
        <f t="shared" ca="1" si="1352"/>
        <v>-0.54437750530689133</v>
      </c>
      <c r="AA640">
        <f ca="1">AVERAGE2(W640,Analysis!$B$6,2)</f>
        <v>0.27751232588239994</v>
      </c>
      <c r="AB640">
        <f t="shared" ref="AB640:AC640" ca="1" si="1353">AB639+AA640*$D640</f>
        <v>-0.4873883151682642</v>
      </c>
      <c r="AC640">
        <f t="shared" ca="1" si="1353"/>
        <v>-0.54437750530689133</v>
      </c>
      <c r="AF640">
        <f ca="1">IF(B640&gt;0,C640-Analysis!$B$14,0)</f>
        <v>0.28692929854284799</v>
      </c>
      <c r="AG640">
        <f ca="1">IF(B640&gt;0,AG639+AF640*$D640,0)</f>
        <v>-0.46585759665121818</v>
      </c>
      <c r="AH640">
        <f ca="1">IF(B640&gt;0,AH639+AG640*$D640,0)</f>
        <v>-0.56780817290995989</v>
      </c>
      <c r="AI640">
        <f ca="1">IF(AND(B640&gt;Analysis!$B$39,B640&lt;Analysis!$B$40),FilterInput(AF640,Analysis!$B$34,Analysis!$B$35),0)</f>
        <v>0.28692929854284799</v>
      </c>
      <c r="AJ640">
        <f ca="1">MEDIAN2(AI640,Analysis!$B$5,2)</f>
        <v>0.28692929854284799</v>
      </c>
      <c r="AK640">
        <f ca="1">AVERAGE2(AJ640,Analysis!$B$6,2)</f>
        <v>0.28692929854284799</v>
      </c>
      <c r="AL640">
        <f ca="1">INTEGRAL2(R640,$B640,AL639,R639,$B639,Analysis!$B$22)</f>
        <v>-0.4873883151682642</v>
      </c>
      <c r="AM640">
        <f ca="1">IF(AND(B640&lt;Analysis!$B$40,B640&gt;0),INTEGRAL2(AL640,$B640,AM639,AL639,$B639,Analysis!$B$23),0)</f>
        <v>-0.54437750530689122</v>
      </c>
      <c r="AN640">
        <f ca="1">IF($P640,AM640*Analysis!$B$30+Analysis!$B$31,0)</f>
        <v>0.35381124734655439</v>
      </c>
      <c r="AO640">
        <f ca="1">AN640-'Flight Input'!$U640</f>
        <v>6.2811247346554411E-2</v>
      </c>
      <c r="AQ640">
        <f>Analysis!$B$36*'Flight Input'!U640+IF('Flight Input'!U640 &gt; 0,Analysis!$B$37,0)</f>
        <v>-0.89178299999999999</v>
      </c>
      <c r="AR640">
        <f ca="1">_xlfn.COVARIANCE.P($AN$102:$AN$1102,'Flight Input'!U640:U1640)</f>
        <v>0</v>
      </c>
    </row>
    <row r="641" spans="1:44" x14ac:dyDescent="0.3">
      <c r="A641">
        <v>639</v>
      </c>
      <c r="B641">
        <f>'Flight Input'!M641</f>
        <v>13.809563999995589</v>
      </c>
      <c r="C641">
        <f ca="1">INDIRECT(CONCATENATE("'Flight Input'!",Analysis!$B$2,A641+2))</f>
        <v>10.22265765</v>
      </c>
      <c r="D641">
        <f t="shared" si="1222"/>
        <v>1.5592999989166856E-2</v>
      </c>
      <c r="F641">
        <f t="shared" ca="1" si="1228"/>
        <v>135.08957295519767</v>
      </c>
      <c r="G641">
        <f t="shared" ca="1" si="1229"/>
        <v>938.14825487278517</v>
      </c>
      <c r="I641">
        <f>SUM(D$2:D641)/COUNT(D$2:D641)</f>
        <v>2.1528895148670034E-2</v>
      </c>
      <c r="J641">
        <f t="shared" si="1223"/>
        <v>0.72428240657440923</v>
      </c>
      <c r="L641">
        <f ca="1">VARA(C$2:C641)</f>
        <v>4.9268557811771467E-2</v>
      </c>
      <c r="M641">
        <f t="shared" ca="1" si="1224"/>
        <v>6.7852019357290258E-3</v>
      </c>
      <c r="N641">
        <f t="shared" ca="1" si="1230"/>
        <v>5.2947450815980943</v>
      </c>
      <c r="O641" t="b">
        <f ca="1">IF(OR(O640,M641*MIN((B641-B$2)*Analysis!$B$19,1)&gt;Analysis!$B$18),TRUE,FALSE)</f>
        <v>1</v>
      </c>
      <c r="P641" t="b">
        <f>IF(OR('Flight Input'!N641=3,'Flight Input'!N641=9),TRUE,FALSE)</f>
        <v>1</v>
      </c>
      <c r="Q641">
        <f ca="1">IF(O641,Q640,SUM(C$2:C641)/COUNT(C$2:C641))+(Analysis!$D$14-500)/1000000</f>
        <v>9.8626943641175995</v>
      </c>
      <c r="R641">
        <f t="shared" ca="1" si="1225"/>
        <v>0.3599632858824009</v>
      </c>
      <c r="S641">
        <f t="shared" ca="1" si="1231"/>
        <v>-0.48177540765539945</v>
      </c>
      <c r="T641">
        <f ca="1">IF(P641,T640+S641*$D641,0)</f>
        <v>-0.62828995271714105</v>
      </c>
      <c r="U641">
        <f ca="1">IF($P641,T641*Analysis!$B$28+Analysis!$B$29,0)</f>
        <v>0.34385502364142939</v>
      </c>
      <c r="V641">
        <f ca="1">U641-'Flight Input'!$U641</f>
        <v>5.6855023641429414E-2</v>
      </c>
      <c r="W641">
        <f ca="1">MEDIAN2(R641,Analysis!$B$5,2)</f>
        <v>0.3599632858824009</v>
      </c>
      <c r="X641">
        <f t="shared" ref="X641:Y641" ca="1" si="1354">X640+W641*$D641</f>
        <v>-0.48177540765539945</v>
      </c>
      <c r="Y641">
        <f t="shared" ca="1" si="1354"/>
        <v>-0.55188982923324281</v>
      </c>
      <c r="AA641">
        <f ca="1">AVERAGE2(W641,Analysis!$B$6,2)</f>
        <v>0.3599632858824009</v>
      </c>
      <c r="AB641">
        <f t="shared" ref="AB641:AC641" ca="1" si="1355">AB640+AA641*$D641</f>
        <v>-0.48177540765539945</v>
      </c>
      <c r="AC641">
        <f t="shared" ca="1" si="1355"/>
        <v>-0.55188982923324281</v>
      </c>
      <c r="AF641">
        <f ca="1">IF(B641&gt;0,C641-Analysis!$B$14,0)</f>
        <v>0.36949025854284834</v>
      </c>
      <c r="AG641">
        <f ca="1">IF(B641&gt;0,AG640+AF641*$D641,0)</f>
        <v>-0.46009613505376229</v>
      </c>
      <c r="AH641">
        <f ca="1">IF(B641&gt;0,AH640+AG641*$D641,0)</f>
        <v>-0.57498245193886888</v>
      </c>
      <c r="AI641">
        <f ca="1">IF(AND(B641&gt;Analysis!$B$39,B641&lt;Analysis!$B$40),FilterInput(AF641,Analysis!$B$34,Analysis!$B$35),0)</f>
        <v>0.36949025854284834</v>
      </c>
      <c r="AJ641">
        <f ca="1">MEDIAN2(AI641,Analysis!$B$5,2)</f>
        <v>0.36949025854284834</v>
      </c>
      <c r="AK641">
        <f ca="1">AVERAGE2(AJ641,Analysis!$B$6,2)</f>
        <v>0.36949025854284834</v>
      </c>
      <c r="AL641">
        <f ca="1">INTEGRAL2(R641,$B641,AL640,R640,$B640,Analysis!$B$22)</f>
        <v>-0.48177540765539945</v>
      </c>
      <c r="AM641">
        <f ca="1">IF(AND(B641&lt;Analysis!$B$40,B641&gt;0),INTEGRAL2(AL641,$B641,AM640,AL640,$B640,Analysis!$B$23),0)</f>
        <v>-0.5518898292332427</v>
      </c>
      <c r="AN641">
        <f ca="1">IF($P641,AM641*Analysis!$B$30+Analysis!$B$31,0)</f>
        <v>0.35005508538337865</v>
      </c>
      <c r="AO641">
        <f ca="1">AN641-'Flight Input'!$U641</f>
        <v>6.3055085383378673E-2</v>
      </c>
      <c r="AQ641">
        <f>Analysis!$B$36*'Flight Input'!U641+IF('Flight Input'!U641 &gt; 0,Analysis!$B$37,0)</f>
        <v>-0.89973099999999995</v>
      </c>
      <c r="AR641">
        <f ca="1">_xlfn.COVARIANCE.P($AN$102:$AN$1102,'Flight Input'!U641:U1641)</f>
        <v>0</v>
      </c>
    </row>
    <row r="642" spans="1:44" x14ac:dyDescent="0.3">
      <c r="A642">
        <v>640</v>
      </c>
      <c r="B642">
        <f>'Flight Input'!M642</f>
        <v>13.831714999992982</v>
      </c>
      <c r="C642">
        <f ca="1">INDIRECT(CONCATENATE("'Flight Input'!",Analysis!$B$2,A642+2))</f>
        <v>10.323681029999999</v>
      </c>
      <c r="D642">
        <f t="shared" si="1222"/>
        <v>2.2150999997393228E-2</v>
      </c>
      <c r="F642">
        <f t="shared" ca="1" si="1228"/>
        <v>135.31825281366628</v>
      </c>
      <c r="G642">
        <f t="shared" ca="1" si="1229"/>
        <v>941.14568949050795</v>
      </c>
      <c r="I642">
        <f>SUM(D$2:D642)/COUNT(D$2:D642)</f>
        <v>2.1529867187496166E-2</v>
      </c>
      <c r="J642">
        <f t="shared" si="1223"/>
        <v>1.0288498207856014</v>
      </c>
      <c r="L642">
        <f ca="1">VARA(C$2:C642)</f>
        <v>4.949700780977926E-2</v>
      </c>
      <c r="M642">
        <f t="shared" ca="1" si="1224"/>
        <v>1.0313304051044084E-2</v>
      </c>
      <c r="N642">
        <f t="shared" ca="1" si="1230"/>
        <v>4.5606690448236078</v>
      </c>
      <c r="O642" t="b">
        <f ca="1">IF(OR(O641,M642*MIN((B642-B$2)*Analysis!$B$19,1)&gt;Analysis!$B$18),TRUE,FALSE)</f>
        <v>1</v>
      </c>
      <c r="P642" t="b">
        <f>IF(OR('Flight Input'!N642=3,'Flight Input'!N642=9),TRUE,FALSE)</f>
        <v>1</v>
      </c>
      <c r="Q642">
        <f ca="1">IF(O642,Q641,SUM(C$2:C642)/COUNT(C$2:C642))+(Analysis!$D$14-500)/1000000</f>
        <v>9.8628043641175989</v>
      </c>
      <c r="R642">
        <f t="shared" ca="1" si="1225"/>
        <v>0.46087666588240062</v>
      </c>
      <c r="S642">
        <f t="shared" ca="1" si="1231"/>
        <v>-0.4715665286306398</v>
      </c>
      <c r="T642">
        <f ca="1">IF(P642,T641+S642*$D642,0)</f>
        <v>-0.63873562289160912</v>
      </c>
      <c r="U642">
        <f ca="1">IF($P642,T642*Analysis!$B$28+Analysis!$B$29,0)</f>
        <v>0.33863218855419536</v>
      </c>
      <c r="V642">
        <f ca="1">U642-'Flight Input'!$U642</f>
        <v>5.7632188554195329E-2</v>
      </c>
      <c r="W642">
        <f ca="1">MEDIAN2(R642,Analysis!$B$5,2)</f>
        <v>0.46087666588240062</v>
      </c>
      <c r="X642">
        <f t="shared" ref="X642:Y642" ca="1" si="1356">X641+W642*$D642</f>
        <v>-0.4715665286306398</v>
      </c>
      <c r="Y642">
        <f t="shared" ca="1" si="1356"/>
        <v>-0.56233549940771088</v>
      </c>
      <c r="AA642">
        <f ca="1">AVERAGE2(W642,Analysis!$B$6,2)</f>
        <v>0.46087666588240062</v>
      </c>
      <c r="AB642">
        <f t="shared" ref="AB642:AC642" ca="1" si="1357">AB641+AA642*$D642</f>
        <v>-0.4715665286306398</v>
      </c>
      <c r="AC642">
        <f t="shared" ca="1" si="1357"/>
        <v>-0.56233549940771088</v>
      </c>
      <c r="AF642">
        <f ca="1">IF(B642&gt;0,C642-Analysis!$B$14,0)</f>
        <v>0.47051363854284745</v>
      </c>
      <c r="AG642">
        <f ca="1">IF(B642&gt;0,AG641+AF642*$D642,0)</f>
        <v>-0.44967378744762621</v>
      </c>
      <c r="AH642">
        <f ca="1">IF(B642&gt;0,AH641+AG642*$D642,0)</f>
        <v>-0.58494317600344903</v>
      </c>
      <c r="AI642">
        <f ca="1">IF(AND(B642&gt;Analysis!$B$39,B642&lt;Analysis!$B$40),FilterInput(AF642,Analysis!$B$34,Analysis!$B$35),0)</f>
        <v>0.47051363854284745</v>
      </c>
      <c r="AJ642">
        <f ca="1">MEDIAN2(AI642,Analysis!$B$5,2)</f>
        <v>0.47051363854284745</v>
      </c>
      <c r="AK642">
        <f ca="1">AVERAGE2(AJ642,Analysis!$B$6,2)</f>
        <v>0.47051363854284745</v>
      </c>
      <c r="AL642">
        <f ca="1">INTEGRAL2(R642,$B642,AL641,R641,$B641,Analysis!$B$22)</f>
        <v>-0.4715665286306398</v>
      </c>
      <c r="AM642">
        <f ca="1">IF(AND(B642&lt;Analysis!$B$40,B642&gt;0),INTEGRAL2(AL642,$B642,AM641,AL641,$B641,Analysis!$B$23),0)</f>
        <v>-0.56233549940771077</v>
      </c>
      <c r="AN642">
        <f ca="1">IF($P642,AM642*Analysis!$B$30+Analysis!$B$31,0)</f>
        <v>0.34483225029614462</v>
      </c>
      <c r="AO642">
        <f ca="1">AN642-'Flight Input'!$U642</f>
        <v>6.3832250296144588E-2</v>
      </c>
      <c r="AQ642">
        <f>Analysis!$B$36*'Flight Input'!U642+IF('Flight Input'!U642 &gt; 0,Analysis!$B$37,0)</f>
        <v>-0.91165299999999994</v>
      </c>
      <c r="AR642">
        <f ca="1">_xlfn.COVARIANCE.P($AN$102:$AN$1102,'Flight Input'!U642:U1642)</f>
        <v>0</v>
      </c>
    </row>
    <row r="643" spans="1:44" x14ac:dyDescent="0.3">
      <c r="A643">
        <v>641</v>
      </c>
      <c r="B643">
        <f>'Flight Input'!M643</f>
        <v>13.85037800000282</v>
      </c>
      <c r="C643">
        <f ca="1">INDIRECT(CONCATENATE("'Flight Input'!",Analysis!$B$2,A643+2))</f>
        <v>10.21212171</v>
      </c>
      <c r="D643">
        <f t="shared" ref="D643:D706" si="1358">B643-B642</f>
        <v>1.866300000983756E-2</v>
      </c>
      <c r="F643">
        <f t="shared" ca="1" si="1228"/>
        <v>135.50884164124048</v>
      </c>
      <c r="G643">
        <f t="shared" ca="1" si="1229"/>
        <v>943.67469100339144</v>
      </c>
      <c r="I643">
        <f>SUM(D$2:D643)/COUNT(D$2:D643)</f>
        <v>2.1525394695799352E-2</v>
      </c>
      <c r="J643">
        <f t="shared" ref="J643:J706" si="1359">D643/I643</f>
        <v>0.86702242972016752</v>
      </c>
      <c r="L643">
        <f ca="1">VARA(C$2:C643)</f>
        <v>4.9589644866673881E-2</v>
      </c>
      <c r="M643">
        <f t="shared" ref="M643:M706" ca="1" si="1360">(L643-L642)/D643</f>
        <v>4.963674481369024E-3</v>
      </c>
      <c r="N643">
        <f t="shared" ca="1" si="1230"/>
        <v>-5.977566304516686</v>
      </c>
      <c r="O643" t="b">
        <f ca="1">IF(OR(O642,M643*MIN((B643-B$2)*Analysis!$B$19,1)&gt;Analysis!$B$18),TRUE,FALSE)</f>
        <v>1</v>
      </c>
      <c r="P643" t="b">
        <f>IF(OR('Flight Input'!N643=3,'Flight Input'!N643=9),TRUE,FALSE)</f>
        <v>1</v>
      </c>
      <c r="Q643">
        <f ca="1">IF(O643,Q642,SUM(C$2:C643)/COUNT(C$2:C643))+(Analysis!$D$14-500)/1000000</f>
        <v>9.8629143641175983</v>
      </c>
      <c r="R643">
        <f t="shared" ref="R643:R706" ca="1" si="1361">IF(O643,C643-Q643,0)</f>
        <v>0.34920734588240165</v>
      </c>
      <c r="S643">
        <f t="shared" ca="1" si="1231"/>
        <v>-0.46504927193100121</v>
      </c>
      <c r="T643">
        <f ca="1">IF(P643,T642+S643*$D643,0)</f>
        <v>-0.64741483745823236</v>
      </c>
      <c r="U643">
        <f ca="1">IF($P643,T643*Analysis!$B$28+Analysis!$B$29,0)</f>
        <v>0.33429258127088374</v>
      </c>
      <c r="V643">
        <f ca="1">U643-'Flight Input'!$U643</f>
        <v>5.7292581270883713E-2</v>
      </c>
      <c r="W643">
        <f ca="1">MEDIAN2(R643,Analysis!$B$5,2)</f>
        <v>0.34920734588240165</v>
      </c>
      <c r="X643">
        <f t="shared" ref="X643:Y643" ca="1" si="1362">X642+W643*$D643</f>
        <v>-0.46504927193100121</v>
      </c>
      <c r="Y643">
        <f t="shared" ca="1" si="1362"/>
        <v>-0.57101471397433412</v>
      </c>
      <c r="AA643">
        <f ca="1">AVERAGE2(W643,Analysis!$B$6,2)</f>
        <v>0.34920734588240165</v>
      </c>
      <c r="AB643">
        <f t="shared" ref="AB643:AC643" ca="1" si="1363">AB642+AA643*$D643</f>
        <v>-0.46504927193100121</v>
      </c>
      <c r="AC643">
        <f t="shared" ca="1" si="1363"/>
        <v>-0.57101471397433412</v>
      </c>
      <c r="AF643">
        <f ca="1">IF(B643&gt;0,C643-Analysis!$B$14,0)</f>
        <v>0.35895431854284787</v>
      </c>
      <c r="AG643">
        <f ca="1">IF(B643&gt;0,AG642+AF643*$D643,0)</f>
        <v>-0.44297462299712981</v>
      </c>
      <c r="AH643">
        <f ca="1">IF(B643&gt;0,AH642+AG643*$D643,0)</f>
        <v>-0.5932104113968022</v>
      </c>
      <c r="AI643">
        <f ca="1">IF(AND(B643&gt;Analysis!$B$39,B643&lt;Analysis!$B$40),FilterInput(AF643,Analysis!$B$34,Analysis!$B$35),0)</f>
        <v>0.35895431854284787</v>
      </c>
      <c r="AJ643">
        <f ca="1">MEDIAN2(AI643,Analysis!$B$5,2)</f>
        <v>0.35895431854284787</v>
      </c>
      <c r="AK643">
        <f ca="1">AVERAGE2(AJ643,Analysis!$B$6,2)</f>
        <v>0.35895431854284787</v>
      </c>
      <c r="AL643">
        <f ca="1">INTEGRAL2(R643,$B643,AL642,R642,$B642,Analysis!$B$22)</f>
        <v>-0.46504927193100121</v>
      </c>
      <c r="AM643">
        <f ca="1">IF(AND(B643&lt;Analysis!$B$40,B643&gt;0),INTEGRAL2(AL643,$B643,AM642,AL642,$B642,Analysis!$B$23),0)</f>
        <v>-0.57101471397433401</v>
      </c>
      <c r="AN643">
        <f ca="1">IF($P643,AM643*Analysis!$B$30+Analysis!$B$31,0)</f>
        <v>0.340492643012833</v>
      </c>
      <c r="AO643">
        <f ca="1">AN643-'Flight Input'!$U643</f>
        <v>6.3492643012832972E-2</v>
      </c>
      <c r="AQ643">
        <f>Analysis!$B$36*'Flight Input'!U643+IF('Flight Input'!U643 &gt; 0,Analysis!$B$37,0)</f>
        <v>-0.91960099999999989</v>
      </c>
      <c r="AR643">
        <f ca="1">_xlfn.COVARIANCE.P($AN$102:$AN$1102,'Flight Input'!U643:U1643)</f>
        <v>0</v>
      </c>
    </row>
    <row r="644" spans="1:44" x14ac:dyDescent="0.3">
      <c r="A644">
        <v>642</v>
      </c>
      <c r="B644">
        <f>'Flight Input'!M644</f>
        <v>13.87075200000254</v>
      </c>
      <c r="C644">
        <f ca="1">INDIRECT(CONCATENATE("'Flight Input'!",Analysis!$B$2,A644+2))</f>
        <v>10.291651380000001</v>
      </c>
      <c r="D644">
        <f t="shared" si="1358"/>
        <v>2.0373999999719672E-2</v>
      </c>
      <c r="F644">
        <f t="shared" ref="F644:F707" ca="1" si="1364">F643+C644*$D644</f>
        <v>135.71852374645371</v>
      </c>
      <c r="G644">
        <f t="shared" ref="G644:G707" ca="1" si="1365">G643+F644*$D644</f>
        <v>946.43982020616363</v>
      </c>
      <c r="I644">
        <f>SUM(D$2:D644)/COUNT(D$2:D644)</f>
        <v>2.1523601246116984E-2</v>
      </c>
      <c r="J644">
        <f t="shared" si="1359"/>
        <v>0.94658880578338589</v>
      </c>
      <c r="L644">
        <f ca="1">VARA(C$2:C644)</f>
        <v>4.977286272992449E-2</v>
      </c>
      <c r="M644">
        <f t="shared" ca="1" si="1360"/>
        <v>8.9927291279635908E-3</v>
      </c>
      <c r="N644">
        <f t="shared" ref="N644:N707" ca="1" si="1366">(C644-C643)/D644</f>
        <v>3.9034882694166817</v>
      </c>
      <c r="O644" t="b">
        <f ca="1">IF(OR(O643,M644*MIN((B644-B$2)*Analysis!$B$19,1)&gt;Analysis!$B$18),TRUE,FALSE)</f>
        <v>1</v>
      </c>
      <c r="P644" t="b">
        <f>IF(OR('Flight Input'!N644=3,'Flight Input'!N644=9),TRUE,FALSE)</f>
        <v>1</v>
      </c>
      <c r="Q644">
        <f ca="1">IF(O644,Q643,SUM(C$2:C644)/COUNT(C$2:C644))+(Analysis!$D$14-500)/1000000</f>
        <v>9.8630243641175976</v>
      </c>
      <c r="R644">
        <f t="shared" ca="1" si="1361"/>
        <v>0.42862701588240348</v>
      </c>
      <c r="S644">
        <f t="shared" ref="S644:S707" ca="1" si="1367">S643+R644*$D644</f>
        <v>-0.4563164251095333</v>
      </c>
      <c r="T644">
        <f ca="1">IF(P644,T643+S644*$D644,0)</f>
        <v>-0.65671182830328612</v>
      </c>
      <c r="U644">
        <f ca="1">IF($P644,T644*Analysis!$B$28+Analysis!$B$29,0)</f>
        <v>0.32964408584835686</v>
      </c>
      <c r="V644">
        <f ca="1">U644-'Flight Input'!$U644</f>
        <v>5.8644085848356842E-2</v>
      </c>
      <c r="W644">
        <f ca="1">MEDIAN2(R644,Analysis!$B$5,2)</f>
        <v>0.42862701588240348</v>
      </c>
      <c r="X644">
        <f t="shared" ref="X644:Y644" ca="1" si="1368">X643+W644*$D644</f>
        <v>-0.4563164251095333</v>
      </c>
      <c r="Y644">
        <f t="shared" ca="1" si="1368"/>
        <v>-0.58031170481938787</v>
      </c>
      <c r="AA644">
        <f ca="1">AVERAGE2(W644,Analysis!$B$6,2)</f>
        <v>0.42862701588240348</v>
      </c>
      <c r="AB644">
        <f t="shared" ref="AB644:AC644" ca="1" si="1369">AB643+AA644*$D644</f>
        <v>-0.4563164251095333</v>
      </c>
      <c r="AC644">
        <f t="shared" ca="1" si="1369"/>
        <v>-0.58031170481938787</v>
      </c>
      <c r="AF644">
        <f ca="1">IF(B644&gt;0,C644-Analysis!$B$14,0)</f>
        <v>0.43848398854284909</v>
      </c>
      <c r="AG644">
        <f ca="1">IF(B644&gt;0,AG643+AF644*$D644,0)</f>
        <v>-0.4340409502146807</v>
      </c>
      <c r="AH644">
        <f ca="1">IF(B644&gt;0,AH643+AG644*$D644,0)</f>
        <v>-0.60205356171635438</v>
      </c>
      <c r="AI644">
        <f ca="1">IF(AND(B644&gt;Analysis!$B$39,B644&lt;Analysis!$B$40),FilterInput(AF644,Analysis!$B$34,Analysis!$B$35),0)</f>
        <v>0.43848398854284909</v>
      </c>
      <c r="AJ644">
        <f ca="1">MEDIAN2(AI644,Analysis!$B$5,2)</f>
        <v>0.43848398854284909</v>
      </c>
      <c r="AK644">
        <f ca="1">AVERAGE2(AJ644,Analysis!$B$6,2)</f>
        <v>0.43848398854284909</v>
      </c>
      <c r="AL644">
        <f ca="1">INTEGRAL2(R644,$B644,AL643,R643,$B643,Analysis!$B$22)</f>
        <v>-0.4563164251095333</v>
      </c>
      <c r="AM644">
        <f ca="1">IF(AND(B644&lt;Analysis!$B$40,B644&gt;0),INTEGRAL2(AL644,$B644,AM643,AL643,$B643,Analysis!$B$23),0)</f>
        <v>-0.58031170481938776</v>
      </c>
      <c r="AN644">
        <f ca="1">IF($P644,AM644*Analysis!$B$30+Analysis!$B$31,0)</f>
        <v>0.33584414759030612</v>
      </c>
      <c r="AO644">
        <f ca="1">AN644-'Flight Input'!$U644</f>
        <v>6.48441475903061E-2</v>
      </c>
      <c r="AQ644">
        <f>Analysis!$B$36*'Flight Input'!U644+IF('Flight Input'!U644 &gt; 0,Analysis!$B$37,0)</f>
        <v>-0.93152299999999988</v>
      </c>
      <c r="AR644">
        <f ca="1">_xlfn.COVARIANCE.P($AN$102:$AN$1102,'Flight Input'!U644:U1644)</f>
        <v>0</v>
      </c>
    </row>
    <row r="645" spans="1:44" x14ac:dyDescent="0.3">
      <c r="A645">
        <v>643</v>
      </c>
      <c r="B645">
        <f>'Flight Input'!M645</f>
        <v>13.889808000007179</v>
      </c>
      <c r="C645">
        <f ca="1">INDIRECT(CONCATENATE("'Flight Input'!",Analysis!$B$2,A645+2))</f>
        <v>10.359340380000001</v>
      </c>
      <c r="D645">
        <f t="shared" si="1358"/>
        <v>1.9056000004638918E-2</v>
      </c>
      <c r="F645">
        <f t="shared" ca="1" si="1364"/>
        <v>135.91593133678305</v>
      </c>
      <c r="G645">
        <f t="shared" ca="1" si="1365"/>
        <v>949.02983419434793</v>
      </c>
      <c r="I645">
        <f>SUM(D$2:D645)/COUNT(D$2:D645)</f>
        <v>2.1519763608105352E-2</v>
      </c>
      <c r="J645">
        <f t="shared" si="1359"/>
        <v>0.88551158607808944</v>
      </c>
      <c r="L645">
        <f ca="1">VARA(C$2:C645)</f>
        <v>5.004771162358311E-2</v>
      </c>
      <c r="M645">
        <f t="shared" ca="1" si="1360"/>
        <v>1.4423220696458456E-2</v>
      </c>
      <c r="N645">
        <f t="shared" ca="1" si="1366"/>
        <v>3.5521095709236841</v>
      </c>
      <c r="O645" t="b">
        <f ca="1">IF(OR(O644,M645*MIN((B645-B$2)*Analysis!$B$19,1)&gt;Analysis!$B$18),TRUE,FALSE)</f>
        <v>1</v>
      </c>
      <c r="P645" t="b">
        <f>IF(OR('Flight Input'!N645=3,'Flight Input'!N645=9),TRUE,FALSE)</f>
        <v>1</v>
      </c>
      <c r="Q645">
        <f ca="1">IF(O645,Q644,SUM(C$2:C645)/COUNT(C$2:C645))+(Analysis!$D$14-500)/1000000</f>
        <v>9.863134364117597</v>
      </c>
      <c r="R645">
        <f t="shared" ca="1" si="1361"/>
        <v>0.49620601588240376</v>
      </c>
      <c r="S645">
        <f t="shared" ca="1" si="1367"/>
        <v>-0.44686072326857634</v>
      </c>
      <c r="T645">
        <f ca="1">IF(P645,T644+S645*$D645,0)</f>
        <v>-0.66522720624796505</v>
      </c>
      <c r="U645">
        <f ca="1">IF($P645,T645*Analysis!$B$28+Analysis!$B$29,0)</f>
        <v>0.32538639687601739</v>
      </c>
      <c r="V645">
        <f ca="1">U645-'Flight Input'!$U645</f>
        <v>5.9386396876017378E-2</v>
      </c>
      <c r="W645">
        <f ca="1">MEDIAN2(R645,Analysis!$B$5,2)</f>
        <v>0.49620601588240376</v>
      </c>
      <c r="X645">
        <f t="shared" ref="X645:Y645" ca="1" si="1370">X644+W645*$D645</f>
        <v>-0.44686072326857634</v>
      </c>
      <c r="Y645">
        <f t="shared" ca="1" si="1370"/>
        <v>-0.58882708276406681</v>
      </c>
      <c r="AA645">
        <f ca="1">AVERAGE2(W645,Analysis!$B$6,2)</f>
        <v>0.49620601588240376</v>
      </c>
      <c r="AB645">
        <f t="shared" ref="AB645:AC645" ca="1" si="1371">AB644+AA645*$D645</f>
        <v>-0.44686072326857634</v>
      </c>
      <c r="AC645">
        <f t="shared" ca="1" si="1371"/>
        <v>-0.58882708276406681</v>
      </c>
      <c r="AF645">
        <f ca="1">IF(B645&gt;0,C645-Analysis!$B$14,0)</f>
        <v>0.50617298854284876</v>
      </c>
      <c r="AG645">
        <f ca="1">IF(B645&gt;0,AG644+AF645*$D645,0)</f>
        <v>-0.42439531774266009</v>
      </c>
      <c r="AH645">
        <f ca="1">IF(B645&gt;0,AH644+AG645*$D645,0)</f>
        <v>-0.61014083889322723</v>
      </c>
      <c r="AI645">
        <f ca="1">IF(AND(B645&gt;Analysis!$B$39,B645&lt;Analysis!$B$40),FilterInput(AF645,Analysis!$B$34,Analysis!$B$35),0)</f>
        <v>0.50617298854284876</v>
      </c>
      <c r="AJ645">
        <f ca="1">MEDIAN2(AI645,Analysis!$B$5,2)</f>
        <v>0.50617298854284876</v>
      </c>
      <c r="AK645">
        <f ca="1">AVERAGE2(AJ645,Analysis!$B$6,2)</f>
        <v>0.50617298854284876</v>
      </c>
      <c r="AL645">
        <f ca="1">INTEGRAL2(R645,$B645,AL644,R644,$B644,Analysis!$B$22)</f>
        <v>-0.44686072326857634</v>
      </c>
      <c r="AM645">
        <f ca="1">IF(AND(B645&lt;Analysis!$B$40,B645&gt;0),INTEGRAL2(AL645,$B645,AM644,AL644,$B644,Analysis!$B$23),0)</f>
        <v>-0.5888270827640667</v>
      </c>
      <c r="AN645">
        <f ca="1">IF($P645,AM645*Analysis!$B$30+Analysis!$B$31,0)</f>
        <v>0.33158645861796665</v>
      </c>
      <c r="AO645">
        <f ca="1">AN645-'Flight Input'!$U645</f>
        <v>6.5586458617966636E-2</v>
      </c>
      <c r="AQ645">
        <f>Analysis!$B$36*'Flight Input'!U645+IF('Flight Input'!U645 &gt; 0,Analysis!$B$37,0)</f>
        <v>-0.94145799999999991</v>
      </c>
      <c r="AR645">
        <f ca="1">_xlfn.COVARIANCE.P($AN$102:$AN$1102,'Flight Input'!U645:U1645)</f>
        <v>0</v>
      </c>
    </row>
    <row r="646" spans="1:44" x14ac:dyDescent="0.3">
      <c r="A646">
        <v>644</v>
      </c>
      <c r="B646">
        <f>'Flight Input'!M646</f>
        <v>13.909813999998732</v>
      </c>
      <c r="C646">
        <f ca="1">INDIRECT(CONCATENATE("'Flight Input'!",Analysis!$B$2,A646+2))</f>
        <v>10.365559920000001</v>
      </c>
      <c r="D646">
        <f t="shared" si="1358"/>
        <v>2.0005999991553836E-2</v>
      </c>
      <c r="F646">
        <f t="shared" ca="1" si="1364"/>
        <v>136.12330472845503</v>
      </c>
      <c r="G646">
        <f t="shared" ca="1" si="1365"/>
        <v>951.75311702759564</v>
      </c>
      <c r="I646">
        <f>SUM(D$2:D646)/COUNT(D$2:D646)</f>
        <v>2.1517413043483379E-2</v>
      </c>
      <c r="J646">
        <f t="shared" si="1359"/>
        <v>0.92975860765068685</v>
      </c>
      <c r="L646">
        <f ca="1">VARA(C$2:C646)</f>
        <v>5.0329847545224377E-2</v>
      </c>
      <c r="M646">
        <f t="shared" ca="1" si="1360"/>
        <v>1.4102565318423408E-2</v>
      </c>
      <c r="N646">
        <f t="shared" ca="1" si="1366"/>
        <v>0.3108837350107867</v>
      </c>
      <c r="O646" t="b">
        <f ca="1">IF(OR(O645,M646*MIN((B646-B$2)*Analysis!$B$19,1)&gt;Analysis!$B$18),TRUE,FALSE)</f>
        <v>1</v>
      </c>
      <c r="P646" t="b">
        <f>IF(OR('Flight Input'!N646=3,'Flight Input'!N646=9),TRUE,FALSE)</f>
        <v>1</v>
      </c>
      <c r="Q646">
        <f ca="1">IF(O646,Q645,SUM(C$2:C646)/COUNT(C$2:C646))+(Analysis!$D$14-500)/1000000</f>
        <v>9.8632443641175964</v>
      </c>
      <c r="R646">
        <f t="shared" ca="1" si="1361"/>
        <v>0.5023155558824044</v>
      </c>
      <c r="S646">
        <f t="shared" ca="1" si="1367"/>
        <v>-0.43681139826183563</v>
      </c>
      <c r="T646">
        <f ca="1">IF(P646,T645+S646*$D646,0)</f>
        <v>-0.67396605507790197</v>
      </c>
      <c r="U646">
        <f ca="1">IF($P646,T646*Analysis!$B$28+Analysis!$B$29,0)</f>
        <v>0.32101697246104893</v>
      </c>
      <c r="V646">
        <f ca="1">U646-'Flight Input'!$U646</f>
        <v>5.9016972461048922E-2</v>
      </c>
      <c r="W646">
        <f ca="1">MEDIAN2(R646,Analysis!$B$5,2)</f>
        <v>0.5023155558824044</v>
      </c>
      <c r="X646">
        <f t="shared" ref="X646:Y646" ca="1" si="1372">X645+W646*$D646</f>
        <v>-0.43681139826183563</v>
      </c>
      <c r="Y646">
        <f t="shared" ca="1" si="1372"/>
        <v>-0.59756593159400373</v>
      </c>
      <c r="AA646">
        <f ca="1">AVERAGE2(W646,Analysis!$B$6,2)</f>
        <v>0.5023155558824044</v>
      </c>
      <c r="AB646">
        <f t="shared" ref="AB646:AC646" ca="1" si="1373">AB645+AA646*$D646</f>
        <v>-0.43681139826183563</v>
      </c>
      <c r="AC646">
        <f t="shared" ca="1" si="1373"/>
        <v>-0.59756593159400373</v>
      </c>
      <c r="AF646">
        <f ca="1">IF(B646&gt;0,C646-Analysis!$B$14,0)</f>
        <v>0.51239252854284878</v>
      </c>
      <c r="AG646">
        <f ca="1">IF(B646&gt;0,AG645+AF646*$D646,0)</f>
        <v>-0.41414439282095961</v>
      </c>
      <c r="AH646">
        <f ca="1">IF(B646&gt;0,AH645+AG646*$D646,0)</f>
        <v>-0.61842621161250544</v>
      </c>
      <c r="AI646">
        <f ca="1">IF(AND(B646&gt;Analysis!$B$39,B646&lt;Analysis!$B$40),FilterInput(AF646,Analysis!$B$34,Analysis!$B$35),0)</f>
        <v>0.51239252854284878</v>
      </c>
      <c r="AJ646">
        <f ca="1">MEDIAN2(AI646,Analysis!$B$5,2)</f>
        <v>0.51239252854284878</v>
      </c>
      <c r="AK646">
        <f ca="1">AVERAGE2(AJ646,Analysis!$B$6,2)</f>
        <v>0.51239252854284878</v>
      </c>
      <c r="AL646">
        <f ca="1">INTEGRAL2(R646,$B646,AL645,R645,$B645,Analysis!$B$22)</f>
        <v>-0.43681139826183563</v>
      </c>
      <c r="AM646">
        <f ca="1">IF(AND(B646&lt;Analysis!$B$40,B646&gt;0),INTEGRAL2(AL646,$B646,AM645,AL645,$B645,Analysis!$B$23),0)</f>
        <v>-0.59756593159400362</v>
      </c>
      <c r="AN646">
        <f ca="1">IF($P646,AM646*Analysis!$B$30+Analysis!$B$31,0)</f>
        <v>0.32721703420299819</v>
      </c>
      <c r="AO646">
        <f ca="1">AN646-'Flight Input'!$U646</f>
        <v>6.5217034202998181E-2</v>
      </c>
      <c r="AQ646">
        <f>Analysis!$B$36*'Flight Input'!U646+IF('Flight Input'!U646 &gt; 0,Analysis!$B$37,0)</f>
        <v>-0.94940599999999997</v>
      </c>
      <c r="AR646">
        <f ca="1">_xlfn.COVARIANCE.P($AN$102:$AN$1102,'Flight Input'!U646:U1646)</f>
        <v>0</v>
      </c>
    </row>
    <row r="647" spans="1:44" x14ac:dyDescent="0.3">
      <c r="A647">
        <v>645</v>
      </c>
      <c r="B647">
        <f>'Flight Input'!M647</f>
        <v>13.932627000001958</v>
      </c>
      <c r="C647">
        <f ca="1">INDIRECT(CONCATENATE("'Flight Input'!",Analysis!$B$2,A647+2))</f>
        <v>10.443196260000001</v>
      </c>
      <c r="D647">
        <f t="shared" si="1358"/>
        <v>2.281300000322517E-2</v>
      </c>
      <c r="F647">
        <f t="shared" ca="1" si="1364"/>
        <v>136.36154536476809</v>
      </c>
      <c r="G647">
        <f t="shared" ca="1" si="1365"/>
        <v>954.86393296244182</v>
      </c>
      <c r="I647">
        <f>SUM(D$2:D647)/COUNT(D$2:D647)</f>
        <v>2.1519421705436467E-2</v>
      </c>
      <c r="J647">
        <f t="shared" si="1359"/>
        <v>1.0601121310551718</v>
      </c>
      <c r="L647">
        <f ca="1">VARA(C$2:C647)</f>
        <v>5.0734945594871184E-2</v>
      </c>
      <c r="M647">
        <f t="shared" ca="1" si="1360"/>
        <v>1.7757333519902541E-2</v>
      </c>
      <c r="N647">
        <f t="shared" ca="1" si="1366"/>
        <v>3.4031622315795369</v>
      </c>
      <c r="O647" t="b">
        <f ca="1">IF(OR(O646,M647*MIN((B647-B$2)*Analysis!$B$19,1)&gt;Analysis!$B$18),TRUE,FALSE)</f>
        <v>1</v>
      </c>
      <c r="P647" t="b">
        <f>IF(OR('Flight Input'!N647=3,'Flight Input'!N647=9),TRUE,FALSE)</f>
        <v>1</v>
      </c>
      <c r="Q647">
        <f ca="1">IF(O647,Q646,SUM(C$2:C647)/COUNT(C$2:C647))+(Analysis!$D$14-500)/1000000</f>
        <v>9.8633543641175958</v>
      </c>
      <c r="R647">
        <f t="shared" ca="1" si="1361"/>
        <v>0.57984189588240476</v>
      </c>
      <c r="S647">
        <f t="shared" ca="1" si="1367"/>
        <v>-0.42358346508920025</v>
      </c>
      <c r="T647">
        <f ca="1">IF(P647,T646+S647*$D647,0)</f>
        <v>-0.68362926466834806</v>
      </c>
      <c r="U647">
        <f ca="1">IF($P647,T647*Analysis!$B$28+Analysis!$B$29,0)</f>
        <v>0.31618536766582589</v>
      </c>
      <c r="V647">
        <f ca="1">U647-'Flight Input'!$U647</f>
        <v>5.8185367665825882E-2</v>
      </c>
      <c r="W647">
        <f ca="1">MEDIAN2(R647,Analysis!$B$5,2)</f>
        <v>0.57984189588240476</v>
      </c>
      <c r="X647">
        <f t="shared" ref="X647:Y647" ca="1" si="1374">X646+W647*$D647</f>
        <v>-0.42358346508920025</v>
      </c>
      <c r="Y647">
        <f t="shared" ca="1" si="1374"/>
        <v>-0.60722914118444982</v>
      </c>
      <c r="AA647">
        <f ca="1">AVERAGE2(W647,Analysis!$B$6,2)</f>
        <v>0.57984189588240476</v>
      </c>
      <c r="AB647">
        <f t="shared" ref="AB647:AC647" ca="1" si="1375">AB646+AA647*$D647</f>
        <v>-0.42358346508920025</v>
      </c>
      <c r="AC647">
        <f t="shared" ca="1" si="1375"/>
        <v>-0.60722914118444982</v>
      </c>
      <c r="AF647">
        <f ca="1">IF(B647&gt;0,C647-Analysis!$B$14,0)</f>
        <v>0.59002886854284853</v>
      </c>
      <c r="AG647">
        <f ca="1">IF(B647&gt;0,AG646+AF647*$D647,0)</f>
        <v>-0.40068406424098868</v>
      </c>
      <c r="AH647">
        <f ca="1">IF(B647&gt;0,AH646+AG647*$D647,0)</f>
        <v>-0.62756701717132735</v>
      </c>
      <c r="AI647">
        <f ca="1">IF(AND(B647&gt;Analysis!$B$39,B647&lt;Analysis!$B$40),FilterInput(AF647,Analysis!$B$34,Analysis!$B$35),0)</f>
        <v>0.59002886854284853</v>
      </c>
      <c r="AJ647">
        <f ca="1">MEDIAN2(AI647,Analysis!$B$5,2)</f>
        <v>0.59002886854284853</v>
      </c>
      <c r="AK647">
        <f ca="1">AVERAGE2(AJ647,Analysis!$B$6,2)</f>
        <v>0.59002886854284853</v>
      </c>
      <c r="AL647">
        <f ca="1">INTEGRAL2(R647,$B647,AL646,R646,$B646,Analysis!$B$22)</f>
        <v>-0.42358346508920025</v>
      </c>
      <c r="AM647">
        <f ca="1">IF(AND(B647&lt;Analysis!$B$40,B647&gt;0),INTEGRAL2(AL647,$B647,AM646,AL646,$B646,Analysis!$B$23),0)</f>
        <v>-0.60722914118444971</v>
      </c>
      <c r="AN647">
        <f ca="1">IF($P647,AM647*Analysis!$B$30+Analysis!$B$31,0)</f>
        <v>0.32238542940777515</v>
      </c>
      <c r="AO647">
        <f ca="1">AN647-'Flight Input'!$U647</f>
        <v>6.4385429407775141E-2</v>
      </c>
      <c r="AQ647">
        <f>Analysis!$B$36*'Flight Input'!U647+IF('Flight Input'!U647 &gt; 0,Analysis!$B$37,0)</f>
        <v>-0.95735399999999993</v>
      </c>
      <c r="AR647">
        <f ca="1">_xlfn.COVARIANCE.P($AN$102:$AN$1102,'Flight Input'!U647:U1647)</f>
        <v>0</v>
      </c>
    </row>
    <row r="648" spans="1:44" x14ac:dyDescent="0.3">
      <c r="A648">
        <v>646</v>
      </c>
      <c r="B648">
        <f>'Flight Input'!M648</f>
        <v>13.950106999996933</v>
      </c>
      <c r="C648">
        <f ca="1">INDIRECT(CONCATENATE("'Flight Input'!",Analysis!$B$2,A648+2))</f>
        <v>10.48729221</v>
      </c>
      <c r="D648">
        <f t="shared" si="1358"/>
        <v>1.7479999994975515E-2</v>
      </c>
      <c r="F648">
        <f t="shared" ca="1" si="1364"/>
        <v>136.54486323254619</v>
      </c>
      <c r="G648">
        <f t="shared" ca="1" si="1365"/>
        <v>957.25073717106068</v>
      </c>
      <c r="I648">
        <f>SUM(D$2:D648)/COUNT(D$2:D648)</f>
        <v>2.1513168730652472E-2</v>
      </c>
      <c r="J648">
        <f t="shared" si="1359"/>
        <v>0.81252558439099665</v>
      </c>
      <c r="L648">
        <f ca="1">VARA(C$2:C648)</f>
        <v>5.1216336189822943E-2</v>
      </c>
      <c r="M648">
        <f t="shared" ca="1" si="1360"/>
        <v>2.7539507728268395E-2</v>
      </c>
      <c r="N648">
        <f t="shared" ca="1" si="1366"/>
        <v>2.5226516025557286</v>
      </c>
      <c r="O648" t="b">
        <f ca="1">IF(OR(O647,M648*MIN((B648-B$2)*Analysis!$B$19,1)&gt;Analysis!$B$18),TRUE,FALSE)</f>
        <v>1</v>
      </c>
      <c r="P648" t="b">
        <f>IF(OR('Flight Input'!N648=3,'Flight Input'!N648=9),TRUE,FALSE)</f>
        <v>1</v>
      </c>
      <c r="Q648">
        <f ca="1">IF(O648,Q647,SUM(C$2:C648)/COUNT(C$2:C648))+(Analysis!$D$14-500)/1000000</f>
        <v>9.8634643641175952</v>
      </c>
      <c r="R648">
        <f t="shared" ca="1" si="1361"/>
        <v>0.62382784588240447</v>
      </c>
      <c r="S648">
        <f t="shared" ca="1" si="1367"/>
        <v>-0.41267895434631024</v>
      </c>
      <c r="T648">
        <f ca="1">IF(P648,T647+S648*$D648,0)</f>
        <v>-0.69084289278824806</v>
      </c>
      <c r="U648">
        <f ca="1">IF($P648,T648*Analysis!$B$28+Analysis!$B$29,0)</f>
        <v>0.31257855360587589</v>
      </c>
      <c r="V648">
        <f ca="1">U648-'Flight Input'!$U648</f>
        <v>5.6578553605875881E-2</v>
      </c>
      <c r="W648">
        <f ca="1">MEDIAN2(R648,Analysis!$B$5,2)</f>
        <v>0.62382784588240447</v>
      </c>
      <c r="X648">
        <f t="shared" ref="X648:Y648" ca="1" si="1376">X647+W648*$D648</f>
        <v>-0.41267895434631024</v>
      </c>
      <c r="Y648">
        <f t="shared" ca="1" si="1376"/>
        <v>-0.61444276930434982</v>
      </c>
      <c r="AA648">
        <f ca="1">AVERAGE2(W648,Analysis!$B$6,2)</f>
        <v>0.62382784588240447</v>
      </c>
      <c r="AB648">
        <f t="shared" ref="AB648:AC648" ca="1" si="1377">AB647+AA648*$D648</f>
        <v>-0.41267895434631024</v>
      </c>
      <c r="AC648">
        <f t="shared" ca="1" si="1377"/>
        <v>-0.61444276930434982</v>
      </c>
      <c r="AF648">
        <f ca="1">IF(B648&gt;0,C648-Analysis!$B$14,0)</f>
        <v>0.63412481854284763</v>
      </c>
      <c r="AG648">
        <f ca="1">IF(B648&gt;0,AG647+AF648*$D648,0)</f>
        <v>-0.38959956241604587</v>
      </c>
      <c r="AH648">
        <f ca="1">IF(B648&gt;0,AH647+AG648*$D648,0)</f>
        <v>-0.63437721752040233</v>
      </c>
      <c r="AI648">
        <f ca="1">IF(AND(B648&gt;Analysis!$B$39,B648&lt;Analysis!$B$40),FilterInput(AF648,Analysis!$B$34,Analysis!$B$35),0)</f>
        <v>0.63412481854284763</v>
      </c>
      <c r="AJ648">
        <f ca="1">MEDIAN2(AI648,Analysis!$B$5,2)</f>
        <v>0.63412481854284763</v>
      </c>
      <c r="AK648">
        <f ca="1">AVERAGE2(AJ648,Analysis!$B$6,2)</f>
        <v>0.63412481854284763</v>
      </c>
      <c r="AL648">
        <f ca="1">INTEGRAL2(R648,$B648,AL647,R647,$B647,Analysis!$B$22)</f>
        <v>-0.41267895434631024</v>
      </c>
      <c r="AM648">
        <f ca="1">IF(AND(B648&lt;Analysis!$B$40,B648&gt;0),INTEGRAL2(AL648,$B648,AM647,AL647,$B647,Analysis!$B$23),0)</f>
        <v>-0.61444276930434971</v>
      </c>
      <c r="AN648">
        <f ca="1">IF($P648,AM648*Analysis!$B$30+Analysis!$B$31,0)</f>
        <v>0.31877861534782514</v>
      </c>
      <c r="AO648">
        <f ca="1">AN648-'Flight Input'!$U648</f>
        <v>6.277861534782514E-2</v>
      </c>
      <c r="AQ648">
        <f>Analysis!$B$36*'Flight Input'!U648+IF('Flight Input'!U648 &gt; 0,Analysis!$B$37,0)</f>
        <v>-0.96132799999999996</v>
      </c>
      <c r="AR648">
        <f ca="1">_xlfn.COVARIANCE.P($AN$102:$AN$1102,'Flight Input'!U648:U1648)</f>
        <v>0</v>
      </c>
    </row>
    <row r="649" spans="1:44" x14ac:dyDescent="0.3">
      <c r="A649">
        <v>647</v>
      </c>
      <c r="B649">
        <f>'Flight Input'!M649</f>
        <v>13.970318000006955</v>
      </c>
      <c r="C649">
        <f ca="1">INDIRECT(CONCATENATE("'Flight Input'!",Analysis!$B$2,A649+2))</f>
        <v>10.653002730000001</v>
      </c>
      <c r="D649">
        <f t="shared" si="1358"/>
        <v>2.0211000010021962E-2</v>
      </c>
      <c r="F649">
        <f t="shared" ca="1" si="1364"/>
        <v>136.76017107082899</v>
      </c>
      <c r="G649">
        <f t="shared" ca="1" si="1365"/>
        <v>960.01479698994376</v>
      </c>
      <c r="I649">
        <f>SUM(D$2:D649)/COUNT(D$2:D649)</f>
        <v>2.1511156105118268E-2</v>
      </c>
      <c r="J649">
        <f t="shared" si="1359"/>
        <v>0.93955898563783136</v>
      </c>
      <c r="L649">
        <f ca="1">VARA(C$2:C649)</f>
        <v>5.2044252595771709E-2</v>
      </c>
      <c r="M649">
        <f t="shared" ca="1" si="1360"/>
        <v>4.0963653730059349E-2</v>
      </c>
      <c r="N649">
        <f t="shared" ca="1" si="1366"/>
        <v>8.1990262687561604</v>
      </c>
      <c r="O649" t="b">
        <f ca="1">IF(OR(O648,M649*MIN((B649-B$2)*Analysis!$B$19,1)&gt;Analysis!$B$18),TRUE,FALSE)</f>
        <v>1</v>
      </c>
      <c r="P649" t="b">
        <f>IF(OR('Flight Input'!N649=3,'Flight Input'!N649=9),TRUE,FALSE)</f>
        <v>1</v>
      </c>
      <c r="Q649">
        <f ca="1">IF(O649,Q648,SUM(C$2:C649)/COUNT(C$2:C649))+(Analysis!$D$14-500)/1000000</f>
        <v>9.8635743641175946</v>
      </c>
      <c r="R649">
        <f t="shared" ca="1" si="1361"/>
        <v>0.78942836588240617</v>
      </c>
      <c r="S649">
        <f t="shared" ca="1" si="1367"/>
        <v>-0.39672381763554931</v>
      </c>
      <c r="T649">
        <f ca="1">IF(P649,T648+S649*$D649,0)</f>
        <v>-0.69886107787045615</v>
      </c>
      <c r="U649">
        <f ca="1">IF($P649,T649*Analysis!$B$28+Analysis!$B$29,0)</f>
        <v>0.30856946106477184</v>
      </c>
      <c r="V649">
        <f ca="1">U649-'Flight Input'!$U649</f>
        <v>5.7569461064771843E-2</v>
      </c>
      <c r="W649">
        <f ca="1">MEDIAN2(R649,Analysis!$B$5,2)</f>
        <v>0.78942836588240617</v>
      </c>
      <c r="X649">
        <f t="shared" ref="X649:Y649" ca="1" si="1378">X648+W649*$D649</f>
        <v>-0.39672381763554931</v>
      </c>
      <c r="Y649">
        <f t="shared" ca="1" si="1378"/>
        <v>-0.62246095438655791</v>
      </c>
      <c r="AA649">
        <f ca="1">AVERAGE2(W649,Analysis!$B$6,2)</f>
        <v>0.78942836588240617</v>
      </c>
      <c r="AB649">
        <f t="shared" ref="AB649:AC649" ca="1" si="1379">AB648+AA649*$D649</f>
        <v>-0.39672381763554931</v>
      </c>
      <c r="AC649">
        <f t="shared" ca="1" si="1379"/>
        <v>-0.62246095438655791</v>
      </c>
      <c r="AF649">
        <f ca="1">IF(B649&gt;0,C649-Analysis!$B$14,0)</f>
        <v>0.79983533854284872</v>
      </c>
      <c r="AG649">
        <f ca="1">IF(B649&gt;0,AG648+AF649*$D649,0)</f>
        <v>-0.37343409038074044</v>
      </c>
      <c r="AH649">
        <f ca="1">IF(B649&gt;0,AH648+AG649*$D649,0)</f>
        <v>-0.64192469392482998</v>
      </c>
      <c r="AI649">
        <f ca="1">IF(AND(B649&gt;Analysis!$B$39,B649&lt;Analysis!$B$40),FilterInput(AF649,Analysis!$B$34,Analysis!$B$35),0)</f>
        <v>0.79983533854284872</v>
      </c>
      <c r="AJ649">
        <f ca="1">MEDIAN2(AI649,Analysis!$B$5,2)</f>
        <v>0.79983533854284872</v>
      </c>
      <c r="AK649">
        <f ca="1">AVERAGE2(AJ649,Analysis!$B$6,2)</f>
        <v>0.79983533854284872</v>
      </c>
      <c r="AL649">
        <f ca="1">INTEGRAL2(R649,$B649,AL648,R648,$B648,Analysis!$B$22)</f>
        <v>-0.39672381763554931</v>
      </c>
      <c r="AM649">
        <f ca="1">IF(AND(B649&lt;Analysis!$B$40,B649&gt;0),INTEGRAL2(AL649,$B649,AM648,AL648,$B648,Analysis!$B$23),0)</f>
        <v>-0.6224609543865578</v>
      </c>
      <c r="AN649">
        <f ca="1">IF($P649,AM649*Analysis!$B$30+Analysis!$B$31,0)</f>
        <v>0.3147695228067211</v>
      </c>
      <c r="AO649">
        <f ca="1">AN649-'Flight Input'!$U649</f>
        <v>6.3769522806721102E-2</v>
      </c>
      <c r="AQ649">
        <f>Analysis!$B$36*'Flight Input'!U649+IF('Flight Input'!U649 &gt; 0,Analysis!$B$37,0)</f>
        <v>-0.97126299999999999</v>
      </c>
      <c r="AR649">
        <f ca="1">_xlfn.COVARIANCE.P($AN$102:$AN$1102,'Flight Input'!U649:U1649)</f>
        <v>0</v>
      </c>
    </row>
    <row r="650" spans="1:44" x14ac:dyDescent="0.3">
      <c r="A650">
        <v>648</v>
      </c>
      <c r="B650">
        <f>'Flight Input'!M650</f>
        <v>13.992660000003525</v>
      </c>
      <c r="C650">
        <f ca="1">INDIRECT(CONCATENATE("'Flight Input'!",Analysis!$B$2,A650+2))</f>
        <v>10.6570935</v>
      </c>
      <c r="D650">
        <f t="shared" si="1358"/>
        <v>2.2341999996569939E-2</v>
      </c>
      <c r="F650">
        <f t="shared" ca="1" si="1364"/>
        <v>136.99827185376944</v>
      </c>
      <c r="G650">
        <f t="shared" ca="1" si="1365"/>
        <v>963.07561237923073</v>
      </c>
      <c r="I650">
        <f>SUM(D$2:D650)/COUNT(D$2:D650)</f>
        <v>2.1512438271617421E-2</v>
      </c>
      <c r="J650">
        <f t="shared" si="1359"/>
        <v>1.0385619572490306</v>
      </c>
      <c r="L650">
        <f ca="1">VARA(C$2:C650)</f>
        <v>5.2876498536507388E-2</v>
      </c>
      <c r="M650">
        <f t="shared" ca="1" si="1360"/>
        <v>3.72502882849991E-2</v>
      </c>
      <c r="N650">
        <f t="shared" ca="1" si="1366"/>
        <v>0.18309775313881937</v>
      </c>
      <c r="O650" t="b">
        <f ca="1">IF(OR(O649,M650*MIN((B650-B$2)*Analysis!$B$19,1)&gt;Analysis!$B$18),TRUE,FALSE)</f>
        <v>1</v>
      </c>
      <c r="P650" t="b">
        <f>IF(OR('Flight Input'!N650=3,'Flight Input'!N650=9),TRUE,FALSE)</f>
        <v>1</v>
      </c>
      <c r="Q650">
        <f ca="1">IF(O650,Q649,SUM(C$2:C650)/COUNT(C$2:C650))+(Analysis!$D$14-500)/1000000</f>
        <v>9.863684364117594</v>
      </c>
      <c r="R650">
        <f t="shared" ca="1" si="1361"/>
        <v>0.79340913588240625</v>
      </c>
      <c r="S650">
        <f t="shared" ca="1" si="1367"/>
        <v>-0.37899747072438605</v>
      </c>
      <c r="T650">
        <f ca="1">IF(P650,T649+S650*$D650,0)</f>
        <v>-0.70732863936008039</v>
      </c>
      <c r="U650">
        <f ca="1">IF($P650,T650*Analysis!$B$28+Analysis!$B$29,0)</f>
        <v>0.30433568031995972</v>
      </c>
      <c r="V650">
        <f ca="1">U650-'Flight Input'!$U650</f>
        <v>5.5335680319959724E-2</v>
      </c>
      <c r="W650">
        <f ca="1">MEDIAN2(R650,Analysis!$B$5,2)</f>
        <v>0.79340913588240625</v>
      </c>
      <c r="X650">
        <f t="shared" ref="X650:Y650" ca="1" si="1380">X649+W650*$D650</f>
        <v>-0.37899747072438605</v>
      </c>
      <c r="Y650">
        <f t="shared" ca="1" si="1380"/>
        <v>-0.63092851587618215</v>
      </c>
      <c r="AA650">
        <f ca="1">AVERAGE2(W650,Analysis!$B$6,2)</f>
        <v>0.79340913588240625</v>
      </c>
      <c r="AB650">
        <f t="shared" ref="AB650:AC650" ca="1" si="1381">AB649+AA650*$D650</f>
        <v>-0.37899747072438605</v>
      </c>
      <c r="AC650">
        <f t="shared" ca="1" si="1381"/>
        <v>-0.63092851587618215</v>
      </c>
      <c r="AF650">
        <f ca="1">IF(B650&gt;0,C650-Analysis!$B$14,0)</f>
        <v>0.80392610854284818</v>
      </c>
      <c r="AG650">
        <f ca="1">IF(B650&gt;0,AG649+AF650*$D650,0)</f>
        <v>-0.35547277326643362</v>
      </c>
      <c r="AH650">
        <f ca="1">IF(B650&gt;0,AH649+AG650*$D650,0)</f>
        <v>-0.64986666662392933</v>
      </c>
      <c r="AI650">
        <f ca="1">IF(AND(B650&gt;Analysis!$B$39,B650&lt;Analysis!$B$40),FilterInput(AF650,Analysis!$B$34,Analysis!$B$35),0)</f>
        <v>0.80392610854284818</v>
      </c>
      <c r="AJ650">
        <f ca="1">MEDIAN2(AI650,Analysis!$B$5,2)</f>
        <v>0.80392610854284818</v>
      </c>
      <c r="AK650">
        <f ca="1">AVERAGE2(AJ650,Analysis!$B$6,2)</f>
        <v>0.80392610854284818</v>
      </c>
      <c r="AL650">
        <f ca="1">INTEGRAL2(R650,$B650,AL649,R649,$B649,Analysis!$B$22)</f>
        <v>-0.37899747072438605</v>
      </c>
      <c r="AM650">
        <f ca="1">IF(AND(B650&lt;Analysis!$B$40,B650&gt;0),INTEGRAL2(AL650,$B650,AM649,AL649,$B649,Analysis!$B$23),0)</f>
        <v>-0.63092851587618204</v>
      </c>
      <c r="AN650">
        <f ca="1">IF($P650,AM650*Analysis!$B$30+Analysis!$B$31,0)</f>
        <v>0.31053574206190898</v>
      </c>
      <c r="AO650">
        <f ca="1">AN650-'Flight Input'!$U650</f>
        <v>6.1535742061908982E-2</v>
      </c>
      <c r="AQ650">
        <f>Analysis!$B$36*'Flight Input'!U650+IF('Flight Input'!U650 &gt; 0,Analysis!$B$37,0)</f>
        <v>-0.97523699999999991</v>
      </c>
      <c r="AR650">
        <f ca="1">_xlfn.COVARIANCE.P($AN$102:$AN$1102,'Flight Input'!U650:U1650)</f>
        <v>0</v>
      </c>
    </row>
    <row r="651" spans="1:44" x14ac:dyDescent="0.3">
      <c r="A651">
        <v>649</v>
      </c>
      <c r="B651">
        <f>'Flight Input'!M651</f>
        <v>14.01459399999294</v>
      </c>
      <c r="C651">
        <f ca="1">INDIRECT(CONCATENATE("'Flight Input'!",Analysis!$B$2,A651+2))</f>
        <v>10.79912268</v>
      </c>
      <c r="D651">
        <f t="shared" si="1358"/>
        <v>2.1933999989414588E-2</v>
      </c>
      <c r="F651">
        <f t="shared" ca="1" si="1364"/>
        <v>137.23513981051823</v>
      </c>
      <c r="G651">
        <f t="shared" ca="1" si="1365"/>
        <v>966.08572793438191</v>
      </c>
      <c r="I651">
        <f>SUM(D$2:D651)/COUNT(D$2:D651)</f>
        <v>2.1513087827422964E-2</v>
      </c>
      <c r="J651">
        <f t="shared" si="1359"/>
        <v>1.0195653996938125</v>
      </c>
      <c r="L651">
        <f ca="1">VARA(C$2:C651)</f>
        <v>5.4070208322753992E-2</v>
      </c>
      <c r="M651">
        <f t="shared" ca="1" si="1360"/>
        <v>5.4422804177199392E-2</v>
      </c>
      <c r="N651">
        <f t="shared" ca="1" si="1366"/>
        <v>6.4752977144407522</v>
      </c>
      <c r="O651" t="b">
        <f ca="1">IF(OR(O650,M651*MIN((B651-B$2)*Analysis!$B$19,1)&gt;Analysis!$B$18),TRUE,FALSE)</f>
        <v>1</v>
      </c>
      <c r="P651" t="b">
        <f>IF(OR('Flight Input'!N651=3,'Flight Input'!N651=9),TRUE,FALSE)</f>
        <v>1</v>
      </c>
      <c r="Q651">
        <f ca="1">IF(O651,Q650,SUM(C$2:C651)/COUNT(C$2:C651))+(Analysis!$D$14-500)/1000000</f>
        <v>9.8637943641175934</v>
      </c>
      <c r="R651">
        <f t="shared" ca="1" si="1361"/>
        <v>0.93532831588240661</v>
      </c>
      <c r="S651">
        <f t="shared" ca="1" si="1367"/>
        <v>-0.35848197945372218</v>
      </c>
      <c r="T651">
        <f ca="1">IF(P651,T650+S651*$D651,0)</f>
        <v>-0.71519158309362363</v>
      </c>
      <c r="U651">
        <f ca="1">IF($P651,T651*Analysis!$B$28+Analysis!$B$29,0)</f>
        <v>0.3004042084531881</v>
      </c>
      <c r="V651">
        <f ca="1">U651-'Flight Input'!$U651</f>
        <v>5.6404208453188109E-2</v>
      </c>
      <c r="W651">
        <f ca="1">MEDIAN2(R651,Analysis!$B$5,2)</f>
        <v>0.93532831588240661</v>
      </c>
      <c r="X651">
        <f t="shared" ref="X651:Y651" ca="1" si="1382">X650+W651*$D651</f>
        <v>-0.35848197945372218</v>
      </c>
      <c r="Y651">
        <f t="shared" ca="1" si="1382"/>
        <v>-0.63879145960972539</v>
      </c>
      <c r="AA651">
        <f ca="1">AVERAGE2(W651,Analysis!$B$6,2)</f>
        <v>0.93532831588240661</v>
      </c>
      <c r="AB651">
        <f t="shared" ref="AB651:AC651" ca="1" si="1383">AB650+AA651*$D651</f>
        <v>-0.35848197945372218</v>
      </c>
      <c r="AC651">
        <f t="shared" ca="1" si="1383"/>
        <v>-0.63879145960972539</v>
      </c>
      <c r="AF651">
        <f ca="1">IF(B651&gt;0,C651-Analysis!$B$14,0)</f>
        <v>0.94595528854284794</v>
      </c>
      <c r="AG651">
        <f ca="1">IF(B651&gt;0,AG650+AF651*$D651,0)</f>
        <v>-0.3347241899775481</v>
      </c>
      <c r="AH651">
        <f ca="1">IF(B651&gt;0,AH650+AG651*$D651,0)</f>
        <v>-0.65720850700335365</v>
      </c>
      <c r="AI651">
        <f ca="1">IF(AND(B651&gt;Analysis!$B$39,B651&lt;Analysis!$B$40),FilterInput(AF651,Analysis!$B$34,Analysis!$B$35),0)</f>
        <v>0.94595528854284794</v>
      </c>
      <c r="AJ651">
        <f ca="1">MEDIAN2(AI651,Analysis!$B$5,2)</f>
        <v>0.94595528854284794</v>
      </c>
      <c r="AK651">
        <f ca="1">AVERAGE2(AJ651,Analysis!$B$6,2)</f>
        <v>0.94595528854284794</v>
      </c>
      <c r="AL651">
        <f ca="1">INTEGRAL2(R651,$B651,AL650,R650,$B650,Analysis!$B$22)</f>
        <v>-0.35848197945372218</v>
      </c>
      <c r="AM651">
        <f ca="1">IF(AND(B651&lt;Analysis!$B$40,B651&gt;0),INTEGRAL2(AL651,$B651,AM650,AL650,$B650,Analysis!$B$23),0)</f>
        <v>-0.63879145960972528</v>
      </c>
      <c r="AN651">
        <f ca="1">IF($P651,AM651*Analysis!$B$30+Analysis!$B$31,0)</f>
        <v>0.30660427019513736</v>
      </c>
      <c r="AO651">
        <f ca="1">AN651-'Flight Input'!$U651</f>
        <v>6.2604270195137368E-2</v>
      </c>
      <c r="AQ651">
        <f>Analysis!$B$36*'Flight Input'!U651+IF('Flight Input'!U651 &gt; 0,Analysis!$B$37,0)</f>
        <v>-0.98517199999999994</v>
      </c>
      <c r="AR651">
        <f ca="1">_xlfn.COVARIANCE.P($AN$102:$AN$1102,'Flight Input'!U651:U1651)</f>
        <v>0</v>
      </c>
    </row>
    <row r="652" spans="1:44" x14ac:dyDescent="0.3">
      <c r="A652">
        <v>650</v>
      </c>
      <c r="B652">
        <f>'Flight Input'!M652</f>
        <v>14.025643000000855</v>
      </c>
      <c r="C652">
        <f ca="1">INDIRECT(CONCATENATE("'Flight Input'!",Analysis!$B$2,A652+2))</f>
        <v>10.857119400000002</v>
      </c>
      <c r="D652">
        <f t="shared" si="1358"/>
        <v>1.1049000007915311E-2</v>
      </c>
      <c r="F652">
        <f t="shared" ca="1" si="1364"/>
        <v>137.35510012285476</v>
      </c>
      <c r="G652">
        <f t="shared" ca="1" si="1365"/>
        <v>967.60336443672657</v>
      </c>
      <c r="I652">
        <f>SUM(D$2:D652)/COUNT(D$2:D652)</f>
        <v>2.1496989230777568E-2</v>
      </c>
      <c r="J652">
        <f t="shared" si="1359"/>
        <v>0.51397895255472748</v>
      </c>
      <c r="L652">
        <f ca="1">VARA(C$2:C652)</f>
        <v>5.542346752208234E-2</v>
      </c>
      <c r="M652">
        <f t="shared" ca="1" si="1360"/>
        <v>0.12247797975915438</v>
      </c>
      <c r="N652">
        <f t="shared" ca="1" si="1366"/>
        <v>5.2490469688165593</v>
      </c>
      <c r="O652" t="b">
        <f ca="1">IF(OR(O651,M652*MIN((B652-B$2)*Analysis!$B$19,1)&gt;Analysis!$B$18),TRUE,FALSE)</f>
        <v>1</v>
      </c>
      <c r="P652" t="b">
        <f>IF(OR('Flight Input'!N652=3,'Flight Input'!N652=9),TRUE,FALSE)</f>
        <v>1</v>
      </c>
      <c r="Q652">
        <f ca="1">IF(O652,Q651,SUM(C$2:C652)/COUNT(C$2:C652))+(Analysis!$D$14-500)/1000000</f>
        <v>9.8639043641175927</v>
      </c>
      <c r="R652">
        <f t="shared" ca="1" si="1361"/>
        <v>0.99321503588240923</v>
      </c>
      <c r="S652">
        <f t="shared" ca="1" si="1367"/>
        <v>-0.34750794651439582</v>
      </c>
      <c r="T652">
        <f ca="1">IF(P652,T651+S652*$D652,0)</f>
        <v>-0.71903119839741181</v>
      </c>
      <c r="U652">
        <f ca="1">IF($P652,T652*Analysis!$B$28+Analysis!$B$29,0)</f>
        <v>0.29848440080129401</v>
      </c>
      <c r="V652">
        <f ca="1">U652-'Flight Input'!$U652</f>
        <v>5.448440080129402E-2</v>
      </c>
      <c r="W652">
        <f ca="1">MEDIAN2(R652,Analysis!$B$5,2)</f>
        <v>0.99321503588240923</v>
      </c>
      <c r="X652">
        <f t="shared" ref="X652:Y652" ca="1" si="1384">X651+W652*$D652</f>
        <v>-0.34750794651439582</v>
      </c>
      <c r="Y652">
        <f t="shared" ca="1" si="1384"/>
        <v>-0.64263107491351357</v>
      </c>
      <c r="AA652">
        <f ca="1">AVERAGE2(W652,Analysis!$B$6,2)</f>
        <v>0.99321503588240923</v>
      </c>
      <c r="AB652">
        <f t="shared" ref="AB652:AC652" ca="1" si="1385">AB651+AA652*$D652</f>
        <v>-0.34750794651439582</v>
      </c>
      <c r="AC652">
        <f t="shared" ca="1" si="1385"/>
        <v>-0.64263107491351357</v>
      </c>
      <c r="AF652">
        <f ca="1">IF(B652&gt;0,C652-Analysis!$B$14,0)</f>
        <v>1.0039520085428499</v>
      </c>
      <c r="AG652">
        <f ca="1">IF(B652&gt;0,AG651+AF652*$D652,0)</f>
        <v>-0.32363152422721159</v>
      </c>
      <c r="AH652">
        <f ca="1">IF(B652&gt;0,AH651+AG652*$D652,0)</f>
        <v>-0.66078431171710172</v>
      </c>
      <c r="AI652">
        <f ca="1">IF(AND(B652&gt;Analysis!$B$39,B652&lt;Analysis!$B$40),FilterInput(AF652,Analysis!$B$34,Analysis!$B$35),0)</f>
        <v>1.0039520085428499</v>
      </c>
      <c r="AJ652">
        <f ca="1">MEDIAN2(AI652,Analysis!$B$5,2)</f>
        <v>1.0039520085428499</v>
      </c>
      <c r="AK652">
        <f ca="1">AVERAGE2(AJ652,Analysis!$B$6,2)</f>
        <v>1.0039520085428499</v>
      </c>
      <c r="AL652">
        <f ca="1">INTEGRAL2(R652,$B652,AL651,R651,$B651,Analysis!$B$22)</f>
        <v>-0.34750794651439582</v>
      </c>
      <c r="AM652">
        <f ca="1">IF(AND(B652&lt;Analysis!$B$40,B652&gt;0),INTEGRAL2(AL652,$B652,AM651,AL651,$B651,Analysis!$B$23),0)</f>
        <v>-0.64263107491351346</v>
      </c>
      <c r="AN652">
        <f ca="1">IF($P652,AM652*Analysis!$B$30+Analysis!$B$31,0)</f>
        <v>0.30468446254324327</v>
      </c>
      <c r="AO652">
        <f ca="1">AN652-'Flight Input'!$U652</f>
        <v>6.0684462543243278E-2</v>
      </c>
      <c r="AQ652">
        <f>Analysis!$B$36*'Flight Input'!U652+IF('Flight Input'!U652 &gt; 0,Analysis!$B$37,0)</f>
        <v>-0.98517199999999994</v>
      </c>
      <c r="AR652">
        <f ca="1">_xlfn.COVARIANCE.P($AN$102:$AN$1102,'Flight Input'!U652:U1652)</f>
        <v>0</v>
      </c>
    </row>
    <row r="653" spans="1:44" x14ac:dyDescent="0.3">
      <c r="A653">
        <v>651</v>
      </c>
      <c r="B653">
        <f>'Flight Input'!M653</f>
        <v>14.051489999998012</v>
      </c>
      <c r="C653">
        <f ca="1">INDIRECT(CONCATENATE("'Flight Input'!",Analysis!$B$2,A653+2))</f>
        <v>10.646694900000002</v>
      </c>
      <c r="D653">
        <f t="shared" si="1358"/>
        <v>2.5846999997156672E-2</v>
      </c>
      <c r="F653">
        <f t="shared" ca="1" si="1364"/>
        <v>137.63028524590479</v>
      </c>
      <c r="G653">
        <f t="shared" ca="1" si="1365"/>
        <v>971.1606944190861</v>
      </c>
      <c r="I653">
        <f>SUM(D$2:D653)/COUNT(D$2:D653)</f>
        <v>2.1503671274965552E-2</v>
      </c>
      <c r="J653">
        <f t="shared" si="1359"/>
        <v>1.2019807997738321</v>
      </c>
      <c r="L653">
        <f ca="1">VARA(C$2:C653)</f>
        <v>5.6212854969566406E-2</v>
      </c>
      <c r="M653">
        <f t="shared" ca="1" si="1360"/>
        <v>3.054077639845644E-2</v>
      </c>
      <c r="N653">
        <f t="shared" ca="1" si="1366"/>
        <v>-8.141157582046203</v>
      </c>
      <c r="O653" t="b">
        <f ca="1">IF(OR(O652,M653*MIN((B653-B$2)*Analysis!$B$19,1)&gt;Analysis!$B$18),TRUE,FALSE)</f>
        <v>1</v>
      </c>
      <c r="P653" t="b">
        <f>IF(OR('Flight Input'!N653=3,'Flight Input'!N653=9),TRUE,FALSE)</f>
        <v>1</v>
      </c>
      <c r="Q653">
        <f ca="1">IF(O653,Q652,SUM(C$2:C653)/COUNT(C$2:C653))+(Analysis!$D$14-500)/1000000</f>
        <v>9.8640143641175921</v>
      </c>
      <c r="R653">
        <f t="shared" ca="1" si="1361"/>
        <v>0.7826805358824096</v>
      </c>
      <c r="S653">
        <f t="shared" ca="1" si="1367"/>
        <v>-0.32727800270566859</v>
      </c>
      <c r="T653">
        <f ca="1">IF(P653,T652+S653*$D653,0)</f>
        <v>-0.72749035293241471</v>
      </c>
      <c r="U653">
        <f ca="1">IF($P653,T653*Analysis!$B$28+Analysis!$B$29,0)</f>
        <v>0.29425482353379256</v>
      </c>
      <c r="V653">
        <f ca="1">U653-'Flight Input'!$U653</f>
        <v>5.5254823533792574E-2</v>
      </c>
      <c r="W653">
        <f ca="1">MEDIAN2(R653,Analysis!$B$5,2)</f>
        <v>0.7826805358824096</v>
      </c>
      <c r="X653">
        <f t="shared" ref="X653:Y653" ca="1" si="1386">X652+W653*$D653</f>
        <v>-0.32727800270566859</v>
      </c>
      <c r="Y653">
        <f t="shared" ca="1" si="1386"/>
        <v>-0.65109022944851647</v>
      </c>
      <c r="AA653">
        <f ca="1">AVERAGE2(W653,Analysis!$B$6,2)</f>
        <v>0.7826805358824096</v>
      </c>
      <c r="AB653">
        <f t="shared" ref="AB653:AC653" ca="1" si="1387">AB652+AA653*$D653</f>
        <v>-0.32727800270566859</v>
      </c>
      <c r="AC653">
        <f t="shared" ca="1" si="1387"/>
        <v>-0.65109022944851647</v>
      </c>
      <c r="AF653">
        <f ca="1">IF(B653&gt;0,C653-Analysis!$B$14,0)</f>
        <v>0.7935275085428497</v>
      </c>
      <c r="AG653">
        <f ca="1">IF(B653&gt;0,AG652+AF653*$D653,0)</f>
        <v>-0.30312121871616082</v>
      </c>
      <c r="AH653">
        <f ca="1">IF(B653&gt;0,AH652+AG653*$D653,0)</f>
        <v>-0.66861908585639651</v>
      </c>
      <c r="AI653">
        <f ca="1">IF(AND(B653&gt;Analysis!$B$39,B653&lt;Analysis!$B$40),FilterInput(AF653,Analysis!$B$34,Analysis!$B$35),0)</f>
        <v>0.7935275085428497</v>
      </c>
      <c r="AJ653">
        <f ca="1">MEDIAN2(AI653,Analysis!$B$5,2)</f>
        <v>0.7935275085428497</v>
      </c>
      <c r="AK653">
        <f ca="1">AVERAGE2(AJ653,Analysis!$B$6,2)</f>
        <v>0.7935275085428497</v>
      </c>
      <c r="AL653">
        <f ca="1">INTEGRAL2(R653,$B653,AL652,R652,$B652,Analysis!$B$22)</f>
        <v>-0.32727800270566859</v>
      </c>
      <c r="AM653">
        <f ca="1">IF(AND(B653&lt;Analysis!$B$40,B653&gt;0),INTEGRAL2(AL653,$B653,AM652,AL652,$B652,Analysis!$B$23),0)</f>
        <v>-0.65109022944851636</v>
      </c>
      <c r="AN653">
        <f ca="1">IF($P653,AM653*Analysis!$B$30+Analysis!$B$31,0)</f>
        <v>0.30045488527574182</v>
      </c>
      <c r="AO653">
        <f ca="1">AN653-'Flight Input'!$U653</f>
        <v>6.1454885275741833E-2</v>
      </c>
      <c r="AQ653">
        <f>Analysis!$B$36*'Flight Input'!U653+IF('Flight Input'!U653 &gt; 0,Analysis!$B$37,0)</f>
        <v>-0.99510699999999996</v>
      </c>
      <c r="AR653">
        <f ca="1">_xlfn.COVARIANCE.P($AN$102:$AN$1102,'Flight Input'!U653:U1653)</f>
        <v>0</v>
      </c>
    </row>
    <row r="654" spans="1:44" x14ac:dyDescent="0.3">
      <c r="A654">
        <v>652</v>
      </c>
      <c r="B654">
        <f>'Flight Input'!M654</f>
        <v>14.072893999997177</v>
      </c>
      <c r="C654">
        <f ca="1">INDIRECT(CONCATENATE("'Flight Input'!",Analysis!$B$2,A654+2))</f>
        <v>10.617500340000001</v>
      </c>
      <c r="D654">
        <f t="shared" si="1358"/>
        <v>2.1403999999165535E-2</v>
      </c>
      <c r="F654">
        <f t="shared" ca="1" si="1364"/>
        <v>137.85754222317328</v>
      </c>
      <c r="G654">
        <f t="shared" ca="1" si="1365"/>
        <v>974.11139725271585</v>
      </c>
      <c r="I654">
        <f>SUM(D$2:D654)/COUNT(D$2:D654)</f>
        <v>2.1503518404910646E-2</v>
      </c>
      <c r="J654">
        <f t="shared" si="1359"/>
        <v>0.99537199430013346</v>
      </c>
      <c r="L654">
        <f ca="1">VARA(C$2:C654)</f>
        <v>5.6931036061148764E-2</v>
      </c>
      <c r="M654">
        <f t="shared" ca="1" si="1360"/>
        <v>3.3553592394428955E-2</v>
      </c>
      <c r="N654">
        <f t="shared" ca="1" si="1366"/>
        <v>-1.3639768268145547</v>
      </c>
      <c r="O654" t="b">
        <f ca="1">IF(OR(O653,M654*MIN((B654-B$2)*Analysis!$B$19,1)&gt;Analysis!$B$18),TRUE,FALSE)</f>
        <v>1</v>
      </c>
      <c r="P654" t="b">
        <f>IF(OR('Flight Input'!N654=3,'Flight Input'!N654=9),TRUE,FALSE)</f>
        <v>1</v>
      </c>
      <c r="Q654">
        <f ca="1">IF(O654,Q653,SUM(C$2:C654)/COUNT(C$2:C654))+(Analysis!$D$14-500)/1000000</f>
        <v>9.8641243641175915</v>
      </c>
      <c r="R654">
        <f t="shared" ca="1" si="1361"/>
        <v>0.75337597588240968</v>
      </c>
      <c r="S654">
        <f t="shared" ca="1" si="1367"/>
        <v>-0.31115274331851017</v>
      </c>
      <c r="T654">
        <f ca="1">IF(P654,T653+S654*$D654,0)</f>
        <v>-0.73415026625014446</v>
      </c>
      <c r="U654">
        <f ca="1">IF($P654,T654*Analysis!$B$28+Analysis!$B$29,0)</f>
        <v>0.29092486687492769</v>
      </c>
      <c r="V654">
        <f ca="1">U654-'Flight Input'!$U654</f>
        <v>5.19248668749277E-2</v>
      </c>
      <c r="W654">
        <f ca="1">MEDIAN2(R654,Analysis!$B$5,2)</f>
        <v>0.75337597588240968</v>
      </c>
      <c r="X654">
        <f t="shared" ref="X654:Y654" ca="1" si="1388">X653+W654*$D654</f>
        <v>-0.31115274331851017</v>
      </c>
      <c r="Y654">
        <f t="shared" ca="1" si="1388"/>
        <v>-0.65775014276624622</v>
      </c>
      <c r="AA654">
        <f ca="1">AVERAGE2(W654,Analysis!$B$6,2)</f>
        <v>0.75337597588240968</v>
      </c>
      <c r="AB654">
        <f t="shared" ref="AB654:AC654" ca="1" si="1389">AB653+AA654*$D654</f>
        <v>-0.31115274331851017</v>
      </c>
      <c r="AC654">
        <f t="shared" ca="1" si="1389"/>
        <v>-0.65775014276624622</v>
      </c>
      <c r="AF654">
        <f ca="1">IF(B654&gt;0,C654-Analysis!$B$14,0)</f>
        <v>0.76433294854284917</v>
      </c>
      <c r="AG654">
        <f ca="1">IF(B654&gt;0,AG653+AF654*$D654,0)</f>
        <v>-0.2867614362861875</v>
      </c>
      <c r="AH654">
        <f ca="1">IF(B654&gt;0,AH653+AG654*$D654,0)</f>
        <v>-0.67475692763842676</v>
      </c>
      <c r="AI654">
        <f ca="1">IF(AND(B654&gt;Analysis!$B$39,B654&lt;Analysis!$B$40),FilterInput(AF654,Analysis!$B$34,Analysis!$B$35),0)</f>
        <v>0.76433294854284917</v>
      </c>
      <c r="AJ654">
        <f ca="1">MEDIAN2(AI654,Analysis!$B$5,2)</f>
        <v>0.76433294854284917</v>
      </c>
      <c r="AK654">
        <f ca="1">AVERAGE2(AJ654,Analysis!$B$6,2)</f>
        <v>0.76433294854284917</v>
      </c>
      <c r="AL654">
        <f ca="1">INTEGRAL2(R654,$B654,AL653,R653,$B653,Analysis!$B$22)</f>
        <v>-0.31115274331851017</v>
      </c>
      <c r="AM654">
        <f ca="1">IF(AND(B654&lt;Analysis!$B$40,B654&gt;0),INTEGRAL2(AL654,$B654,AM653,AL653,$B653,Analysis!$B$23),0)</f>
        <v>-0.6577501427662461</v>
      </c>
      <c r="AN654">
        <f ca="1">IF($P654,AM654*Analysis!$B$30+Analysis!$B$31,0)</f>
        <v>0.29712492861687695</v>
      </c>
      <c r="AO654">
        <f ca="1">AN654-'Flight Input'!$U654</f>
        <v>5.8124928616876959E-2</v>
      </c>
      <c r="AQ654">
        <f>Analysis!$B$36*'Flight Input'!U654+IF('Flight Input'!U654 &gt; 0,Analysis!$B$37,0)</f>
        <v>-0.99510699999999996</v>
      </c>
      <c r="AR654">
        <f ca="1">_xlfn.COVARIANCE.P($AN$102:$AN$1102,'Flight Input'!U654:U1654)</f>
        <v>0</v>
      </c>
    </row>
    <row r="655" spans="1:44" x14ac:dyDescent="0.3">
      <c r="A655">
        <v>653</v>
      </c>
      <c r="B655">
        <f>'Flight Input'!M655</f>
        <v>14.091761999996379</v>
      </c>
      <c r="C655">
        <f ca="1">INDIRECT(CONCATENATE("'Flight Input'!",Analysis!$B$2,A655+2))</f>
        <v>10.828101420000001</v>
      </c>
      <c r="D655">
        <f t="shared" si="1358"/>
        <v>1.8867999999201857E-2</v>
      </c>
      <c r="F655">
        <f t="shared" ca="1" si="1364"/>
        <v>138.0618468407572</v>
      </c>
      <c r="G655">
        <f t="shared" ca="1" si="1365"/>
        <v>976.71634817879703</v>
      </c>
      <c r="I655">
        <f>SUM(D$2:D655)/COUNT(D$2:D655)</f>
        <v>2.1499482388975411E-2</v>
      </c>
      <c r="J655">
        <f t="shared" si="1359"/>
        <v>0.87760252353224388</v>
      </c>
      <c r="L655">
        <f ca="1">VARA(C$2:C655)</f>
        <v>5.8178436185111468E-2</v>
      </c>
      <c r="M655">
        <f t="shared" ca="1" si="1360"/>
        <v>6.6111942125051448E-2</v>
      </c>
      <c r="N655">
        <f t="shared" ca="1" si="1366"/>
        <v>11.161812593221789</v>
      </c>
      <c r="O655" t="b">
        <f ca="1">IF(OR(O654,M655*MIN((B655-B$2)*Analysis!$B$19,1)&gt;Analysis!$B$18),TRUE,FALSE)</f>
        <v>1</v>
      </c>
      <c r="P655" t="b">
        <f>IF(OR('Flight Input'!N655=3,'Flight Input'!N655=9),TRUE,FALSE)</f>
        <v>1</v>
      </c>
      <c r="Q655">
        <f ca="1">IF(O655,Q654,SUM(C$2:C655)/COUNT(C$2:C655))+(Analysis!$D$14-500)/1000000</f>
        <v>9.8642343641175909</v>
      </c>
      <c r="R655">
        <f t="shared" ca="1" si="1361"/>
        <v>0.96386705588241028</v>
      </c>
      <c r="S655">
        <f t="shared" ca="1" si="1367"/>
        <v>-0.29296649970889016</v>
      </c>
      <c r="T655">
        <f ca="1">IF(P655,T654+S655*$D655,0)</f>
        <v>-0.73967795816641801</v>
      </c>
      <c r="U655">
        <f ca="1">IF($P655,T655*Analysis!$B$28+Analysis!$B$29,0)</f>
        <v>0.28816102091679091</v>
      </c>
      <c r="V655">
        <f ca="1">U655-'Flight Input'!$U655</f>
        <v>5.2161020916790923E-2</v>
      </c>
      <c r="W655">
        <f ca="1">MEDIAN2(R655,Analysis!$B$5,2)</f>
        <v>0.96386705588241028</v>
      </c>
      <c r="X655">
        <f t="shared" ref="X655:Y655" ca="1" si="1390">X654+W655*$D655</f>
        <v>-0.29296649970889016</v>
      </c>
      <c r="Y655">
        <f t="shared" ca="1" si="1390"/>
        <v>-0.66327783468251977</v>
      </c>
      <c r="AA655">
        <f ca="1">AVERAGE2(W655,Analysis!$B$6,2)</f>
        <v>0.96386705588241028</v>
      </c>
      <c r="AB655">
        <f t="shared" ref="AB655:AC655" ca="1" si="1391">AB654+AA655*$D655</f>
        <v>-0.29296649970889016</v>
      </c>
      <c r="AC655">
        <f t="shared" ca="1" si="1391"/>
        <v>-0.66327783468251977</v>
      </c>
      <c r="AF655">
        <f ca="1">IF(B655&gt;0,C655-Analysis!$B$14,0)</f>
        <v>0.97493402854284916</v>
      </c>
      <c r="AG655">
        <f ca="1">IF(B655&gt;0,AG654+AF655*$D655,0)</f>
        <v>-0.26836638103641913</v>
      </c>
      <c r="AH655">
        <f ca="1">IF(B655&gt;0,AH654+AG655*$D655,0)</f>
        <v>-0.67982046451560774</v>
      </c>
      <c r="AI655">
        <f ca="1">IF(AND(B655&gt;Analysis!$B$39,B655&lt;Analysis!$B$40),FilterInput(AF655,Analysis!$B$34,Analysis!$B$35),0)</f>
        <v>0.97493402854284916</v>
      </c>
      <c r="AJ655">
        <f ca="1">MEDIAN2(AI655,Analysis!$B$5,2)</f>
        <v>0.97493402854284916</v>
      </c>
      <c r="AK655">
        <f ca="1">AVERAGE2(AJ655,Analysis!$B$6,2)</f>
        <v>0.97493402854284916</v>
      </c>
      <c r="AL655">
        <f ca="1">INTEGRAL2(R655,$B655,AL654,R654,$B654,Analysis!$B$22)</f>
        <v>-0.29296649970889016</v>
      </c>
      <c r="AM655">
        <f ca="1">IF(AND(B655&lt;Analysis!$B$40,B655&gt;0),INTEGRAL2(AL655,$B655,AM654,AL654,$B654,Analysis!$B$23),0)</f>
        <v>-0.66327783468251966</v>
      </c>
      <c r="AN655">
        <f ca="1">IF($P655,AM655*Analysis!$B$30+Analysis!$B$31,0)</f>
        <v>0.29436108265874017</v>
      </c>
      <c r="AO655">
        <f ca="1">AN655-'Flight Input'!$U655</f>
        <v>5.8361082658740182E-2</v>
      </c>
      <c r="AQ655">
        <f>Analysis!$B$36*'Flight Input'!U655+IF('Flight Input'!U655 &gt; 0,Analysis!$B$37,0)</f>
        <v>-1.0010680000000001</v>
      </c>
      <c r="AR655">
        <f ca="1">_xlfn.COVARIANCE.P($AN$102:$AN$1102,'Flight Input'!U655:U1655)</f>
        <v>0</v>
      </c>
    </row>
    <row r="656" spans="1:44" x14ac:dyDescent="0.3">
      <c r="A656">
        <v>654</v>
      </c>
      <c r="B656">
        <f>'Flight Input'!M656</f>
        <v>14.111357999994652</v>
      </c>
      <c r="C656">
        <f ca="1">INDIRECT(CONCATENATE("'Flight Input'!",Analysis!$B$2,A656+2))</f>
        <v>10.844386020000002</v>
      </c>
      <c r="D656">
        <f t="shared" si="1358"/>
        <v>1.9595999998273328E-2</v>
      </c>
      <c r="F656">
        <f t="shared" ca="1" si="1364"/>
        <v>138.27435342918639</v>
      </c>
      <c r="G656">
        <f t="shared" ca="1" si="1365"/>
        <v>979.42597240835664</v>
      </c>
      <c r="I656">
        <f>SUM(D$2:D656)/COUNT(D$2:D656)</f>
        <v>2.1496571865442227E-2</v>
      </c>
      <c r="J656">
        <f t="shared" si="1359"/>
        <v>0.91158721125091358</v>
      </c>
      <c r="L656">
        <f ca="1">VARA(C$2:C656)</f>
        <v>5.9464741112573244E-2</v>
      </c>
      <c r="M656">
        <f t="shared" ca="1" si="1360"/>
        <v>6.564119859027949E-2</v>
      </c>
      <c r="N656">
        <f t="shared" ca="1" si="1366"/>
        <v>0.83101653405977904</v>
      </c>
      <c r="O656" t="b">
        <f ca="1">IF(OR(O655,M656*MIN((B656-B$2)*Analysis!$B$19,1)&gt;Analysis!$B$18),TRUE,FALSE)</f>
        <v>1</v>
      </c>
      <c r="P656" t="b">
        <f>IF(OR('Flight Input'!N656=3,'Flight Input'!N656=9),TRUE,FALSE)</f>
        <v>1</v>
      </c>
      <c r="Q656">
        <f ca="1">IF(O656,Q655,SUM(C$2:C656)/COUNT(C$2:C656))+(Analysis!$D$14-500)/1000000</f>
        <v>9.8643443641175903</v>
      </c>
      <c r="R656">
        <f t="shared" ca="1" si="1361"/>
        <v>0.98004165588241143</v>
      </c>
      <c r="S656">
        <f t="shared" ca="1" si="1367"/>
        <v>-0.27376160342191064</v>
      </c>
      <c r="T656">
        <f ca="1">IF(P656,T655+S656*$D656,0)</f>
        <v>-0.74504259054660105</v>
      </c>
      <c r="U656">
        <f ca="1">IF($P656,T656*Analysis!$B$28+Analysis!$B$29,0)</f>
        <v>0.28547870472669939</v>
      </c>
      <c r="V656">
        <f ca="1">U656-'Flight Input'!$U656</f>
        <v>5.0478704726699408E-2</v>
      </c>
      <c r="W656">
        <f ca="1">MEDIAN2(R656,Analysis!$B$5,2)</f>
        <v>0.98004165588241143</v>
      </c>
      <c r="X656">
        <f t="shared" ref="X656:Y656" ca="1" si="1392">X655+W656*$D656</f>
        <v>-0.27376160342191064</v>
      </c>
      <c r="Y656">
        <f t="shared" ca="1" si="1392"/>
        <v>-0.66864246706270281</v>
      </c>
      <c r="AA656">
        <f ca="1">AVERAGE2(W656,Analysis!$B$6,2)</f>
        <v>0.98004165588241143</v>
      </c>
      <c r="AB656">
        <f t="shared" ref="AB656:AC656" ca="1" si="1393">AB655+AA656*$D656</f>
        <v>-0.27376160342191064</v>
      </c>
      <c r="AC656">
        <f t="shared" ca="1" si="1393"/>
        <v>-0.66864246706270281</v>
      </c>
      <c r="AF656">
        <f ca="1">IF(B656&gt;0,C656-Analysis!$B$14,0)</f>
        <v>0.9912186285428497</v>
      </c>
      <c r="AG656">
        <f ca="1">IF(B656&gt;0,AG655+AF656*$D656,0)</f>
        <v>-0.24894246079320495</v>
      </c>
      <c r="AH656">
        <f ca="1">IF(B656&gt;0,AH655+AG656*$D656,0)</f>
        <v>-0.68469874097688155</v>
      </c>
      <c r="AI656">
        <f ca="1">IF(AND(B656&gt;Analysis!$B$39,B656&lt;Analysis!$B$40),FilterInput(AF656,Analysis!$B$34,Analysis!$B$35),0)</f>
        <v>0.9912186285428497</v>
      </c>
      <c r="AJ656">
        <f ca="1">MEDIAN2(AI656,Analysis!$B$5,2)</f>
        <v>0.9912186285428497</v>
      </c>
      <c r="AK656">
        <f ca="1">AVERAGE2(AJ656,Analysis!$B$6,2)</f>
        <v>0.9912186285428497</v>
      </c>
      <c r="AL656">
        <f ca="1">INTEGRAL2(R656,$B656,AL655,R655,$B655,Analysis!$B$22)</f>
        <v>-0.27376160342191064</v>
      </c>
      <c r="AM656">
        <f ca="1">IF(AND(B656&lt;Analysis!$B$40,B656&gt;0),INTEGRAL2(AL656,$B656,AM655,AL655,$B655,Analysis!$B$23),0)</f>
        <v>-0.66864246706270269</v>
      </c>
      <c r="AN656">
        <f ca="1">IF($P656,AM656*Analysis!$B$30+Analysis!$B$31,0)</f>
        <v>0.29167876646864865</v>
      </c>
      <c r="AO656">
        <f ca="1">AN656-'Flight Input'!$U656</f>
        <v>5.6678766468648667E-2</v>
      </c>
      <c r="AQ656">
        <f>Analysis!$B$36*'Flight Input'!U656+IF('Flight Input'!U656 &gt; 0,Analysis!$B$37,0)</f>
        <v>-1.003055</v>
      </c>
      <c r="AR656">
        <f ca="1">_xlfn.COVARIANCE.P($AN$102:$AN$1102,'Flight Input'!U656:U1656)</f>
        <v>0</v>
      </c>
    </row>
    <row r="657" spans="1:44" x14ac:dyDescent="0.3">
      <c r="A657">
        <v>655</v>
      </c>
      <c r="B657">
        <f>'Flight Input'!M657</f>
        <v>14.127901999992901</v>
      </c>
      <c r="C657">
        <f ca="1">INDIRECT(CONCATENATE("'Flight Input'!",Analysis!$B$2,A657+2))</f>
        <v>10.693419929999999</v>
      </c>
      <c r="D657">
        <f t="shared" si="1358"/>
        <v>1.6543999998248182E-2</v>
      </c>
      <c r="F657">
        <f t="shared" ca="1" si="1364"/>
        <v>138.45126536848957</v>
      </c>
      <c r="G657">
        <f t="shared" ca="1" si="1365"/>
        <v>981.71651014237034</v>
      </c>
      <c r="I657">
        <f>SUM(D$2:D657)/COUNT(D$2:D657)</f>
        <v>2.1489010687019028E-2</v>
      </c>
      <c r="J657">
        <f t="shared" si="1359"/>
        <v>0.76988188238195621</v>
      </c>
      <c r="L657">
        <f ca="1">VARA(C$2:C657)</f>
        <v>6.0341504217083675E-2</v>
      </c>
      <c r="M657">
        <f t="shared" ca="1" si="1360"/>
        <v>5.2995835626406536E-2</v>
      </c>
      <c r="N657">
        <f t="shared" ca="1" si="1366"/>
        <v>-9.1251263307536306</v>
      </c>
      <c r="O657" t="b">
        <f ca="1">IF(OR(O656,M657*MIN((B657-B$2)*Analysis!$B$19,1)&gt;Analysis!$B$18),TRUE,FALSE)</f>
        <v>1</v>
      </c>
      <c r="P657" t="b">
        <f>IF(OR('Flight Input'!N657=3,'Flight Input'!N657=9),TRUE,FALSE)</f>
        <v>1</v>
      </c>
      <c r="Q657">
        <f ca="1">IF(O657,Q656,SUM(C$2:C657)/COUNT(C$2:C657))+(Analysis!$D$14-500)/1000000</f>
        <v>9.8644543641175897</v>
      </c>
      <c r="R657">
        <f t="shared" ca="1" si="1361"/>
        <v>0.82896556588240955</v>
      </c>
      <c r="S657">
        <f t="shared" ca="1" si="1367"/>
        <v>-0.26004719710140423</v>
      </c>
      <c r="T657">
        <f ca="1">IF(P657,T656+S657*$D657,0)</f>
        <v>-0.74934481137499109</v>
      </c>
      <c r="U657">
        <f ca="1">IF($P657,T657*Analysis!$B$28+Analysis!$B$29,0)</f>
        <v>0.28332759431250437</v>
      </c>
      <c r="V657">
        <f ca="1">U657-'Flight Input'!$U657</f>
        <v>4.9327594312504358E-2</v>
      </c>
      <c r="W657">
        <f ca="1">MEDIAN2(R657,Analysis!$B$5,2)</f>
        <v>0.82896556588240955</v>
      </c>
      <c r="X657">
        <f t="shared" ref="X657:Y657" ca="1" si="1394">X656+W657*$D657</f>
        <v>-0.26004719710140423</v>
      </c>
      <c r="Y657">
        <f t="shared" ca="1" si="1394"/>
        <v>-0.67294468789109285</v>
      </c>
      <c r="AA657">
        <f ca="1">AVERAGE2(W657,Analysis!$B$6,2)</f>
        <v>0.82896556588240955</v>
      </c>
      <c r="AB657">
        <f t="shared" ref="AB657:AC657" ca="1" si="1395">AB656+AA657*$D657</f>
        <v>-0.26004719710140423</v>
      </c>
      <c r="AC657">
        <f t="shared" ca="1" si="1395"/>
        <v>-0.67294468789109285</v>
      </c>
      <c r="AF657">
        <f ca="1">IF(B657&gt;0,C657-Analysis!$B$14,0)</f>
        <v>0.8402525385428472</v>
      </c>
      <c r="AG657">
        <f ca="1">IF(B657&gt;0,AG656+AF657*$D657,0)</f>
        <v>-0.23504132279702405</v>
      </c>
      <c r="AH657">
        <f ca="1">IF(B657&gt;0,AH656+AG657*$D657,0)</f>
        <v>-0.68858726462082376</v>
      </c>
      <c r="AI657">
        <f ca="1">IF(AND(B657&gt;Analysis!$B$39,B657&lt;Analysis!$B$40),FilterInput(AF657,Analysis!$B$34,Analysis!$B$35),0)</f>
        <v>0.8402525385428472</v>
      </c>
      <c r="AJ657">
        <f ca="1">MEDIAN2(AI657,Analysis!$B$5,2)</f>
        <v>0.8402525385428472</v>
      </c>
      <c r="AK657">
        <f ca="1">AVERAGE2(AJ657,Analysis!$B$6,2)</f>
        <v>0.8402525385428472</v>
      </c>
      <c r="AL657">
        <f ca="1">INTEGRAL2(R657,$B657,AL656,R656,$B656,Analysis!$B$22)</f>
        <v>-0.26004719710140423</v>
      </c>
      <c r="AM657">
        <f ca="1">IF(AND(B657&lt;Analysis!$B$40,B657&gt;0),INTEGRAL2(AL657,$B657,AM656,AL656,$B656,Analysis!$B$23),0)</f>
        <v>-0.67294468789109274</v>
      </c>
      <c r="AN657">
        <f ca="1">IF($P657,AM657*Analysis!$B$30+Analysis!$B$31,0)</f>
        <v>0.28952765605445363</v>
      </c>
      <c r="AO657">
        <f ca="1">AN657-'Flight Input'!$U657</f>
        <v>5.5527656054453617E-2</v>
      </c>
      <c r="AQ657">
        <f>Analysis!$B$36*'Flight Input'!U657+IF('Flight Input'!U657 &gt; 0,Analysis!$B$37,0)</f>
        <v>-1.005042</v>
      </c>
      <c r="AR657">
        <f ca="1">_xlfn.COVARIANCE.P($AN$102:$AN$1102,'Flight Input'!U657:U1657)</f>
        <v>0</v>
      </c>
    </row>
    <row r="658" spans="1:44" x14ac:dyDescent="0.3">
      <c r="A658">
        <v>656</v>
      </c>
      <c r="B658">
        <f>'Flight Input'!M658</f>
        <v>14.146198000002187</v>
      </c>
      <c r="C658">
        <f ca="1">INDIRECT(CONCATENATE("'Flight Input'!",Analysis!$B$2,A658+2))</f>
        <v>10.785329819999999</v>
      </c>
      <c r="D658">
        <f t="shared" si="1358"/>
        <v>1.8296000009286217E-2</v>
      </c>
      <c r="F658">
        <f t="shared" ca="1" si="1364"/>
        <v>138.64859376297645</v>
      </c>
      <c r="G658">
        <f t="shared" ca="1" si="1365"/>
        <v>984.25322481514524</v>
      </c>
      <c r="I658">
        <f>SUM(D$2:D658)/COUNT(D$2:D658)</f>
        <v>2.1484143292693218E-2</v>
      </c>
      <c r="J658">
        <f t="shared" si="1359"/>
        <v>0.85160482128736814</v>
      </c>
      <c r="L658">
        <f ca="1">VARA(C$2:C658)</f>
        <v>6.1448073854028409E-2</v>
      </c>
      <c r="M658">
        <f t="shared" ca="1" si="1360"/>
        <v>6.0481506142495096E-2</v>
      </c>
      <c r="N658">
        <f t="shared" ca="1" si="1366"/>
        <v>5.0234963901044427</v>
      </c>
      <c r="O658" t="b">
        <f ca="1">IF(OR(O657,M658*MIN((B658-B$2)*Analysis!$B$19,1)&gt;Analysis!$B$18),TRUE,FALSE)</f>
        <v>1</v>
      </c>
      <c r="P658" t="b">
        <f>IF(OR('Flight Input'!N658=3,'Flight Input'!N658=9),TRUE,FALSE)</f>
        <v>1</v>
      </c>
      <c r="Q658">
        <f ca="1">IF(O658,Q657,SUM(C$2:C658)/COUNT(C$2:C658))+(Analysis!$D$14-500)/1000000</f>
        <v>9.8645643641175891</v>
      </c>
      <c r="R658">
        <f t="shared" ca="1" si="1361"/>
        <v>0.92076545588241032</v>
      </c>
      <c r="S658">
        <f t="shared" ca="1" si="1367"/>
        <v>-0.24320087231202922</v>
      </c>
      <c r="T658">
        <f ca="1">IF(P658,T657+S658*$D658,0)</f>
        <v>-0.75379441453707041</v>
      </c>
      <c r="U658">
        <f ca="1">IF($P658,T658*Analysis!$B$28+Analysis!$B$29,0)</f>
        <v>0.28110279273146471</v>
      </c>
      <c r="V658">
        <f ca="1">U658-'Flight Input'!$U658</f>
        <v>4.7102792731464699E-2</v>
      </c>
      <c r="W658">
        <f ca="1">MEDIAN2(R658,Analysis!$B$5,2)</f>
        <v>0.92076545588241032</v>
      </c>
      <c r="X658">
        <f t="shared" ref="X658:Y658" ca="1" si="1396">X657+W658*$D658</f>
        <v>-0.24320087231202922</v>
      </c>
      <c r="Y658">
        <f t="shared" ca="1" si="1396"/>
        <v>-0.67739429105317217</v>
      </c>
      <c r="AA658">
        <f ca="1">AVERAGE2(W658,Analysis!$B$6,2)</f>
        <v>0.92076545588241032</v>
      </c>
      <c r="AB658">
        <f t="shared" ref="AB658:AC658" ca="1" si="1397">AB657+AA658*$D658</f>
        <v>-0.24320087231202922</v>
      </c>
      <c r="AC658">
        <f t="shared" ca="1" si="1397"/>
        <v>-0.67739429105317217</v>
      </c>
      <c r="AF658">
        <f ca="1">IF(B658&gt;0,C658-Analysis!$B$14,0)</f>
        <v>0.93216242854284737</v>
      </c>
      <c r="AG658">
        <f ca="1">IF(B658&gt;0,AG657+AF658*$D658,0)</f>
        <v>-0.21798647899574786</v>
      </c>
      <c r="AH658">
        <f ca="1">IF(B658&gt;0,AH657+AG658*$D658,0)</f>
        <v>-0.69257554524255427</v>
      </c>
      <c r="AI658">
        <f ca="1">IF(AND(B658&gt;Analysis!$B$39,B658&lt;Analysis!$B$40),FilterInput(AF658,Analysis!$B$34,Analysis!$B$35),0)</f>
        <v>0.93216242854284737</v>
      </c>
      <c r="AJ658">
        <f ca="1">MEDIAN2(AI658,Analysis!$B$5,2)</f>
        <v>0.93216242854284737</v>
      </c>
      <c r="AK658">
        <f ca="1">AVERAGE2(AJ658,Analysis!$B$6,2)</f>
        <v>0.93216242854284737</v>
      </c>
      <c r="AL658">
        <f ca="1">INTEGRAL2(R658,$B658,AL657,R657,$B657,Analysis!$B$22)</f>
        <v>-0.24320087231202922</v>
      </c>
      <c r="AM658">
        <f ca="1">IF(AND(B658&lt;Analysis!$B$40,B658&gt;0),INTEGRAL2(AL658,$B658,AM657,AL657,$B657,Analysis!$B$23),0)</f>
        <v>-0.67739429105317206</v>
      </c>
      <c r="AN658">
        <f ca="1">IF($P658,AM658*Analysis!$B$30+Analysis!$B$31,0)</f>
        <v>0.28730285447341397</v>
      </c>
      <c r="AO658">
        <f ca="1">AN658-'Flight Input'!$U658</f>
        <v>5.3302854473413958E-2</v>
      </c>
      <c r="AQ658">
        <f>Analysis!$B$36*'Flight Input'!U658+IF('Flight Input'!U658 &gt; 0,Analysis!$B$37,0)</f>
        <v>-1.005042</v>
      </c>
      <c r="AR658">
        <f ca="1">_xlfn.COVARIANCE.P($AN$102:$AN$1102,'Flight Input'!U658:U1658)</f>
        <v>0</v>
      </c>
    </row>
    <row r="659" spans="1:44" x14ac:dyDescent="0.3">
      <c r="A659">
        <v>657</v>
      </c>
      <c r="B659">
        <f>'Flight Input'!M659</f>
        <v>14.166505999994115</v>
      </c>
      <c r="C659">
        <f ca="1">INDIRECT(CONCATENATE("'Flight Input'!",Analysis!$B$2,A659+2))</f>
        <v>10.883174760000001</v>
      </c>
      <c r="D659">
        <f t="shared" si="1358"/>
        <v>2.0307999991928227E-2</v>
      </c>
      <c r="F659">
        <f t="shared" ca="1" si="1364"/>
        <v>138.86960927591468</v>
      </c>
      <c r="G659">
        <f t="shared" ca="1" si="1365"/>
        <v>987.07338883919965</v>
      </c>
      <c r="I659">
        <f>SUM(D$2:D659)/COUNT(D$2:D659)</f>
        <v>2.1482353120241521E-2</v>
      </c>
      <c r="J659">
        <f t="shared" si="1359"/>
        <v>0.94533405527131142</v>
      </c>
      <c r="L659">
        <f ca="1">VARA(C$2:C659)</f>
        <v>6.2825694182373742E-2</v>
      </c>
      <c r="M659">
        <f t="shared" ca="1" si="1360"/>
        <v>6.7836336857046126E-2</v>
      </c>
      <c r="N659">
        <f t="shared" ca="1" si="1366"/>
        <v>4.8180490466265438</v>
      </c>
      <c r="O659" t="b">
        <f ca="1">IF(OR(O658,M659*MIN((B659-B$2)*Analysis!$B$19,1)&gt;Analysis!$B$18),TRUE,FALSE)</f>
        <v>1</v>
      </c>
      <c r="P659" t="b">
        <f>IF(OR('Flight Input'!N659=3,'Flight Input'!N659=9),TRUE,FALSE)</f>
        <v>1</v>
      </c>
      <c r="Q659">
        <f ca="1">IF(O659,Q658,SUM(C$2:C659)/COUNT(C$2:C659))+(Analysis!$D$14-500)/1000000</f>
        <v>9.8646743641175885</v>
      </c>
      <c r="R659">
        <f t="shared" ca="1" si="1361"/>
        <v>1.0185003958824126</v>
      </c>
      <c r="S659">
        <f t="shared" ca="1" si="1367"/>
        <v>-0.22251716628067028</v>
      </c>
      <c r="T659">
        <f ca="1">IF(P659,T658+S659*$D659,0)</f>
        <v>-0.75831329314810214</v>
      </c>
      <c r="U659">
        <f ca="1">IF($P659,T659*Analysis!$B$28+Analysis!$B$29,0)</f>
        <v>0.27884335342594885</v>
      </c>
      <c r="V659">
        <f ca="1">U659-'Flight Input'!$U659</f>
        <v>4.7843353425948837E-2</v>
      </c>
      <c r="W659">
        <f ca="1">MEDIAN2(R659,Analysis!$B$5,2)</f>
        <v>1.0185003958824126</v>
      </c>
      <c r="X659">
        <f t="shared" ref="X659:Y659" ca="1" si="1398">X658+W659*$D659</f>
        <v>-0.22251716628067028</v>
      </c>
      <c r="Y659">
        <f t="shared" ca="1" si="1398"/>
        <v>-0.6819131696642039</v>
      </c>
      <c r="AA659">
        <f ca="1">AVERAGE2(W659,Analysis!$B$6,2)</f>
        <v>1.0185003958824126</v>
      </c>
      <c r="AB659">
        <f t="shared" ref="AB659:AC659" ca="1" si="1399">AB658+AA659*$D659</f>
        <v>-0.22251716628067028</v>
      </c>
      <c r="AC659">
        <f t="shared" ca="1" si="1399"/>
        <v>-0.6819131696642039</v>
      </c>
      <c r="AF659">
        <f ca="1">IF(B659&gt;0,C659-Analysis!$B$14,0)</f>
        <v>1.030007368542849</v>
      </c>
      <c r="AG659">
        <f ca="1">IF(B659&gt;0,AG658+AF659*$D659,0)</f>
        <v>-0.19706908936369366</v>
      </c>
      <c r="AH659">
        <f ca="1">IF(B659&gt;0,AH658+AG659*$D659,0)</f>
        <v>-0.69657762430776149</v>
      </c>
      <c r="AI659">
        <f ca="1">IF(AND(B659&gt;Analysis!$B$39,B659&lt;Analysis!$B$40),FilterInput(AF659,Analysis!$B$34,Analysis!$B$35),0)</f>
        <v>1.030007368542849</v>
      </c>
      <c r="AJ659">
        <f ca="1">MEDIAN2(AI659,Analysis!$B$5,2)</f>
        <v>1.030007368542849</v>
      </c>
      <c r="AK659">
        <f ca="1">AVERAGE2(AJ659,Analysis!$B$6,2)</f>
        <v>1.030007368542849</v>
      </c>
      <c r="AL659">
        <f ca="1">INTEGRAL2(R659,$B659,AL658,R658,$B658,Analysis!$B$22)</f>
        <v>-0.22251716628067028</v>
      </c>
      <c r="AM659">
        <f ca="1">IF(AND(B659&lt;Analysis!$B$40,B659&gt;0),INTEGRAL2(AL659,$B659,AM658,AL658,$B658,Analysis!$B$23),0)</f>
        <v>-0.68191316966420379</v>
      </c>
      <c r="AN659">
        <f ca="1">IF($P659,AM659*Analysis!$B$30+Analysis!$B$31,0)</f>
        <v>0.28504341516789811</v>
      </c>
      <c r="AO659">
        <f ca="1">AN659-'Flight Input'!$U659</f>
        <v>5.4043415167898096E-2</v>
      </c>
      <c r="AQ659">
        <f>Analysis!$B$36*'Flight Input'!U659+IF('Flight Input'!U659 &gt; 0,Analysis!$B$37,0)</f>
        <v>-1.0110029999999999</v>
      </c>
      <c r="AR659">
        <f ca="1">_xlfn.COVARIANCE.P($AN$102:$AN$1102,'Flight Input'!U659:U1659)</f>
        <v>0</v>
      </c>
    </row>
    <row r="660" spans="1:44" x14ac:dyDescent="0.3">
      <c r="A660">
        <v>658</v>
      </c>
      <c r="B660">
        <f>'Flight Input'!M660</f>
        <v>14.191732000006596</v>
      </c>
      <c r="C660">
        <f ca="1">INDIRECT(CONCATENATE("'Flight Input'!",Analysis!$B$2,A660+2))</f>
        <v>10.78744878</v>
      </c>
      <c r="D660">
        <f t="shared" si="1358"/>
        <v>2.5226000012480654E-2</v>
      </c>
      <c r="F660">
        <f t="shared" ca="1" si="1364"/>
        <v>139.14173345897359</v>
      </c>
      <c r="G660">
        <f t="shared" ca="1" si="1365"/>
        <v>990.58337820917234</v>
      </c>
      <c r="I660">
        <f>SUM(D$2:D660)/COUNT(D$2:D660)</f>
        <v>2.148804255320845E-2</v>
      </c>
      <c r="J660">
        <f t="shared" si="1359"/>
        <v>1.1739552334753767</v>
      </c>
      <c r="L660">
        <f ca="1">VARA(C$2:C660)</f>
        <v>6.3923173572028091E-2</v>
      </c>
      <c r="M660">
        <f t="shared" ca="1" si="1360"/>
        <v>4.3505882387670142E-2</v>
      </c>
      <c r="N660">
        <f t="shared" ca="1" si="1366"/>
        <v>-3.7947347955538024</v>
      </c>
      <c r="O660" t="b">
        <f ca="1">IF(OR(O659,M660*MIN((B660-B$2)*Analysis!$B$19,1)&gt;Analysis!$B$18),TRUE,FALSE)</f>
        <v>1</v>
      </c>
      <c r="P660" t="b">
        <f>IF(OR('Flight Input'!N660=3,'Flight Input'!N660=9),TRUE,FALSE)</f>
        <v>1</v>
      </c>
      <c r="Q660">
        <f ca="1">IF(O660,Q659,SUM(C$2:C660)/COUNT(C$2:C660))+(Analysis!$D$14-500)/1000000</f>
        <v>9.8647843641175879</v>
      </c>
      <c r="R660">
        <f t="shared" ca="1" si="1361"/>
        <v>0.92266441588241221</v>
      </c>
      <c r="S660">
        <f t="shared" ca="1" si="1367"/>
        <v>-0.19924203371410509</v>
      </c>
      <c r="T660">
        <f ca="1">IF(P660,T659+S660*$D660,0)</f>
        <v>-0.76333937269306085</v>
      </c>
      <c r="U660">
        <f ca="1">IF($P660,T660*Analysis!$B$28+Analysis!$B$29,0)</f>
        <v>0.27633031365346949</v>
      </c>
      <c r="V660">
        <f ca="1">U660-'Flight Input'!$U660</f>
        <v>4.7330313653469486E-2</v>
      </c>
      <c r="W660">
        <f ca="1">MEDIAN2(R660,Analysis!$B$5,2)</f>
        <v>0.92266441588241221</v>
      </c>
      <c r="X660">
        <f t="shared" ref="X660:Y660" ca="1" si="1400">X659+W660*$D660</f>
        <v>-0.19924203371410509</v>
      </c>
      <c r="Y660">
        <f t="shared" ca="1" si="1400"/>
        <v>-0.68693924920916261</v>
      </c>
      <c r="AA660">
        <f ca="1">AVERAGE2(W660,Analysis!$B$6,2)</f>
        <v>0.92266441588241221</v>
      </c>
      <c r="AB660">
        <f t="shared" ref="AB660:AC660" ca="1" si="1401">AB659+AA660*$D660</f>
        <v>-0.19924203371410509</v>
      </c>
      <c r="AC660">
        <f t="shared" ca="1" si="1401"/>
        <v>-0.68693924920916261</v>
      </c>
      <c r="AF660">
        <f ca="1">IF(B660&gt;0,C660-Analysis!$B$14,0)</f>
        <v>0.93428138854284803</v>
      </c>
      <c r="AG660">
        <f ca="1">IF(B660&gt;0,AG659+AF660*$D660,0)</f>
        <v>-0.17350090704465132</v>
      </c>
      <c r="AH660">
        <f ca="1">IF(B660&gt;0,AH659+AG660*$D660,0)</f>
        <v>-0.70095435819103524</v>
      </c>
      <c r="AI660">
        <f ca="1">IF(AND(B660&gt;Analysis!$B$39,B660&lt;Analysis!$B$40),FilterInput(AF660,Analysis!$B$34,Analysis!$B$35),0)</f>
        <v>0.93428138854284803</v>
      </c>
      <c r="AJ660">
        <f ca="1">MEDIAN2(AI660,Analysis!$B$5,2)</f>
        <v>0.93428138854284803</v>
      </c>
      <c r="AK660">
        <f ca="1">AVERAGE2(AJ660,Analysis!$B$6,2)</f>
        <v>0.93428138854284803</v>
      </c>
      <c r="AL660">
        <f ca="1">INTEGRAL2(R660,$B660,AL659,R659,$B659,Analysis!$B$22)</f>
        <v>-0.19924203371410509</v>
      </c>
      <c r="AM660">
        <f ca="1">IF(AND(B660&lt;Analysis!$B$40,B660&gt;0),INTEGRAL2(AL660,$B660,AM659,AL659,$B659,Analysis!$B$23),0)</f>
        <v>-0.68693924920916249</v>
      </c>
      <c r="AN660">
        <f ca="1">IF($P660,AM660*Analysis!$B$30+Analysis!$B$31,0)</f>
        <v>0.28253037539541875</v>
      </c>
      <c r="AO660">
        <f ca="1">AN660-'Flight Input'!$U660</f>
        <v>5.3530375395418744E-2</v>
      </c>
      <c r="AQ660">
        <f>Analysis!$B$36*'Flight Input'!U660+IF('Flight Input'!U660 &gt; 0,Analysis!$B$37,0)</f>
        <v>-1.014977</v>
      </c>
      <c r="AR660">
        <f ca="1">_xlfn.COVARIANCE.P($AN$102:$AN$1102,'Flight Input'!U660:U1660)</f>
        <v>0</v>
      </c>
    </row>
    <row r="661" spans="1:44" x14ac:dyDescent="0.3">
      <c r="A661">
        <v>659</v>
      </c>
      <c r="B661">
        <f>'Flight Input'!M661</f>
        <v>14.211983999994118</v>
      </c>
      <c r="C661">
        <f ca="1">INDIRECT(CONCATENATE("'Flight Input'!",Analysis!$B$2,A661+2))</f>
        <v>10.968668910000002</v>
      </c>
      <c r="D661">
        <f t="shared" si="1358"/>
        <v>2.025199998752214E-2</v>
      </c>
      <c r="F661">
        <f t="shared" ca="1" si="1364"/>
        <v>139.36387094160204</v>
      </c>
      <c r="G661">
        <f t="shared" ca="1" si="1365"/>
        <v>993.40577532174268</v>
      </c>
      <c r="I661">
        <f>SUM(D$2:D661)/COUNT(D$2:D661)</f>
        <v>2.1486166919573113E-2</v>
      </c>
      <c r="J661">
        <f t="shared" si="1359"/>
        <v>0.94255992999259952</v>
      </c>
      <c r="L661">
        <f ca="1">VARA(C$2:C661)</f>
        <v>6.5549641723108287E-2</v>
      </c>
      <c r="M661">
        <f t="shared" ca="1" si="1360"/>
        <v>8.0311482919331989E-2</v>
      </c>
      <c r="N661">
        <f t="shared" ca="1" si="1366"/>
        <v>8.948258449123875</v>
      </c>
      <c r="O661" t="b">
        <f ca="1">IF(OR(O660,M661*MIN((B661-B$2)*Analysis!$B$19,1)&gt;Analysis!$B$18),TRUE,FALSE)</f>
        <v>1</v>
      </c>
      <c r="P661" t="b">
        <f>IF(OR('Flight Input'!N661=3,'Flight Input'!N661=9),TRUE,FALSE)</f>
        <v>1</v>
      </c>
      <c r="Q661">
        <f ca="1">IF(O661,Q660,SUM(C$2:C661)/COUNT(C$2:C661))+(Analysis!$D$14-500)/1000000</f>
        <v>9.8648943641175872</v>
      </c>
      <c r="R661">
        <f t="shared" ca="1" si="1361"/>
        <v>1.1037745458824144</v>
      </c>
      <c r="S661">
        <f t="shared" ca="1" si="1367"/>
        <v>-0.17688839162466719</v>
      </c>
      <c r="T661">
        <f ca="1">IF(P661,T660+S661*$D661,0)</f>
        <v>-0.76692171639803641</v>
      </c>
      <c r="U661">
        <f ca="1">IF($P661,T661*Analysis!$B$28+Analysis!$B$29,0)</f>
        <v>0.27453914180098171</v>
      </c>
      <c r="V661">
        <f ca="1">U661-'Flight Input'!$U661</f>
        <v>4.7539141800981705E-2</v>
      </c>
      <c r="W661">
        <f ca="1">MEDIAN2(R661,Analysis!$B$5,2)</f>
        <v>1.1037745458824144</v>
      </c>
      <c r="X661">
        <f t="shared" ref="X661:Y661" ca="1" si="1402">X660+W661*$D661</f>
        <v>-0.17688839162466719</v>
      </c>
      <c r="Y661">
        <f t="shared" ca="1" si="1402"/>
        <v>-0.69052159291413817</v>
      </c>
      <c r="AA661">
        <f ca="1">AVERAGE2(W661,Analysis!$B$6,2)</f>
        <v>1.1037745458824144</v>
      </c>
      <c r="AB661">
        <f t="shared" ref="AB661:AC661" ca="1" si="1403">AB660+AA661*$D661</f>
        <v>-0.17688839162466719</v>
      </c>
      <c r="AC661">
        <f t="shared" ca="1" si="1403"/>
        <v>-0.69052159291413817</v>
      </c>
      <c r="AF661">
        <f ca="1">IF(B661&gt;0,C661-Analysis!$B$14,0)</f>
        <v>1.1155015185428496</v>
      </c>
      <c r="AG661">
        <f ca="1">IF(B661&gt;0,AG660+AF661*$D661,0)</f>
        <v>-0.1509097703050406</v>
      </c>
      <c r="AH661">
        <f ca="1">IF(B661&gt;0,AH660+AG661*$D661,0)</f>
        <v>-0.70401058285736995</v>
      </c>
      <c r="AI661">
        <f ca="1">IF(AND(B661&gt;Analysis!$B$39,B661&lt;Analysis!$B$40),FilterInput(AF661,Analysis!$B$34,Analysis!$B$35),0)</f>
        <v>1.1155015185428496</v>
      </c>
      <c r="AJ661">
        <f ca="1">MEDIAN2(AI661,Analysis!$B$5,2)</f>
        <v>1.1155015185428496</v>
      </c>
      <c r="AK661">
        <f ca="1">AVERAGE2(AJ661,Analysis!$B$6,2)</f>
        <v>1.1155015185428496</v>
      </c>
      <c r="AL661">
        <f ca="1">INTEGRAL2(R661,$B661,AL660,R660,$B660,Analysis!$B$22)</f>
        <v>-0.17688839162466719</v>
      </c>
      <c r="AM661">
        <f ca="1">IF(AND(B661&lt;Analysis!$B$40,B661&gt;0),INTEGRAL2(AL661,$B661,AM660,AL660,$B660,Analysis!$B$23),0)</f>
        <v>-0.69052159291413806</v>
      </c>
      <c r="AN661">
        <f ca="1">IF($P661,AM661*Analysis!$B$30+Analysis!$B$31,0)</f>
        <v>0.28073920354293097</v>
      </c>
      <c r="AO661">
        <f ca="1">AN661-'Flight Input'!$U661</f>
        <v>5.3739203542930963E-2</v>
      </c>
      <c r="AQ661">
        <f>Analysis!$B$36*'Flight Input'!U661+IF('Flight Input'!U661 &gt; 0,Analysis!$B$37,0)</f>
        <v>-1.0189509999999999</v>
      </c>
      <c r="AR661">
        <f ca="1">_xlfn.COVARIANCE.P($AN$102:$AN$1102,'Flight Input'!U661:U1661)</f>
        <v>0</v>
      </c>
    </row>
    <row r="662" spans="1:44" x14ac:dyDescent="0.3">
      <c r="A662">
        <v>660</v>
      </c>
      <c r="B662">
        <f>'Flight Input'!M662</f>
        <v>14.228550999992876</v>
      </c>
      <c r="C662">
        <f ca="1">INDIRECT(CONCATENATE("'Flight Input'!",Analysis!$B$2,A662+2))</f>
        <v>10.990800269999999</v>
      </c>
      <c r="D662">
        <f t="shared" si="1358"/>
        <v>1.6566999998758547E-2</v>
      </c>
      <c r="F662">
        <f t="shared" ca="1" si="1364"/>
        <v>139.54595552966148</v>
      </c>
      <c r="G662">
        <f t="shared" ca="1" si="1365"/>
        <v>995.71763316682939</v>
      </c>
      <c r="I662">
        <f>SUM(D$2:D662)/COUNT(D$2:D662)</f>
        <v>2.1478713636359757E-2</v>
      </c>
      <c r="J662">
        <f t="shared" si="1359"/>
        <v>0.77132179697733272</v>
      </c>
      <c r="L662">
        <f ca="1">VARA(C$2:C662)</f>
        <v>6.7238025563251716E-2</v>
      </c>
      <c r="M662">
        <f t="shared" ca="1" si="1360"/>
        <v>0.10191246696866954</v>
      </c>
      <c r="N662">
        <f t="shared" ca="1" si="1366"/>
        <v>1.3358701033172049</v>
      </c>
      <c r="O662" t="b">
        <f ca="1">IF(OR(O661,M662*MIN((B662-B$2)*Analysis!$B$19,1)&gt;Analysis!$B$18),TRUE,FALSE)</f>
        <v>1</v>
      </c>
      <c r="P662" t="b">
        <f>IF(OR('Flight Input'!N662=3,'Flight Input'!N662=9),TRUE,FALSE)</f>
        <v>1</v>
      </c>
      <c r="Q662">
        <f ca="1">IF(O662,Q661,SUM(C$2:C662)/COUNT(C$2:C662))+(Analysis!$D$14-500)/1000000</f>
        <v>9.8650043641175866</v>
      </c>
      <c r="R662">
        <f t="shared" ca="1" si="1361"/>
        <v>1.1257959058824127</v>
      </c>
      <c r="S662">
        <f t="shared" ca="1" si="1367"/>
        <v>-0.15823733085331088</v>
      </c>
      <c r="T662">
        <f ca="1">IF(P662,T661+S662*$D662,0)</f>
        <v>-0.76954323425808679</v>
      </c>
      <c r="U662">
        <f ca="1">IF($P662,T662*Analysis!$B$28+Analysis!$B$29,0)</f>
        <v>0.27322838287095652</v>
      </c>
      <c r="V662">
        <f ca="1">U662-'Flight Input'!$U662</f>
        <v>4.4228382870956512E-2</v>
      </c>
      <c r="W662">
        <f ca="1">MEDIAN2(R662,Analysis!$B$5,2)</f>
        <v>1.1257959058824127</v>
      </c>
      <c r="X662">
        <f t="shared" ref="X662:Y662" ca="1" si="1404">X661+W662*$D662</f>
        <v>-0.15823733085331088</v>
      </c>
      <c r="Y662">
        <f t="shared" ca="1" si="1404"/>
        <v>-0.69314311077418855</v>
      </c>
      <c r="AA662">
        <f ca="1">AVERAGE2(W662,Analysis!$B$6,2)</f>
        <v>1.1257959058824127</v>
      </c>
      <c r="AB662">
        <f t="shared" ref="AB662:AC662" ca="1" si="1405">AB661+AA662*$D662</f>
        <v>-0.15823733085331088</v>
      </c>
      <c r="AC662">
        <f t="shared" ca="1" si="1405"/>
        <v>-0.69314311077418855</v>
      </c>
      <c r="AF662">
        <f ca="1">IF(B662&gt;0,C662-Analysis!$B$14,0)</f>
        <v>1.1376328785428473</v>
      </c>
      <c r="AG662">
        <f ca="1">IF(B662&gt;0,AG661+AF662*$D662,0)</f>
        <v>-0.13206260640763356</v>
      </c>
      <c r="AH662">
        <f ca="1">IF(B662&gt;0,AH661+AG662*$D662,0)</f>
        <v>-0.70619846405756126</v>
      </c>
      <c r="AI662">
        <f ca="1">IF(AND(B662&gt;Analysis!$B$39,B662&lt;Analysis!$B$40),FilterInput(AF662,Analysis!$B$34,Analysis!$B$35),0)</f>
        <v>1.1376328785428473</v>
      </c>
      <c r="AJ662">
        <f ca="1">MEDIAN2(AI662,Analysis!$B$5,2)</f>
        <v>1.1376328785428473</v>
      </c>
      <c r="AK662">
        <f ca="1">AVERAGE2(AJ662,Analysis!$B$6,2)</f>
        <v>1.1376328785428473</v>
      </c>
      <c r="AL662">
        <f ca="1">INTEGRAL2(R662,$B662,AL661,R661,$B661,Analysis!$B$22)</f>
        <v>-0.15823733085331088</v>
      </c>
      <c r="AM662">
        <f ca="1">IF(AND(B662&lt;Analysis!$B$40,B662&gt;0),INTEGRAL2(AL662,$B662,AM661,AL661,$B661,Analysis!$B$23),0)</f>
        <v>-0.69314311077418844</v>
      </c>
      <c r="AN662">
        <f ca="1">IF($P662,AM662*Analysis!$B$30+Analysis!$B$31,0)</f>
        <v>0.27942844461290578</v>
      </c>
      <c r="AO662">
        <f ca="1">AN662-'Flight Input'!$U662</f>
        <v>5.0428444612905771E-2</v>
      </c>
      <c r="AQ662">
        <f>Analysis!$B$36*'Flight Input'!U662+IF('Flight Input'!U662 &gt; 0,Analysis!$B$37,0)</f>
        <v>-1.014977</v>
      </c>
      <c r="AR662">
        <f ca="1">_xlfn.COVARIANCE.P($AN$102:$AN$1102,'Flight Input'!U662:U1662)</f>
        <v>0</v>
      </c>
    </row>
    <row r="663" spans="1:44" x14ac:dyDescent="0.3">
      <c r="A663">
        <v>661</v>
      </c>
      <c r="B663">
        <f>'Flight Input'!M663</f>
        <v>14.247289000006276</v>
      </c>
      <c r="C663">
        <f ca="1">INDIRECT(CONCATENATE("'Flight Input'!",Analysis!$B$2,A663+2))</f>
        <v>10.46925162</v>
      </c>
      <c r="D663">
        <f t="shared" si="1358"/>
        <v>1.8738000013399869E-2</v>
      </c>
      <c r="F663">
        <f t="shared" ca="1" si="1364"/>
        <v>139.74212836665734</v>
      </c>
      <c r="G663">
        <f t="shared" ca="1" si="1365"/>
        <v>998.33612117003634</v>
      </c>
      <c r="I663">
        <f>SUM(D$2:D663)/COUNT(D$2:D663)</f>
        <v>2.1474567322255431E-2</v>
      </c>
      <c r="J663">
        <f t="shared" si="1359"/>
        <v>0.87256705721751671</v>
      </c>
      <c r="L663">
        <f ca="1">VARA(C$2:C663)</f>
        <v>6.7616561969924077E-2</v>
      </c>
      <c r="M663">
        <f t="shared" ca="1" si="1360"/>
        <v>2.0201537325310239E-2</v>
      </c>
      <c r="N663">
        <f t="shared" ca="1" si="1366"/>
        <v>-27.83374157471615</v>
      </c>
      <c r="O663" t="b">
        <f ca="1">IF(OR(O662,M663*MIN((B663-B$2)*Analysis!$B$19,1)&gt;Analysis!$B$18),TRUE,FALSE)</f>
        <v>1</v>
      </c>
      <c r="P663" t="b">
        <f>IF(OR('Flight Input'!N663=3,'Flight Input'!N663=9),TRUE,FALSE)</f>
        <v>1</v>
      </c>
      <c r="Q663">
        <f ca="1">IF(O663,Q662,SUM(C$2:C663)/COUNT(C$2:C663))+(Analysis!$D$14-500)/1000000</f>
        <v>9.865114364117586</v>
      </c>
      <c r="R663">
        <f t="shared" ca="1" si="1361"/>
        <v>0.60413725588241363</v>
      </c>
      <c r="S663">
        <f t="shared" ca="1" si="1367"/>
        <v>-0.14691700694449084</v>
      </c>
      <c r="T663">
        <f ca="1">IF(P663,T662+S663*$D663,0)</f>
        <v>-0.77229616513618138</v>
      </c>
      <c r="U663">
        <f ca="1">IF($P663,T663*Analysis!$B$28+Analysis!$B$29,0)</f>
        <v>0.27185191743190923</v>
      </c>
      <c r="V663">
        <f ca="1">U663-'Flight Input'!$U663</f>
        <v>4.4851917431909222E-2</v>
      </c>
      <c r="W663">
        <f ca="1">MEDIAN2(R663,Analysis!$B$5,2)</f>
        <v>0.60413725588241363</v>
      </c>
      <c r="X663">
        <f t="shared" ref="X663:Y663" ca="1" si="1406">X662+W663*$D663</f>
        <v>-0.14691700694449084</v>
      </c>
      <c r="Y663">
        <f t="shared" ca="1" si="1406"/>
        <v>-0.69589604165228314</v>
      </c>
      <c r="AA663">
        <f ca="1">AVERAGE2(W663,Analysis!$B$6,2)</f>
        <v>0.60413725588241363</v>
      </c>
      <c r="AB663">
        <f t="shared" ref="AB663:AC663" ca="1" si="1407">AB662+AA663*$D663</f>
        <v>-0.14691700694449084</v>
      </c>
      <c r="AC663">
        <f t="shared" ca="1" si="1407"/>
        <v>-0.69589604165228314</v>
      </c>
      <c r="AF663">
        <f ca="1">IF(B663&gt;0,C663-Analysis!$B$14,0)</f>
        <v>0.61608422854284761</v>
      </c>
      <c r="AG663">
        <f ca="1">IF(B663&gt;0,AG662+AF663*$D663,0)</f>
        <v>-0.12051842012494224</v>
      </c>
      <c r="AH663">
        <f ca="1">IF(B663&gt;0,AH662+AG663*$D663,0)</f>
        <v>-0.70845673821547739</v>
      </c>
      <c r="AI663">
        <f ca="1">IF(AND(B663&gt;Analysis!$B$39,B663&lt;Analysis!$B$40),FilterInput(AF663,Analysis!$B$34,Analysis!$B$35),0)</f>
        <v>0.61608422854284761</v>
      </c>
      <c r="AJ663">
        <f ca="1">MEDIAN2(AI663,Analysis!$B$5,2)</f>
        <v>0.61608422854284761</v>
      </c>
      <c r="AK663">
        <f ca="1">AVERAGE2(AJ663,Analysis!$B$6,2)</f>
        <v>0.61608422854284761</v>
      </c>
      <c r="AL663">
        <f ca="1">INTEGRAL2(R663,$B663,AL662,R662,$B662,Analysis!$B$22)</f>
        <v>-0.14691700694449084</v>
      </c>
      <c r="AM663">
        <f ca="1">IF(AND(B663&lt;Analysis!$B$40,B663&gt;0),INTEGRAL2(AL663,$B663,AM662,AL662,$B662,Analysis!$B$23),0)</f>
        <v>-0.69589604165228303</v>
      </c>
      <c r="AN663">
        <f ca="1">IF($P663,AM663*Analysis!$B$30+Analysis!$B$31,0)</f>
        <v>0.27805197917385849</v>
      </c>
      <c r="AO663">
        <f ca="1">AN663-'Flight Input'!$U663</f>
        <v>5.105197917385848E-2</v>
      </c>
      <c r="AQ663">
        <f>Analysis!$B$36*'Flight Input'!U663+IF('Flight Input'!U663 &gt; 0,Analysis!$B$37,0)</f>
        <v>-1.0189509999999999</v>
      </c>
      <c r="AR663">
        <f ca="1">_xlfn.COVARIANCE.P($AN$102:$AN$1102,'Flight Input'!U663:U1663)</f>
        <v>0</v>
      </c>
    </row>
    <row r="664" spans="1:44" x14ac:dyDescent="0.3">
      <c r="A664">
        <v>662</v>
      </c>
      <c r="B664">
        <f>'Flight Input'!M664</f>
        <v>14.270503000007011</v>
      </c>
      <c r="C664">
        <f ca="1">INDIRECT(CONCATENATE("'Flight Input'!",Analysis!$B$2,A664+2))</f>
        <v>9.8797196700000001</v>
      </c>
      <c r="D664">
        <f t="shared" si="1358"/>
        <v>2.3214000000734814E-2</v>
      </c>
      <c r="F664">
        <f t="shared" ca="1" si="1364"/>
        <v>139.97147617908399</v>
      </c>
      <c r="G664">
        <f t="shared" ca="1" si="1365"/>
        <v>1001.5854190181605</v>
      </c>
      <c r="I664">
        <f>SUM(D$2:D664)/COUNT(D$2:D664)</f>
        <v>2.1477194864065824E-2</v>
      </c>
      <c r="J664">
        <f t="shared" si="1359"/>
        <v>1.0808674106493719</v>
      </c>
      <c r="L664">
        <f ca="1">VARA(C$2:C664)</f>
        <v>6.7515483758172373E-2</v>
      </c>
      <c r="M664">
        <f t="shared" ca="1" si="1360"/>
        <v>-4.3541919422979422E-3</v>
      </c>
      <c r="N664">
        <f t="shared" ca="1" si="1366"/>
        <v>-25.395535021165614</v>
      </c>
      <c r="O664" t="b">
        <f ca="1">IF(OR(O663,M664*MIN((B664-B$2)*Analysis!$B$19,1)&gt;Analysis!$B$18),TRUE,FALSE)</f>
        <v>1</v>
      </c>
      <c r="P664" t="b">
        <f>IF(OR('Flight Input'!N664=3,'Flight Input'!N664=9),TRUE,FALSE)</f>
        <v>1</v>
      </c>
      <c r="Q664">
        <f ca="1">IF(O664,Q663,SUM(C$2:C664)/COUNT(C$2:C664))+(Analysis!$D$14-500)/1000000</f>
        <v>9.8652243641175854</v>
      </c>
      <c r="R664">
        <f t="shared" ca="1" si="1361"/>
        <v>1.4495305882414655E-2</v>
      </c>
      <c r="S664">
        <f t="shared" ca="1" si="1367"/>
        <v>-0.14658051291372581</v>
      </c>
      <c r="T664">
        <f ca="1">IF(P664,T663+S664*$D664,0)</f>
        <v>-0.77569888516306829</v>
      </c>
      <c r="U664">
        <f ca="1">IF($P664,T664*Analysis!$B$28+Analysis!$B$29,0)</f>
        <v>0.27015055741846578</v>
      </c>
      <c r="V664">
        <f ca="1">U664-'Flight Input'!$U664</f>
        <v>4.4150557418465769E-2</v>
      </c>
      <c r="W664">
        <f ca="1">MEDIAN2(R664,Analysis!$B$5,2)</f>
        <v>1.4495305882414655E-2</v>
      </c>
      <c r="X664">
        <f t="shared" ref="X664:Y664" ca="1" si="1408">X663+W664*$D664</f>
        <v>-0.14658051291372581</v>
      </c>
      <c r="Y664">
        <f t="shared" ca="1" si="1408"/>
        <v>-0.69929876167917004</v>
      </c>
      <c r="AA664">
        <f ca="1">AVERAGE2(W664,Analysis!$B$6,2)</f>
        <v>1.4495305882414655E-2</v>
      </c>
      <c r="AB664">
        <f t="shared" ref="AB664:AC664" ca="1" si="1409">AB663+AA664*$D664</f>
        <v>-0.14658051291372581</v>
      </c>
      <c r="AC664">
        <f t="shared" ca="1" si="1409"/>
        <v>-0.69929876167917004</v>
      </c>
      <c r="AF664">
        <f ca="1">IF(B664&gt;0,C664-Analysis!$B$14,0)</f>
        <v>2.6552278542848029E-2</v>
      </c>
      <c r="AG664">
        <f ca="1">IF(B664&gt;0,AG663+AF664*$D664,0)</f>
        <v>-0.11990203553082905</v>
      </c>
      <c r="AH664">
        <f ca="1">IF(B664&gt;0,AH663+AG664*$D664,0)</f>
        <v>-0.71124014406837821</v>
      </c>
      <c r="AI664">
        <f ca="1">IF(AND(B664&gt;Analysis!$B$39,B664&lt;Analysis!$B$40),FilterInput(AF664,Analysis!$B$34,Analysis!$B$35),0)</f>
        <v>2.6552278542848029E-2</v>
      </c>
      <c r="AJ664">
        <f ca="1">MEDIAN2(AI664,Analysis!$B$5,2)</f>
        <v>2.6552278542848029E-2</v>
      </c>
      <c r="AK664">
        <f ca="1">AVERAGE2(AJ664,Analysis!$B$6,2)</f>
        <v>2.6552278542848029E-2</v>
      </c>
      <c r="AL664">
        <f ca="1">INTEGRAL2(R664,$B664,AL663,R663,$B663,Analysis!$B$22)</f>
        <v>-0.14658051291372581</v>
      </c>
      <c r="AM664">
        <f ca="1">IF(AND(B664&lt;Analysis!$B$40,B664&gt;0),INTEGRAL2(AL664,$B664,AM663,AL663,$B663,Analysis!$B$23),0)</f>
        <v>-0.69929876167916993</v>
      </c>
      <c r="AN664">
        <f ca="1">IF($P664,AM664*Analysis!$B$30+Analysis!$B$31,0)</f>
        <v>0.27635061916041503</v>
      </c>
      <c r="AO664">
        <f ca="1">AN664-'Flight Input'!$U664</f>
        <v>5.0350619160415028E-2</v>
      </c>
      <c r="AQ664">
        <f>Analysis!$B$36*'Flight Input'!U664+IF('Flight Input'!U664 &gt; 0,Analysis!$B$37,0)</f>
        <v>-1.0209379999999999</v>
      </c>
      <c r="AR664">
        <f ca="1">_xlfn.COVARIANCE.P($AN$102:$AN$1102,'Flight Input'!U664:U1664)</f>
        <v>0</v>
      </c>
    </row>
    <row r="665" spans="1:44" x14ac:dyDescent="0.3">
      <c r="A665">
        <v>663</v>
      </c>
      <c r="B665">
        <f>'Flight Input'!M665</f>
        <v>14.291073000000324</v>
      </c>
      <c r="C665">
        <f ca="1">INDIRECT(CONCATENATE("'Flight Input'!",Analysis!$B$2,A665+2))</f>
        <v>10.022464980000001</v>
      </c>
      <c r="D665">
        <f t="shared" si="1358"/>
        <v>2.0569999993313104E-2</v>
      </c>
      <c r="F665">
        <f t="shared" ca="1" si="1364"/>
        <v>140.17763828365557</v>
      </c>
      <c r="G665">
        <f t="shared" ca="1" si="1365"/>
        <v>1004.4688730367179</v>
      </c>
      <c r="I665">
        <f>SUM(D$2:D665)/COUNT(D$2:D665)</f>
        <v>2.147582654601039E-2</v>
      </c>
      <c r="J665">
        <f t="shared" si="1359"/>
        <v>0.95782110873560011</v>
      </c>
      <c r="L665">
        <f ca="1">VARA(C$2:C665)</f>
        <v>6.743400477489199E-2</v>
      </c>
      <c r="M665">
        <f t="shared" ca="1" si="1360"/>
        <v>-3.9610589842912396E-3</v>
      </c>
      <c r="N665">
        <f t="shared" ca="1" si="1366"/>
        <v>6.9394900362860525</v>
      </c>
      <c r="O665" t="b">
        <f ca="1">IF(OR(O664,M665*MIN((B665-B$2)*Analysis!$B$19,1)&gt;Analysis!$B$18),TRUE,FALSE)</f>
        <v>1</v>
      </c>
      <c r="P665" t="b">
        <f>IF(OR('Flight Input'!N665=3,'Flight Input'!N665=9),TRUE,FALSE)</f>
        <v>1</v>
      </c>
      <c r="Q665">
        <f ca="1">IF(O665,Q664,SUM(C$2:C665)/COUNT(C$2:C665))+(Analysis!$D$14-500)/1000000</f>
        <v>9.8653343641175848</v>
      </c>
      <c r="R665">
        <f t="shared" ca="1" si="1361"/>
        <v>0.15713061588241573</v>
      </c>
      <c r="S665">
        <f t="shared" ca="1" si="1367"/>
        <v>-0.14334833614607523</v>
      </c>
      <c r="T665">
        <f ca="1">IF(P665,T664+S665*$D665,0)</f>
        <v>-0.77864756043663452</v>
      </c>
      <c r="U665">
        <f ca="1">IF($P665,T665*Analysis!$B$28+Analysis!$B$29,0)</f>
        <v>0.26867621978168266</v>
      </c>
      <c r="V665">
        <f ca="1">U665-'Flight Input'!$U665</f>
        <v>4.4676219781682652E-2</v>
      </c>
      <c r="W665">
        <f ca="1">MEDIAN2(R665,Analysis!$B$5,2)</f>
        <v>0.15713061588241573</v>
      </c>
      <c r="X665">
        <f t="shared" ref="X665:Y665" ca="1" si="1410">X664+W665*$D665</f>
        <v>-0.14334833614607523</v>
      </c>
      <c r="Y665">
        <f t="shared" ca="1" si="1410"/>
        <v>-0.70224743695273628</v>
      </c>
      <c r="AA665">
        <f ca="1">AVERAGE2(W665,Analysis!$B$6,2)</f>
        <v>0.15713061588241573</v>
      </c>
      <c r="AB665">
        <f t="shared" ref="AB665:AC665" ca="1" si="1411">AB664+AA665*$D665</f>
        <v>-0.14334833614607523</v>
      </c>
      <c r="AC665">
        <f t="shared" ca="1" si="1411"/>
        <v>-0.70224743695273628</v>
      </c>
      <c r="AF665">
        <f ca="1">IF(B665&gt;0,C665-Analysis!$B$14,0)</f>
        <v>0.16929758854284849</v>
      </c>
      <c r="AG665">
        <f ca="1">IF(B665&gt;0,AG664+AF665*$D665,0)</f>
        <v>-0.11641958413563473</v>
      </c>
      <c r="AH665">
        <f ca="1">IF(B665&gt;0,AH664+AG665*$D665,0)</f>
        <v>-0.7136348949132697</v>
      </c>
      <c r="AI665">
        <f ca="1">IF(AND(B665&gt;Analysis!$B$39,B665&lt;Analysis!$B$40),FilterInput(AF665,Analysis!$B$34,Analysis!$B$35),0)</f>
        <v>0.16929758854284849</v>
      </c>
      <c r="AJ665">
        <f ca="1">MEDIAN2(AI665,Analysis!$B$5,2)</f>
        <v>0.16929758854284849</v>
      </c>
      <c r="AK665">
        <f ca="1">AVERAGE2(AJ665,Analysis!$B$6,2)</f>
        <v>0.16929758854284849</v>
      </c>
      <c r="AL665">
        <f ca="1">INTEGRAL2(R665,$B665,AL664,R664,$B664,Analysis!$B$22)</f>
        <v>-0.14334833614607523</v>
      </c>
      <c r="AM665">
        <f ca="1">IF(AND(B665&lt;Analysis!$B$40,B665&gt;0),INTEGRAL2(AL665,$B665,AM664,AL664,$B664,Analysis!$B$23),0)</f>
        <v>-0.70224743695273617</v>
      </c>
      <c r="AN665">
        <f ca="1">IF($P665,AM665*Analysis!$B$30+Analysis!$B$31,0)</f>
        <v>0.27487628152363192</v>
      </c>
      <c r="AO665">
        <f ca="1">AN665-'Flight Input'!$U665</f>
        <v>5.0876281523631911E-2</v>
      </c>
      <c r="AQ665">
        <f>Analysis!$B$36*'Flight Input'!U665+IF('Flight Input'!U665 &gt; 0,Analysis!$B$37,0)</f>
        <v>-1.024912</v>
      </c>
      <c r="AR665">
        <f ca="1">_xlfn.COVARIANCE.P($AN$102:$AN$1102,'Flight Input'!U665:U1665)</f>
        <v>0</v>
      </c>
    </row>
    <row r="666" spans="1:44" x14ac:dyDescent="0.3">
      <c r="A666">
        <v>664</v>
      </c>
      <c r="B666">
        <f>'Flight Input'!M666</f>
        <v>14.311709000001429</v>
      </c>
      <c r="C666">
        <f ca="1">INDIRECT(CONCATENATE("'Flight Input'!",Analysis!$B$2,A666+2))</f>
        <v>9.9226384200000002</v>
      </c>
      <c r="D666">
        <f t="shared" si="1358"/>
        <v>2.0636000001104549E-2</v>
      </c>
      <c r="F666">
        <f t="shared" ca="1" si="1364"/>
        <v>140.38240185010164</v>
      </c>
      <c r="G666">
        <f t="shared" ca="1" si="1365"/>
        <v>1007.3658042814517</v>
      </c>
      <c r="I666">
        <f>SUM(D$2:D666)/COUNT(D$2:D666)</f>
        <v>2.1474561746996978E-2</v>
      </c>
      <c r="J666">
        <f t="shared" si="1359"/>
        <v>0.9609509262274144</v>
      </c>
      <c r="L666">
        <f ca="1">VARA(C$2:C666)</f>
        <v>6.7332844799236971E-2</v>
      </c>
      <c r="M666">
        <f t="shared" ca="1" si="1360"/>
        <v>-4.9021116325646411E-3</v>
      </c>
      <c r="N666">
        <f t="shared" ca="1" si="1366"/>
        <v>-4.8374956384307568</v>
      </c>
      <c r="O666" t="b">
        <f ca="1">IF(OR(O665,M666*MIN((B666-B$2)*Analysis!$B$19,1)&gt;Analysis!$B$18),TRUE,FALSE)</f>
        <v>1</v>
      </c>
      <c r="P666" t="b">
        <f>IF(OR('Flight Input'!N666=3,'Flight Input'!N666=9),TRUE,FALSE)</f>
        <v>1</v>
      </c>
      <c r="Q666">
        <f ca="1">IF(O666,Q665,SUM(C$2:C666)/COUNT(C$2:C666))+(Analysis!$D$14-500)/1000000</f>
        <v>9.8654443641175842</v>
      </c>
      <c r="R666">
        <f t="shared" ca="1" si="1361"/>
        <v>5.7194055882415995E-2</v>
      </c>
      <c r="S666">
        <f t="shared" ca="1" si="1367"/>
        <v>-0.14216807960882252</v>
      </c>
      <c r="T666">
        <f ca="1">IF(P666,T665+S666*$D666,0)</f>
        <v>-0.78158134092759923</v>
      </c>
      <c r="U666">
        <f ca="1">IF($P666,T666*Analysis!$B$28+Analysis!$B$29,0)</f>
        <v>0.2672093295362003</v>
      </c>
      <c r="V666">
        <f ca="1">U666-'Flight Input'!$U666</f>
        <v>4.4209329536200298E-2</v>
      </c>
      <c r="W666">
        <f ca="1">MEDIAN2(R666,Analysis!$B$5,2)</f>
        <v>5.7194055882415995E-2</v>
      </c>
      <c r="X666">
        <f t="shared" ref="X666:Y666" ca="1" si="1412">X665+W666*$D666</f>
        <v>-0.14216807960882252</v>
      </c>
      <c r="Y666">
        <f t="shared" ca="1" si="1412"/>
        <v>-0.70518121744370099</v>
      </c>
      <c r="AA666">
        <f ca="1">AVERAGE2(W666,Analysis!$B$6,2)</f>
        <v>5.7194055882415995E-2</v>
      </c>
      <c r="AB666">
        <f t="shared" ref="AB666:AC666" ca="1" si="1413">AB665+AA666*$D666</f>
        <v>-0.14216807960882252</v>
      </c>
      <c r="AC666">
        <f t="shared" ca="1" si="1413"/>
        <v>-0.70518121744370099</v>
      </c>
      <c r="AF666">
        <f ca="1">IF(B666&gt;0,C666-Analysis!$B$14,0)</f>
        <v>6.9471028542848146E-2</v>
      </c>
      <c r="AG666">
        <f ca="1">IF(B666&gt;0,AG665+AF666*$D666,0)</f>
        <v>-0.11498597999054778</v>
      </c>
      <c r="AH666">
        <f ca="1">IF(B666&gt;0,AH665+AG666*$D666,0)</f>
        <v>-0.71600774559648162</v>
      </c>
      <c r="AI666">
        <f ca="1">IF(AND(B666&gt;Analysis!$B$39,B666&lt;Analysis!$B$40),FilterInput(AF666,Analysis!$B$34,Analysis!$B$35),0)</f>
        <v>6.9471028542848146E-2</v>
      </c>
      <c r="AJ666">
        <f ca="1">MEDIAN2(AI666,Analysis!$B$5,2)</f>
        <v>6.9471028542848146E-2</v>
      </c>
      <c r="AK666">
        <f ca="1">AVERAGE2(AJ666,Analysis!$B$6,2)</f>
        <v>6.9471028542848146E-2</v>
      </c>
      <c r="AL666">
        <f ca="1">INTEGRAL2(R666,$B666,AL665,R665,$B665,Analysis!$B$22)</f>
        <v>-0.14216807960882252</v>
      </c>
      <c r="AM666">
        <f ca="1">IF(AND(B666&lt;Analysis!$B$40,B666&gt;0),INTEGRAL2(AL666,$B666,AM665,AL665,$B665,Analysis!$B$23),0)</f>
        <v>-0.70518121744370088</v>
      </c>
      <c r="AN666">
        <f ca="1">IF($P666,AM666*Analysis!$B$30+Analysis!$B$31,0)</f>
        <v>0.27340939127814956</v>
      </c>
      <c r="AO666">
        <f ca="1">AN666-'Flight Input'!$U666</f>
        <v>5.0409391278149557E-2</v>
      </c>
      <c r="AQ666">
        <f>Analysis!$B$36*'Flight Input'!U666+IF('Flight Input'!U666 &gt; 0,Analysis!$B$37,0)</f>
        <v>-1.026899</v>
      </c>
      <c r="AR666">
        <f ca="1">_xlfn.COVARIANCE.P($AN$102:$AN$1102,'Flight Input'!U666:U1666)</f>
        <v>0</v>
      </c>
    </row>
    <row r="667" spans="1:44" x14ac:dyDescent="0.3">
      <c r="A667">
        <v>665</v>
      </c>
      <c r="B667">
        <f>'Flight Input'!M667</f>
        <v>14.330411999995704</v>
      </c>
      <c r="C667">
        <f ca="1">INDIRECT(CONCATENATE("'Flight Input'!",Analysis!$B$2,A667+2))</f>
        <v>9.4280868899999994</v>
      </c>
      <c r="D667">
        <f t="shared" si="1358"/>
        <v>1.870299999427516E-2</v>
      </c>
      <c r="F667">
        <f t="shared" ca="1" si="1364"/>
        <v>140.55873535915134</v>
      </c>
      <c r="G667">
        <f t="shared" ca="1" si="1365"/>
        <v>1009.9946743080692</v>
      </c>
      <c r="I667">
        <f>SUM(D$2:D667)/COUNT(D$2:D667)</f>
        <v>2.1470393984962807E-2</v>
      </c>
      <c r="J667">
        <f t="shared" si="1359"/>
        <v>0.87110651101112335</v>
      </c>
      <c r="L667">
        <f ca="1">VARA(C$2:C667)</f>
        <v>6.7575124427542488E-2</v>
      </c>
      <c r="M667">
        <f t="shared" ca="1" si="1360"/>
        <v>1.2954051669768306E-2</v>
      </c>
      <c r="N667">
        <f t="shared" ca="1" si="1366"/>
        <v>-26.44236379999888</v>
      </c>
      <c r="O667" t="b">
        <f ca="1">IF(OR(O666,M667*MIN((B667-B$2)*Analysis!$B$19,1)&gt;Analysis!$B$18),TRUE,FALSE)</f>
        <v>1</v>
      </c>
      <c r="P667" t="b">
        <f>IF(OR('Flight Input'!N667=3,'Flight Input'!N667=9),TRUE,FALSE)</f>
        <v>1</v>
      </c>
      <c r="Q667">
        <f ca="1">IF(O667,Q666,SUM(C$2:C667)/COUNT(C$2:C667))+(Analysis!$D$14-500)/1000000</f>
        <v>9.8655543641175836</v>
      </c>
      <c r="R667">
        <f t="shared" ca="1" si="1361"/>
        <v>-0.43746747411758413</v>
      </c>
      <c r="S667">
        <f t="shared" ca="1" si="1367"/>
        <v>-0.15035003377473927</v>
      </c>
      <c r="T667">
        <f ca="1">IF(P667,T666+S667*$D667,0)</f>
        <v>-0.78439333760842744</v>
      </c>
      <c r="U667">
        <f ca="1">IF($P667,T667*Analysis!$B$28+Analysis!$B$29,0)</f>
        <v>0.2658033311957862</v>
      </c>
      <c r="V667">
        <f ca="1">U667-'Flight Input'!$U667</f>
        <v>4.4803331195786195E-2</v>
      </c>
      <c r="W667">
        <f ca="1">MEDIAN2(R667,Analysis!$B$5,2)</f>
        <v>-0.43746747411758413</v>
      </c>
      <c r="X667">
        <f t="shared" ref="X667:Y667" ca="1" si="1414">X666+W667*$D667</f>
        <v>-0.15035003377473927</v>
      </c>
      <c r="Y667">
        <f t="shared" ca="1" si="1414"/>
        <v>-0.7079932141245292</v>
      </c>
      <c r="AA667">
        <f ca="1">AVERAGE2(W667,Analysis!$B$6,2)</f>
        <v>-0.43746747411758413</v>
      </c>
      <c r="AB667">
        <f t="shared" ref="AB667:AC667" ca="1" si="1415">AB666+AA667*$D667</f>
        <v>-0.15035003377473927</v>
      </c>
      <c r="AC667">
        <f t="shared" ca="1" si="1415"/>
        <v>-0.7079932141245292</v>
      </c>
      <c r="AF667">
        <f ca="1">IF(B667&gt;0,C667-Analysis!$B$14,0)</f>
        <v>-0.42508050145715259</v>
      </c>
      <c r="AG667">
        <f ca="1">IF(B667&gt;0,AG666+AF667*$D667,0)</f>
        <v>-0.1229362606068674</v>
      </c>
      <c r="AH667">
        <f ca="1">IF(B667&gt;0,AH666+AG667*$D667,0)</f>
        <v>-0.71830702247790812</v>
      </c>
      <c r="AI667">
        <f ca="1">IF(AND(B667&gt;Analysis!$B$39,B667&lt;Analysis!$B$40),FilterInput(AF667,Analysis!$B$34,Analysis!$B$35),0)</f>
        <v>-0.42508050145715259</v>
      </c>
      <c r="AJ667">
        <f ca="1">MEDIAN2(AI667,Analysis!$B$5,2)</f>
        <v>-0.42508050145715259</v>
      </c>
      <c r="AK667">
        <f ca="1">AVERAGE2(AJ667,Analysis!$B$6,2)</f>
        <v>-0.42508050145715259</v>
      </c>
      <c r="AL667">
        <f ca="1">INTEGRAL2(R667,$B667,AL666,R666,$B666,Analysis!$B$22)</f>
        <v>-0.15035003377473927</v>
      </c>
      <c r="AM667">
        <f ca="1">IF(AND(B667&lt;Analysis!$B$40,B667&gt;0),INTEGRAL2(AL667,$B667,AM666,AL666,$B666,Analysis!$B$23),0)</f>
        <v>-0.70799321412452909</v>
      </c>
      <c r="AN667">
        <f ca="1">IF($P667,AM667*Analysis!$B$30+Analysis!$B$31,0)</f>
        <v>0.27200339293773546</v>
      </c>
      <c r="AO667">
        <f ca="1">AN667-'Flight Input'!$U667</f>
        <v>5.1003392937735453E-2</v>
      </c>
      <c r="AQ667">
        <f>Analysis!$B$36*'Flight Input'!U667+IF('Flight Input'!U667 &gt; 0,Analysis!$B$37,0)</f>
        <v>-1.0308729999999999</v>
      </c>
      <c r="AR667">
        <f ca="1">_xlfn.COVARIANCE.P($AN$102:$AN$1102,'Flight Input'!U667:U1667)</f>
        <v>0</v>
      </c>
    </row>
    <row r="668" spans="1:44" x14ac:dyDescent="0.3">
      <c r="A668">
        <v>666</v>
      </c>
      <c r="B668">
        <f>'Flight Input'!M668</f>
        <v>14.347850000005565</v>
      </c>
      <c r="C668">
        <f ca="1">INDIRECT(CONCATENATE("'Flight Input'!",Analysis!$B$2,A668+2))</f>
        <v>9.6832155600000007</v>
      </c>
      <c r="D668">
        <f t="shared" si="1358"/>
        <v>1.7438000009860843E-2</v>
      </c>
      <c r="F668">
        <f t="shared" ca="1" si="1364"/>
        <v>140.72759127218211</v>
      </c>
      <c r="G668">
        <f t="shared" ca="1" si="1365"/>
        <v>1012.4486820460612</v>
      </c>
      <c r="I668">
        <f>SUM(D$2:D668)/COUNT(D$2:D668)</f>
        <v>2.1464339339354547E-2</v>
      </c>
      <c r="J668">
        <f t="shared" si="1359"/>
        <v>0.81241727193012314</v>
      </c>
      <c r="L668">
        <f ca="1">VARA(C$2:C668)</f>
        <v>6.7547866222624819E-2</v>
      </c>
      <c r="M668">
        <f t="shared" ca="1" si="1360"/>
        <v>-1.5631497248683576E-3</v>
      </c>
      <c r="N668">
        <f t="shared" ca="1" si="1366"/>
        <v>14.630615314584876</v>
      </c>
      <c r="O668" t="b">
        <f ca="1">IF(OR(O667,M668*MIN((B668-B$2)*Analysis!$B$19,1)&gt;Analysis!$B$18),TRUE,FALSE)</f>
        <v>1</v>
      </c>
      <c r="P668" t="b">
        <f>IF(OR('Flight Input'!N668=3,'Flight Input'!N668=9),TRUE,FALSE)</f>
        <v>1</v>
      </c>
      <c r="Q668">
        <f ca="1">IF(O668,Q667,SUM(C$2:C668)/COUNT(C$2:C668))+(Analysis!$D$14-500)/1000000</f>
        <v>9.865664364117583</v>
      </c>
      <c r="R668">
        <f t="shared" ca="1" si="1361"/>
        <v>-0.18244880411758224</v>
      </c>
      <c r="S668">
        <f t="shared" ca="1" si="1367"/>
        <v>-0.15353157602274076</v>
      </c>
      <c r="T668">
        <f ca="1">IF(P668,T667+S668*$D668,0)</f>
        <v>-0.78707062123262594</v>
      </c>
      <c r="U668">
        <f ca="1">IF($P668,T668*Analysis!$B$28+Analysis!$B$29,0)</f>
        <v>0.26446468938368695</v>
      </c>
      <c r="V668">
        <f ca="1">U668-'Flight Input'!$U668</f>
        <v>3.846468938368694E-2</v>
      </c>
      <c r="W668">
        <f ca="1">MEDIAN2(R668,Analysis!$B$5,2)</f>
        <v>-0.18244880411758224</v>
      </c>
      <c r="X668">
        <f t="shared" ref="X668:Y668" ca="1" si="1416">X667+W668*$D668</f>
        <v>-0.15353157602274076</v>
      </c>
      <c r="Y668">
        <f t="shared" ca="1" si="1416"/>
        <v>-0.7106704977487277</v>
      </c>
      <c r="AA668">
        <f ca="1">AVERAGE2(W668,Analysis!$B$6,2)</f>
        <v>-0.18244880411758224</v>
      </c>
      <c r="AB668">
        <f t="shared" ref="AB668:AC668" ca="1" si="1417">AB667+AA668*$D668</f>
        <v>-0.15353157602274076</v>
      </c>
      <c r="AC668">
        <f t="shared" ca="1" si="1417"/>
        <v>-0.7106704977487277</v>
      </c>
      <c r="AF668">
        <f ca="1">IF(B668&gt;0,C668-Analysis!$B$14,0)</f>
        <v>-0.16995183145715131</v>
      </c>
      <c r="AG668">
        <f ca="1">IF(B668&gt;0,AG667+AF668*$D668,0)</f>
        <v>-0.12589988064549307</v>
      </c>
      <c r="AH668">
        <f ca="1">IF(B668&gt;0,AH667+AG668*$D668,0)</f>
        <v>-0.72050246459784573</v>
      </c>
      <c r="AI668">
        <f ca="1">IF(AND(B668&gt;Analysis!$B$39,B668&lt;Analysis!$B$40),FilterInput(AF668,Analysis!$B$34,Analysis!$B$35),0)</f>
        <v>-0.16995183145715131</v>
      </c>
      <c r="AJ668">
        <f ca="1">MEDIAN2(AI668,Analysis!$B$5,2)</f>
        <v>-0.16995183145715131</v>
      </c>
      <c r="AK668">
        <f ca="1">AVERAGE2(AJ668,Analysis!$B$6,2)</f>
        <v>-0.16995183145715131</v>
      </c>
      <c r="AL668">
        <f ca="1">INTEGRAL2(R668,$B668,AL667,R667,$B667,Analysis!$B$22)</f>
        <v>-0.15353157602274076</v>
      </c>
      <c r="AM668">
        <f ca="1">IF(AND(B668&lt;Analysis!$B$40,B668&gt;0),INTEGRAL2(AL668,$B668,AM667,AL667,$B667,Analysis!$B$23),0)</f>
        <v>-0.71067049774872759</v>
      </c>
      <c r="AN668">
        <f ca="1">IF($P668,AM668*Analysis!$B$30+Analysis!$B$31,0)</f>
        <v>0.2706647511256362</v>
      </c>
      <c r="AO668">
        <f ca="1">AN668-'Flight Input'!$U668</f>
        <v>4.4664751125636198E-2</v>
      </c>
      <c r="AQ668">
        <f>Analysis!$B$36*'Flight Input'!U668+IF('Flight Input'!U668 &gt; 0,Analysis!$B$37,0)</f>
        <v>-1.0209379999999999</v>
      </c>
      <c r="AR668">
        <f ca="1">_xlfn.COVARIANCE.P($AN$102:$AN$1102,'Flight Input'!U668:U1668)</f>
        <v>0</v>
      </c>
    </row>
    <row r="669" spans="1:44" x14ac:dyDescent="0.3">
      <c r="A669">
        <v>667</v>
      </c>
      <c r="B669">
        <f>'Flight Input'!M669</f>
        <v>14.369730999998865</v>
      </c>
      <c r="C669">
        <f ca="1">INDIRECT(CONCATENATE("'Flight Input'!",Analysis!$B$2,A669+2))</f>
        <v>10.054494630000001</v>
      </c>
      <c r="D669">
        <f t="shared" si="1358"/>
        <v>2.1880999993300065E-2</v>
      </c>
      <c r="F669">
        <f t="shared" ca="1" si="1364"/>
        <v>140.94759366911379</v>
      </c>
      <c r="G669">
        <f t="shared" ca="1" si="1365"/>
        <v>1015.5327563421907</v>
      </c>
      <c r="I669">
        <f>SUM(D$2:D669)/COUNT(D$2:D669)</f>
        <v>2.1464964017996146E-2</v>
      </c>
      <c r="J669">
        <f t="shared" si="1359"/>
        <v>1.0193820951647119</v>
      </c>
      <c r="L669">
        <f ca="1">VARA(C$2:C669)</f>
        <v>6.7479891267851741E-2</v>
      </c>
      <c r="M669">
        <f t="shared" ca="1" si="1360"/>
        <v>-3.1065744158810067E-3</v>
      </c>
      <c r="N669">
        <f t="shared" ca="1" si="1366"/>
        <v>16.968103382554961</v>
      </c>
      <c r="O669" t="b">
        <f ca="1">IF(OR(O668,M669*MIN((B669-B$2)*Analysis!$B$19,1)&gt;Analysis!$B$18),TRUE,FALSE)</f>
        <v>1</v>
      </c>
      <c r="P669" t="b">
        <f>IF(OR('Flight Input'!N669=3,'Flight Input'!N669=9),TRUE,FALSE)</f>
        <v>1</v>
      </c>
      <c r="Q669">
        <f ca="1">IF(O669,Q668,SUM(C$2:C669)/COUNT(C$2:C669))+(Analysis!$D$14-500)/1000000</f>
        <v>9.8657743641175824</v>
      </c>
      <c r="R669">
        <f t="shared" ca="1" si="1361"/>
        <v>0.1887202658824183</v>
      </c>
      <c r="S669">
        <f t="shared" ca="1" si="1367"/>
        <v>-0.14940218788623197</v>
      </c>
      <c r="T669">
        <f ca="1">IF(P669,T668+S669*$D669,0)</f>
        <v>-0.7903396905047636</v>
      </c>
      <c r="U669">
        <f ca="1">IF($P669,T669*Analysis!$B$28+Analysis!$B$29,0)</f>
        <v>0.26283015474761812</v>
      </c>
      <c r="V669">
        <f ca="1">U669-'Flight Input'!$U669</f>
        <v>3.7830154747618111E-2</v>
      </c>
      <c r="W669">
        <f ca="1">MEDIAN2(R669,Analysis!$B$5,2)</f>
        <v>0.1887202658824183</v>
      </c>
      <c r="X669">
        <f t="shared" ref="X669:Y669" ca="1" si="1418">X668+W669*$D669</f>
        <v>-0.14940218788623197</v>
      </c>
      <c r="Y669">
        <f t="shared" ca="1" si="1418"/>
        <v>-0.71393956702086536</v>
      </c>
      <c r="AA669">
        <f ca="1">AVERAGE2(W669,Analysis!$B$6,2)</f>
        <v>0.1887202658824183</v>
      </c>
      <c r="AB669">
        <f t="shared" ref="AB669:AC669" ca="1" si="1419">AB668+AA669*$D669</f>
        <v>-0.14940218788623197</v>
      </c>
      <c r="AC669">
        <f t="shared" ca="1" si="1419"/>
        <v>-0.71393956702086536</v>
      </c>
      <c r="AF669">
        <f ca="1">IF(B669&gt;0,C669-Analysis!$B$14,0)</f>
        <v>0.20132723854284862</v>
      </c>
      <c r="AG669">
        <f ca="1">IF(B669&gt;0,AG668+AF669*$D669,0)</f>
        <v>-0.12149463934028587</v>
      </c>
      <c r="AH669">
        <f ca="1">IF(B669&gt;0,AH668+AG669*$D669,0)</f>
        <v>-0.7231608888004365</v>
      </c>
      <c r="AI669">
        <f ca="1">IF(AND(B669&gt;Analysis!$B$39,B669&lt;Analysis!$B$40),FilterInput(AF669,Analysis!$B$34,Analysis!$B$35),0)</f>
        <v>0.20132723854284862</v>
      </c>
      <c r="AJ669">
        <f ca="1">MEDIAN2(AI669,Analysis!$B$5,2)</f>
        <v>0.20132723854284862</v>
      </c>
      <c r="AK669">
        <f ca="1">AVERAGE2(AJ669,Analysis!$B$6,2)</f>
        <v>0.20132723854284862</v>
      </c>
      <c r="AL669">
        <f ca="1">INTEGRAL2(R669,$B669,AL668,R668,$B668,Analysis!$B$22)</f>
        <v>-0.14940218788623197</v>
      </c>
      <c r="AM669">
        <f ca="1">IF(AND(B669&lt;Analysis!$B$40,B669&gt;0),INTEGRAL2(AL669,$B669,AM668,AL668,$B668,Analysis!$B$23),0)</f>
        <v>-0.71393956702086525</v>
      </c>
      <c r="AN669">
        <f ca="1">IF($P669,AM669*Analysis!$B$30+Analysis!$B$31,0)</f>
        <v>0.26903021648956738</v>
      </c>
      <c r="AO669">
        <f ca="1">AN669-'Flight Input'!$U669</f>
        <v>4.403021648956737E-2</v>
      </c>
      <c r="AQ669">
        <f>Analysis!$B$36*'Flight Input'!U669+IF('Flight Input'!U669 &gt; 0,Analysis!$B$37,0)</f>
        <v>-1.0229249999999999</v>
      </c>
      <c r="AR669">
        <f ca="1">_xlfn.COVARIANCE.P($AN$102:$AN$1102,'Flight Input'!U669:U1669)</f>
        <v>0</v>
      </c>
    </row>
    <row r="670" spans="1:44" x14ac:dyDescent="0.3">
      <c r="A670">
        <v>668</v>
      </c>
      <c r="B670">
        <f>'Flight Input'!M670</f>
        <v>14.389811000000918</v>
      </c>
      <c r="C670">
        <f ca="1">INDIRECT(CONCATENATE("'Flight Input'!",Analysis!$B$2,A670+2))</f>
        <v>9.8401068900000013</v>
      </c>
      <c r="D670">
        <f t="shared" si="1358"/>
        <v>2.0080000002053566E-2</v>
      </c>
      <c r="F670">
        <f t="shared" ca="1" si="1364"/>
        <v>141.1451830154852</v>
      </c>
      <c r="G670">
        <f t="shared" ca="1" si="1365"/>
        <v>1018.3669516174315</v>
      </c>
      <c r="I670">
        <f>SUM(D$2:D670)/COUNT(D$2:D670)</f>
        <v>2.1462890718571079E-2</v>
      </c>
      <c r="J670">
        <f t="shared" si="1359"/>
        <v>0.93556829158520816</v>
      </c>
      <c r="L670">
        <f ca="1">VARA(C$2:C670)</f>
        <v>6.7385281290970198E-2</v>
      </c>
      <c r="M670">
        <f t="shared" ca="1" si="1360"/>
        <v>-4.7116522346547654E-3</v>
      </c>
      <c r="N670">
        <f t="shared" ca="1" si="1366"/>
        <v>-10.676680277792535</v>
      </c>
      <c r="O670" t="b">
        <f ca="1">IF(OR(O669,M670*MIN((B670-B$2)*Analysis!$B$19,1)&gt;Analysis!$B$18),TRUE,FALSE)</f>
        <v>1</v>
      </c>
      <c r="P670" t="b">
        <f>IF(OR('Flight Input'!N670=3,'Flight Input'!N670=9),TRUE,FALSE)</f>
        <v>1</v>
      </c>
      <c r="Q670">
        <f ca="1">IF(O670,Q669,SUM(C$2:C670)/COUNT(C$2:C670))+(Analysis!$D$14-500)/1000000</f>
        <v>9.8658843641175817</v>
      </c>
      <c r="R670">
        <f t="shared" ca="1" si="1361"/>
        <v>-2.5777474117580468E-2</v>
      </c>
      <c r="S670">
        <f t="shared" ca="1" si="1367"/>
        <v>-0.14991979956656593</v>
      </c>
      <c r="T670">
        <f ca="1">IF(P670,T669+S670*$D670,0)</f>
        <v>-0.79335008008036811</v>
      </c>
      <c r="U670">
        <f ca="1">IF($P670,T670*Analysis!$B$28+Analysis!$B$29,0)</f>
        <v>0.26132495995981586</v>
      </c>
      <c r="V670">
        <f ca="1">U670-'Flight Input'!$U670</f>
        <v>3.7324959959815857E-2</v>
      </c>
      <c r="W670">
        <f ca="1">MEDIAN2(R670,Analysis!$B$5,2)</f>
        <v>-2.5777474117580468E-2</v>
      </c>
      <c r="X670">
        <f t="shared" ref="X670:Y670" ca="1" si="1420">X669+W670*$D670</f>
        <v>-0.14991979956656593</v>
      </c>
      <c r="Y670">
        <f t="shared" ca="1" si="1420"/>
        <v>-0.71694995659646987</v>
      </c>
      <c r="AA670">
        <f ca="1">AVERAGE2(W670,Analysis!$B$6,2)</f>
        <v>-2.5777474117580468E-2</v>
      </c>
      <c r="AB670">
        <f t="shared" ref="AB670:AC670" ca="1" si="1421">AB669+AA670*$D670</f>
        <v>-0.14991979956656593</v>
      </c>
      <c r="AC670">
        <f t="shared" ca="1" si="1421"/>
        <v>-0.71694995659646987</v>
      </c>
      <c r="AF670">
        <f ca="1">IF(B670&gt;0,C670-Analysis!$B$14,0)</f>
        <v>-1.3060501457150764E-2</v>
      </c>
      <c r="AG670">
        <f ca="1">IF(B670&gt;0,AG669+AF670*$D670,0)</f>
        <v>-0.12175689420957228</v>
      </c>
      <c r="AH670">
        <f ca="1">IF(B670&gt;0,AH669+AG670*$D670,0)</f>
        <v>-0.72560576723641479</v>
      </c>
      <c r="AI670">
        <f ca="1">IF(AND(B670&gt;Analysis!$B$39,B670&lt;Analysis!$B$40),FilterInput(AF670,Analysis!$B$34,Analysis!$B$35),0)</f>
        <v>-1.3060501457150764E-2</v>
      </c>
      <c r="AJ670">
        <f ca="1">MEDIAN2(AI670,Analysis!$B$5,2)</f>
        <v>-1.3060501457150764E-2</v>
      </c>
      <c r="AK670">
        <f ca="1">AVERAGE2(AJ670,Analysis!$B$6,2)</f>
        <v>-1.3060501457150764E-2</v>
      </c>
      <c r="AL670">
        <f ca="1">INTEGRAL2(R670,$B670,AL669,R669,$B669,Analysis!$B$22)</f>
        <v>-0.14991979956656593</v>
      </c>
      <c r="AM670">
        <f ca="1">IF(AND(B670&lt;Analysis!$B$40,B670&gt;0),INTEGRAL2(AL670,$B670,AM669,AL669,$B669,Analysis!$B$23),0)</f>
        <v>-0.71694995659646976</v>
      </c>
      <c r="AN670">
        <f ca="1">IF($P670,AM670*Analysis!$B$30+Analysis!$B$31,0)</f>
        <v>0.26752502170176512</v>
      </c>
      <c r="AO670">
        <f ca="1">AN670-'Flight Input'!$U670</f>
        <v>4.3525021701765115E-2</v>
      </c>
      <c r="AQ670">
        <f>Analysis!$B$36*'Flight Input'!U670+IF('Flight Input'!U670 &gt; 0,Analysis!$B$37,0)</f>
        <v>-1.024912</v>
      </c>
      <c r="AR670">
        <f ca="1">_xlfn.COVARIANCE.P($AN$102:$AN$1102,'Flight Input'!U670:U1670)</f>
        <v>0</v>
      </c>
    </row>
    <row r="671" spans="1:44" x14ac:dyDescent="0.3">
      <c r="A671">
        <v>669</v>
      </c>
      <c r="B671">
        <f>'Flight Input'!M671</f>
        <v>14.393049000005703</v>
      </c>
      <c r="C671">
        <f ca="1">INDIRECT(CONCATENATE("'Flight Input'!",Analysis!$B$2,A671+2))</f>
        <v>9.8017203600000009</v>
      </c>
      <c r="D671">
        <f t="shared" si="1358"/>
        <v>3.2380000047851354E-3</v>
      </c>
      <c r="F671">
        <f t="shared" ca="1" si="1364"/>
        <v>141.17692098605778</v>
      </c>
      <c r="G671">
        <f t="shared" ca="1" si="1365"/>
        <v>1018.8240824882599</v>
      </c>
      <c r="I671">
        <f>SUM(D$2:D671)/COUNT(D$2:D671)</f>
        <v>2.1435648729462284E-2</v>
      </c>
      <c r="J671">
        <f t="shared" si="1359"/>
        <v>0.15105677675780615</v>
      </c>
      <c r="L671">
        <f ca="1">VARA(C$2:C671)</f>
        <v>6.7300625570386449E-2</v>
      </c>
      <c r="M671">
        <f t="shared" ca="1" si="1360"/>
        <v>-2.6144447331267341E-2</v>
      </c>
      <c r="N671">
        <f t="shared" ca="1" si="1366"/>
        <v>-11.855012335785215</v>
      </c>
      <c r="O671" t="b">
        <f ca="1">IF(OR(O670,M671*MIN((B671-B$2)*Analysis!$B$19,1)&gt;Analysis!$B$18),TRUE,FALSE)</f>
        <v>1</v>
      </c>
      <c r="P671" t="b">
        <f>IF(OR('Flight Input'!N671=3,'Flight Input'!N671=9),TRUE,FALSE)</f>
        <v>1</v>
      </c>
      <c r="Q671">
        <f ca="1">IF(O671,Q670,SUM(C$2:C671)/COUNT(C$2:C671))+(Analysis!$D$14-500)/1000000</f>
        <v>9.8659943641175811</v>
      </c>
      <c r="R671">
        <f t="shared" ca="1" si="1361"/>
        <v>-6.4274004117580219E-2</v>
      </c>
      <c r="S671">
        <f t="shared" ca="1" si="1367"/>
        <v>-0.15012791879220622</v>
      </c>
      <c r="T671">
        <f ca="1">IF(P671,T670+S671*$D671,0)</f>
        <v>-0.7938361942821357</v>
      </c>
      <c r="U671">
        <f ca="1">IF($P671,T671*Analysis!$B$28+Analysis!$B$29,0)</f>
        <v>0.26108190285893207</v>
      </c>
      <c r="V671">
        <f ca="1">U671-'Flight Input'!$U671</f>
        <v>3.8081902858932065E-2</v>
      </c>
      <c r="W671">
        <f ca="1">MEDIAN2(R671,Analysis!$B$5,2)</f>
        <v>-6.4274004117580219E-2</v>
      </c>
      <c r="X671">
        <f t="shared" ref="X671:Y671" ca="1" si="1422">X670+W671*$D671</f>
        <v>-0.15012791879220622</v>
      </c>
      <c r="Y671">
        <f t="shared" ca="1" si="1422"/>
        <v>-0.71743607079823746</v>
      </c>
      <c r="AA671">
        <f ca="1">AVERAGE2(W671,Analysis!$B$6,2)</f>
        <v>-6.4274004117580219E-2</v>
      </c>
      <c r="AB671">
        <f t="shared" ref="AB671:AC671" ca="1" si="1423">AB670+AA671*$D671</f>
        <v>-0.15012791879220622</v>
      </c>
      <c r="AC671">
        <f t="shared" ca="1" si="1423"/>
        <v>-0.71743607079823746</v>
      </c>
      <c r="AF671">
        <f ca="1">IF(B671&gt;0,C671-Analysis!$B$14,0)</f>
        <v>-5.1447031457151127E-2</v>
      </c>
      <c r="AG671">
        <f ca="1">IF(B671&gt;0,AG670+AF671*$D671,0)</f>
        <v>-0.12192347969767672</v>
      </c>
      <c r="AH671">
        <f ca="1">IF(B671&gt;0,AH670+AG671*$D671,0)</f>
        <v>-0.72600055546425923</v>
      </c>
      <c r="AI671">
        <f ca="1">IF(AND(B671&gt;Analysis!$B$39,B671&lt;Analysis!$B$40),FilterInput(AF671,Analysis!$B$34,Analysis!$B$35),0)</f>
        <v>-5.1447031457151127E-2</v>
      </c>
      <c r="AJ671">
        <f ca="1">MEDIAN2(AI671,Analysis!$B$5,2)</f>
        <v>-5.1447031457151127E-2</v>
      </c>
      <c r="AK671">
        <f ca="1">AVERAGE2(AJ671,Analysis!$B$6,2)</f>
        <v>-5.1447031457151127E-2</v>
      </c>
      <c r="AL671">
        <f ca="1">INTEGRAL2(R671,$B671,AL670,R670,$B670,Analysis!$B$22)</f>
        <v>-0.15012791879220622</v>
      </c>
      <c r="AM671">
        <f ca="1">IF(AND(B671&lt;Analysis!$B$40,B671&gt;0),INTEGRAL2(AL671,$B671,AM670,AL670,$B670,Analysis!$B$23),0)</f>
        <v>-0.71743607079823735</v>
      </c>
      <c r="AN671">
        <f ca="1">IF($P671,AM671*Analysis!$B$30+Analysis!$B$31,0)</f>
        <v>0.26728196460088133</v>
      </c>
      <c r="AO671">
        <f ca="1">AN671-'Flight Input'!$U671</f>
        <v>4.4281964600881324E-2</v>
      </c>
      <c r="AQ671">
        <f>Analysis!$B$36*'Flight Input'!U671+IF('Flight Input'!U671 &gt; 0,Analysis!$B$37,0)</f>
        <v>-1.026899</v>
      </c>
      <c r="AR671">
        <f ca="1">_xlfn.COVARIANCE.P($AN$102:$AN$1102,'Flight Input'!U671:U1671)</f>
        <v>0</v>
      </c>
    </row>
    <row r="672" spans="1:44" x14ac:dyDescent="0.3">
      <c r="A672">
        <v>670</v>
      </c>
      <c r="B672">
        <f>'Flight Input'!M672</f>
        <v>14.420702999996138</v>
      </c>
      <c r="C672">
        <f ca="1">INDIRECT(CONCATENATE("'Flight Input'!",Analysis!$B$2,A672+2))</f>
        <v>9.7887417299999999</v>
      </c>
      <c r="D672">
        <f t="shared" si="1358"/>
        <v>2.7653999990434386E-2</v>
      </c>
      <c r="F672">
        <f t="shared" ca="1" si="1364"/>
        <v>141.44761884976558</v>
      </c>
      <c r="G672">
        <f t="shared" ca="1" si="1365"/>
        <v>1022.7356749385783</v>
      </c>
      <c r="I672">
        <f>SUM(D$2:D672)/COUNT(D$2:D672)</f>
        <v>2.1444929850747314E-2</v>
      </c>
      <c r="J672">
        <f t="shared" si="1359"/>
        <v>1.2895355770758419</v>
      </c>
      <c r="L672">
        <f ca="1">VARA(C$2:C672)</f>
        <v>6.7220433769346444E-2</v>
      </c>
      <c r="M672">
        <f t="shared" ca="1" si="1360"/>
        <v>-2.8998264651675732E-3</v>
      </c>
      <c r="N672">
        <f t="shared" ca="1" si="1366"/>
        <v>-0.46932197889962912</v>
      </c>
      <c r="O672" t="b">
        <f ca="1">IF(OR(O671,M672*MIN((B672-B$2)*Analysis!$B$19,1)&gt;Analysis!$B$18),TRUE,FALSE)</f>
        <v>1</v>
      </c>
      <c r="P672" t="b">
        <f>IF(OR('Flight Input'!N672=3,'Flight Input'!N672=9),TRUE,FALSE)</f>
        <v>1</v>
      </c>
      <c r="Q672">
        <f ca="1">IF(O672,Q671,SUM(C$2:C672)/COUNT(C$2:C672))+(Analysis!$D$14-500)/1000000</f>
        <v>9.8661043641175805</v>
      </c>
      <c r="R672">
        <f t="shared" ca="1" si="1361"/>
        <v>-7.7362634117580598E-2</v>
      </c>
      <c r="S672">
        <f t="shared" ca="1" si="1367"/>
        <v>-0.15226730507535377</v>
      </c>
      <c r="T672">
        <f ca="1">IF(P672,T671+S672*$D672,0)</f>
        <v>-0.79804699433523296</v>
      </c>
      <c r="U672">
        <f ca="1">IF($P672,T672*Analysis!$B$28+Analysis!$B$29,0)</f>
        <v>0.25897650283238344</v>
      </c>
      <c r="V672">
        <f ca="1">U672-'Flight Input'!$U672</f>
        <v>3.5976502832383433E-2</v>
      </c>
      <c r="W672">
        <f ca="1">MEDIAN2(R672,Analysis!$B$5,2)</f>
        <v>-7.7362634117580598E-2</v>
      </c>
      <c r="X672">
        <f t="shared" ref="X672:Y672" ca="1" si="1424">X671+W672*$D672</f>
        <v>-0.15226730507535377</v>
      </c>
      <c r="Y672">
        <f t="shared" ca="1" si="1424"/>
        <v>-0.72164687085133472</v>
      </c>
      <c r="AA672">
        <f ca="1">AVERAGE2(W672,Analysis!$B$6,2)</f>
        <v>-7.7362634117580598E-2</v>
      </c>
      <c r="AB672">
        <f t="shared" ref="AB672:AC672" ca="1" si="1425">AB671+AA672*$D672</f>
        <v>-0.15226730507535377</v>
      </c>
      <c r="AC672">
        <f t="shared" ca="1" si="1425"/>
        <v>-0.72164687085133472</v>
      </c>
      <c r="AF672">
        <f ca="1">IF(B672&gt;0,C672-Analysis!$B$14,0)</f>
        <v>-6.4425661457152117E-2</v>
      </c>
      <c r="AG672">
        <f ca="1">IF(B672&gt;0,AG671+AF672*$D672,0)</f>
        <v>-0.12370510693899654</v>
      </c>
      <c r="AH672">
        <f ca="1">IF(B672&gt;0,AH671+AG672*$D672,0)</f>
        <v>-0.72942149649036692</v>
      </c>
      <c r="AI672">
        <f ca="1">IF(AND(B672&gt;Analysis!$B$39,B672&lt;Analysis!$B$40),FilterInput(AF672,Analysis!$B$34,Analysis!$B$35),0)</f>
        <v>-6.4425661457152117E-2</v>
      </c>
      <c r="AJ672">
        <f ca="1">MEDIAN2(AI672,Analysis!$B$5,2)</f>
        <v>-6.4425661457152117E-2</v>
      </c>
      <c r="AK672">
        <f ca="1">AVERAGE2(AJ672,Analysis!$B$6,2)</f>
        <v>-6.4425661457152117E-2</v>
      </c>
      <c r="AL672">
        <f ca="1">INTEGRAL2(R672,$B672,AL671,R671,$B671,Analysis!$B$22)</f>
        <v>-0.15226730507535377</v>
      </c>
      <c r="AM672">
        <f ca="1">IF(AND(B672&lt;Analysis!$B$40,B672&gt;0),INTEGRAL2(AL672,$B672,AM671,AL671,$B671,Analysis!$B$23),0)</f>
        <v>-0.72164687085133461</v>
      </c>
      <c r="AN672">
        <f ca="1">IF($P672,AM672*Analysis!$B$30+Analysis!$B$31,0)</f>
        <v>0.2651765645743327</v>
      </c>
      <c r="AO672">
        <f ca="1">AN672-'Flight Input'!$U672</f>
        <v>4.2176564574332692E-2</v>
      </c>
      <c r="AQ672">
        <f>Analysis!$B$36*'Flight Input'!U672+IF('Flight Input'!U672 &gt; 0,Analysis!$B$37,0)</f>
        <v>-1.026899</v>
      </c>
      <c r="AR672">
        <f ca="1">_xlfn.COVARIANCE.P($AN$102:$AN$1102,'Flight Input'!U672:U1672)</f>
        <v>0</v>
      </c>
    </row>
    <row r="673" spans="1:44" x14ac:dyDescent="0.3">
      <c r="A673">
        <v>671</v>
      </c>
      <c r="B673">
        <f>'Flight Input'!M673</f>
        <v>14.448367999997572</v>
      </c>
      <c r="C673">
        <f ca="1">INDIRECT(CONCATENATE("'Flight Input'!",Analysis!$B$2,A673+2))</f>
        <v>9.6311833199999999</v>
      </c>
      <c r="D673">
        <f t="shared" si="1358"/>
        <v>2.7665000001434237E-2</v>
      </c>
      <c r="F673">
        <f t="shared" ca="1" si="1364"/>
        <v>141.71406553632718</v>
      </c>
      <c r="G673">
        <f t="shared" ca="1" si="1365"/>
        <v>1026.6561945618441</v>
      </c>
      <c r="I673">
        <f>SUM(D$2:D673)/COUNT(D$2:D673)</f>
        <v>2.1454199701940589E-2</v>
      </c>
      <c r="J673">
        <f t="shared" si="1359"/>
        <v>1.2894911199568941</v>
      </c>
      <c r="L673">
        <f ca="1">VARA(C$2:C673)</f>
        <v>6.7231950879581975E-2</v>
      </c>
      <c r="M673">
        <f t="shared" ca="1" si="1360"/>
        <v>4.1630617151398912E-4</v>
      </c>
      <c r="N673">
        <f t="shared" ca="1" si="1366"/>
        <v>-5.6952253747273351</v>
      </c>
      <c r="O673" t="b">
        <f ca="1">IF(OR(O672,M673*MIN((B673-B$2)*Analysis!$B$19,1)&gt;Analysis!$B$18),TRUE,FALSE)</f>
        <v>1</v>
      </c>
      <c r="P673" t="b">
        <f>IF(OR('Flight Input'!N673=3,'Flight Input'!N673=9),TRUE,FALSE)</f>
        <v>1</v>
      </c>
      <c r="Q673">
        <f ca="1">IF(O673,Q672,SUM(C$2:C673)/COUNT(C$2:C673))+(Analysis!$D$14-500)/1000000</f>
        <v>9.8662143641175799</v>
      </c>
      <c r="R673">
        <f t="shared" ca="1" si="1361"/>
        <v>-0.23503104411758002</v>
      </c>
      <c r="S673">
        <f t="shared" ca="1" si="1367"/>
        <v>-0.15876943891120371</v>
      </c>
      <c r="T673">
        <f ca="1">IF(P673,T672+S673*$D673,0)</f>
        <v>-0.80243935086293916</v>
      </c>
      <c r="U673">
        <f ca="1">IF($P673,T673*Analysis!$B$28+Analysis!$B$29,0)</f>
        <v>0.25678032456853034</v>
      </c>
      <c r="V673">
        <f ca="1">U673-'Flight Input'!$U673</f>
        <v>3.0780324568530332E-2</v>
      </c>
      <c r="W673">
        <f ca="1">MEDIAN2(R673,Analysis!$B$5,2)</f>
        <v>-0.23503104411758002</v>
      </c>
      <c r="X673">
        <f t="shared" ref="X673:Y673" ca="1" si="1426">X672+W673*$D673</f>
        <v>-0.15876943891120371</v>
      </c>
      <c r="Y673">
        <f t="shared" ca="1" si="1426"/>
        <v>-0.72603922737904092</v>
      </c>
      <c r="AA673">
        <f ca="1">AVERAGE2(W673,Analysis!$B$6,2)</f>
        <v>-0.23503104411758002</v>
      </c>
      <c r="AB673">
        <f t="shared" ref="AB673:AC673" ca="1" si="1427">AB672+AA673*$D673</f>
        <v>-0.15876943891120371</v>
      </c>
      <c r="AC673">
        <f t="shared" ca="1" si="1427"/>
        <v>-0.72603922737904092</v>
      </c>
      <c r="AF673">
        <f ca="1">IF(B673&gt;0,C673-Analysis!$B$14,0)</f>
        <v>-0.22198407145715215</v>
      </c>
      <c r="AG673">
        <f ca="1">IF(B673&gt;0,AG672+AF673*$D673,0)</f>
        <v>-0.12984629627617703</v>
      </c>
      <c r="AH673">
        <f ca="1">IF(B673&gt;0,AH672+AG673*$D673,0)</f>
        <v>-0.73301369427703356</v>
      </c>
      <c r="AI673">
        <f ca="1">IF(AND(B673&gt;Analysis!$B$39,B673&lt;Analysis!$B$40),FilterInput(AF673,Analysis!$B$34,Analysis!$B$35),0)</f>
        <v>-0.22198407145715215</v>
      </c>
      <c r="AJ673">
        <f ca="1">MEDIAN2(AI673,Analysis!$B$5,2)</f>
        <v>-0.22198407145715215</v>
      </c>
      <c r="AK673">
        <f ca="1">AVERAGE2(AJ673,Analysis!$B$6,2)</f>
        <v>-0.22198407145715215</v>
      </c>
      <c r="AL673">
        <f ca="1">INTEGRAL2(R673,$B673,AL672,R672,$B672,Analysis!$B$22)</f>
        <v>-0.15876943891120371</v>
      </c>
      <c r="AM673">
        <f ca="1">IF(AND(B673&lt;Analysis!$B$40,B673&gt;0),INTEGRAL2(AL673,$B673,AM672,AL672,$B672,Analysis!$B$23),0)</f>
        <v>-0.72603922737904081</v>
      </c>
      <c r="AN673">
        <f ca="1">IF($P673,AM673*Analysis!$B$30+Analysis!$B$31,0)</f>
        <v>0.2629803863104796</v>
      </c>
      <c r="AO673">
        <f ca="1">AN673-'Flight Input'!$U673</f>
        <v>3.698038631047959E-2</v>
      </c>
      <c r="AQ673">
        <f>Analysis!$B$36*'Flight Input'!U673+IF('Flight Input'!U673 &gt; 0,Analysis!$B$37,0)</f>
        <v>-1.0209379999999999</v>
      </c>
      <c r="AR673">
        <f ca="1">_xlfn.COVARIANCE.P($AN$102:$AN$1102,'Flight Input'!U673:U1673)</f>
        <v>0</v>
      </c>
    </row>
    <row r="674" spans="1:44" x14ac:dyDescent="0.3">
      <c r="A674">
        <v>672</v>
      </c>
      <c r="B674">
        <f>'Flight Input'!M674</f>
        <v>14.468385999993188</v>
      </c>
      <c r="C674">
        <f ca="1">INDIRECT(CONCATENATE("'Flight Input'!",Analysis!$B$2,A674+2))</f>
        <v>9.6580725300000001</v>
      </c>
      <c r="D674">
        <f t="shared" si="1358"/>
        <v>2.0017999995616265E-2</v>
      </c>
      <c r="F674">
        <f t="shared" ca="1" si="1364"/>
        <v>141.90740083219038</v>
      </c>
      <c r="G674">
        <f t="shared" ca="1" si="1365"/>
        <v>1029.4968969110807</v>
      </c>
      <c r="I674">
        <f>SUM(D$2:D674)/COUNT(D$2:D674)</f>
        <v>2.1452062499996656E-2</v>
      </c>
      <c r="J674">
        <f t="shared" si="1359"/>
        <v>0.93315036703903809</v>
      </c>
      <c r="L674">
        <f ca="1">VARA(C$2:C674)</f>
        <v>6.7222316574956503E-2</v>
      </c>
      <c r="M674">
        <f t="shared" ca="1" si="1360"/>
        <v>-4.812820775093373E-4</v>
      </c>
      <c r="N674">
        <f t="shared" ca="1" si="1366"/>
        <v>1.3432515738779438</v>
      </c>
      <c r="O674" t="b">
        <f ca="1">IF(OR(O673,M674*MIN((B674-B$2)*Analysis!$B$19,1)&gt;Analysis!$B$18),TRUE,FALSE)</f>
        <v>1</v>
      </c>
      <c r="P674" t="b">
        <f>IF(OR('Flight Input'!N674=3,'Flight Input'!N674=9),TRUE,FALSE)</f>
        <v>1</v>
      </c>
      <c r="Q674">
        <f ca="1">IF(O674,Q673,SUM(C$2:C674)/COUNT(C$2:C674))+(Analysis!$D$14-500)/1000000</f>
        <v>9.8663243641175793</v>
      </c>
      <c r="R674">
        <f t="shared" ca="1" si="1361"/>
        <v>-0.20825183411757919</v>
      </c>
      <c r="S674">
        <f t="shared" ca="1" si="1367"/>
        <v>-0.16293822412565648</v>
      </c>
      <c r="T674">
        <f ca="1">IF(P674,T673+S674*$D674,0)</f>
        <v>-0.80570104823277222</v>
      </c>
      <c r="U674">
        <f ca="1">IF($P674,T674*Analysis!$B$28+Analysis!$B$29,0)</f>
        <v>0.25514947588361381</v>
      </c>
      <c r="V674">
        <f ca="1">U674-'Flight Input'!$U674</f>
        <v>2.9149475883613801E-2</v>
      </c>
      <c r="W674">
        <f ca="1">MEDIAN2(R674,Analysis!$B$5,2)</f>
        <v>-0.20825183411757919</v>
      </c>
      <c r="X674">
        <f t="shared" ref="X674:Y674" ca="1" si="1428">X673+W674*$D674</f>
        <v>-0.16293822412565648</v>
      </c>
      <c r="Y674">
        <f t="shared" ca="1" si="1428"/>
        <v>-0.72930092474887398</v>
      </c>
      <c r="AA674">
        <f ca="1">AVERAGE2(W674,Analysis!$B$6,2)</f>
        <v>-0.20825183411757919</v>
      </c>
      <c r="AB674">
        <f t="shared" ref="AB674:AC674" ca="1" si="1429">AB673+AA674*$D674</f>
        <v>-0.16293822412565648</v>
      </c>
      <c r="AC674">
        <f t="shared" ca="1" si="1429"/>
        <v>-0.72930092474887398</v>
      </c>
      <c r="AF674">
        <f ca="1">IF(B674&gt;0,C674-Analysis!$B$14,0)</f>
        <v>-0.19509486145715194</v>
      </c>
      <c r="AG674">
        <f ca="1">IF(B674&gt;0,AG673+AF674*$D674,0)</f>
        <v>-0.13375170521197105</v>
      </c>
      <c r="AH674">
        <f ca="1">IF(B674&gt;0,AH673+AG674*$D674,0)</f>
        <v>-0.73569113591138047</v>
      </c>
      <c r="AI674">
        <f ca="1">IF(AND(B674&gt;Analysis!$B$39,B674&lt;Analysis!$B$40),FilterInput(AF674,Analysis!$B$34,Analysis!$B$35),0)</f>
        <v>-0.19509486145715194</v>
      </c>
      <c r="AJ674">
        <f ca="1">MEDIAN2(AI674,Analysis!$B$5,2)</f>
        <v>-0.19509486145715194</v>
      </c>
      <c r="AK674">
        <f ca="1">AVERAGE2(AJ674,Analysis!$B$6,2)</f>
        <v>-0.19509486145715194</v>
      </c>
      <c r="AL674">
        <f ca="1">INTEGRAL2(R674,$B674,AL673,R673,$B673,Analysis!$B$22)</f>
        <v>-0.16293822412565648</v>
      </c>
      <c r="AM674">
        <f ca="1">IF(AND(B674&lt;Analysis!$B$40,B674&gt;0),INTEGRAL2(AL674,$B674,AM673,AL673,$B673,Analysis!$B$23),0)</f>
        <v>-0.72930092474887387</v>
      </c>
      <c r="AN674">
        <f ca="1">IF($P674,AM674*Analysis!$B$30+Analysis!$B$31,0)</f>
        <v>0.26134953762556307</v>
      </c>
      <c r="AO674">
        <f ca="1">AN674-'Flight Input'!$U674</f>
        <v>3.534953762556306E-2</v>
      </c>
      <c r="AQ674">
        <f>Analysis!$B$36*'Flight Input'!U674+IF('Flight Input'!U674 &gt; 0,Analysis!$B$37,0)</f>
        <v>-1.0209379999999999</v>
      </c>
      <c r="AR674">
        <f ca="1">_xlfn.COVARIANCE.P($AN$102:$AN$1102,'Flight Input'!U674:U1674)</f>
        <v>0</v>
      </c>
    </row>
    <row r="675" spans="1:44" x14ac:dyDescent="0.3">
      <c r="A675">
        <v>673</v>
      </c>
      <c r="B675">
        <f>'Flight Input'!M675</f>
        <v>14.490327999999863</v>
      </c>
      <c r="C675">
        <f ca="1">INDIRECT(CONCATENATE("'Flight Input'!",Analysis!$B$2,A675+2))</f>
        <v>9.9949675500000019</v>
      </c>
      <c r="D675">
        <f t="shared" si="1358"/>
        <v>2.1942000006674789E-2</v>
      </c>
      <c r="F675">
        <f t="shared" ca="1" si="1364"/>
        <v>142.12671041023918</v>
      </c>
      <c r="G675">
        <f t="shared" ca="1" si="1365"/>
        <v>1032.6154411918508</v>
      </c>
      <c r="I675">
        <f>SUM(D$2:D675)/COUNT(D$2:D675)</f>
        <v>2.1452790490348331E-2</v>
      </c>
      <c r="J675">
        <f t="shared" si="1359"/>
        <v>1.0228040038216266</v>
      </c>
      <c r="L675">
        <f ca="1">VARA(C$2:C675)</f>
        <v>6.7134607205319954E-2</v>
      </c>
      <c r="M675">
        <f t="shared" ca="1" si="1360"/>
        <v>-3.9973279377389266E-3</v>
      </c>
      <c r="N675">
        <f t="shared" ca="1" si="1366"/>
        <v>15.353888428471327</v>
      </c>
      <c r="O675" t="b">
        <f ca="1">IF(OR(O674,M675*MIN((B675-B$2)*Analysis!$B$19,1)&gt;Analysis!$B$18),TRUE,FALSE)</f>
        <v>1</v>
      </c>
      <c r="P675" t="b">
        <f>IF(OR('Flight Input'!N675=3,'Flight Input'!N675=9),TRUE,FALSE)</f>
        <v>1</v>
      </c>
      <c r="Q675">
        <f ca="1">IF(O675,Q674,SUM(C$2:C675)/COUNT(C$2:C675))+(Analysis!$D$14-500)/1000000</f>
        <v>9.8664343641175787</v>
      </c>
      <c r="R675">
        <f t="shared" ca="1" si="1361"/>
        <v>0.12853318588242324</v>
      </c>
      <c r="S675">
        <f t="shared" ca="1" si="1367"/>
        <v>-0.16011794896016643</v>
      </c>
      <c r="T675">
        <f ca="1">IF(P675,T674+S675*$D675,0)</f>
        <v>-0.80921435626992499</v>
      </c>
      <c r="U675">
        <f ca="1">IF($P675,T675*Analysis!$B$28+Analysis!$B$29,0)</f>
        <v>0.25339282186503742</v>
      </c>
      <c r="V675">
        <f ca="1">U675-'Flight Input'!$U675</f>
        <v>2.8392821865037415E-2</v>
      </c>
      <c r="W675">
        <f ca="1">MEDIAN2(R675,Analysis!$B$5,2)</f>
        <v>0.12853318588242324</v>
      </c>
      <c r="X675">
        <f t="shared" ref="X675:Y675" ca="1" si="1430">X674+W675*$D675</f>
        <v>-0.16011794896016643</v>
      </c>
      <c r="Y675">
        <f t="shared" ca="1" si="1430"/>
        <v>-0.73281423278602675</v>
      </c>
      <c r="AA675">
        <f ca="1">AVERAGE2(W675,Analysis!$B$6,2)</f>
        <v>0.12853318588242324</v>
      </c>
      <c r="AB675">
        <f t="shared" ref="AB675:AC675" ca="1" si="1431">AB674+AA675*$D675</f>
        <v>-0.16011794896016643</v>
      </c>
      <c r="AC675">
        <f t="shared" ca="1" si="1431"/>
        <v>-0.73281423278602675</v>
      </c>
      <c r="AF675">
        <f ca="1">IF(B675&gt;0,C675-Analysis!$B$14,0)</f>
        <v>0.14180015854284989</v>
      </c>
      <c r="AG675">
        <f ca="1">IF(B675&gt;0,AG674+AF675*$D675,0)</f>
        <v>-0.13064032613227736</v>
      </c>
      <c r="AH675">
        <f ca="1">IF(B675&gt;0,AH674+AG675*$D675,0)</f>
        <v>-0.73855764594824691</v>
      </c>
      <c r="AI675">
        <f ca="1">IF(AND(B675&gt;Analysis!$B$39,B675&lt;Analysis!$B$40),FilterInput(AF675,Analysis!$B$34,Analysis!$B$35),0)</f>
        <v>0.14180015854284989</v>
      </c>
      <c r="AJ675">
        <f ca="1">MEDIAN2(AI675,Analysis!$B$5,2)</f>
        <v>0.14180015854284989</v>
      </c>
      <c r="AK675">
        <f ca="1">AVERAGE2(AJ675,Analysis!$B$6,2)</f>
        <v>0.14180015854284989</v>
      </c>
      <c r="AL675">
        <f ca="1">INTEGRAL2(R675,$B675,AL674,R674,$B674,Analysis!$B$22)</f>
        <v>-0.16011794896016643</v>
      </c>
      <c r="AM675">
        <f ca="1">IF(AND(B675&lt;Analysis!$B$40,B675&gt;0),INTEGRAL2(AL675,$B675,AM674,AL674,$B674,Analysis!$B$23),0)</f>
        <v>-0.73281423278602664</v>
      </c>
      <c r="AN675">
        <f ca="1">IF($P675,AM675*Analysis!$B$30+Analysis!$B$31,0)</f>
        <v>0.25959288360698668</v>
      </c>
      <c r="AO675">
        <f ca="1">AN675-'Flight Input'!$U675</f>
        <v>3.4592883606986674E-2</v>
      </c>
      <c r="AQ675">
        <f>Analysis!$B$36*'Flight Input'!U675+IF('Flight Input'!U675 &gt; 0,Analysis!$B$37,0)</f>
        <v>-1.0229249999999999</v>
      </c>
      <c r="AR675">
        <f ca="1">_xlfn.COVARIANCE.P($AN$102:$AN$1102,'Flight Input'!U675:U1675)</f>
        <v>0</v>
      </c>
    </row>
    <row r="676" spans="1:44" x14ac:dyDescent="0.3">
      <c r="A676">
        <v>674</v>
      </c>
      <c r="B676">
        <f>'Flight Input'!M676</f>
        <v>14.505971999999019</v>
      </c>
      <c r="C676">
        <f ca="1">INDIRECT(CONCATENATE("'Flight Input'!",Analysis!$B$2,A676+2))</f>
        <v>10.23450813</v>
      </c>
      <c r="D676">
        <f t="shared" si="1358"/>
        <v>1.5643999999156222E-2</v>
      </c>
      <c r="F676">
        <f t="shared" ca="1" si="1364"/>
        <v>142.28681905541626</v>
      </c>
      <c r="G676">
        <f t="shared" ca="1" si="1365"/>
        <v>1034.8413761890336</v>
      </c>
      <c r="I676">
        <f>SUM(D$2:D676)/COUNT(D$2:D676)</f>
        <v>2.144417210683024E-2</v>
      </c>
      <c r="J676">
        <f t="shared" si="1359"/>
        <v>0.72952221802833839</v>
      </c>
      <c r="L676">
        <f ca="1">VARA(C$2:C676)</f>
        <v>6.7196328064976621E-2</v>
      </c>
      <c r="M676">
        <f t="shared" ca="1" si="1360"/>
        <v>3.9453374878544809E-3</v>
      </c>
      <c r="N676">
        <f t="shared" ca="1" si="1366"/>
        <v>15.31197775587561</v>
      </c>
      <c r="O676" t="b">
        <f ca="1">IF(OR(O675,M676*MIN((B676-B$2)*Analysis!$B$19,1)&gt;Analysis!$B$18),TRUE,FALSE)</f>
        <v>1</v>
      </c>
      <c r="P676" t="b">
        <f>IF(OR('Flight Input'!N676=3,'Flight Input'!N676=9),TRUE,FALSE)</f>
        <v>1</v>
      </c>
      <c r="Q676">
        <f ca="1">IF(O676,Q675,SUM(C$2:C676)/COUNT(C$2:C676))+(Analysis!$D$14-500)/1000000</f>
        <v>9.8665443641175781</v>
      </c>
      <c r="R676">
        <f t="shared" ca="1" si="1361"/>
        <v>0.36796376588242197</v>
      </c>
      <c r="S676">
        <f t="shared" ca="1" si="1367"/>
        <v>-0.15436152380701229</v>
      </c>
      <c r="T676">
        <f ca="1">IF(P676,T675+S676*$D676,0)</f>
        <v>-0.81162918794823169</v>
      </c>
      <c r="U676">
        <f ca="1">IF($P676,T676*Analysis!$B$28+Analysis!$B$29,0)</f>
        <v>0.25218540602588407</v>
      </c>
      <c r="V676">
        <f ca="1">U676-'Flight Input'!$U676</f>
        <v>2.8185406025884069E-2</v>
      </c>
      <c r="W676">
        <f ca="1">MEDIAN2(R676,Analysis!$B$5,2)</f>
        <v>0.36796376588242197</v>
      </c>
      <c r="X676">
        <f t="shared" ref="X676:Y676" ca="1" si="1432">X675+W676*$D676</f>
        <v>-0.15436152380701229</v>
      </c>
      <c r="Y676">
        <f t="shared" ca="1" si="1432"/>
        <v>-0.73522906446433345</v>
      </c>
      <c r="AA676">
        <f ca="1">AVERAGE2(W676,Analysis!$B$6,2)</f>
        <v>0.36796376588242197</v>
      </c>
      <c r="AB676">
        <f t="shared" ref="AB676:AC676" ca="1" si="1433">AB675+AA676*$D676</f>
        <v>-0.15436152380701229</v>
      </c>
      <c r="AC676">
        <f t="shared" ca="1" si="1433"/>
        <v>-0.73522906446433345</v>
      </c>
      <c r="AF676">
        <f ca="1">IF(B676&gt;0,C676-Analysis!$B$14,0)</f>
        <v>0.381340738542848</v>
      </c>
      <c r="AG676">
        <f ca="1">IF(B676&gt;0,AG675+AF676*$D676,0)</f>
        <v>-0.12467463161883481</v>
      </c>
      <c r="AH676">
        <f ca="1">IF(B676&gt;0,AH675+AG676*$D676,0)</f>
        <v>-0.74050805588518676</v>
      </c>
      <c r="AI676">
        <f ca="1">IF(AND(B676&gt;Analysis!$B$39,B676&lt;Analysis!$B$40),FilterInput(AF676,Analysis!$B$34,Analysis!$B$35),0)</f>
        <v>0.381340738542848</v>
      </c>
      <c r="AJ676">
        <f ca="1">MEDIAN2(AI676,Analysis!$B$5,2)</f>
        <v>0.381340738542848</v>
      </c>
      <c r="AK676">
        <f ca="1">AVERAGE2(AJ676,Analysis!$B$6,2)</f>
        <v>0.381340738542848</v>
      </c>
      <c r="AL676">
        <f ca="1">INTEGRAL2(R676,$B676,AL675,R675,$B675,Analysis!$B$22)</f>
        <v>-0.15436152380701229</v>
      </c>
      <c r="AM676">
        <f ca="1">IF(AND(B676&lt;Analysis!$B$40,B676&gt;0),INTEGRAL2(AL676,$B676,AM675,AL675,$B675,Analysis!$B$23),0)</f>
        <v>-0.73522906446433334</v>
      </c>
      <c r="AN676">
        <f ca="1">IF($P676,AM676*Analysis!$B$30+Analysis!$B$31,0)</f>
        <v>0.25838546776783333</v>
      </c>
      <c r="AO676">
        <f ca="1">AN676-'Flight Input'!$U676</f>
        <v>3.4385467767833328E-2</v>
      </c>
      <c r="AQ676">
        <f>Analysis!$B$36*'Flight Input'!U676+IF('Flight Input'!U676 &gt; 0,Analysis!$B$37,0)</f>
        <v>-1.024912</v>
      </c>
      <c r="AR676">
        <f ca="1">_xlfn.COVARIANCE.P($AN$102:$AN$1102,'Flight Input'!U676:U1676)</f>
        <v>0</v>
      </c>
    </row>
    <row r="677" spans="1:44" x14ac:dyDescent="0.3">
      <c r="A677">
        <v>675</v>
      </c>
      <c r="B677">
        <f>'Flight Input'!M677</f>
        <v>14.53057699999772</v>
      </c>
      <c r="C677">
        <f ca="1">INDIRECT(CONCATENATE("'Flight Input'!",Analysis!$B$2,A677+2))</f>
        <v>10.398178170000001</v>
      </c>
      <c r="D677">
        <f t="shared" si="1358"/>
        <v>2.4604999998700805E-2</v>
      </c>
      <c r="F677">
        <f t="shared" ca="1" si="1364"/>
        <v>142.5426662292756</v>
      </c>
      <c r="G677">
        <f t="shared" ca="1" si="1365"/>
        <v>1038.3486384914197</v>
      </c>
      <c r="I677">
        <f>SUM(D$2:D677)/COUNT(D$2:D677)</f>
        <v>2.1448854814818199E-2</v>
      </c>
      <c r="J677">
        <f t="shared" si="1359"/>
        <v>1.1471474916088362</v>
      </c>
      <c r="L677">
        <f ca="1">VARA(C$2:C677)</f>
        <v>6.7456572876634369E-2</v>
      </c>
      <c r="M677">
        <f t="shared" ca="1" si="1360"/>
        <v>1.0576907607050972E-2</v>
      </c>
      <c r="N677">
        <f t="shared" ca="1" si="1366"/>
        <v>6.6519016463581959</v>
      </c>
      <c r="O677" t="b">
        <f ca="1">IF(OR(O676,M677*MIN((B677-B$2)*Analysis!$B$19,1)&gt;Analysis!$B$18),TRUE,FALSE)</f>
        <v>1</v>
      </c>
      <c r="P677" t="b">
        <f>IF(OR('Flight Input'!N677=3,'Flight Input'!N677=9),TRUE,FALSE)</f>
        <v>1</v>
      </c>
      <c r="Q677">
        <f ca="1">IF(O677,Q676,SUM(C$2:C677)/COUNT(C$2:C677))+(Analysis!$D$14-500)/1000000</f>
        <v>9.8666543641175775</v>
      </c>
      <c r="R677">
        <f t="shared" ca="1" si="1361"/>
        <v>0.53152380588242387</v>
      </c>
      <c r="S677">
        <f t="shared" ca="1" si="1367"/>
        <v>-0.1412833805639658</v>
      </c>
      <c r="T677">
        <f ca="1">IF(P677,T676+S677*$D677,0)</f>
        <v>-0.8151054655268245</v>
      </c>
      <c r="U677">
        <f ca="1">IF($P677,T677*Analysis!$B$28+Analysis!$B$29,0)</f>
        <v>0.25044726723658767</v>
      </c>
      <c r="V677">
        <f ca="1">U677-'Flight Input'!$U677</f>
        <v>2.7447267236587664E-2</v>
      </c>
      <c r="W677">
        <f ca="1">MEDIAN2(R677,Analysis!$B$5,2)</f>
        <v>0.53152380588242387</v>
      </c>
      <c r="X677">
        <f t="shared" ref="X677:Y677" ca="1" si="1434">X676+W677*$D677</f>
        <v>-0.1412833805639658</v>
      </c>
      <c r="Y677">
        <f t="shared" ca="1" si="1434"/>
        <v>-0.73870534204292626</v>
      </c>
      <c r="AA677">
        <f ca="1">AVERAGE2(W677,Analysis!$B$6,2)</f>
        <v>0.53152380588242387</v>
      </c>
      <c r="AB677">
        <f t="shared" ref="AB677:AC677" ca="1" si="1435">AB676+AA677*$D677</f>
        <v>-0.1412833805639658</v>
      </c>
      <c r="AC677">
        <f t="shared" ca="1" si="1435"/>
        <v>-0.73870534204292626</v>
      </c>
      <c r="AF677">
        <f ca="1">IF(B677&gt;0,C677-Analysis!$B$14,0)</f>
        <v>0.54501077854284929</v>
      </c>
      <c r="AG677">
        <f ca="1">IF(B677&gt;0,AG676+AF677*$D677,0)</f>
        <v>-0.11126464141349608</v>
      </c>
      <c r="AH677">
        <f ca="1">IF(B677&gt;0,AH676+AG677*$D677,0)</f>
        <v>-0.74324572238702125</v>
      </c>
      <c r="AI677">
        <f ca="1">IF(AND(B677&gt;Analysis!$B$39,B677&lt;Analysis!$B$40),FilterInput(AF677,Analysis!$B$34,Analysis!$B$35),0)</f>
        <v>0.54501077854284929</v>
      </c>
      <c r="AJ677">
        <f ca="1">MEDIAN2(AI677,Analysis!$B$5,2)</f>
        <v>0.54501077854284929</v>
      </c>
      <c r="AK677">
        <f ca="1">AVERAGE2(AJ677,Analysis!$B$6,2)</f>
        <v>0.54501077854284929</v>
      </c>
      <c r="AL677">
        <f ca="1">INTEGRAL2(R677,$B677,AL676,R676,$B676,Analysis!$B$22)</f>
        <v>-0.1412833805639658</v>
      </c>
      <c r="AM677">
        <f ca="1">IF(AND(B677&lt;Analysis!$B$40,B677&gt;0),INTEGRAL2(AL677,$B677,AM676,AL676,$B676,Analysis!$B$23),0)</f>
        <v>-0.73870534204292615</v>
      </c>
      <c r="AN677">
        <f ca="1">IF($P677,AM677*Analysis!$B$30+Analysis!$B$31,0)</f>
        <v>0.25664732897853693</v>
      </c>
      <c r="AO677">
        <f ca="1">AN677-'Flight Input'!$U677</f>
        <v>3.3647328978536922E-2</v>
      </c>
      <c r="AQ677">
        <f>Analysis!$B$36*'Flight Input'!U677+IF('Flight Input'!U677 &gt; 0,Analysis!$B$37,0)</f>
        <v>-1.026899</v>
      </c>
      <c r="AR677">
        <f ca="1">_xlfn.COVARIANCE.P($AN$102:$AN$1102,'Flight Input'!U677:U1677)</f>
        <v>0</v>
      </c>
    </row>
    <row r="678" spans="1:44" x14ac:dyDescent="0.3">
      <c r="A678">
        <v>676</v>
      </c>
      <c r="B678">
        <f>'Flight Input'!M678</f>
        <v>14.550180000005639</v>
      </c>
      <c r="C678">
        <f ca="1">INDIRECT(CONCATENATE("'Flight Input'!",Analysis!$B$2,A678+2))</f>
        <v>10.25734581</v>
      </c>
      <c r="D678">
        <f t="shared" si="1358"/>
        <v>1.9603000007919036E-2</v>
      </c>
      <c r="F678">
        <f t="shared" ca="1" si="1364"/>
        <v>142.74374097927026</v>
      </c>
      <c r="G678">
        <f t="shared" ca="1" si="1365"/>
        <v>1041.1468440469666</v>
      </c>
      <c r="I678">
        <f>SUM(D$2:D678)/COUNT(D$2:D678)</f>
        <v>2.1446124260370122E-2</v>
      </c>
      <c r="J678">
        <f t="shared" si="1359"/>
        <v>0.91405793279595238</v>
      </c>
      <c r="L678">
        <f ca="1">VARA(C$2:C678)</f>
        <v>6.7539401910391775E-2</v>
      </c>
      <c r="M678">
        <f t="shared" ca="1" si="1360"/>
        <v>4.2253243750418629E-3</v>
      </c>
      <c r="N678">
        <f t="shared" ca="1" si="1366"/>
        <v>-7.1842248606391292</v>
      </c>
      <c r="O678" t="b">
        <f ca="1">IF(OR(O677,M678*MIN((B678-B$2)*Analysis!$B$19,1)&gt;Analysis!$B$18),TRUE,FALSE)</f>
        <v>1</v>
      </c>
      <c r="P678" t="b">
        <f>IF(OR('Flight Input'!N678=3,'Flight Input'!N678=9),TRUE,FALSE)</f>
        <v>1</v>
      </c>
      <c r="Q678">
        <f ca="1">IF(O678,Q677,SUM(C$2:C678)/COUNT(C$2:C678))+(Analysis!$D$14-500)/1000000</f>
        <v>9.8667643641175768</v>
      </c>
      <c r="R678">
        <f t="shared" ca="1" si="1361"/>
        <v>0.39058144588242349</v>
      </c>
      <c r="S678">
        <f t="shared" ca="1" si="1367"/>
        <v>-0.13362681247723962</v>
      </c>
      <c r="T678">
        <f ca="1">IF(P678,T677+S678*$D678,0)</f>
        <v>-0.81772495193287398</v>
      </c>
      <c r="U678">
        <f ca="1">IF($P678,T678*Analysis!$B$28+Analysis!$B$29,0)</f>
        <v>0.24913752403356293</v>
      </c>
      <c r="V678">
        <f ca="1">U678-'Flight Input'!$U678</f>
        <v>2.7137524033562926E-2</v>
      </c>
      <c r="W678">
        <f ca="1">MEDIAN2(R678,Analysis!$B$5,2)</f>
        <v>0.39058144588242349</v>
      </c>
      <c r="X678">
        <f t="shared" ref="X678:Y678" ca="1" si="1436">X677+W678*$D678</f>
        <v>-0.13362681247723962</v>
      </c>
      <c r="Y678">
        <f t="shared" ca="1" si="1436"/>
        <v>-0.74132482844897574</v>
      </c>
      <c r="AA678">
        <f ca="1">AVERAGE2(W678,Analysis!$B$6,2)</f>
        <v>0.39058144588242349</v>
      </c>
      <c r="AB678">
        <f t="shared" ref="AB678:AC678" ca="1" si="1437">AB677+AA678*$D678</f>
        <v>-0.13362681247723962</v>
      </c>
      <c r="AC678">
        <f t="shared" ca="1" si="1437"/>
        <v>-0.74132482844897574</v>
      </c>
      <c r="AF678">
        <f ca="1">IF(B678&gt;0,C678-Analysis!$B$14,0)</f>
        <v>0.40417841854284831</v>
      </c>
      <c r="AG678">
        <f ca="1">IF(B678&gt;0,AG677+AF678*$D678,0)</f>
        <v>-0.10334153187159992</v>
      </c>
      <c r="AH678">
        <f ca="1">IF(B678&gt;0,AH677+AG678*$D678,0)</f>
        <v>-0.74527152643711858</v>
      </c>
      <c r="AI678">
        <f ca="1">IF(AND(B678&gt;Analysis!$B$39,B678&lt;Analysis!$B$40),FilterInput(AF678,Analysis!$B$34,Analysis!$B$35),0)</f>
        <v>0.40417841854284831</v>
      </c>
      <c r="AJ678">
        <f ca="1">MEDIAN2(AI678,Analysis!$B$5,2)</f>
        <v>0.40417841854284831</v>
      </c>
      <c r="AK678">
        <f ca="1">AVERAGE2(AJ678,Analysis!$B$6,2)</f>
        <v>0.40417841854284831</v>
      </c>
      <c r="AL678">
        <f ca="1">INTEGRAL2(R678,$B678,AL677,R677,$B677,Analysis!$B$22)</f>
        <v>-0.13362681247723962</v>
      </c>
      <c r="AM678">
        <f ca="1">IF(AND(B678&lt;Analysis!$B$40,B678&gt;0),INTEGRAL2(AL678,$B678,AM677,AL677,$B677,Analysis!$B$23),0)</f>
        <v>-0.74132482844897563</v>
      </c>
      <c r="AN678">
        <f ca="1">IF($P678,AM678*Analysis!$B$30+Analysis!$B$31,0)</f>
        <v>0.25533758577551219</v>
      </c>
      <c r="AO678">
        <f ca="1">AN678-'Flight Input'!$U678</f>
        <v>3.3337585775512185E-2</v>
      </c>
      <c r="AQ678">
        <f>Analysis!$B$36*'Flight Input'!U678+IF('Flight Input'!U678 &gt; 0,Analysis!$B$37,0)</f>
        <v>-1.028886</v>
      </c>
      <c r="AR678">
        <f ca="1">_xlfn.COVARIANCE.P($AN$102:$AN$1102,'Flight Input'!U678:U1678)</f>
        <v>0</v>
      </c>
    </row>
    <row r="679" spans="1:44" x14ac:dyDescent="0.3">
      <c r="A679">
        <v>677</v>
      </c>
      <c r="B679">
        <f>'Flight Input'!M679</f>
        <v>14.574242999995477</v>
      </c>
      <c r="C679">
        <f ca="1">INDIRECT(CONCATENATE("'Flight Input'!",Analysis!$B$2,A679+2))</f>
        <v>10.22396238</v>
      </c>
      <c r="D679">
        <f t="shared" si="1358"/>
        <v>2.4062999989837408E-2</v>
      </c>
      <c r="F679">
        <f t="shared" ca="1" si="1364"/>
        <v>142.98976018591628</v>
      </c>
      <c r="G679">
        <f t="shared" ca="1" si="1365"/>
        <v>1044.5876066448673</v>
      </c>
      <c r="I679">
        <f>SUM(D$2:D679)/COUNT(D$2:D679)</f>
        <v>2.1449989660265938E-2</v>
      </c>
      <c r="J679">
        <f t="shared" si="1359"/>
        <v>1.1218187221046461</v>
      </c>
      <c r="L679">
        <f ca="1">VARA(C$2:C679)</f>
        <v>6.7588517736460296E-2</v>
      </c>
      <c r="M679">
        <f t="shared" ca="1" si="1360"/>
        <v>2.0411347749351581E-3</v>
      </c>
      <c r="N679">
        <f t="shared" ca="1" si="1366"/>
        <v>-1.3873344975314621</v>
      </c>
      <c r="O679" t="b">
        <f ca="1">IF(OR(O678,M679*MIN((B679-B$2)*Analysis!$B$19,1)&gt;Analysis!$B$18),TRUE,FALSE)</f>
        <v>1</v>
      </c>
      <c r="P679" t="b">
        <f>IF(OR('Flight Input'!N679=3,'Flight Input'!N679=9),TRUE,FALSE)</f>
        <v>1</v>
      </c>
      <c r="Q679">
        <f ca="1">IF(O679,Q678,SUM(C$2:C679)/COUNT(C$2:C679))+(Analysis!$D$14-500)/1000000</f>
        <v>9.8668743641175762</v>
      </c>
      <c r="R679">
        <f t="shared" ca="1" si="1361"/>
        <v>0.35708801588242345</v>
      </c>
      <c r="S679">
        <f t="shared" ca="1" si="1367"/>
        <v>-0.1250342035546898</v>
      </c>
      <c r="T679">
        <f ca="1">IF(P679,T678+S679*$D679,0)</f>
        <v>-0.82073364997173981</v>
      </c>
      <c r="U679">
        <f ca="1">IF($P679,T679*Analysis!$B$28+Analysis!$B$29,0)</f>
        <v>0.24763317501413001</v>
      </c>
      <c r="V679">
        <f ca="1">U679-'Flight Input'!$U679</f>
        <v>2.5633175014130011E-2</v>
      </c>
      <c r="W679">
        <f ca="1">MEDIAN2(R679,Analysis!$B$5,2)</f>
        <v>0.35708801588242345</v>
      </c>
      <c r="X679">
        <f t="shared" ref="X679:Y679" ca="1" si="1438">X678+W679*$D679</f>
        <v>-0.1250342035546898</v>
      </c>
      <c r="Y679">
        <f t="shared" ca="1" si="1438"/>
        <v>-0.74433352648784157</v>
      </c>
      <c r="AA679">
        <f ca="1">AVERAGE2(W679,Analysis!$B$6,2)</f>
        <v>0.35708801588242345</v>
      </c>
      <c r="AB679">
        <f t="shared" ref="AB679:AC679" ca="1" si="1439">AB678+AA679*$D679</f>
        <v>-0.1250342035546898</v>
      </c>
      <c r="AC679">
        <f t="shared" ca="1" si="1439"/>
        <v>-0.74433352648784157</v>
      </c>
      <c r="AF679">
        <f ca="1">IF(B679&gt;0,C679-Analysis!$B$14,0)</f>
        <v>0.37079498854284765</v>
      </c>
      <c r="AG679">
        <f ca="1">IF(B679&gt;0,AG678+AF679*$D679,0)</f>
        <v>-9.4419092066061611E-2</v>
      </c>
      <c r="AH679">
        <f ca="1">IF(B679&gt;0,AH678+AG679*$D679,0)</f>
        <v>-0.74754353304854471</v>
      </c>
      <c r="AI679">
        <f ca="1">IF(AND(B679&gt;Analysis!$B$39,B679&lt;Analysis!$B$40),FilterInput(AF679,Analysis!$B$34,Analysis!$B$35),0)</f>
        <v>0.37079498854284765</v>
      </c>
      <c r="AJ679">
        <f ca="1">MEDIAN2(AI679,Analysis!$B$5,2)</f>
        <v>0.37079498854284765</v>
      </c>
      <c r="AK679">
        <f ca="1">AVERAGE2(AJ679,Analysis!$B$6,2)</f>
        <v>0.37079498854284765</v>
      </c>
      <c r="AL679">
        <f ca="1">INTEGRAL2(R679,$B679,AL678,R678,$B678,Analysis!$B$22)</f>
        <v>-0.1250342035546898</v>
      </c>
      <c r="AM679">
        <f ca="1">IF(AND(B679&lt;Analysis!$B$40,B679&gt;0),INTEGRAL2(AL679,$B679,AM678,AL678,$B678,Analysis!$B$23),0)</f>
        <v>-0.74433352648784146</v>
      </c>
      <c r="AN679">
        <f ca="1">IF($P679,AM679*Analysis!$B$30+Analysis!$B$31,0)</f>
        <v>0.25383323675607927</v>
      </c>
      <c r="AO679">
        <f ca="1">AN679-'Flight Input'!$U679</f>
        <v>3.183323675607927E-2</v>
      </c>
      <c r="AQ679">
        <f>Analysis!$B$36*'Flight Input'!U679+IF('Flight Input'!U679 &gt; 0,Analysis!$B$37,0)</f>
        <v>-1.028886</v>
      </c>
      <c r="AR679">
        <f ca="1">_xlfn.COVARIANCE.P($AN$102:$AN$1102,'Flight Input'!U679:U1679)</f>
        <v>0</v>
      </c>
    </row>
    <row r="680" spans="1:44" x14ac:dyDescent="0.3">
      <c r="A680">
        <v>678</v>
      </c>
      <c r="B680">
        <f>'Flight Input'!M680</f>
        <v>14.589649000001373</v>
      </c>
      <c r="C680">
        <f ca="1">INDIRECT(CONCATENATE("'Flight Input'!",Analysis!$B$2,A680+2))</f>
        <v>10.221500069999999</v>
      </c>
      <c r="D680">
        <f t="shared" si="1358"/>
        <v>1.5406000005896203E-2</v>
      </c>
      <c r="F680">
        <f t="shared" ca="1" si="1364"/>
        <v>143.14723261605496</v>
      </c>
      <c r="G680">
        <f t="shared" ca="1" si="1365"/>
        <v>1046.7929329113942</v>
      </c>
      <c r="I680">
        <f>SUM(D$2:D680)/COUNT(D$2:D680)</f>
        <v>2.1441075221247694E-2</v>
      </c>
      <c r="J680">
        <f t="shared" si="1359"/>
        <v>0.71852739878591321</v>
      </c>
      <c r="L680">
        <f ca="1">VARA(C$2:C680)</f>
        <v>6.7634758856565766E-2</v>
      </c>
      <c r="M680">
        <f t="shared" ca="1" si="1360"/>
        <v>3.0015007197048034E-3</v>
      </c>
      <c r="N680">
        <f t="shared" ca="1" si="1366"/>
        <v>-0.15982798903400769</v>
      </c>
      <c r="O680" t="b">
        <f ca="1">IF(OR(O679,M680*MIN((B680-B$2)*Analysis!$B$19,1)&gt;Analysis!$B$18),TRUE,FALSE)</f>
        <v>1</v>
      </c>
      <c r="P680" t="b">
        <f>IF(OR('Flight Input'!N680=3,'Flight Input'!N680=9),TRUE,FALSE)</f>
        <v>1</v>
      </c>
      <c r="Q680">
        <f ca="1">IF(O680,Q679,SUM(C$2:C680)/COUNT(C$2:C680))+(Analysis!$D$14-500)/1000000</f>
        <v>9.8669843641175756</v>
      </c>
      <c r="R680">
        <f t="shared" ca="1" si="1361"/>
        <v>0.35451570588242376</v>
      </c>
      <c r="S680">
        <f t="shared" ca="1" si="1367"/>
        <v>-0.11957253458777489</v>
      </c>
      <c r="T680">
        <f ca="1">IF(P680,T679+S680*$D680,0)</f>
        <v>-0.8225757844403041</v>
      </c>
      <c r="U680">
        <f ca="1">IF($P680,T680*Analysis!$B$28+Analysis!$B$29,0)</f>
        <v>0.24671210777984787</v>
      </c>
      <c r="V680">
        <f ca="1">U680-'Flight Input'!$U680</f>
        <v>1.8712107779847859E-2</v>
      </c>
      <c r="W680">
        <f ca="1">MEDIAN2(R680,Analysis!$B$5,2)</f>
        <v>0.35451570588242376</v>
      </c>
      <c r="X680">
        <f t="shared" ref="X680:Y680" ca="1" si="1440">X679+W680*$D680</f>
        <v>-0.11957253458777489</v>
      </c>
      <c r="Y680">
        <f t="shared" ca="1" si="1440"/>
        <v>-0.74617566095640586</v>
      </c>
      <c r="AA680">
        <f ca="1">AVERAGE2(W680,Analysis!$B$6,2)</f>
        <v>0.35451570588242376</v>
      </c>
      <c r="AB680">
        <f t="shared" ref="AB680:AC680" ca="1" si="1441">AB679+AA680*$D680</f>
        <v>-0.11957253458777489</v>
      </c>
      <c r="AC680">
        <f t="shared" ca="1" si="1441"/>
        <v>-0.74617566095640586</v>
      </c>
      <c r="AF680">
        <f ca="1">IF(B680&gt;0,C680-Analysis!$B$14,0)</f>
        <v>0.36833267854284735</v>
      </c>
      <c r="AG680">
        <f ca="1">IF(B680&gt;0,AG679+AF680*$D680,0)</f>
        <v>-8.874455881825874E-2</v>
      </c>
      <c r="AH680">
        <f ca="1">IF(B680&gt;0,AH679+AG680*$D680,0)</f>
        <v>-0.74891073172222211</v>
      </c>
      <c r="AI680">
        <f ca="1">IF(AND(B680&gt;Analysis!$B$39,B680&lt;Analysis!$B$40),FilterInput(AF680,Analysis!$B$34,Analysis!$B$35),0)</f>
        <v>0.36833267854284735</v>
      </c>
      <c r="AJ680">
        <f ca="1">MEDIAN2(AI680,Analysis!$B$5,2)</f>
        <v>0.36833267854284735</v>
      </c>
      <c r="AK680">
        <f ca="1">AVERAGE2(AJ680,Analysis!$B$6,2)</f>
        <v>0.36833267854284735</v>
      </c>
      <c r="AL680">
        <f ca="1">INTEGRAL2(R680,$B680,AL679,R679,$B679,Analysis!$B$22)</f>
        <v>-0.11957253458777489</v>
      </c>
      <c r="AM680">
        <f ca="1">IF(AND(B680&lt;Analysis!$B$40,B680&gt;0),INTEGRAL2(AL680,$B680,AM679,AL679,$B679,Analysis!$B$23),0)</f>
        <v>-0.74617566095640575</v>
      </c>
      <c r="AN680">
        <f ca="1">IF($P680,AM680*Analysis!$B$30+Analysis!$B$31,0)</f>
        <v>0.25291216952179713</v>
      </c>
      <c r="AO680">
        <f ca="1">AN680-'Flight Input'!$U680</f>
        <v>2.4912169521797117E-2</v>
      </c>
      <c r="AQ680">
        <f>Analysis!$B$36*'Flight Input'!U680+IF('Flight Input'!U680 &gt; 0,Analysis!$B$37,0)</f>
        <v>-1.016964</v>
      </c>
      <c r="AR680">
        <f ca="1">_xlfn.COVARIANCE.P($AN$102:$AN$1102,'Flight Input'!U680:U1680)</f>
        <v>0</v>
      </c>
    </row>
    <row r="681" spans="1:44" x14ac:dyDescent="0.3">
      <c r="A681">
        <v>679</v>
      </c>
      <c r="B681">
        <f>'Flight Input'!M681</f>
        <v>14.611302000004798</v>
      </c>
      <c r="C681">
        <f ca="1">INDIRECT(CONCATENATE("'Flight Input'!",Analysis!$B$2,A681+2))</f>
        <v>10.365952320000002</v>
      </c>
      <c r="D681">
        <f t="shared" si="1358"/>
        <v>2.1653000003425404E-2</v>
      </c>
      <c r="F681">
        <f t="shared" ca="1" si="1364"/>
        <v>143.37168658167542</v>
      </c>
      <c r="G681">
        <f t="shared" ca="1" si="1365"/>
        <v>1049.8973600414383</v>
      </c>
      <c r="I681">
        <f>SUM(D$2:D681)/COUNT(D$2:D681)</f>
        <v>2.1441387334328956E-2</v>
      </c>
      <c r="J681">
        <f t="shared" si="1359"/>
        <v>1.0098693552705726</v>
      </c>
      <c r="L681">
        <f ca="1">VARA(C$2:C681)</f>
        <v>6.7844661139276022E-2</v>
      </c>
      <c r="M681">
        <f t="shared" ca="1" si="1360"/>
        <v>9.6939122836119853E-3</v>
      </c>
      <c r="N681">
        <f t="shared" ca="1" si="1366"/>
        <v>6.6712349317485149</v>
      </c>
      <c r="O681" t="b">
        <f ca="1">IF(OR(O680,M681*MIN((B681-B$2)*Analysis!$B$19,1)&gt;Analysis!$B$18),TRUE,FALSE)</f>
        <v>1</v>
      </c>
      <c r="P681" t="b">
        <f>IF(OR('Flight Input'!N681=3,'Flight Input'!N681=9),TRUE,FALSE)</f>
        <v>1</v>
      </c>
      <c r="Q681">
        <f ca="1">IF(O681,Q680,SUM(C$2:C681)/COUNT(C$2:C681))+(Analysis!$D$14-500)/1000000</f>
        <v>9.867094364117575</v>
      </c>
      <c r="R681">
        <f t="shared" ca="1" si="1361"/>
        <v>0.49885795588242665</v>
      </c>
      <c r="S681">
        <f t="shared" ca="1" si="1367"/>
        <v>-0.10877076326734392</v>
      </c>
      <c r="T681">
        <f ca="1">IF(P681,T680+S681*$D681,0)</f>
        <v>-0.82493099777770451</v>
      </c>
      <c r="U681">
        <f ca="1">IF($P681,T681*Analysis!$B$28+Analysis!$B$29,0)</f>
        <v>0.24553450111114766</v>
      </c>
      <c r="V681">
        <f ca="1">U681-'Flight Input'!$U681</f>
        <v>1.8534501111147655E-2</v>
      </c>
      <c r="W681">
        <f ca="1">MEDIAN2(R681,Analysis!$B$5,2)</f>
        <v>0.49885795588242665</v>
      </c>
      <c r="X681">
        <f t="shared" ref="X681:Y681" ca="1" si="1442">X680+W681*$D681</f>
        <v>-0.10877076326734392</v>
      </c>
      <c r="Y681">
        <f t="shared" ca="1" si="1442"/>
        <v>-0.74853087429380627</v>
      </c>
      <c r="AA681">
        <f ca="1">AVERAGE2(W681,Analysis!$B$6,2)</f>
        <v>0.49885795588242665</v>
      </c>
      <c r="AB681">
        <f t="shared" ref="AB681:AC681" ca="1" si="1443">AB680+AA681*$D681</f>
        <v>-0.10877076326734392</v>
      </c>
      <c r="AC681">
        <f t="shared" ca="1" si="1443"/>
        <v>-0.74853087429380627</v>
      </c>
      <c r="AF681">
        <f ca="1">IF(B681&gt;0,C681-Analysis!$B$14,0)</f>
        <v>0.51278492854284963</v>
      </c>
      <c r="AG681">
        <f ca="1">IF(B681&gt;0,AG680+AF681*$D681,0)</f>
        <v>-7.764122675876392E-2</v>
      </c>
      <c r="AH681">
        <f ca="1">IF(B681&gt;0,AH680+AG681*$D681,0)</f>
        <v>-0.75059189720549557</v>
      </c>
      <c r="AI681">
        <f ca="1">IF(AND(B681&gt;Analysis!$B$39,B681&lt;Analysis!$B$40),FilterInput(AF681,Analysis!$B$34,Analysis!$B$35),0)</f>
        <v>0.51278492854284963</v>
      </c>
      <c r="AJ681">
        <f ca="1">MEDIAN2(AI681,Analysis!$B$5,2)</f>
        <v>0.51278492854284963</v>
      </c>
      <c r="AK681">
        <f ca="1">AVERAGE2(AJ681,Analysis!$B$6,2)</f>
        <v>0.51278492854284963</v>
      </c>
      <c r="AL681">
        <f ca="1">INTEGRAL2(R681,$B681,AL680,R680,$B680,Analysis!$B$22)</f>
        <v>-0.10877076326734392</v>
      </c>
      <c r="AM681">
        <f ca="1">IF(AND(B681&lt;Analysis!$B$40,B681&gt;0),INTEGRAL2(AL681,$B681,AM680,AL680,$B680,Analysis!$B$23),0)</f>
        <v>-0.74853087429380616</v>
      </c>
      <c r="AN681">
        <f ca="1">IF($P681,AM681*Analysis!$B$30+Analysis!$B$31,0)</f>
        <v>0.25173456285309692</v>
      </c>
      <c r="AO681">
        <f ca="1">AN681-'Flight Input'!$U681</f>
        <v>2.4734562853096914E-2</v>
      </c>
      <c r="AQ681">
        <f>Analysis!$B$36*'Flight Input'!U681+IF('Flight Input'!U681 &gt; 0,Analysis!$B$37,0)</f>
        <v>-1.0189509999999999</v>
      </c>
      <c r="AR681">
        <f ca="1">_xlfn.COVARIANCE.P($AN$102:$AN$1102,'Flight Input'!U681:U1681)</f>
        <v>0</v>
      </c>
    </row>
    <row r="682" spans="1:44" x14ac:dyDescent="0.3">
      <c r="A682">
        <v>680</v>
      </c>
      <c r="B682">
        <f>'Flight Input'!M682</f>
        <v>14.62928799999645</v>
      </c>
      <c r="C682">
        <f ca="1">INDIRECT(CONCATENATE("'Flight Input'!",Analysis!$B$2,A682+2))</f>
        <v>10.303590150000002</v>
      </c>
      <c r="D682">
        <f t="shared" si="1358"/>
        <v>1.7985999991651624E-2</v>
      </c>
      <c r="F682">
        <f t="shared" ca="1" si="1364"/>
        <v>143.55700695402732</v>
      </c>
      <c r="G682">
        <f t="shared" ca="1" si="1365"/>
        <v>1052.4793763673149</v>
      </c>
      <c r="I682">
        <f>SUM(D$2:D682)/COUNT(D$2:D682)</f>
        <v>2.1436305882354432E-2</v>
      </c>
      <c r="J682">
        <f t="shared" si="1359"/>
        <v>0.83904382081322271</v>
      </c>
      <c r="L682">
        <f ca="1">VARA(C$2:C682)</f>
        <v>6.7974849966886908E-2</v>
      </c>
      <c r="M682">
        <f t="shared" ca="1" si="1360"/>
        <v>7.238342470327716E-3</v>
      </c>
      <c r="N682">
        <f t="shared" ca="1" si="1366"/>
        <v>-3.4672617607553713</v>
      </c>
      <c r="O682" t="b">
        <f ca="1">IF(OR(O681,M682*MIN((B682-B$2)*Analysis!$B$19,1)&gt;Analysis!$B$18),TRUE,FALSE)</f>
        <v>1</v>
      </c>
      <c r="P682" t="b">
        <f>IF(OR('Flight Input'!N682=3,'Flight Input'!N682=9),TRUE,FALSE)</f>
        <v>1</v>
      </c>
      <c r="Q682">
        <f ca="1">IF(O682,Q681,SUM(C$2:C682)/COUNT(C$2:C682))+(Analysis!$D$14-500)/1000000</f>
        <v>9.8672043641175744</v>
      </c>
      <c r="R682">
        <f t="shared" ca="1" si="1361"/>
        <v>0.43638578588242716</v>
      </c>
      <c r="S682">
        <f t="shared" ca="1" si="1367"/>
        <v>-0.10092192852610569</v>
      </c>
      <c r="T682">
        <f ca="1">IF(P682,T681+S682*$D682,0)</f>
        <v>-0.82674617958333252</v>
      </c>
      <c r="U682">
        <f ca="1">IF($P682,T682*Analysis!$B$28+Analysis!$B$29,0)</f>
        <v>0.24462691020833366</v>
      </c>
      <c r="V682">
        <f ca="1">U682-'Flight Input'!$U682</f>
        <v>1.7626910208333652E-2</v>
      </c>
      <c r="W682">
        <f ca="1">MEDIAN2(R682,Analysis!$B$5,2)</f>
        <v>0.43638578588242716</v>
      </c>
      <c r="X682">
        <f t="shared" ref="X682:Y682" ca="1" si="1444">X681+W682*$D682</f>
        <v>-0.10092192852610569</v>
      </c>
      <c r="Y682">
        <f t="shared" ca="1" si="1444"/>
        <v>-0.75034605609943428</v>
      </c>
      <c r="AA682">
        <f ca="1">AVERAGE2(W682,Analysis!$B$6,2)</f>
        <v>0.43638578588242716</v>
      </c>
      <c r="AB682">
        <f t="shared" ref="AB682:AC682" ca="1" si="1445">AB681+AA682*$D682</f>
        <v>-0.10092192852610569</v>
      </c>
      <c r="AC682">
        <f t="shared" ca="1" si="1445"/>
        <v>-0.75034605609943428</v>
      </c>
      <c r="AF682">
        <f ca="1">IF(B682&gt;0,C682-Analysis!$B$14,0)</f>
        <v>0.45042275854284952</v>
      </c>
      <c r="AG682">
        <f ca="1">IF(B682&gt;0,AG681+AF682*$D682,0)</f>
        <v>-6.9539923027372524E-2</v>
      </c>
      <c r="AH682">
        <f ca="1">IF(B682&gt;0,AH681+AG682*$D682,0)</f>
        <v>-0.75184264226048536</v>
      </c>
      <c r="AI682">
        <f ca="1">IF(AND(B682&gt;Analysis!$B$39,B682&lt;Analysis!$B$40),FilterInput(AF682,Analysis!$B$34,Analysis!$B$35),0)</f>
        <v>0.45042275854284952</v>
      </c>
      <c r="AJ682">
        <f ca="1">MEDIAN2(AI682,Analysis!$B$5,2)</f>
        <v>0.45042275854284952</v>
      </c>
      <c r="AK682">
        <f ca="1">AVERAGE2(AJ682,Analysis!$B$6,2)</f>
        <v>0.45042275854284952</v>
      </c>
      <c r="AL682">
        <f ca="1">INTEGRAL2(R682,$B682,AL681,R681,$B681,Analysis!$B$22)</f>
        <v>-0.10092192852610569</v>
      </c>
      <c r="AM682">
        <f ca="1">IF(AND(B682&lt;Analysis!$B$40,B682&gt;0),INTEGRAL2(AL682,$B682,AM681,AL681,$B681,Analysis!$B$23),0)</f>
        <v>-0.75034605609943417</v>
      </c>
      <c r="AN682">
        <f ca="1">IF($P682,AM682*Analysis!$B$30+Analysis!$B$31,0)</f>
        <v>0.25082697195028292</v>
      </c>
      <c r="AO682">
        <f ca="1">AN682-'Flight Input'!$U682</f>
        <v>2.382697195028291E-2</v>
      </c>
      <c r="AQ682">
        <f>Analysis!$B$36*'Flight Input'!U682+IF('Flight Input'!U682 &gt; 0,Analysis!$B$37,0)</f>
        <v>-1.0189509999999999</v>
      </c>
      <c r="AR682">
        <f ca="1">_xlfn.COVARIANCE.P($AN$102:$AN$1102,'Flight Input'!U682:U1682)</f>
        <v>0</v>
      </c>
    </row>
    <row r="683" spans="1:44" x14ac:dyDescent="0.3">
      <c r="A683">
        <v>681</v>
      </c>
      <c r="B683">
        <f>'Flight Input'!M683</f>
        <v>14.649248999994597</v>
      </c>
      <c r="C683">
        <f ca="1">INDIRECT(CONCATENATE("'Flight Input'!",Analysis!$B$2,A683+2))</f>
        <v>10.13945904</v>
      </c>
      <c r="D683">
        <f t="shared" si="1358"/>
        <v>1.9960999998147599E-2</v>
      </c>
      <c r="F683">
        <f t="shared" ca="1" si="1364"/>
        <v>143.75940069590598</v>
      </c>
      <c r="G683">
        <f t="shared" ca="1" si="1365"/>
        <v>1055.3489577643395</v>
      </c>
      <c r="I683">
        <f>SUM(D$2:D683)/COUNT(D$2:D683)</f>
        <v>2.1434139500732981E-2</v>
      </c>
      <c r="J683">
        <f t="shared" si="1359"/>
        <v>0.93127134856358451</v>
      </c>
      <c r="L683">
        <f ca="1">VARA(C$2:C683)</f>
        <v>6.7953288403568859E-2</v>
      </c>
      <c r="M683">
        <f t="shared" ca="1" si="1360"/>
        <v>-1.0801845258278241E-3</v>
      </c>
      <c r="N683">
        <f t="shared" ca="1" si="1366"/>
        <v>-8.2225895503848943</v>
      </c>
      <c r="O683" t="b">
        <f ca="1">IF(OR(O682,M683*MIN((B683-B$2)*Analysis!$B$19,1)&gt;Analysis!$B$18),TRUE,FALSE)</f>
        <v>1</v>
      </c>
      <c r="P683" t="b">
        <f>IF(OR('Flight Input'!N683=3,'Flight Input'!N683=9),TRUE,FALSE)</f>
        <v>1</v>
      </c>
      <c r="Q683">
        <f ca="1">IF(O683,Q682,SUM(C$2:C683)/COUNT(C$2:C683))+(Analysis!$D$14-500)/1000000</f>
        <v>9.8673143641175738</v>
      </c>
      <c r="R683">
        <f t="shared" ca="1" si="1361"/>
        <v>0.27214467588242641</v>
      </c>
      <c r="S683">
        <f t="shared" ca="1" si="1367"/>
        <v>-9.5489648651320702E-2</v>
      </c>
      <c r="T683">
        <f ca="1">IF(P683,T682+S683*$D683,0)</f>
        <v>-0.82865224845988461</v>
      </c>
      <c r="U683">
        <f ca="1">IF($P683,T683*Analysis!$B$28+Analysis!$B$29,0)</f>
        <v>0.24367387577005761</v>
      </c>
      <c r="V683">
        <f ca="1">U683-'Flight Input'!$U683</f>
        <v>1.7673875770057607E-2</v>
      </c>
      <c r="W683">
        <f ca="1">MEDIAN2(R683,Analysis!$B$5,2)</f>
        <v>0.27214467588242641</v>
      </c>
      <c r="X683">
        <f t="shared" ref="X683:Y683" ca="1" si="1446">X682+W683*$D683</f>
        <v>-9.5489648651320702E-2</v>
      </c>
      <c r="Y683">
        <f t="shared" ca="1" si="1446"/>
        <v>-0.75225212497598637</v>
      </c>
      <c r="AA683">
        <f ca="1">AVERAGE2(W683,Analysis!$B$6,2)</f>
        <v>0.27214467588242641</v>
      </c>
      <c r="AB683">
        <f t="shared" ref="AB683:AC683" ca="1" si="1447">AB682+AA683*$D683</f>
        <v>-9.5489648651320702E-2</v>
      </c>
      <c r="AC683">
        <f t="shared" ca="1" si="1447"/>
        <v>-0.75225212497598637</v>
      </c>
      <c r="AF683">
        <f ca="1">IF(B683&gt;0,C683-Analysis!$B$14,0)</f>
        <v>0.28629164854284816</v>
      </c>
      <c r="AG683">
        <f ca="1">IF(B683&gt;0,AG682+AF683*$D683,0)</f>
        <v>-6.3825255431339059E-2</v>
      </c>
      <c r="AH683">
        <f ca="1">IF(B683&gt;0,AH682+AG683*$D683,0)</f>
        <v>-0.75311665818403206</v>
      </c>
      <c r="AI683">
        <f ca="1">IF(AND(B683&gt;Analysis!$B$39,B683&lt;Analysis!$B$40),FilterInput(AF683,Analysis!$B$34,Analysis!$B$35),0)</f>
        <v>0.28629164854284816</v>
      </c>
      <c r="AJ683">
        <f ca="1">MEDIAN2(AI683,Analysis!$B$5,2)</f>
        <v>0.28629164854284816</v>
      </c>
      <c r="AK683">
        <f ca="1">AVERAGE2(AJ683,Analysis!$B$6,2)</f>
        <v>0.28629164854284816</v>
      </c>
      <c r="AL683">
        <f ca="1">INTEGRAL2(R683,$B683,AL682,R682,$B682,Analysis!$B$22)</f>
        <v>-9.5489648651320702E-2</v>
      </c>
      <c r="AM683">
        <f ca="1">IF(AND(B683&lt;Analysis!$B$40,B683&gt;0),INTEGRAL2(AL683,$B683,AM682,AL682,$B682,Analysis!$B$23),0)</f>
        <v>-0.75225212497598626</v>
      </c>
      <c r="AN683">
        <f ca="1">IF($P683,AM683*Analysis!$B$30+Analysis!$B$31,0)</f>
        <v>0.24987393751200687</v>
      </c>
      <c r="AO683">
        <f ca="1">AN683-'Flight Input'!$U683</f>
        <v>2.3873937512006865E-2</v>
      </c>
      <c r="AQ683">
        <f>Analysis!$B$36*'Flight Input'!U683+IF('Flight Input'!U683 &gt; 0,Analysis!$B$37,0)</f>
        <v>-1.0209379999999999</v>
      </c>
      <c r="AR683">
        <f ca="1">_xlfn.COVARIANCE.P($AN$102:$AN$1102,'Flight Input'!U683:U1683)</f>
        <v>0</v>
      </c>
    </row>
    <row r="684" spans="1:44" x14ac:dyDescent="0.3">
      <c r="A684">
        <v>682</v>
      </c>
      <c r="B684">
        <f>'Flight Input'!M684</f>
        <v>14.669626999995671</v>
      </c>
      <c r="C684">
        <f ca="1">INDIRECT(CONCATENATE("'Flight Input'!",Analysis!$B$2,A684+2))</f>
        <v>9.9703248300000009</v>
      </c>
      <c r="D684">
        <f t="shared" si="1358"/>
        <v>2.0378000001073815E-2</v>
      </c>
      <c r="F684">
        <f t="shared" ca="1" si="1364"/>
        <v>143.96257597530243</v>
      </c>
      <c r="G684">
        <f t="shared" ca="1" si="1365"/>
        <v>1058.2826271377187</v>
      </c>
      <c r="I684">
        <f>SUM(D$2:D684)/COUNT(D$2:D684)</f>
        <v>2.1432590909091252E-2</v>
      </c>
      <c r="J684">
        <f t="shared" si="1359"/>
        <v>0.95079498729338874</v>
      </c>
      <c r="L684">
        <f ca="1">VARA(C$2:C684)</f>
        <v>6.7859196110383047E-2</v>
      </c>
      <c r="M684">
        <f t="shared" ca="1" si="1360"/>
        <v>-4.6173468044388424E-3</v>
      </c>
      <c r="N684">
        <f t="shared" ca="1" si="1366"/>
        <v>-8.2998434581944647</v>
      </c>
      <c r="O684" t="b">
        <f ca="1">IF(OR(O683,M684*MIN((B684-B$2)*Analysis!$B$19,1)&gt;Analysis!$B$18),TRUE,FALSE)</f>
        <v>1</v>
      </c>
      <c r="P684" t="b">
        <f>IF(OR('Flight Input'!N684=3,'Flight Input'!N684=9),TRUE,FALSE)</f>
        <v>1</v>
      </c>
      <c r="Q684">
        <f ca="1">IF(O684,Q683,SUM(C$2:C684)/COUNT(C$2:C684))+(Analysis!$D$14-500)/1000000</f>
        <v>9.8674243641175732</v>
      </c>
      <c r="R684">
        <f t="shared" ca="1" si="1361"/>
        <v>0.10290046588242774</v>
      </c>
      <c r="S684">
        <f t="shared" ca="1" si="1367"/>
        <v>-9.33927429574581E-2</v>
      </c>
      <c r="T684">
        <f ca="1">IF(P684,T683+S684*$D684,0)</f>
        <v>-0.83055540577597198</v>
      </c>
      <c r="U684">
        <f ca="1">IF($P684,T684*Analysis!$B$28+Analysis!$B$29,0)</f>
        <v>0.24272229711201393</v>
      </c>
      <c r="V684">
        <f ca="1">U684-'Flight Input'!$U684</f>
        <v>1.2722297112013919E-2</v>
      </c>
      <c r="W684">
        <f ca="1">MEDIAN2(R684,Analysis!$B$5,2)</f>
        <v>0.10290046588242774</v>
      </c>
      <c r="X684">
        <f t="shared" ref="X684:Y684" ca="1" si="1448">X683+W684*$D684</f>
        <v>-9.33927429574581E-2</v>
      </c>
      <c r="Y684">
        <f t="shared" ca="1" si="1448"/>
        <v>-0.75415528229207374</v>
      </c>
      <c r="AA684">
        <f ca="1">AVERAGE2(W684,Analysis!$B$6,2)</f>
        <v>0.10290046588242774</v>
      </c>
      <c r="AB684">
        <f t="shared" ref="AB684:AC684" ca="1" si="1449">AB683+AA684*$D684</f>
        <v>-9.33927429574581E-2</v>
      </c>
      <c r="AC684">
        <f t="shared" ca="1" si="1449"/>
        <v>-0.75415528229207374</v>
      </c>
      <c r="AF684">
        <f ca="1">IF(B684&gt;0,C684-Analysis!$B$14,0)</f>
        <v>0.11715743854284888</v>
      </c>
      <c r="AG684">
        <f ca="1">IF(B684&gt;0,AG683+AF684*$D684,0)</f>
        <v>-6.1437821148587077E-2</v>
      </c>
      <c r="AH684">
        <f ca="1">IF(B684&gt;0,AH683+AG684*$D684,0)</f>
        <v>-0.754368638103464</v>
      </c>
      <c r="AI684">
        <f ca="1">IF(AND(B684&gt;Analysis!$B$39,B684&lt;Analysis!$B$40),FilterInput(AF684,Analysis!$B$34,Analysis!$B$35),0)</f>
        <v>0.11715743854284888</v>
      </c>
      <c r="AJ684">
        <f ca="1">MEDIAN2(AI684,Analysis!$B$5,2)</f>
        <v>0.11715743854284888</v>
      </c>
      <c r="AK684">
        <f ca="1">AVERAGE2(AJ684,Analysis!$B$6,2)</f>
        <v>0.11715743854284888</v>
      </c>
      <c r="AL684">
        <f ca="1">INTEGRAL2(R684,$B684,AL683,R683,$B683,Analysis!$B$22)</f>
        <v>-9.33927429574581E-2</v>
      </c>
      <c r="AM684">
        <f ca="1">IF(AND(B684&lt;Analysis!$B$40,B684&gt;0),INTEGRAL2(AL684,$B684,AM683,AL683,$B683,Analysis!$B$23),0)</f>
        <v>-0.75415528229207363</v>
      </c>
      <c r="AN684">
        <f ca="1">IF($P684,AM684*Analysis!$B$30+Analysis!$B$31,0)</f>
        <v>0.24892235885396319</v>
      </c>
      <c r="AO684">
        <f ca="1">AN684-'Flight Input'!$U684</f>
        <v>1.8922358853963178E-2</v>
      </c>
      <c r="AQ684">
        <f>Analysis!$B$36*'Flight Input'!U684+IF('Flight Input'!U684 &gt; 0,Analysis!$B$37,0)</f>
        <v>-1.0129899999999998</v>
      </c>
      <c r="AR684">
        <f ca="1">_xlfn.COVARIANCE.P($AN$102:$AN$1102,'Flight Input'!U684:U1684)</f>
        <v>0</v>
      </c>
    </row>
    <row r="685" spans="1:44" x14ac:dyDescent="0.3">
      <c r="A685">
        <v>683</v>
      </c>
      <c r="B685">
        <f>'Flight Input'!M685</f>
        <v>14.690189999993891</v>
      </c>
      <c r="C685">
        <f ca="1">INDIRECT(CONCATENATE("'Flight Input'!",Analysis!$B$2,A685+2))</f>
        <v>9.868663800000002</v>
      </c>
      <c r="D685">
        <f t="shared" si="1358"/>
        <v>2.0562999998219311E-2</v>
      </c>
      <c r="F685">
        <f t="shared" ca="1" si="1364"/>
        <v>144.16550530900426</v>
      </c>
      <c r="G685">
        <f t="shared" ca="1" si="1365"/>
        <v>1061.2471024231311</v>
      </c>
      <c r="I685">
        <f>SUM(D$2:D685)/COUNT(D$2:D685)</f>
        <v>2.143131771595674E-2</v>
      </c>
      <c r="J685">
        <f t="shared" si="1359"/>
        <v>0.95948369907787234</v>
      </c>
      <c r="L685">
        <f ca="1">VARA(C$2:C685)</f>
        <v>6.7762204758807107E-2</v>
      </c>
      <c r="M685">
        <f t="shared" ca="1" si="1360"/>
        <v>-4.7167899423400652E-3</v>
      </c>
      <c r="N685">
        <f t="shared" ca="1" si="1366"/>
        <v>-4.9438812434373602</v>
      </c>
      <c r="O685" t="b">
        <f ca="1">IF(OR(O684,M685*MIN((B685-B$2)*Analysis!$B$19,1)&gt;Analysis!$B$18),TRUE,FALSE)</f>
        <v>1</v>
      </c>
      <c r="P685" t="b">
        <f>IF(OR('Flight Input'!N685=3,'Flight Input'!N685=9),TRUE,FALSE)</f>
        <v>1</v>
      </c>
      <c r="Q685">
        <f ca="1">IF(O685,Q684,SUM(C$2:C685)/COUNT(C$2:C685))+(Analysis!$D$14-500)/1000000</f>
        <v>9.8675343641175726</v>
      </c>
      <c r="R685">
        <f t="shared" ca="1" si="1361"/>
        <v>1.1294358824294193E-3</v>
      </c>
      <c r="S685">
        <f t="shared" ca="1" si="1367"/>
        <v>-9.3369518367409712E-2</v>
      </c>
      <c r="T685">
        <f ca="1">IF(P685,T684+S685*$D685,0)</f>
        <v>-0.83247536318199478</v>
      </c>
      <c r="U685">
        <f ca="1">IF($P685,T685*Analysis!$B$28+Analysis!$B$29,0)</f>
        <v>0.24176231840900253</v>
      </c>
      <c r="V685">
        <f ca="1">U685-'Flight Input'!$U685</f>
        <v>1.176231840900252E-2</v>
      </c>
      <c r="W685">
        <f ca="1">MEDIAN2(R685,Analysis!$B$5,2)</f>
        <v>1.1294358824294193E-3</v>
      </c>
      <c r="X685">
        <f t="shared" ref="X685:Y685" ca="1" si="1450">X684+W685*$D685</f>
        <v>-9.3369518367409712E-2</v>
      </c>
      <c r="Y685">
        <f t="shared" ca="1" si="1450"/>
        <v>-0.75607523969809654</v>
      </c>
      <c r="AA685">
        <f ca="1">AVERAGE2(W685,Analysis!$B$6,2)</f>
        <v>1.1294358824294193E-3</v>
      </c>
      <c r="AB685">
        <f t="shared" ref="AB685:AC685" ca="1" si="1451">AB684+AA685*$D685</f>
        <v>-9.3369518367409712E-2</v>
      </c>
      <c r="AC685">
        <f t="shared" ca="1" si="1451"/>
        <v>-0.75607523969809654</v>
      </c>
      <c r="AF685">
        <f ca="1">IF(B685&gt;0,C685-Analysis!$B$14,0)</f>
        <v>1.5496408542849949E-2</v>
      </c>
      <c r="AG685">
        <f ca="1">IF(B685&gt;0,AG684+AF685*$D685,0)</f>
        <v>-6.111916849974805E-2</v>
      </c>
      <c r="AH685">
        <f ca="1">IF(B685&gt;0,AH684+AG685*$D685,0)</f>
        <v>-0.75562543156521544</v>
      </c>
      <c r="AI685">
        <f ca="1">IF(AND(B685&gt;Analysis!$B$39,B685&lt;Analysis!$B$40),FilterInput(AF685,Analysis!$B$34,Analysis!$B$35),0)</f>
        <v>1.5496408542849949E-2</v>
      </c>
      <c r="AJ685">
        <f ca="1">MEDIAN2(AI685,Analysis!$B$5,2)</f>
        <v>1.5496408542849949E-2</v>
      </c>
      <c r="AK685">
        <f ca="1">AVERAGE2(AJ685,Analysis!$B$6,2)</f>
        <v>1.5496408542849949E-2</v>
      </c>
      <c r="AL685">
        <f ca="1">INTEGRAL2(R685,$B685,AL684,R684,$B684,Analysis!$B$22)</f>
        <v>-9.3369518367409712E-2</v>
      </c>
      <c r="AM685">
        <f ca="1">IF(AND(B685&lt;Analysis!$B$40,B685&gt;0),INTEGRAL2(AL685,$B685,AM684,AL684,$B684,Analysis!$B$23),0)</f>
        <v>-0.75607523969809642</v>
      </c>
      <c r="AN685">
        <f ca="1">IF($P685,AM685*Analysis!$B$30+Analysis!$B$31,0)</f>
        <v>0.24796238015095179</v>
      </c>
      <c r="AO685">
        <f ca="1">AN685-'Flight Input'!$U685</f>
        <v>1.7962380150951779E-2</v>
      </c>
      <c r="AQ685">
        <f>Analysis!$B$36*'Flight Input'!U685+IF('Flight Input'!U685 &gt; 0,Analysis!$B$37,0)</f>
        <v>-1.0129899999999998</v>
      </c>
      <c r="AR685">
        <f ca="1">_xlfn.COVARIANCE.P($AN$102:$AN$1102,'Flight Input'!U685:U1685)</f>
        <v>0</v>
      </c>
    </row>
    <row r="686" spans="1:44" x14ac:dyDescent="0.3">
      <c r="A686">
        <v>684</v>
      </c>
      <c r="B686">
        <f>'Flight Input'!M686</f>
        <v>14.709805000005872</v>
      </c>
      <c r="C686">
        <f ca="1">INDIRECT(CONCATENATE("'Flight Input'!",Analysis!$B$2,A686+2))</f>
        <v>9.9307120500000003</v>
      </c>
      <c r="D686">
        <f t="shared" si="1358"/>
        <v>1.9615000011981465E-2</v>
      </c>
      <c r="F686">
        <f t="shared" ca="1" si="1364"/>
        <v>144.360296225984</v>
      </c>
      <c r="G686">
        <f t="shared" ca="1" si="1365"/>
        <v>1064.0787296353335</v>
      </c>
      <c r="I686">
        <f>SUM(D$2:D686)/COUNT(D$2:D686)</f>
        <v>2.142866228071701E-2</v>
      </c>
      <c r="J686">
        <f t="shared" si="1359"/>
        <v>0.91536278630105605</v>
      </c>
      <c r="L686">
        <f ca="1">VARA(C$2:C686)</f>
        <v>6.7663837479104871E-2</v>
      </c>
      <c r="M686">
        <f t="shared" ca="1" si="1360"/>
        <v>-5.0149008229492592E-3</v>
      </c>
      <c r="N686">
        <f t="shared" ca="1" si="1366"/>
        <v>3.1633061413253794</v>
      </c>
      <c r="O686" t="b">
        <f ca="1">IF(OR(O685,M686*MIN((B686-B$2)*Analysis!$B$19,1)&gt;Analysis!$B$18),TRUE,FALSE)</f>
        <v>1</v>
      </c>
      <c r="P686" t="b">
        <f>IF(OR('Flight Input'!N686=3,'Flight Input'!N686=9),TRUE,FALSE)</f>
        <v>1</v>
      </c>
      <c r="Q686">
        <f ca="1">IF(O686,Q685,SUM(C$2:C686)/COUNT(C$2:C686))+(Analysis!$D$14-500)/1000000</f>
        <v>9.867644364117572</v>
      </c>
      <c r="R686">
        <f t="shared" ca="1" si="1361"/>
        <v>6.3067685882428393E-2</v>
      </c>
      <c r="S686">
        <f t="shared" ca="1" si="1367"/>
        <v>-9.2132445708070235E-2</v>
      </c>
      <c r="T686">
        <f ca="1">IF(P686,T685+S686*$D686,0)</f>
        <v>-0.83428254110566247</v>
      </c>
      <c r="U686">
        <f ca="1">IF($P686,T686*Analysis!$B$28+Analysis!$B$29,0)</f>
        <v>0.24085872944716868</v>
      </c>
      <c r="V686">
        <f ca="1">U686-'Flight Input'!$U686</f>
        <v>8.8587294471686728E-3</v>
      </c>
      <c r="W686">
        <f ca="1">MEDIAN2(R686,Analysis!$B$5,2)</f>
        <v>6.3067685882428393E-2</v>
      </c>
      <c r="X686">
        <f t="shared" ref="X686:Y686" ca="1" si="1452">X685+W686*$D686</f>
        <v>-9.2132445708070235E-2</v>
      </c>
      <c r="Y686">
        <f t="shared" ca="1" si="1452"/>
        <v>-0.75788241762176423</v>
      </c>
      <c r="AA686">
        <f ca="1">AVERAGE2(W686,Analysis!$B$6,2)</f>
        <v>6.3067685882428393E-2</v>
      </c>
      <c r="AB686">
        <f t="shared" ref="AB686:AC686" ca="1" si="1453">AB685+AA686*$D686</f>
        <v>-9.2132445708070235E-2</v>
      </c>
      <c r="AC686">
        <f t="shared" ca="1" si="1453"/>
        <v>-0.75788241762176423</v>
      </c>
      <c r="AF686">
        <f ca="1">IF(B686&gt;0,C686-Analysis!$B$14,0)</f>
        <v>7.754465854284831E-2</v>
      </c>
      <c r="AG686">
        <f ca="1">IF(B686&gt;0,AG685+AF686*$D686,0)</f>
        <v>-5.9598130021500981E-2</v>
      </c>
      <c r="AH686">
        <f ca="1">IF(B686&gt;0,AH685+AG686*$D686,0)</f>
        <v>-0.75679444888630121</v>
      </c>
      <c r="AI686">
        <f ca="1">IF(AND(B686&gt;Analysis!$B$39,B686&lt;Analysis!$B$40),FilterInput(AF686,Analysis!$B$34,Analysis!$B$35),0)</f>
        <v>7.754465854284831E-2</v>
      </c>
      <c r="AJ686">
        <f ca="1">MEDIAN2(AI686,Analysis!$B$5,2)</f>
        <v>7.754465854284831E-2</v>
      </c>
      <c r="AK686">
        <f ca="1">AVERAGE2(AJ686,Analysis!$B$6,2)</f>
        <v>7.754465854284831E-2</v>
      </c>
      <c r="AL686">
        <f ca="1">INTEGRAL2(R686,$B686,AL685,R685,$B685,Analysis!$B$22)</f>
        <v>-9.2132445708070235E-2</v>
      </c>
      <c r="AM686">
        <f ca="1">IF(AND(B686&lt;Analysis!$B$40,B686&gt;0),INTEGRAL2(AL686,$B686,AM685,AL685,$B685,Analysis!$B$23),0)</f>
        <v>-0.75788241762176412</v>
      </c>
      <c r="AN686">
        <f ca="1">IF($P686,AM686*Analysis!$B$30+Analysis!$B$31,0)</f>
        <v>0.24705879118911794</v>
      </c>
      <c r="AO686">
        <f ca="1">AN686-'Flight Input'!$U686</f>
        <v>1.5058791189117932E-2</v>
      </c>
      <c r="AQ686">
        <f>Analysis!$B$36*'Flight Input'!U686+IF('Flight Input'!U686 &gt; 0,Analysis!$B$37,0)</f>
        <v>-1.0090159999999999</v>
      </c>
      <c r="AR686">
        <f ca="1">_xlfn.COVARIANCE.P($AN$102:$AN$1102,'Flight Input'!U686:U1686)</f>
        <v>0</v>
      </c>
    </row>
    <row r="687" spans="1:44" x14ac:dyDescent="0.3">
      <c r="A687">
        <v>685</v>
      </c>
      <c r="B687">
        <f>'Flight Input'!M687</f>
        <v>14.731016999998246</v>
      </c>
      <c r="C687">
        <f ca="1">INDIRECT(CONCATENATE("'Flight Input'!",Analysis!$B$2,A687+2))</f>
        <v>9.8646417000000017</v>
      </c>
      <c r="D687">
        <f t="shared" si="1358"/>
        <v>2.1211999992374331E-2</v>
      </c>
      <c r="F687">
        <f t="shared" ca="1" si="1364"/>
        <v>144.56954500564919</v>
      </c>
      <c r="G687">
        <f t="shared" ca="1" si="1365"/>
        <v>1067.1453388228908</v>
      </c>
      <c r="I687">
        <f>SUM(D$2:D687)/COUNT(D$2:D687)</f>
        <v>2.1428345985405561E-2</v>
      </c>
      <c r="J687">
        <f t="shared" si="1359"/>
        <v>0.98990374743908938</v>
      </c>
      <c r="L687">
        <f ca="1">VARA(C$2:C687)</f>
        <v>6.7567906102682776E-2</v>
      </c>
      <c r="M687">
        <f t="shared" ca="1" si="1360"/>
        <v>-4.5225050186961388E-3</v>
      </c>
      <c r="N687">
        <f t="shared" ca="1" si="1366"/>
        <v>-3.1147628711932285</v>
      </c>
      <c r="O687" t="b">
        <f ca="1">IF(OR(O686,M687*MIN((B687-B$2)*Analysis!$B$19,1)&gt;Analysis!$B$18),TRUE,FALSE)</f>
        <v>1</v>
      </c>
      <c r="P687" t="b">
        <f>IF(OR('Flight Input'!N687=3,'Flight Input'!N687=9),TRUE,FALSE)</f>
        <v>1</v>
      </c>
      <c r="Q687">
        <f ca="1">IF(O687,Q686,SUM(C$2:C687)/COUNT(C$2:C687))+(Analysis!$D$14-500)/1000000</f>
        <v>9.8677543641175713</v>
      </c>
      <c r="R687">
        <f t="shared" ca="1" si="1361"/>
        <v>-3.1126641175696079E-3</v>
      </c>
      <c r="S687">
        <f t="shared" ca="1" si="1367"/>
        <v>-9.219847153930838E-2</v>
      </c>
      <c r="T687">
        <f ca="1">IF(P687,T686+S687*$D687,0)</f>
        <v>-0.83623825508325123</v>
      </c>
      <c r="U687">
        <f ca="1">IF($P687,T687*Analysis!$B$28+Analysis!$B$29,0)</f>
        <v>0.23988087245837431</v>
      </c>
      <c r="V687">
        <f ca="1">U687-'Flight Input'!$U687</f>
        <v>7.880872458374294E-3</v>
      </c>
      <c r="W687">
        <f ca="1">MEDIAN2(R687,Analysis!$B$5,2)</f>
        <v>-3.1126641175696079E-3</v>
      </c>
      <c r="X687">
        <f t="shared" ref="X687:Y687" ca="1" si="1454">X686+W687*$D687</f>
        <v>-9.219847153930838E-2</v>
      </c>
      <c r="Y687">
        <f t="shared" ca="1" si="1454"/>
        <v>-0.75983813159935298</v>
      </c>
      <c r="AA687">
        <f ca="1">AVERAGE2(W687,Analysis!$B$6,2)</f>
        <v>-3.1126641175696079E-3</v>
      </c>
      <c r="AB687">
        <f t="shared" ref="AB687:AC687" ca="1" si="1455">AB686+AA687*$D687</f>
        <v>-9.219847153930838E-2</v>
      </c>
      <c r="AC687">
        <f t="shared" ca="1" si="1455"/>
        <v>-0.75983813159935298</v>
      </c>
      <c r="AF687">
        <f ca="1">IF(B687&gt;0,C687-Analysis!$B$14,0)</f>
        <v>1.1474308542849698E-2</v>
      </c>
      <c r="AG687">
        <f ca="1">IF(B687&gt;0,AG686+AF687*$D687,0)</f>
        <v>-5.9354736988777551E-2</v>
      </c>
      <c r="AH687">
        <f ca="1">IF(B687&gt;0,AH686+AG687*$D687,0)</f>
        <v>-0.75805348156685459</v>
      </c>
      <c r="AI687">
        <f ca="1">IF(AND(B687&gt;Analysis!$B$39,B687&lt;Analysis!$B$40),FilterInput(AF687,Analysis!$B$34,Analysis!$B$35),0)</f>
        <v>1.1474308542849698E-2</v>
      </c>
      <c r="AJ687">
        <f ca="1">MEDIAN2(AI687,Analysis!$B$5,2)</f>
        <v>1.1474308542849698E-2</v>
      </c>
      <c r="AK687">
        <f ca="1">AVERAGE2(AJ687,Analysis!$B$6,2)</f>
        <v>1.1474308542849698E-2</v>
      </c>
      <c r="AL687">
        <f ca="1">INTEGRAL2(R687,$B687,AL686,R686,$B686,Analysis!$B$22)</f>
        <v>-9.219847153930838E-2</v>
      </c>
      <c r="AM687">
        <f ca="1">IF(AND(B687&lt;Analysis!$B$40,B687&gt;0),INTEGRAL2(AL687,$B687,AM686,AL686,$B686,Analysis!$B$23),0)</f>
        <v>-0.75983813159935287</v>
      </c>
      <c r="AN687">
        <f ca="1">IF($P687,AM687*Analysis!$B$30+Analysis!$B$31,0)</f>
        <v>0.24608093420032356</v>
      </c>
      <c r="AO687">
        <f ca="1">AN687-'Flight Input'!$U687</f>
        <v>1.4080934200323553E-2</v>
      </c>
      <c r="AQ687">
        <f>Analysis!$B$36*'Flight Input'!U687+IF('Flight Input'!U687 &gt; 0,Analysis!$B$37,0)</f>
        <v>-1.0090159999999999</v>
      </c>
      <c r="AR687">
        <f ca="1">_xlfn.COVARIANCE.P($AN$102:$AN$1102,'Flight Input'!U687:U1687)</f>
        <v>0</v>
      </c>
    </row>
    <row r="688" spans="1:44" x14ac:dyDescent="0.3">
      <c r="A688">
        <v>686</v>
      </c>
      <c r="B688">
        <f>'Flight Input'!M688</f>
        <v>14.746809999996913</v>
      </c>
      <c r="C688">
        <f ca="1">INDIRECT(CONCATENATE("'Flight Input'!",Analysis!$B$2,A688+2))</f>
        <v>9.7256339999999994</v>
      </c>
      <c r="D688">
        <f t="shared" si="1358"/>
        <v>1.5792999998666346E-2</v>
      </c>
      <c r="F688">
        <f t="shared" ca="1" si="1364"/>
        <v>144.72314194339822</v>
      </c>
      <c r="G688">
        <f t="shared" ca="1" si="1365"/>
        <v>1069.4309514034098</v>
      </c>
      <c r="I688">
        <f>SUM(D$2:D688)/COUNT(D$2:D688)</f>
        <v>2.1420131195337429E-2</v>
      </c>
      <c r="J688">
        <f t="shared" si="1359"/>
        <v>0.73729707136920086</v>
      </c>
      <c r="L688">
        <f ca="1">VARA(C$2:C688)</f>
        <v>6.7518234010615033E-2</v>
      </c>
      <c r="M688">
        <f t="shared" ca="1" si="1360"/>
        <v>-3.1451967372847166E-3</v>
      </c>
      <c r="N688">
        <f t="shared" ca="1" si="1366"/>
        <v>-8.8018552530704053</v>
      </c>
      <c r="O688" t="b">
        <f ca="1">IF(OR(O687,M688*MIN((B688-B$2)*Analysis!$B$19,1)&gt;Analysis!$B$18),TRUE,FALSE)</f>
        <v>1</v>
      </c>
      <c r="P688" t="b">
        <f>IF(OR('Flight Input'!N688=3,'Flight Input'!N688=9),TRUE,FALSE)</f>
        <v>1</v>
      </c>
      <c r="Q688">
        <f ca="1">IF(O688,Q687,SUM(C$2:C688)/COUNT(C$2:C688))+(Analysis!$D$14-500)/1000000</f>
        <v>9.8678643641175707</v>
      </c>
      <c r="R688">
        <f t="shared" ca="1" si="1361"/>
        <v>-0.14223036411757128</v>
      </c>
      <c r="S688">
        <f t="shared" ca="1" si="1367"/>
        <v>-9.4444715679627492E-2</v>
      </c>
      <c r="T688">
        <f ca="1">IF(P688,T687+S688*$D688,0)</f>
        <v>-0.8377298204778536</v>
      </c>
      <c r="U688">
        <f ca="1">IF($P688,T688*Analysis!$B$28+Analysis!$B$29,0)</f>
        <v>0.23913508976107312</v>
      </c>
      <c r="V688">
        <f ca="1">U688-'Flight Input'!$U688</f>
        <v>6.1350897610731037E-3</v>
      </c>
      <c r="W688">
        <f ca="1">MEDIAN2(R688,Analysis!$B$5,2)</f>
        <v>-0.14223036411757128</v>
      </c>
      <c r="X688">
        <f t="shared" ref="X688:Y688" ca="1" si="1456">X687+W688*$D688</f>
        <v>-9.4444715679627492E-2</v>
      </c>
      <c r="Y688">
        <f t="shared" ca="1" si="1456"/>
        <v>-0.76132969699395536</v>
      </c>
      <c r="AA688">
        <f ca="1">AVERAGE2(W688,Analysis!$B$6,2)</f>
        <v>-0.14223036411757128</v>
      </c>
      <c r="AB688">
        <f t="shared" ref="AB688:AC688" ca="1" si="1457">AB687+AA688*$D688</f>
        <v>-9.4444715679627492E-2</v>
      </c>
      <c r="AC688">
        <f t="shared" ca="1" si="1457"/>
        <v>-0.76132969699395536</v>
      </c>
      <c r="AF688">
        <f ca="1">IF(B688&gt;0,C688-Analysis!$B$14,0)</f>
        <v>-0.12753339145715259</v>
      </c>
      <c r="AG688">
        <f ca="1">IF(B688&gt;0,AG687+AF688*$D688,0)</f>
        <v>-6.1368871839890274E-2</v>
      </c>
      <c r="AH688">
        <f ca="1">IF(B688&gt;0,AH687+AG688*$D688,0)</f>
        <v>-0.75902268015974017</v>
      </c>
      <c r="AI688">
        <f ca="1">IF(AND(B688&gt;Analysis!$B$39,B688&lt;Analysis!$B$40),FilterInput(AF688,Analysis!$B$34,Analysis!$B$35),0)</f>
        <v>-0.12753339145715259</v>
      </c>
      <c r="AJ688">
        <f ca="1">MEDIAN2(AI688,Analysis!$B$5,2)</f>
        <v>-0.12753339145715259</v>
      </c>
      <c r="AK688">
        <f ca="1">AVERAGE2(AJ688,Analysis!$B$6,2)</f>
        <v>-0.12753339145715259</v>
      </c>
      <c r="AL688">
        <f ca="1">INTEGRAL2(R688,$B688,AL687,R687,$B687,Analysis!$B$22)</f>
        <v>-9.4444715679627492E-2</v>
      </c>
      <c r="AM688">
        <f ca="1">IF(AND(B688&lt;Analysis!$B$40,B688&gt;0),INTEGRAL2(AL688,$B688,AM687,AL687,$B687,Analysis!$B$23),0)</f>
        <v>-0.76132969699395525</v>
      </c>
      <c r="AN688">
        <f ca="1">IF($P688,AM688*Analysis!$B$30+Analysis!$B$31,0)</f>
        <v>0.24533515150302238</v>
      </c>
      <c r="AO688">
        <f ca="1">AN688-'Flight Input'!$U688</f>
        <v>1.2335151503022362E-2</v>
      </c>
      <c r="AQ688">
        <f>Analysis!$B$36*'Flight Input'!U688+IF('Flight Input'!U688 &gt; 0,Analysis!$B$37,0)</f>
        <v>-1.007029</v>
      </c>
      <c r="AR688">
        <f ca="1">_xlfn.COVARIANCE.P($AN$102:$AN$1102,'Flight Input'!U688:U1688)</f>
        <v>0</v>
      </c>
    </row>
    <row r="689" spans="1:44" x14ac:dyDescent="0.3">
      <c r="A689">
        <v>687</v>
      </c>
      <c r="B689">
        <f>'Flight Input'!M689</f>
        <v>14.770151999997324</v>
      </c>
      <c r="C689">
        <f ca="1">INDIRECT(CONCATENATE("'Flight Input'!",Analysis!$B$2,A689+2))</f>
        <v>9.8339167799999991</v>
      </c>
      <c r="D689">
        <f t="shared" si="1358"/>
        <v>2.3342000000411645E-2</v>
      </c>
      <c r="F689">
        <f t="shared" ca="1" si="1364"/>
        <v>144.95268522888102</v>
      </c>
      <c r="G689">
        <f t="shared" ca="1" si="1365"/>
        <v>1072.814436982082</v>
      </c>
      <c r="I689">
        <f>SUM(D$2:D689)/COUNT(D$2:D689)</f>
        <v>2.142292867540304E-2</v>
      </c>
      <c r="J689">
        <f t="shared" si="1359"/>
        <v>1.08958025086514</v>
      </c>
      <c r="L689">
        <f ca="1">VARA(C$2:C689)</f>
        <v>6.7428041896116703E-2</v>
      </c>
      <c r="M689">
        <f t="shared" ca="1" si="1360"/>
        <v>-3.8639411574303718E-3</v>
      </c>
      <c r="N689">
        <f t="shared" ca="1" si="1366"/>
        <v>4.6389675262655334</v>
      </c>
      <c r="O689" t="b">
        <f ca="1">IF(OR(O688,M689*MIN((B689-B$2)*Analysis!$B$19,1)&gt;Analysis!$B$18),TRUE,FALSE)</f>
        <v>1</v>
      </c>
      <c r="P689" t="b">
        <f>IF(OR('Flight Input'!N689=3,'Flight Input'!N689=9),TRUE,FALSE)</f>
        <v>1</v>
      </c>
      <c r="Q689">
        <f ca="1">IF(O689,Q688,SUM(C$2:C689)/COUNT(C$2:C689))+(Analysis!$D$14-500)/1000000</f>
        <v>9.8679743641175701</v>
      </c>
      <c r="R689">
        <f t="shared" ca="1" si="1361"/>
        <v>-3.4057584117570983E-2</v>
      </c>
      <c r="S689">
        <f t="shared" ca="1" si="1367"/>
        <v>-9.5239687808113857E-2</v>
      </c>
      <c r="T689">
        <f ca="1">IF(P689,T688+S689*$D689,0)</f>
        <v>-0.83995290527070976</v>
      </c>
      <c r="U689">
        <f ca="1">IF($P689,T689*Analysis!$B$28+Analysis!$B$29,0)</f>
        <v>0.23802354736464504</v>
      </c>
      <c r="V689">
        <f ca="1">U689-'Flight Input'!$U689</f>
        <v>5.0235473646450257E-3</v>
      </c>
      <c r="W689">
        <f ca="1">MEDIAN2(R689,Analysis!$B$5,2)</f>
        <v>-3.4057584117570983E-2</v>
      </c>
      <c r="X689">
        <f t="shared" ref="X689:Y689" ca="1" si="1458">X688+W689*$D689</f>
        <v>-9.5239687808113857E-2</v>
      </c>
      <c r="Y689">
        <f t="shared" ca="1" si="1458"/>
        <v>-0.76355278178681152</v>
      </c>
      <c r="AA689">
        <f ca="1">AVERAGE2(W689,Analysis!$B$6,2)</f>
        <v>-3.4057584117570983E-2</v>
      </c>
      <c r="AB689">
        <f t="shared" ref="AB689:AC689" ca="1" si="1459">AB688+AA689*$D689</f>
        <v>-9.5239687808113857E-2</v>
      </c>
      <c r="AC689">
        <f t="shared" ca="1" si="1459"/>
        <v>-0.76355278178681152</v>
      </c>
      <c r="AF689">
        <f ca="1">IF(B689&gt;0,C689-Analysis!$B$14,0)</f>
        <v>-1.92506114571529E-2</v>
      </c>
      <c r="AG689">
        <f ca="1">IF(B689&gt;0,AG688+AF689*$D689,0)</f>
        <v>-6.1818219612531061E-2</v>
      </c>
      <c r="AH689">
        <f ca="1">IF(B689&gt;0,AH688+AG689*$D689,0)</f>
        <v>-0.76046564104196135</v>
      </c>
      <c r="AI689">
        <f ca="1">IF(AND(B689&gt;Analysis!$B$39,B689&lt;Analysis!$B$40),FilterInput(AF689,Analysis!$B$34,Analysis!$B$35),0)</f>
        <v>-1.92506114571529E-2</v>
      </c>
      <c r="AJ689">
        <f ca="1">MEDIAN2(AI689,Analysis!$B$5,2)</f>
        <v>-1.92506114571529E-2</v>
      </c>
      <c r="AK689">
        <f ca="1">AVERAGE2(AJ689,Analysis!$B$6,2)</f>
        <v>-1.92506114571529E-2</v>
      </c>
      <c r="AL689">
        <f ca="1">INTEGRAL2(R689,$B689,AL688,R688,$B688,Analysis!$B$22)</f>
        <v>-9.5239687808113857E-2</v>
      </c>
      <c r="AM689">
        <f ca="1">IF(AND(B689&lt;Analysis!$B$40,B689&gt;0),INTEGRAL2(AL689,$B689,AM688,AL688,$B688,Analysis!$B$23),0)</f>
        <v>-0.76355278178681141</v>
      </c>
      <c r="AN689">
        <f ca="1">IF($P689,AM689*Analysis!$B$30+Analysis!$B$31,0)</f>
        <v>0.2442236091065943</v>
      </c>
      <c r="AO689">
        <f ca="1">AN689-'Flight Input'!$U689</f>
        <v>1.1223609106594284E-2</v>
      </c>
      <c r="AQ689">
        <f>Analysis!$B$36*'Flight Input'!U689+IF('Flight Input'!U689 &gt; 0,Analysis!$B$37,0)</f>
        <v>-1.007029</v>
      </c>
      <c r="AR689">
        <f ca="1">_xlfn.COVARIANCE.P($AN$102:$AN$1102,'Flight Input'!U689:U1689)</f>
        <v>0</v>
      </c>
    </row>
    <row r="690" spans="1:44" x14ac:dyDescent="0.3">
      <c r="A690">
        <v>688</v>
      </c>
      <c r="B690">
        <f>'Flight Input'!M690</f>
        <v>14.790643999993335</v>
      </c>
      <c r="C690">
        <f ca="1">INDIRECT(CONCATENATE("'Flight Input'!",Analysis!$B$2,A690+2))</f>
        <v>9.6939575100000006</v>
      </c>
      <c r="D690">
        <f t="shared" si="1358"/>
        <v>2.0491999996011145E-2</v>
      </c>
      <c r="F690">
        <f t="shared" ca="1" si="1364"/>
        <v>145.15133380613727</v>
      </c>
      <c r="G690">
        <f t="shared" ca="1" si="1365"/>
        <v>1075.7888781138583</v>
      </c>
      <c r="I690">
        <f>SUM(D$2:D690)/COUNT(D$2:D690)</f>
        <v>2.1421575581392294E-2</v>
      </c>
      <c r="J690">
        <f t="shared" si="1359"/>
        <v>0.95660563893401862</v>
      </c>
      <c r="L690">
        <f ca="1">VARA(C$2:C690)</f>
        <v>6.7396780297163089E-2</v>
      </c>
      <c r="M690">
        <f t="shared" ca="1" si="1360"/>
        <v>-1.5255513839400148E-3</v>
      </c>
      <c r="N690">
        <f t="shared" ca="1" si="1366"/>
        <v>-6.8299468098400444</v>
      </c>
      <c r="O690" t="b">
        <f ca="1">IF(OR(O689,M690*MIN((B690-B$2)*Analysis!$B$19,1)&gt;Analysis!$B$18),TRUE,FALSE)</f>
        <v>1</v>
      </c>
      <c r="P690" t="b">
        <f>IF(OR('Flight Input'!N690=3,'Flight Input'!N690=9),TRUE,FALSE)</f>
        <v>1</v>
      </c>
      <c r="Q690">
        <f ca="1">IF(O690,Q689,SUM(C$2:C690)/COUNT(C$2:C690))+(Analysis!$D$14-500)/1000000</f>
        <v>9.8680843641175695</v>
      </c>
      <c r="R690">
        <f t="shared" ca="1" si="1361"/>
        <v>-0.1741268541175689</v>
      </c>
      <c r="S690">
        <f t="shared" ca="1" si="1367"/>
        <v>-9.8807895301996518E-2</v>
      </c>
      <c r="T690">
        <f ca="1">IF(P690,T689+S690*$D690,0)</f>
        <v>-0.84197767666084411</v>
      </c>
      <c r="U690">
        <f ca="1">IF($P690,T690*Analysis!$B$28+Analysis!$B$29,0)</f>
        <v>0.23701116166957786</v>
      </c>
      <c r="V690">
        <f ca="1">U690-'Flight Input'!$U690</f>
        <v>5.0111616695778516E-3</v>
      </c>
      <c r="W690">
        <f ca="1">MEDIAN2(R690,Analysis!$B$5,2)</f>
        <v>-0.1741268541175689</v>
      </c>
      <c r="X690">
        <f t="shared" ref="X690:Y690" ca="1" si="1460">X689+W690*$D690</f>
        <v>-9.8807895301996518E-2</v>
      </c>
      <c r="Y690">
        <f t="shared" ca="1" si="1460"/>
        <v>-0.76557755317694587</v>
      </c>
      <c r="AA690">
        <f ca="1">AVERAGE2(W690,Analysis!$B$6,2)</f>
        <v>-0.1741268541175689</v>
      </c>
      <c r="AB690">
        <f t="shared" ref="AB690:AC690" ca="1" si="1461">AB689+AA690*$D690</f>
        <v>-9.8807895301996518E-2</v>
      </c>
      <c r="AC690">
        <f t="shared" ca="1" si="1461"/>
        <v>-0.76557755317694587</v>
      </c>
      <c r="AF690">
        <f ca="1">IF(B690&gt;0,C690-Analysis!$B$14,0)</f>
        <v>-0.15920988145715143</v>
      </c>
      <c r="AG690">
        <f ca="1">IF(B690&gt;0,AG689+AF690*$D690,0)</f>
        <v>-6.5080748502715946E-2</v>
      </c>
      <c r="AH690">
        <f ca="1">IF(B690&gt;0,AH689+AG690*$D690,0)</f>
        <v>-0.76179927574001938</v>
      </c>
      <c r="AI690">
        <f ca="1">IF(AND(B690&gt;Analysis!$B$39,B690&lt;Analysis!$B$40),FilterInput(AF690,Analysis!$B$34,Analysis!$B$35),0)</f>
        <v>-0.15920988145715143</v>
      </c>
      <c r="AJ690">
        <f ca="1">MEDIAN2(AI690,Analysis!$B$5,2)</f>
        <v>-0.15920988145715143</v>
      </c>
      <c r="AK690">
        <f ca="1">AVERAGE2(AJ690,Analysis!$B$6,2)</f>
        <v>-0.15920988145715143</v>
      </c>
      <c r="AL690">
        <f ca="1">INTEGRAL2(R690,$B690,AL689,R689,$B689,Analysis!$B$22)</f>
        <v>-9.8807895301996518E-2</v>
      </c>
      <c r="AM690">
        <f ca="1">IF(AND(B690&lt;Analysis!$B$40,B690&gt;0),INTEGRAL2(AL690,$B690,AM689,AL689,$B689,Analysis!$B$23),0)</f>
        <v>-0.76557755317694576</v>
      </c>
      <c r="AN690">
        <f ca="1">IF($P690,AM690*Analysis!$B$30+Analysis!$B$31,0)</f>
        <v>0.24321122341152712</v>
      </c>
      <c r="AO690">
        <f ca="1">AN690-'Flight Input'!$U690</f>
        <v>1.121122341152711E-2</v>
      </c>
      <c r="AQ690">
        <f>Analysis!$B$36*'Flight Input'!U690+IF('Flight Input'!U690 &gt; 0,Analysis!$B$37,0)</f>
        <v>-1.0090159999999999</v>
      </c>
      <c r="AR690">
        <f ca="1">_xlfn.COVARIANCE.P($AN$102:$AN$1102,'Flight Input'!U690:U1690)</f>
        <v>0</v>
      </c>
    </row>
    <row r="691" spans="1:44" x14ac:dyDescent="0.3">
      <c r="A691">
        <v>689</v>
      </c>
      <c r="B691">
        <f>'Flight Input'!M691</f>
        <v>14.810568999993848</v>
      </c>
      <c r="C691">
        <f ca="1">INDIRECT(CONCATENATE("'Flight Input'!",Analysis!$B$2,A691+2))</f>
        <v>9.6555415500000006</v>
      </c>
      <c r="D691">
        <f t="shared" si="1358"/>
        <v>1.9925000000512227E-2</v>
      </c>
      <c r="F691">
        <f t="shared" ca="1" si="1364"/>
        <v>145.34372047152596</v>
      </c>
      <c r="G691">
        <f t="shared" ca="1" si="1365"/>
        <v>1078.6848517443279</v>
      </c>
      <c r="I691">
        <f>SUM(D$2:D691)/COUNT(D$2:D691)</f>
        <v>2.1419403483306839E-2</v>
      </c>
      <c r="J691">
        <f t="shared" si="1359"/>
        <v>0.93023132114957019</v>
      </c>
      <c r="L691">
        <f ca="1">VARA(C$2:C691)</f>
        <v>6.7391399045236625E-2</v>
      </c>
      <c r="M691">
        <f t="shared" ca="1" si="1360"/>
        <v>-2.7007537898751356E-4</v>
      </c>
      <c r="N691">
        <f t="shared" ca="1" si="1366"/>
        <v>-1.928028105345668</v>
      </c>
      <c r="O691" t="b">
        <f ca="1">IF(OR(O690,M691*MIN((B691-B$2)*Analysis!$B$19,1)&gt;Analysis!$B$18),TRUE,FALSE)</f>
        <v>1</v>
      </c>
      <c r="P691" t="b">
        <f>IF(OR('Flight Input'!N691=3,'Flight Input'!N691=9),TRUE,FALSE)</f>
        <v>1</v>
      </c>
      <c r="Q691">
        <f ca="1">IF(O691,Q690,SUM(C$2:C691)/COUNT(C$2:C691))+(Analysis!$D$14-500)/1000000</f>
        <v>9.8681943641175689</v>
      </c>
      <c r="R691">
        <f t="shared" ca="1" si="1361"/>
        <v>-0.21265281411756831</v>
      </c>
      <c r="S691">
        <f t="shared" ca="1" si="1367"/>
        <v>-0.103045002623398</v>
      </c>
      <c r="T691">
        <f ca="1">IF(P691,T690+S691*$D691,0)</f>
        <v>-0.8440308483381681</v>
      </c>
      <c r="U691">
        <f ca="1">IF($P691,T691*Analysis!$B$28+Analysis!$B$29,0)</f>
        <v>0.23598457583091587</v>
      </c>
      <c r="V691">
        <f ca="1">U691-'Flight Input'!$U691</f>
        <v>3.9845758309158541E-3</v>
      </c>
      <c r="W691">
        <f ca="1">MEDIAN2(R691,Analysis!$B$5,2)</f>
        <v>-0.21265281411756831</v>
      </c>
      <c r="X691">
        <f t="shared" ref="X691:Y691" ca="1" si="1462">X690+W691*$D691</f>
        <v>-0.103045002623398</v>
      </c>
      <c r="Y691">
        <f t="shared" ca="1" si="1462"/>
        <v>-0.76763072485426986</v>
      </c>
      <c r="AA691">
        <f ca="1">AVERAGE2(W691,Analysis!$B$6,2)</f>
        <v>-0.21265281411756831</v>
      </c>
      <c r="AB691">
        <f t="shared" ref="AB691:AC691" ca="1" si="1463">AB690+AA691*$D691</f>
        <v>-0.103045002623398</v>
      </c>
      <c r="AC691">
        <f t="shared" ca="1" si="1463"/>
        <v>-0.76763072485426986</v>
      </c>
      <c r="AF691">
        <f ca="1">IF(B691&gt;0,C691-Analysis!$B$14,0)</f>
        <v>-0.19762584145715145</v>
      </c>
      <c r="AG691">
        <f ca="1">IF(B691&gt;0,AG690+AF691*$D691,0)</f>
        <v>-6.9018443393850923E-2</v>
      </c>
      <c r="AH691">
        <f ca="1">IF(B691&gt;0,AH690+AG691*$D691,0)</f>
        <v>-0.76317446822467716</v>
      </c>
      <c r="AI691">
        <f ca="1">IF(AND(B691&gt;Analysis!$B$39,B691&lt;Analysis!$B$40),FilterInput(AF691,Analysis!$B$34,Analysis!$B$35),0)</f>
        <v>-0.19762584145715145</v>
      </c>
      <c r="AJ691">
        <f ca="1">MEDIAN2(AI691,Analysis!$B$5,2)</f>
        <v>-0.19762584145715145</v>
      </c>
      <c r="AK691">
        <f ca="1">AVERAGE2(AJ691,Analysis!$B$6,2)</f>
        <v>-0.19762584145715145</v>
      </c>
      <c r="AL691">
        <f ca="1">INTEGRAL2(R691,$B691,AL690,R690,$B690,Analysis!$B$22)</f>
        <v>-0.103045002623398</v>
      </c>
      <c r="AM691">
        <f ca="1">IF(AND(B691&lt;Analysis!$B$40,B691&gt;0),INTEGRAL2(AL691,$B691,AM690,AL690,$B690,Analysis!$B$23),0)</f>
        <v>-0.76763072485426975</v>
      </c>
      <c r="AN691">
        <f ca="1">IF($P691,AM691*Analysis!$B$30+Analysis!$B$31,0)</f>
        <v>0.24218463757286512</v>
      </c>
      <c r="AO691">
        <f ca="1">AN691-'Flight Input'!$U691</f>
        <v>1.0184637572865113E-2</v>
      </c>
      <c r="AQ691">
        <f>Analysis!$B$36*'Flight Input'!U691+IF('Flight Input'!U691 &gt; 0,Analysis!$B$37,0)</f>
        <v>-1.0090159999999999</v>
      </c>
      <c r="AR691">
        <f ca="1">_xlfn.COVARIANCE.P($AN$102:$AN$1102,'Flight Input'!U691:U1691)</f>
        <v>0</v>
      </c>
    </row>
    <row r="692" spans="1:44" x14ac:dyDescent="0.3">
      <c r="A692">
        <v>690</v>
      </c>
      <c r="B692">
        <f>'Flight Input'!M692</f>
        <v>14.832399000006262</v>
      </c>
      <c r="C692">
        <f ca="1">INDIRECT(CONCATENATE("'Flight Input'!",Analysis!$B$2,A692+2))</f>
        <v>9.7640597700000011</v>
      </c>
      <c r="D692">
        <f t="shared" si="1358"/>
        <v>2.183000001241453E-2</v>
      </c>
      <c r="F692">
        <f t="shared" ca="1" si="1364"/>
        <v>145.55686989642626</v>
      </c>
      <c r="G692">
        <f t="shared" ca="1" si="1365"/>
        <v>1081.8623582159739</v>
      </c>
      <c r="I692">
        <f>SUM(D$2:D692)/COUNT(D$2:D692)</f>
        <v>2.1419998550740327E-2</v>
      </c>
      <c r="J692">
        <f t="shared" si="1359"/>
        <v>1.0191410592630517</v>
      </c>
      <c r="L692">
        <f ca="1">VARA(C$2:C692)</f>
        <v>6.7323599917516297E-2</v>
      </c>
      <c r="M692">
        <f t="shared" ca="1" si="1360"/>
        <v>-3.1057777224814901E-3</v>
      </c>
      <c r="N692">
        <f t="shared" ca="1" si="1366"/>
        <v>4.9710590901643243</v>
      </c>
      <c r="O692" t="b">
        <f ca="1">IF(OR(O691,M692*MIN((B692-B$2)*Analysis!$B$19,1)&gt;Analysis!$B$18),TRUE,FALSE)</f>
        <v>1</v>
      </c>
      <c r="P692" t="b">
        <f>IF(OR('Flight Input'!N692=3,'Flight Input'!N692=9),TRUE,FALSE)</f>
        <v>1</v>
      </c>
      <c r="Q692">
        <f ca="1">IF(O692,Q691,SUM(C$2:C692)/COUNT(C$2:C692))+(Analysis!$D$14-500)/1000000</f>
        <v>9.8683043641175683</v>
      </c>
      <c r="R692">
        <f t="shared" ca="1" si="1361"/>
        <v>-0.10424459411756715</v>
      </c>
      <c r="S692">
        <f t="shared" ca="1" si="1367"/>
        <v>-0.10532066211427864</v>
      </c>
      <c r="T692">
        <f ca="1">IF(P692,T691+S692*$D692,0)</f>
        <v>-0.84632999839343026</v>
      </c>
      <c r="U692">
        <f ca="1">IF($P692,T692*Analysis!$B$28+Analysis!$B$29,0)</f>
        <v>0.23483500080328479</v>
      </c>
      <c r="V692">
        <f ca="1">U692-'Flight Input'!$U692</f>
        <v>8.3500080328477444E-4</v>
      </c>
      <c r="W692">
        <f ca="1">MEDIAN2(R692,Analysis!$B$5,2)</f>
        <v>-0.10424459411756715</v>
      </c>
      <c r="X692">
        <f t="shared" ref="X692:Y692" ca="1" si="1464">X691+W692*$D692</f>
        <v>-0.10532066211427864</v>
      </c>
      <c r="Y692">
        <f t="shared" ca="1" si="1464"/>
        <v>-0.76992987490953202</v>
      </c>
      <c r="AA692">
        <f ca="1">AVERAGE2(W692,Analysis!$B$6,2)</f>
        <v>-0.10424459411756715</v>
      </c>
      <c r="AB692">
        <f t="shared" ref="AB692:AC692" ca="1" si="1465">AB691+AA692*$D692</f>
        <v>-0.10532066211427864</v>
      </c>
      <c r="AC692">
        <f t="shared" ca="1" si="1465"/>
        <v>-0.76992987490953202</v>
      </c>
      <c r="AF692">
        <f ca="1">IF(B692&gt;0,C692-Analysis!$B$14,0)</f>
        <v>-8.9107621457150898E-2</v>
      </c>
      <c r="AG692">
        <f ca="1">IF(B692&gt;0,AG691+AF692*$D692,0)</f>
        <v>-7.0963662771366759E-2</v>
      </c>
      <c r="AH692">
        <f ca="1">IF(B692&gt;0,AH691+AG692*$D692,0)</f>
        <v>-0.76472360498385705</v>
      </c>
      <c r="AI692">
        <f ca="1">IF(AND(B692&gt;Analysis!$B$39,B692&lt;Analysis!$B$40),FilterInput(AF692,Analysis!$B$34,Analysis!$B$35),0)</f>
        <v>-8.9107621457150898E-2</v>
      </c>
      <c r="AJ692">
        <f ca="1">MEDIAN2(AI692,Analysis!$B$5,2)</f>
        <v>-8.9107621457150898E-2</v>
      </c>
      <c r="AK692">
        <f ca="1">AVERAGE2(AJ692,Analysis!$B$6,2)</f>
        <v>-8.9107621457150898E-2</v>
      </c>
      <c r="AL692">
        <f ca="1">INTEGRAL2(R692,$B692,AL691,R691,$B691,Analysis!$B$22)</f>
        <v>-0.10532066211427864</v>
      </c>
      <c r="AM692">
        <f ca="1">IF(AND(B692&lt;Analysis!$B$40,B692&gt;0),INTEGRAL2(AL692,$B692,AM691,AL691,$B691,Analysis!$B$23),0)</f>
        <v>-0.76992987490953191</v>
      </c>
      <c r="AN692">
        <f ca="1">IF($P692,AM692*Analysis!$B$30+Analysis!$B$31,0)</f>
        <v>0.24103506254523405</v>
      </c>
      <c r="AO692">
        <f ca="1">AN692-'Flight Input'!$U692</f>
        <v>7.0350625452340332E-3</v>
      </c>
      <c r="AQ692">
        <f>Analysis!$B$36*'Flight Input'!U692+IF('Flight Input'!U692 &gt; 0,Analysis!$B$37,0)</f>
        <v>-1.005042</v>
      </c>
      <c r="AR692">
        <f ca="1">_xlfn.COVARIANCE.P($AN$102:$AN$1102,'Flight Input'!U692:U1692)</f>
        <v>0</v>
      </c>
    </row>
    <row r="693" spans="1:44" x14ac:dyDescent="0.3">
      <c r="A693">
        <v>691</v>
      </c>
      <c r="B693">
        <f>'Flight Input'!M693</f>
        <v>14.853262000004179</v>
      </c>
      <c r="C693">
        <f ca="1">INDIRECT(CONCATENATE("'Flight Input'!",Analysis!$B$2,A693+2))</f>
        <v>9.7223967000000009</v>
      </c>
      <c r="D693">
        <f t="shared" si="1358"/>
        <v>2.0862999997916631E-2</v>
      </c>
      <c r="F693">
        <f t="shared" ca="1" si="1364"/>
        <v>145.75970825875811</v>
      </c>
      <c r="G693">
        <f t="shared" ca="1" si="1365"/>
        <v>1084.9033430090726</v>
      </c>
      <c r="I693">
        <f>SUM(D$2:D693)/COUNT(D$2:D693)</f>
        <v>2.1419192474687036E-2</v>
      </c>
      <c r="J693">
        <f t="shared" si="1359"/>
        <v>0.97403298572400865</v>
      </c>
      <c r="L693">
        <f ca="1">VARA(C$2:C693)</f>
        <v>6.7275693489030883E-2</v>
      </c>
      <c r="M693">
        <f t="shared" ca="1" si="1360"/>
        <v>-2.296238723587119E-3</v>
      </c>
      <c r="N693">
        <f t="shared" ca="1" si="1366"/>
        <v>-1.9969836554743181</v>
      </c>
      <c r="O693" t="b">
        <f ca="1">IF(OR(O692,M693*MIN((B693-B$2)*Analysis!$B$19,1)&gt;Analysis!$B$18),TRUE,FALSE)</f>
        <v>1</v>
      </c>
      <c r="P693" t="b">
        <f>IF(OR('Flight Input'!N693=3,'Flight Input'!N693=9),TRUE,FALSE)</f>
        <v>1</v>
      </c>
      <c r="Q693">
        <f ca="1">IF(O693,Q692,SUM(C$2:C693)/COUNT(C$2:C693))+(Analysis!$D$14-500)/1000000</f>
        <v>9.8684143641175677</v>
      </c>
      <c r="R693">
        <f t="shared" ca="1" si="1361"/>
        <v>-0.14601766411756678</v>
      </c>
      <c r="S693">
        <f t="shared" ca="1" si="1367"/>
        <v>-0.10836702864045922</v>
      </c>
      <c r="T693">
        <f ca="1">IF(P693,T692+S693*$D693,0)</f>
        <v>-0.84859085971173043</v>
      </c>
      <c r="U693">
        <f ca="1">IF($P693,T693*Analysis!$B$28+Analysis!$B$29,0)</f>
        <v>0.2337045701441347</v>
      </c>
      <c r="V693">
        <f ca="1">U693-'Flight Input'!$U693</f>
        <v>-2.9542985586530901E-4</v>
      </c>
      <c r="W693">
        <f ca="1">MEDIAN2(R693,Analysis!$B$5,2)</f>
        <v>-0.14601766411756678</v>
      </c>
      <c r="X693">
        <f t="shared" ref="X693:Y693" ca="1" si="1466">X692+W693*$D693</f>
        <v>-0.10836702864045922</v>
      </c>
      <c r="Y693">
        <f t="shared" ca="1" si="1466"/>
        <v>-0.77219073622783219</v>
      </c>
      <c r="AA693">
        <f ca="1">AVERAGE2(W693,Analysis!$B$6,2)</f>
        <v>-0.14601766411756678</v>
      </c>
      <c r="AB693">
        <f t="shared" ref="AB693:AC693" ca="1" si="1467">AB692+AA693*$D693</f>
        <v>-0.10836702864045922</v>
      </c>
      <c r="AC693">
        <f t="shared" ca="1" si="1467"/>
        <v>-0.77219073622783219</v>
      </c>
      <c r="AF693">
        <f ca="1">IF(B693&gt;0,C693-Analysis!$B$14,0)</f>
        <v>-0.13077069145715114</v>
      </c>
      <c r="AG693">
        <f ca="1">IF(B693&gt;0,AG692+AF693*$D693,0)</f>
        <v>-7.3691931706964864E-2</v>
      </c>
      <c r="AH693">
        <f ca="1">IF(B693&gt;0,AH692+AG693*$D693,0)</f>
        <v>-0.76626103975490589</v>
      </c>
      <c r="AI693">
        <f ca="1">IF(AND(B693&gt;Analysis!$B$39,B693&lt;Analysis!$B$40),FilterInput(AF693,Analysis!$B$34,Analysis!$B$35),0)</f>
        <v>-0.13077069145715114</v>
      </c>
      <c r="AJ693">
        <f ca="1">MEDIAN2(AI693,Analysis!$B$5,2)</f>
        <v>-0.13077069145715114</v>
      </c>
      <c r="AK693">
        <f ca="1">AVERAGE2(AJ693,Analysis!$B$6,2)</f>
        <v>-0.13077069145715114</v>
      </c>
      <c r="AL693">
        <f ca="1">INTEGRAL2(R693,$B693,AL692,R692,$B692,Analysis!$B$22)</f>
        <v>-0.10836702864045923</v>
      </c>
      <c r="AM693">
        <f ca="1">IF(AND(B693&lt;Analysis!$B$40,B693&gt;0),INTEGRAL2(AL693,$B693,AM692,AL692,$B692,Analysis!$B$23),0)</f>
        <v>-0.77219073622783208</v>
      </c>
      <c r="AN693">
        <f ca="1">IF($P693,AM693*Analysis!$B$30+Analysis!$B$31,0)</f>
        <v>0.23990463188608396</v>
      </c>
      <c r="AO693">
        <f ca="1">AN693-'Flight Input'!$U693</f>
        <v>5.9046318860839497E-3</v>
      </c>
      <c r="AQ693">
        <f>Analysis!$B$36*'Flight Input'!U693+IF('Flight Input'!U693 &gt; 0,Analysis!$B$37,0)</f>
        <v>-1.005042</v>
      </c>
      <c r="AR693">
        <f ca="1">_xlfn.COVARIANCE.P($AN$102:$AN$1102,'Flight Input'!U693:U1693)</f>
        <v>0</v>
      </c>
    </row>
    <row r="694" spans="1:44" x14ac:dyDescent="0.3">
      <c r="A694">
        <v>692</v>
      </c>
      <c r="B694">
        <f>'Flight Input'!M694</f>
        <v>14.870527999999467</v>
      </c>
      <c r="C694">
        <f ca="1">INDIRECT(CONCATENATE("'Flight Input'!",Analysis!$B$2,A694+2))</f>
        <v>9.7887809699999995</v>
      </c>
      <c r="D694">
        <f t="shared" si="1358"/>
        <v>1.7265999995288439E-2</v>
      </c>
      <c r="F694">
        <f t="shared" ca="1" si="1364"/>
        <v>145.92872135094001</v>
      </c>
      <c r="G694">
        <f t="shared" ca="1" si="1365"/>
        <v>1087.4229483112304</v>
      </c>
      <c r="I694">
        <f>SUM(D$2:D694)/COUNT(D$2:D694)</f>
        <v>2.1413190751450911E-2</v>
      </c>
      <c r="J694">
        <f t="shared" si="1359"/>
        <v>0.80632541855624829</v>
      </c>
      <c r="L694">
        <f ca="1">VARA(C$2:C694)</f>
        <v>6.7198726734966602E-2</v>
      </c>
      <c r="M694">
        <f t="shared" ca="1" si="1360"/>
        <v>-4.4577061325891199E-3</v>
      </c>
      <c r="N694">
        <f t="shared" ca="1" si="1366"/>
        <v>3.8447972905197254</v>
      </c>
      <c r="O694" t="b">
        <f ca="1">IF(OR(O693,M694*MIN((B694-B$2)*Analysis!$B$19,1)&gt;Analysis!$B$18),TRUE,FALSE)</f>
        <v>1</v>
      </c>
      <c r="P694" t="b">
        <f>IF(OR('Flight Input'!N694=3,'Flight Input'!N694=9),TRUE,FALSE)</f>
        <v>1</v>
      </c>
      <c r="Q694">
        <f ca="1">IF(O694,Q693,SUM(C$2:C694)/COUNT(C$2:C694))+(Analysis!$D$14-500)/1000000</f>
        <v>9.8685243641175671</v>
      </c>
      <c r="R694">
        <f t="shared" ca="1" si="1361"/>
        <v>-7.974339411756759E-2</v>
      </c>
      <c r="S694">
        <f t="shared" ca="1" si="1367"/>
        <v>-0.10974387808291743</v>
      </c>
      <c r="T694">
        <f ca="1">IF(P694,T693+S694*$D694,0)</f>
        <v>-0.85048569751019298</v>
      </c>
      <c r="U694">
        <f ca="1">IF($P694,T694*Analysis!$B$28+Analysis!$B$29,0)</f>
        <v>0.23275715124490343</v>
      </c>
      <c r="V694">
        <f ca="1">U694-'Flight Input'!$U694</f>
        <v>-2.2428487550965603E-3</v>
      </c>
      <c r="W694">
        <f ca="1">MEDIAN2(R694,Analysis!$B$5,2)</f>
        <v>-7.974339411756759E-2</v>
      </c>
      <c r="X694">
        <f t="shared" ref="X694:Y694" ca="1" si="1468">X693+W694*$D694</f>
        <v>-0.10974387808291743</v>
      </c>
      <c r="Y694">
        <f t="shared" ca="1" si="1468"/>
        <v>-0.77408557402629474</v>
      </c>
      <c r="AA694">
        <f ca="1">AVERAGE2(W694,Analysis!$B$6,2)</f>
        <v>-7.974339411756759E-2</v>
      </c>
      <c r="AB694">
        <f t="shared" ref="AB694:AC694" ca="1" si="1469">AB693+AA694*$D694</f>
        <v>-0.10974387808291743</v>
      </c>
      <c r="AC694">
        <f t="shared" ca="1" si="1469"/>
        <v>-0.77408557402629474</v>
      </c>
      <c r="AF694">
        <f ca="1">IF(B694&gt;0,C694-Analysis!$B$14,0)</f>
        <v>-6.4386421457152565E-2</v>
      </c>
      <c r="AG694">
        <f ca="1">IF(B694&gt;0,AG693+AF694*$D694,0)</f>
        <v>-7.4803627659540697E-2</v>
      </c>
      <c r="AH694">
        <f ca="1">IF(B694&gt;0,AH693+AG694*$D694,0)</f>
        <v>-0.76755259918972307</v>
      </c>
      <c r="AI694">
        <f ca="1">IF(AND(B694&gt;Analysis!$B$39,B694&lt;Analysis!$B$40),FilterInput(AF694,Analysis!$B$34,Analysis!$B$35),0)</f>
        <v>-6.4386421457152565E-2</v>
      </c>
      <c r="AJ694">
        <f ca="1">MEDIAN2(AI694,Analysis!$B$5,2)</f>
        <v>-6.4386421457152565E-2</v>
      </c>
      <c r="AK694">
        <f ca="1">AVERAGE2(AJ694,Analysis!$B$6,2)</f>
        <v>-6.4386421457152565E-2</v>
      </c>
      <c r="AL694">
        <f ca="1">INTEGRAL2(R694,$B694,AL693,R693,$B693,Analysis!$B$22)</f>
        <v>-0.10974387808291744</v>
      </c>
      <c r="AM694">
        <f ca="1">IF(AND(B694&lt;Analysis!$B$40,B694&gt;0),INTEGRAL2(AL694,$B694,AM693,AL693,$B693,Analysis!$B$23),0)</f>
        <v>-0.77408557402629463</v>
      </c>
      <c r="AN694">
        <f ca="1">IF($P694,AM694*Analysis!$B$30+Analysis!$B$31,0)</f>
        <v>0.23895721298685269</v>
      </c>
      <c r="AO694">
        <f ca="1">AN694-'Flight Input'!$U694</f>
        <v>3.9572129868526984E-3</v>
      </c>
      <c r="AQ694">
        <f>Analysis!$B$36*'Flight Input'!U694+IF('Flight Input'!U694 &gt; 0,Analysis!$B$37,0)</f>
        <v>-1.003055</v>
      </c>
      <c r="AR694">
        <f ca="1">_xlfn.COVARIANCE.P($AN$102:$AN$1102,'Flight Input'!U694:U1694)</f>
        <v>0</v>
      </c>
    </row>
    <row r="695" spans="1:44" x14ac:dyDescent="0.3">
      <c r="A695">
        <v>693</v>
      </c>
      <c r="B695">
        <f>'Flight Input'!M695</f>
        <v>14.892261000000872</v>
      </c>
      <c r="C695">
        <f ca="1">INDIRECT(CONCATENATE("'Flight Input'!",Analysis!$B$2,A695+2))</f>
        <v>9.8754915600000004</v>
      </c>
      <c r="D695">
        <f t="shared" si="1358"/>
        <v>2.1733000001404434E-2</v>
      </c>
      <c r="F695">
        <f t="shared" ca="1" si="1364"/>
        <v>146.14334540902735</v>
      </c>
      <c r="G695">
        <f t="shared" ca="1" si="1365"/>
        <v>1090.59908163721</v>
      </c>
      <c r="I695">
        <f>SUM(D$2:D695)/COUNT(D$2:D695)</f>
        <v>2.1413652236660079E-2</v>
      </c>
      <c r="J695">
        <f t="shared" si="1359"/>
        <v>1.0149132787445587</v>
      </c>
      <c r="L695">
        <f ca="1">VARA(C$2:C695)</f>
        <v>6.7103196599233125E-2</v>
      </c>
      <c r="M695">
        <f t="shared" ca="1" si="1360"/>
        <v>-4.3956258099343438E-3</v>
      </c>
      <c r="N695">
        <f t="shared" ca="1" si="1366"/>
        <v>3.9898122668015228</v>
      </c>
      <c r="O695" t="b">
        <f ca="1">IF(OR(O694,M695*MIN((B695-B$2)*Analysis!$B$19,1)&gt;Analysis!$B$18),TRUE,FALSE)</f>
        <v>1</v>
      </c>
      <c r="P695" t="b">
        <f>IF(OR('Flight Input'!N695=3,'Flight Input'!N695=9),TRUE,FALSE)</f>
        <v>1</v>
      </c>
      <c r="Q695">
        <f ca="1">IF(O695,Q694,SUM(C$2:C695)/COUNT(C$2:C695))+(Analysis!$D$14-500)/1000000</f>
        <v>9.8686343641175664</v>
      </c>
      <c r="R695">
        <f t="shared" ca="1" si="1361"/>
        <v>6.8571958824339418E-3</v>
      </c>
      <c r="S695">
        <f t="shared" ca="1" si="1367"/>
        <v>-0.10959485064479486</v>
      </c>
      <c r="T695">
        <f ca="1">IF(P695,T694+S695*$D695,0)</f>
        <v>-0.85286752239941022</v>
      </c>
      <c r="U695">
        <f ca="1">IF($P695,T695*Analysis!$B$28+Analysis!$B$29,0)</f>
        <v>0.23156623880029481</v>
      </c>
      <c r="V695">
        <f ca="1">U695-'Flight Input'!$U695</f>
        <v>-2.4337611997052033E-3</v>
      </c>
      <c r="W695">
        <f ca="1">MEDIAN2(R695,Analysis!$B$5,2)</f>
        <v>6.8571958824339418E-3</v>
      </c>
      <c r="X695">
        <f t="shared" ref="X695:Y695" ca="1" si="1470">X694+W695*$D695</f>
        <v>-0.10959485064479486</v>
      </c>
      <c r="Y695">
        <f t="shared" ca="1" si="1470"/>
        <v>-0.77646739891551197</v>
      </c>
      <c r="AA695">
        <f ca="1">AVERAGE2(W695,Analysis!$B$6,2)</f>
        <v>6.8571958824339418E-3</v>
      </c>
      <c r="AB695">
        <f t="shared" ref="AB695:AC695" ca="1" si="1471">AB694+AA695*$D695</f>
        <v>-0.10959485064479486</v>
      </c>
      <c r="AC695">
        <f t="shared" ca="1" si="1471"/>
        <v>-0.77646739891551197</v>
      </c>
      <c r="AF695">
        <f ca="1">IF(B695&gt;0,C695-Analysis!$B$14,0)</f>
        <v>2.2324168542848355E-2</v>
      </c>
      <c r="AG695">
        <f ca="1">IF(B695&gt;0,AG694+AF695*$D695,0)</f>
        <v>-7.4318456504567615E-2</v>
      </c>
      <c r="AH695">
        <f ca="1">IF(B695&gt;0,AH694+AG695*$D695,0)</f>
        <v>-0.76916776220504124</v>
      </c>
      <c r="AI695">
        <f ca="1">IF(AND(B695&gt;Analysis!$B$39,B695&lt;Analysis!$B$40),FilterInput(AF695,Analysis!$B$34,Analysis!$B$35),0)</f>
        <v>2.2324168542848355E-2</v>
      </c>
      <c r="AJ695">
        <f ca="1">MEDIAN2(AI695,Analysis!$B$5,2)</f>
        <v>2.2324168542848355E-2</v>
      </c>
      <c r="AK695">
        <f ca="1">AVERAGE2(AJ695,Analysis!$B$6,2)</f>
        <v>2.2324168542848355E-2</v>
      </c>
      <c r="AL695">
        <f ca="1">INTEGRAL2(R695,$B695,AL694,R694,$B694,Analysis!$B$22)</f>
        <v>-0.10959485064479488</v>
      </c>
      <c r="AM695">
        <f ca="1">IF(AND(B695&lt;Analysis!$B$40,B695&gt;0),INTEGRAL2(AL695,$B695,AM694,AL694,$B694,Analysis!$B$23),0)</f>
        <v>-0.77646739891551186</v>
      </c>
      <c r="AN695">
        <f ca="1">IF($P695,AM695*Analysis!$B$30+Analysis!$B$31,0)</f>
        <v>0.23776630054224407</v>
      </c>
      <c r="AO695">
        <f ca="1">AN695-'Flight Input'!$U695</f>
        <v>3.7663005422440554E-3</v>
      </c>
      <c r="AQ695">
        <f>Analysis!$B$36*'Flight Input'!U695+IF('Flight Input'!U695 &gt; 0,Analysis!$B$37,0)</f>
        <v>-1.005042</v>
      </c>
      <c r="AR695">
        <f ca="1">_xlfn.COVARIANCE.P($AN$102:$AN$1102,'Flight Input'!U695:U1695)</f>
        <v>0</v>
      </c>
    </row>
    <row r="696" spans="1:44" x14ac:dyDescent="0.3">
      <c r="A696">
        <v>694</v>
      </c>
      <c r="B696">
        <f>'Flight Input'!M696</f>
        <v>14.912981999994372</v>
      </c>
      <c r="C696">
        <f ca="1">INDIRECT(CONCATENATE("'Flight Input'!",Analysis!$B$2,A696+2))</f>
        <v>10.008740790000001</v>
      </c>
      <c r="D696">
        <f t="shared" si="1358"/>
        <v>2.07209999935003E-2</v>
      </c>
      <c r="F696">
        <f t="shared" ca="1" si="1364"/>
        <v>146.35073652687188</v>
      </c>
      <c r="G696">
        <f t="shared" ca="1" si="1365"/>
        <v>1093.6316152478321</v>
      </c>
      <c r="I696">
        <f>SUM(D$2:D696)/COUNT(D$2:D696)</f>
        <v>2.1412654178672819E-2</v>
      </c>
      <c r="J696">
        <f t="shared" si="1359"/>
        <v>0.96769881120756096</v>
      </c>
      <c r="L696">
        <f ca="1">VARA(C$2:C696)</f>
        <v>6.7021390043414647E-2</v>
      </c>
      <c r="M696">
        <f t="shared" ca="1" si="1360"/>
        <v>-3.9480023089686371E-3</v>
      </c>
      <c r="N696">
        <f t="shared" ca="1" si="1366"/>
        <v>6.4306370369093075</v>
      </c>
      <c r="O696" t="b">
        <f ca="1">IF(OR(O695,M696*MIN((B696-B$2)*Analysis!$B$19,1)&gt;Analysis!$B$18),TRUE,FALSE)</f>
        <v>1</v>
      </c>
      <c r="P696" t="b">
        <f>IF(OR('Flight Input'!N696=3,'Flight Input'!N696=9),TRUE,FALSE)</f>
        <v>1</v>
      </c>
      <c r="Q696">
        <f ca="1">IF(O696,Q695,SUM(C$2:C696)/COUNT(C$2:C696))+(Analysis!$D$14-500)/1000000</f>
        <v>9.8687443641175658</v>
      </c>
      <c r="R696">
        <f t="shared" ca="1" si="1361"/>
        <v>0.1399964258824351</v>
      </c>
      <c r="S696">
        <f t="shared" ca="1" si="1367"/>
        <v>-0.10669398470499486</v>
      </c>
      <c r="T696">
        <f ca="1">IF(P696,T695+S696*$D696,0)</f>
        <v>-0.85507832845578891</v>
      </c>
      <c r="U696">
        <f ca="1">IF($P696,T696*Analysis!$B$28+Analysis!$B$29,0)</f>
        <v>0.23046083577210547</v>
      </c>
      <c r="V696">
        <f ca="1">U696-'Flight Input'!$U696</f>
        <v>-4.539164227894521E-3</v>
      </c>
      <c r="W696">
        <f ca="1">MEDIAN2(R696,Analysis!$B$5,2)</f>
        <v>0.1399964258824351</v>
      </c>
      <c r="X696">
        <f t="shared" ref="X696:Y696" ca="1" si="1472">X695+W696*$D696</f>
        <v>-0.10669398470499486</v>
      </c>
      <c r="Y696">
        <f t="shared" ca="1" si="1472"/>
        <v>-0.77867820497189066</v>
      </c>
      <c r="AA696">
        <f ca="1">AVERAGE2(W696,Analysis!$B$6,2)</f>
        <v>0.1399964258824351</v>
      </c>
      <c r="AB696">
        <f t="shared" ref="AB696:AC696" ca="1" si="1473">AB695+AA696*$D696</f>
        <v>-0.10669398470499486</v>
      </c>
      <c r="AC696">
        <f t="shared" ca="1" si="1473"/>
        <v>-0.77867820497189066</v>
      </c>
      <c r="AF696">
        <f ca="1">IF(B696&gt;0,C696-Analysis!$B$14,0)</f>
        <v>0.15557339854284891</v>
      </c>
      <c r="AG696">
        <f ca="1">IF(B696&gt;0,AG695+AF696*$D696,0)</f>
        <v>-7.1094820114372417E-2</v>
      </c>
      <c r="AH696">
        <f ca="1">IF(B696&gt;0,AH695+AG696*$D696,0)</f>
        <v>-0.77064091797216905</v>
      </c>
      <c r="AI696">
        <f ca="1">IF(AND(B696&gt;Analysis!$B$39,B696&lt;Analysis!$B$40),FilterInput(AF696,Analysis!$B$34,Analysis!$B$35),0)</f>
        <v>0.15557339854284891</v>
      </c>
      <c r="AJ696">
        <f ca="1">MEDIAN2(AI696,Analysis!$B$5,2)</f>
        <v>0.15557339854284891</v>
      </c>
      <c r="AK696">
        <f ca="1">AVERAGE2(AJ696,Analysis!$B$6,2)</f>
        <v>0.15557339854284891</v>
      </c>
      <c r="AL696">
        <f ca="1">INTEGRAL2(R696,$B696,AL695,R695,$B695,Analysis!$B$22)</f>
        <v>-0.10669398470499487</v>
      </c>
      <c r="AM696">
        <f ca="1">IF(AND(B696&lt;Analysis!$B$40,B696&gt;0),INTEGRAL2(AL696,$B696,AM695,AL695,$B695,Analysis!$B$23),0)</f>
        <v>-0.77867820497189055</v>
      </c>
      <c r="AN696">
        <f ca="1">IF($P696,AM696*Analysis!$B$30+Analysis!$B$31,0)</f>
        <v>0.23666089751405472</v>
      </c>
      <c r="AO696">
        <f ca="1">AN696-'Flight Input'!$U696</f>
        <v>1.6608975140547377E-3</v>
      </c>
      <c r="AQ696">
        <f>Analysis!$B$36*'Flight Input'!U696+IF('Flight Input'!U696 &gt; 0,Analysis!$B$37,0)</f>
        <v>-1.003055</v>
      </c>
      <c r="AR696">
        <f ca="1">_xlfn.COVARIANCE.P($AN$102:$AN$1102,'Flight Input'!U696:U1696)</f>
        <v>0</v>
      </c>
    </row>
    <row r="697" spans="1:44" x14ac:dyDescent="0.3">
      <c r="A697">
        <v>695</v>
      </c>
      <c r="B697">
        <f>'Flight Input'!M697</f>
        <v>14.93114400000195</v>
      </c>
      <c r="C697">
        <f ca="1">INDIRECT(CONCATENATE("'Flight Input'!",Analysis!$B$2,A697+2))</f>
        <v>9.8605215000000008</v>
      </c>
      <c r="D697">
        <f t="shared" si="1358"/>
        <v>1.8162000007578172E-2</v>
      </c>
      <c r="F697">
        <f t="shared" ca="1" si="1364"/>
        <v>146.52982331842961</v>
      </c>
      <c r="G697">
        <f t="shared" ca="1" si="1365"/>
        <v>1096.2928899000519</v>
      </c>
      <c r="I697">
        <f>SUM(D$2:D697)/COUNT(D$2:D697)</f>
        <v>2.1407976978426637E-2</v>
      </c>
      <c r="J697">
        <f t="shared" si="1359"/>
        <v>0.84837535213535031</v>
      </c>
      <c r="L697">
        <f ca="1">VARA(C$2:C697)</f>
        <v>6.6928084291099352E-2</v>
      </c>
      <c r="M697">
        <f t="shared" ca="1" si="1360"/>
        <v>-5.1374161588130726E-3</v>
      </c>
      <c r="N697">
        <f t="shared" ca="1" si="1366"/>
        <v>-8.1609563890626031</v>
      </c>
      <c r="O697" t="b">
        <f ca="1">IF(OR(O696,M697*MIN((B697-B$2)*Analysis!$B$19,1)&gt;Analysis!$B$18),TRUE,FALSE)</f>
        <v>1</v>
      </c>
      <c r="P697" t="b">
        <f>IF(OR('Flight Input'!N697=3,'Flight Input'!N697=9),TRUE,FALSE)</f>
        <v>1</v>
      </c>
      <c r="Q697">
        <f ca="1">IF(O697,Q696,SUM(C$2:C697)/COUNT(C$2:C697))+(Analysis!$D$14-500)/1000000</f>
        <v>9.8688543641175652</v>
      </c>
      <c r="R697">
        <f t="shared" ca="1" si="1361"/>
        <v>-8.332864117564398E-3</v>
      </c>
      <c r="S697">
        <f t="shared" ca="1" si="1367"/>
        <v>-0.10684532618316121</v>
      </c>
      <c r="T697">
        <f ca="1">IF(P697,T696+S697*$D697,0)</f>
        <v>-0.85701885327073712</v>
      </c>
      <c r="U697">
        <f ca="1">IF($P697,T697*Analysis!$B$28+Analysis!$B$29,0)</f>
        <v>0.22949057336463136</v>
      </c>
      <c r="V697">
        <f ca="1">U697-'Flight Input'!$U697</f>
        <v>-5.5094266353686305E-3</v>
      </c>
      <c r="W697">
        <f ca="1">MEDIAN2(R697,Analysis!$B$5,2)</f>
        <v>-8.332864117564398E-3</v>
      </c>
      <c r="X697">
        <f t="shared" ref="X697:Y697" ca="1" si="1474">X696+W697*$D697</f>
        <v>-0.10684532618316121</v>
      </c>
      <c r="Y697">
        <f t="shared" ca="1" si="1474"/>
        <v>-0.78061872978683888</v>
      </c>
      <c r="AA697">
        <f ca="1">AVERAGE2(W697,Analysis!$B$6,2)</f>
        <v>-8.332864117564398E-3</v>
      </c>
      <c r="AB697">
        <f t="shared" ref="AB697:AC697" ca="1" si="1475">AB696+AA697*$D697</f>
        <v>-0.10684532618316121</v>
      </c>
      <c r="AC697">
        <f t="shared" ca="1" si="1475"/>
        <v>-0.78061872978683888</v>
      </c>
      <c r="AF697">
        <f ca="1">IF(B697&gt;0,C697-Analysis!$B$14,0)</f>
        <v>7.3541085428487918E-3</v>
      </c>
      <c r="AG697">
        <f ca="1">IF(B697&gt;0,AG696+AF697*$D697,0)</f>
        <v>-7.0961254794961473E-2</v>
      </c>
      <c r="AH697">
        <f ca="1">IF(B697&gt;0,AH696+AG697*$D697,0)</f>
        <v>-0.7719297162822929</v>
      </c>
      <c r="AI697">
        <f ca="1">IF(AND(B697&gt;Analysis!$B$39,B697&lt;Analysis!$B$40),FilterInput(AF697,Analysis!$B$34,Analysis!$B$35),0)</f>
        <v>7.3541085428487918E-3</v>
      </c>
      <c r="AJ697">
        <f ca="1">MEDIAN2(AI697,Analysis!$B$5,2)</f>
        <v>7.3541085428487918E-3</v>
      </c>
      <c r="AK697">
        <f ca="1">AVERAGE2(AJ697,Analysis!$B$6,2)</f>
        <v>7.3541085428487918E-3</v>
      </c>
      <c r="AL697">
        <f ca="1">INTEGRAL2(R697,$B697,AL696,R696,$B696,Analysis!$B$22)</f>
        <v>-0.10684532618316123</v>
      </c>
      <c r="AM697">
        <f ca="1">IF(AND(B697&lt;Analysis!$B$40,B697&gt;0),INTEGRAL2(AL697,$B697,AM696,AL696,$B696,Analysis!$B$23),0)</f>
        <v>-0.78061872978683877</v>
      </c>
      <c r="AN697">
        <f ca="1">IF($P697,AM697*Analysis!$B$30+Analysis!$B$31,0)</f>
        <v>0.23569063510658061</v>
      </c>
      <c r="AO697">
        <f ca="1">AN697-'Flight Input'!$U697</f>
        <v>6.9063510658062821E-4</v>
      </c>
      <c r="AQ697">
        <f>Analysis!$B$36*'Flight Input'!U697+IF('Flight Input'!U697 &gt; 0,Analysis!$B$37,0)</f>
        <v>-1.003055</v>
      </c>
      <c r="AR697">
        <f ca="1">_xlfn.COVARIANCE.P($AN$102:$AN$1102,'Flight Input'!U697:U1697)</f>
        <v>0</v>
      </c>
    </row>
    <row r="698" spans="1:44" x14ac:dyDescent="0.3">
      <c r="A698">
        <v>696</v>
      </c>
      <c r="B698">
        <f>'Flight Input'!M698</f>
        <v>14.952296999996179</v>
      </c>
      <c r="C698">
        <f ca="1">INDIRECT(CONCATENATE("'Flight Input'!",Analysis!$B$2,A698+2))</f>
        <v>9.8098332300000006</v>
      </c>
      <c r="D698">
        <f t="shared" si="1358"/>
        <v>2.1152999994228594E-2</v>
      </c>
      <c r="F698">
        <f t="shared" ca="1" si="1364"/>
        <v>146.73733072068717</v>
      </c>
      <c r="G698">
        <f t="shared" ca="1" si="1365"/>
        <v>1099.3968246559398</v>
      </c>
      <c r="I698">
        <f>SUM(D$2:D698)/COUNT(D$2:D698)</f>
        <v>2.1407610632184975E-2</v>
      </c>
      <c r="J698">
        <f t="shared" si="1359"/>
        <v>0.98810653639348289</v>
      </c>
      <c r="L698">
        <f ca="1">VARA(C$2:C698)</f>
        <v>6.6845500518081247E-2</v>
      </c>
      <c r="M698">
        <f t="shared" ca="1" si="1360"/>
        <v>-3.9041163447566438E-3</v>
      </c>
      <c r="N698">
        <f t="shared" ca="1" si="1366"/>
        <v>-2.396268615034749</v>
      </c>
      <c r="O698" t="b">
        <f ca="1">IF(OR(O697,M698*MIN((B698-B$2)*Analysis!$B$19,1)&gt;Analysis!$B$18),TRUE,FALSE)</f>
        <v>1</v>
      </c>
      <c r="P698" t="b">
        <f>IF(OR('Flight Input'!N698=3,'Flight Input'!N698=9),TRUE,FALSE)</f>
        <v>1</v>
      </c>
      <c r="Q698">
        <f ca="1">IF(O698,Q697,SUM(C$2:C698)/COUNT(C$2:C698))+(Analysis!$D$14-500)/1000000</f>
        <v>9.8689643641175646</v>
      </c>
      <c r="R698">
        <f t="shared" ca="1" si="1361"/>
        <v>-5.9131134117563988E-2</v>
      </c>
      <c r="S698">
        <f t="shared" ca="1" si="1367"/>
        <v>-0.10809612706280877</v>
      </c>
      <c r="T698">
        <f ca="1">IF(P698,T697+S698*$D698,0)</f>
        <v>-0.85930541064587285</v>
      </c>
      <c r="U698">
        <f ca="1">IF($P698,T698*Analysis!$B$28+Analysis!$B$29,0)</f>
        <v>0.22834729467706349</v>
      </c>
      <c r="V698">
        <f ca="1">U698-'Flight Input'!$U698</f>
        <v>-7.6527053229364927E-3</v>
      </c>
      <c r="W698">
        <f ca="1">MEDIAN2(R698,Analysis!$B$5,2)</f>
        <v>-5.9131134117563988E-2</v>
      </c>
      <c r="X698">
        <f t="shared" ref="X698:Y698" ca="1" si="1476">X697+W698*$D698</f>
        <v>-0.10809612706280877</v>
      </c>
      <c r="Y698">
        <f t="shared" ca="1" si="1476"/>
        <v>-0.78290528716197461</v>
      </c>
      <c r="AA698">
        <f ca="1">AVERAGE2(W698,Analysis!$B$6,2)</f>
        <v>-5.9131134117563988E-2</v>
      </c>
      <c r="AB698">
        <f t="shared" ref="AB698:AC698" ca="1" si="1477">AB697+AA698*$D698</f>
        <v>-0.10809612706280877</v>
      </c>
      <c r="AC698">
        <f t="shared" ca="1" si="1477"/>
        <v>-0.78290528716197461</v>
      </c>
      <c r="AF698">
        <f ca="1">IF(B698&gt;0,C698-Analysis!$B$14,0)</f>
        <v>-4.333416145715141E-2</v>
      </c>
      <c r="AG698">
        <f ca="1">IF(B698&gt;0,AG697+AF698*$D698,0)</f>
        <v>-7.1877902312014491E-2</v>
      </c>
      <c r="AH698">
        <f ca="1">IF(B698&gt;0,AH697+AG698*$D698,0)</f>
        <v>-0.7734501495494841</v>
      </c>
      <c r="AI698">
        <f ca="1">IF(AND(B698&gt;Analysis!$B$39,B698&lt;Analysis!$B$40),FilterInput(AF698,Analysis!$B$34,Analysis!$B$35),0)</f>
        <v>-4.333416145715141E-2</v>
      </c>
      <c r="AJ698">
        <f ca="1">MEDIAN2(AI698,Analysis!$B$5,2)</f>
        <v>-4.333416145715141E-2</v>
      </c>
      <c r="AK698">
        <f ca="1">AVERAGE2(AJ698,Analysis!$B$6,2)</f>
        <v>-4.333416145715141E-2</v>
      </c>
      <c r="AL698">
        <f ca="1">INTEGRAL2(R698,$B698,AL697,R697,$B697,Analysis!$B$22)</f>
        <v>-0.10809612706280879</v>
      </c>
      <c r="AM698">
        <f ca="1">IF(AND(B698&lt;Analysis!$B$40,B698&gt;0),INTEGRAL2(AL698,$B698,AM697,AL697,$B697,Analysis!$B$23),0)</f>
        <v>-0.78290528716197449</v>
      </c>
      <c r="AN698">
        <f ca="1">IF($P698,AM698*Analysis!$B$30+Analysis!$B$31,0)</f>
        <v>0.23454735641901275</v>
      </c>
      <c r="AO698">
        <f ca="1">AN698-'Flight Input'!$U698</f>
        <v>-1.452643580987234E-3</v>
      </c>
      <c r="AQ698">
        <f>Analysis!$B$36*'Flight Input'!U698+IF('Flight Input'!U698 &gt; 0,Analysis!$B$37,0)</f>
        <v>-1.0010680000000001</v>
      </c>
      <c r="AR698">
        <f ca="1">_xlfn.COVARIANCE.P($AN$102:$AN$1102,'Flight Input'!U698:U1698)</f>
        <v>0</v>
      </c>
    </row>
    <row r="699" spans="1:44" x14ac:dyDescent="0.3">
      <c r="A699">
        <v>697</v>
      </c>
      <c r="B699">
        <f>'Flight Input'!M699</f>
        <v>14.958132999992813</v>
      </c>
      <c r="C699">
        <f ca="1">INDIRECT(CONCATENATE("'Flight Input'!",Analysis!$B$2,A699+2))</f>
        <v>9.8346525299999996</v>
      </c>
      <c r="D699">
        <f t="shared" si="1358"/>
        <v>5.8359999966342002E-3</v>
      </c>
      <c r="F699">
        <f t="shared" ca="1" si="1364"/>
        <v>146.79472575281915</v>
      </c>
      <c r="G699">
        <f t="shared" ca="1" si="1365"/>
        <v>1100.2535186749392</v>
      </c>
      <c r="I699">
        <f>SUM(D$2:D699)/COUNT(D$2:D699)</f>
        <v>2.1385269727399393E-2</v>
      </c>
      <c r="J699">
        <f t="shared" si="1359"/>
        <v>0.27289812431764454</v>
      </c>
      <c r="L699">
        <f ca="1">VARA(C$2:C699)</f>
        <v>6.6757089212888587E-2</v>
      </c>
      <c r="M699">
        <f t="shared" ca="1" si="1360"/>
        <v>-1.5149298362516944E-2</v>
      </c>
      <c r="N699">
        <f t="shared" ca="1" si="1366"/>
        <v>4.2527930113627548</v>
      </c>
      <c r="O699" t="b">
        <f ca="1">IF(OR(O698,M699*MIN((B699-B$2)*Analysis!$B$19,1)&gt;Analysis!$B$18),TRUE,FALSE)</f>
        <v>1</v>
      </c>
      <c r="P699" t="b">
        <f>IF(OR('Flight Input'!N699=3,'Flight Input'!N699=9),TRUE,FALSE)</f>
        <v>1</v>
      </c>
      <c r="Q699">
        <f ca="1">IF(O699,Q698,SUM(C$2:C699)/COUNT(C$2:C699))+(Analysis!$D$14-500)/1000000</f>
        <v>9.869074364117564</v>
      </c>
      <c r="R699">
        <f t="shared" ca="1" si="1361"/>
        <v>-3.4421834117564387E-2</v>
      </c>
      <c r="S699">
        <f t="shared" ca="1" si="1367"/>
        <v>-0.10829701288660303</v>
      </c>
      <c r="T699">
        <f ca="1">IF(P699,T698+S699*$D699,0)</f>
        <v>-0.85993743201271455</v>
      </c>
      <c r="U699">
        <f ca="1">IF($P699,T699*Analysis!$B$28+Analysis!$B$29,0)</f>
        <v>0.22803128399364264</v>
      </c>
      <c r="V699">
        <f ca="1">U699-'Flight Input'!$U699</f>
        <v>-7.9687160063573459E-3</v>
      </c>
      <c r="W699">
        <f ca="1">MEDIAN2(R699,Analysis!$B$5,2)</f>
        <v>-3.4421834117564387E-2</v>
      </c>
      <c r="X699">
        <f t="shared" ref="X699:Y699" ca="1" si="1478">X698+W699*$D699</f>
        <v>-0.10829701288660303</v>
      </c>
      <c r="Y699">
        <f t="shared" ca="1" si="1478"/>
        <v>-0.78353730852881631</v>
      </c>
      <c r="AA699">
        <f ca="1">AVERAGE2(W699,Analysis!$B$6,2)</f>
        <v>-3.4421834117564387E-2</v>
      </c>
      <c r="AB699">
        <f t="shared" ref="AB699:AC699" ca="1" si="1479">AB698+AA699*$D699</f>
        <v>-0.10829701288660303</v>
      </c>
      <c r="AC699">
        <f t="shared" ca="1" si="1479"/>
        <v>-0.78353730852881631</v>
      </c>
      <c r="AF699">
        <f ca="1">IF(B699&gt;0,C699-Analysis!$B$14,0)</f>
        <v>-1.8514861457152421E-2</v>
      </c>
      <c r="AG699">
        <f ca="1">IF(B699&gt;0,AG698+AF699*$D699,0)</f>
        <v>-7.1985955043416122E-2</v>
      </c>
      <c r="AH699">
        <f ca="1">IF(B699&gt;0,AH698+AG699*$D699,0)</f>
        <v>-0.77387025958287514</v>
      </c>
      <c r="AI699">
        <f ca="1">IF(AND(B699&gt;Analysis!$B$39,B699&lt;Analysis!$B$40),FilterInput(AF699,Analysis!$B$34,Analysis!$B$35),0)</f>
        <v>-1.8514861457152421E-2</v>
      </c>
      <c r="AJ699">
        <f ca="1">MEDIAN2(AI699,Analysis!$B$5,2)</f>
        <v>-1.8514861457152421E-2</v>
      </c>
      <c r="AK699">
        <f ca="1">AVERAGE2(AJ699,Analysis!$B$6,2)</f>
        <v>-1.8514861457152421E-2</v>
      </c>
      <c r="AL699">
        <f ca="1">INTEGRAL2(R699,$B699,AL698,R698,$B698,Analysis!$B$22)</f>
        <v>-0.10829701288660304</v>
      </c>
      <c r="AM699">
        <f ca="1">IF(AND(B699&lt;Analysis!$B$40,B699&gt;0),INTEGRAL2(AL699,$B699,AM698,AL698,$B698,Analysis!$B$23),0)</f>
        <v>-0.7835373085288162</v>
      </c>
      <c r="AN699">
        <f ca="1">IF($P699,AM699*Analysis!$B$30+Analysis!$B$31,0)</f>
        <v>0.2342313457355919</v>
      </c>
      <c r="AO699">
        <f ca="1">AN699-'Flight Input'!$U699</f>
        <v>-1.7686542644080872E-3</v>
      </c>
      <c r="AQ699">
        <f>Analysis!$B$36*'Flight Input'!U699+IF('Flight Input'!U699 &gt; 0,Analysis!$B$37,0)</f>
        <v>-1.0010680000000001</v>
      </c>
      <c r="AR699">
        <f ca="1">_xlfn.COVARIANCE.P($AN$102:$AN$1102,'Flight Input'!U699:U1699)</f>
        <v>0</v>
      </c>
    </row>
    <row r="700" spans="1:44" x14ac:dyDescent="0.3">
      <c r="A700">
        <v>698</v>
      </c>
      <c r="B700">
        <f>'Flight Input'!M700</f>
        <v>14.990680999995675</v>
      </c>
      <c r="C700">
        <f ca="1">INDIRECT(CONCATENATE("'Flight Input'!",Analysis!$B$2,A700+2))</f>
        <v>9.8851053600000007</v>
      </c>
      <c r="D700">
        <f t="shared" si="1358"/>
        <v>3.2548000002861954E-2</v>
      </c>
      <c r="F700">
        <f t="shared" ca="1" si="1364"/>
        <v>147.11646616210473</v>
      </c>
      <c r="G700">
        <f t="shared" ca="1" si="1365"/>
        <v>1105.0418654160044</v>
      </c>
      <c r="I700">
        <f>SUM(D$2:D700)/COUNT(D$2:D700)</f>
        <v>2.140126217765077E-2</v>
      </c>
      <c r="J700">
        <f t="shared" si="1359"/>
        <v>1.5208448797403953</v>
      </c>
      <c r="L700">
        <f ca="1">VARA(C$2:C700)</f>
        <v>6.6662126355035684E-2</v>
      </c>
      <c r="M700">
        <f t="shared" ca="1" si="1360"/>
        <v>-2.9176249798621638E-3</v>
      </c>
      <c r="N700">
        <f t="shared" ca="1" si="1366"/>
        <v>1.5501053826829538</v>
      </c>
      <c r="O700" t="b">
        <f ca="1">IF(OR(O699,M700*MIN((B700-B$2)*Analysis!$B$19,1)&gt;Analysis!$B$18),TRUE,FALSE)</f>
        <v>1</v>
      </c>
      <c r="P700" t="b">
        <f>IF(OR('Flight Input'!N700=3,'Flight Input'!N700=9),TRUE,FALSE)</f>
        <v>1</v>
      </c>
      <c r="Q700">
        <f ca="1">IF(O700,Q699,SUM(C$2:C700)/COUNT(C$2:C700))+(Analysis!$D$14-500)/1000000</f>
        <v>9.8691843641175634</v>
      </c>
      <c r="R700">
        <f t="shared" ca="1" si="1361"/>
        <v>1.5920995882437339E-2</v>
      </c>
      <c r="S700">
        <f t="shared" ca="1" si="1367"/>
        <v>-0.1077788163125759</v>
      </c>
      <c r="T700">
        <f ca="1">IF(P700,T699+S700*$D700,0)</f>
        <v>-0.86344541692636478</v>
      </c>
      <c r="U700">
        <f ca="1">IF($P700,T700*Analysis!$B$28+Analysis!$B$29,0)</f>
        <v>0.22627729153681753</v>
      </c>
      <c r="V700">
        <f ca="1">U700-'Flight Input'!$U700</f>
        <v>-9.7227084631824612E-3</v>
      </c>
      <c r="W700">
        <f ca="1">MEDIAN2(R700,Analysis!$B$5,2)</f>
        <v>1.5920995882437339E-2</v>
      </c>
      <c r="X700">
        <f t="shared" ref="X700:Y700" ca="1" si="1480">X699+W700*$D700</f>
        <v>-0.1077788163125759</v>
      </c>
      <c r="Y700">
        <f t="shared" ca="1" si="1480"/>
        <v>-0.78704529344246654</v>
      </c>
      <c r="AA700">
        <f ca="1">AVERAGE2(W700,Analysis!$B$6,2)</f>
        <v>1.5920995882437339E-2</v>
      </c>
      <c r="AB700">
        <f t="shared" ref="AB700:AC700" ca="1" si="1481">AB699+AA700*$D700</f>
        <v>-0.1077788163125759</v>
      </c>
      <c r="AC700">
        <f t="shared" ca="1" si="1481"/>
        <v>-0.78704529344246654</v>
      </c>
      <c r="AF700">
        <f ca="1">IF(B700&gt;0,C700-Analysis!$B$14,0)</f>
        <v>3.1937968542848694E-2</v>
      </c>
      <c r="AG700">
        <f ca="1">IF(B700&gt;0,AG699+AF700*$D700,0)</f>
        <v>-7.0946438043192075E-2</v>
      </c>
      <c r="AH700">
        <f ca="1">IF(B700&gt;0,AH699+AG700*$D700,0)</f>
        <v>-0.77617942424850805</v>
      </c>
      <c r="AI700">
        <f ca="1">IF(AND(B700&gt;Analysis!$B$39,B700&lt;Analysis!$B$40),FilterInput(AF700,Analysis!$B$34,Analysis!$B$35),0)</f>
        <v>3.1937968542848694E-2</v>
      </c>
      <c r="AJ700">
        <f ca="1">MEDIAN2(AI700,Analysis!$B$5,2)</f>
        <v>3.1937968542848694E-2</v>
      </c>
      <c r="AK700">
        <f ca="1">AVERAGE2(AJ700,Analysis!$B$6,2)</f>
        <v>3.1937968542848694E-2</v>
      </c>
      <c r="AL700">
        <f ca="1">INTEGRAL2(R700,$B700,AL699,R699,$B699,Analysis!$B$22)</f>
        <v>-0.10777881631257591</v>
      </c>
      <c r="AM700">
        <f ca="1">IF(AND(B700&lt;Analysis!$B$40,B700&gt;0),INTEGRAL2(AL700,$B700,AM699,AL699,$B699,Analysis!$B$23),0)</f>
        <v>-0.78704529344246643</v>
      </c>
      <c r="AN700">
        <f ca="1">IF($P700,AM700*Analysis!$B$30+Analysis!$B$31,0)</f>
        <v>0.23247735327876679</v>
      </c>
      <c r="AO700">
        <f ca="1">AN700-'Flight Input'!$U700</f>
        <v>-3.5226467212332024E-3</v>
      </c>
      <c r="AQ700">
        <f>Analysis!$B$36*'Flight Input'!U700+IF('Flight Input'!U700 &gt; 0,Analysis!$B$37,0)</f>
        <v>-1.0010680000000001</v>
      </c>
      <c r="AR700">
        <f ca="1">_xlfn.COVARIANCE.P($AN$102:$AN$1102,'Flight Input'!U700:U1700)</f>
        <v>0</v>
      </c>
    </row>
    <row r="701" spans="1:44" x14ac:dyDescent="0.3">
      <c r="A701">
        <v>699</v>
      </c>
      <c r="B701">
        <f>'Flight Input'!M701</f>
        <v>15.011146999997436</v>
      </c>
      <c r="C701">
        <f ca="1">INDIRECT(CONCATENATE("'Flight Input'!",Analysis!$B$2,A701+2))</f>
        <v>10.118112480000001</v>
      </c>
      <c r="D701">
        <f t="shared" si="1358"/>
        <v>2.0466000001761131E-2</v>
      </c>
      <c r="F701">
        <f t="shared" ca="1" si="1364"/>
        <v>147.32354345213824</v>
      </c>
      <c r="G701">
        <f t="shared" ca="1" si="1365"/>
        <v>1108.0569890565553</v>
      </c>
      <c r="I701">
        <f>SUM(D$2:D701)/COUNT(D$2:D701)</f>
        <v>2.1399924177399141E-2</v>
      </c>
      <c r="J701">
        <f t="shared" si="1359"/>
        <v>0.95635852875477267</v>
      </c>
      <c r="L701">
        <f ca="1">VARA(C$2:C701)</f>
        <v>6.6630525096741416E-2</v>
      </c>
      <c r="M701">
        <f t="shared" ca="1" si="1360"/>
        <v>-1.5440857173628329E-3</v>
      </c>
      <c r="N701">
        <f t="shared" ca="1" si="1366"/>
        <v>11.385083552230494</v>
      </c>
      <c r="O701" t="b">
        <f ca="1">IF(OR(O700,M701*MIN((B701-B$2)*Analysis!$B$19,1)&gt;Analysis!$B$18),TRUE,FALSE)</f>
        <v>1</v>
      </c>
      <c r="P701" t="b">
        <f>IF(OR('Flight Input'!N701=3,'Flight Input'!N701=9),TRUE,FALSE)</f>
        <v>1</v>
      </c>
      <c r="Q701">
        <f ca="1">IF(O701,Q700,SUM(C$2:C701)/COUNT(C$2:C701))+(Analysis!$D$14-500)/1000000</f>
        <v>9.8692943641175628</v>
      </c>
      <c r="R701">
        <f t="shared" ca="1" si="1361"/>
        <v>0.24881811588243785</v>
      </c>
      <c r="S701">
        <f t="shared" ca="1" si="1367"/>
        <v>-0.10268650475248772</v>
      </c>
      <c r="T701">
        <f ca="1">IF(P701,T700+S701*$D701,0)</f>
        <v>-0.86554699893281006</v>
      </c>
      <c r="U701">
        <f ca="1">IF($P701,T701*Analysis!$B$28+Analysis!$B$29,0)</f>
        <v>0.22522650053359489</v>
      </c>
      <c r="V701">
        <f ca="1">U701-'Flight Input'!$U701</f>
        <v>-9.7734994664051E-3</v>
      </c>
      <c r="W701">
        <f ca="1">MEDIAN2(R701,Analysis!$B$5,2)</f>
        <v>0.24881811588243785</v>
      </c>
      <c r="X701">
        <f t="shared" ref="X701:Y701" ca="1" si="1482">X700+W701*$D701</f>
        <v>-0.10268650475248772</v>
      </c>
      <c r="Y701">
        <f t="shared" ca="1" si="1482"/>
        <v>-0.78914687544891182</v>
      </c>
      <c r="AA701">
        <f ca="1">AVERAGE2(W701,Analysis!$B$6,2)</f>
        <v>0.24881811588243785</v>
      </c>
      <c r="AB701">
        <f t="shared" ref="AB701:AC701" ca="1" si="1483">AB700+AA701*$D701</f>
        <v>-0.10268650475248772</v>
      </c>
      <c r="AC701">
        <f t="shared" ca="1" si="1483"/>
        <v>-0.78914687544891182</v>
      </c>
      <c r="AF701">
        <f ca="1">IF(B701&gt;0,C701-Analysis!$B$14,0)</f>
        <v>0.26494508854284859</v>
      </c>
      <c r="AG701">
        <f ca="1">IF(B701&gt;0,AG700+AF701*$D701,0)</f>
        <v>-6.5524071860607533E-2</v>
      </c>
      <c r="AH701">
        <f ca="1">IF(B701&gt;0,AH700+AG701*$D701,0)</f>
        <v>-0.77752043990332265</v>
      </c>
      <c r="AI701">
        <f ca="1">IF(AND(B701&gt;Analysis!$B$39,B701&lt;Analysis!$B$40),FilterInput(AF701,Analysis!$B$34,Analysis!$B$35),0)</f>
        <v>0.26494508854284859</v>
      </c>
      <c r="AJ701">
        <f ca="1">MEDIAN2(AI701,Analysis!$B$5,2)</f>
        <v>0.26494508854284859</v>
      </c>
      <c r="AK701">
        <f ca="1">AVERAGE2(AJ701,Analysis!$B$6,2)</f>
        <v>0.26494508854284859</v>
      </c>
      <c r="AL701">
        <f ca="1">INTEGRAL2(R701,$B701,AL700,R700,$B700,Analysis!$B$22)</f>
        <v>-0.10268650475248774</v>
      </c>
      <c r="AM701">
        <f ca="1">IF(AND(B701&lt;Analysis!$B$40,B701&gt;0),INTEGRAL2(AL701,$B701,AM700,AL700,$B700,Analysis!$B$23),0)</f>
        <v>-0.78914687544891171</v>
      </c>
      <c r="AN701">
        <f ca="1">IF($P701,AM701*Analysis!$B$30+Analysis!$B$31,0)</f>
        <v>0.23142656227554415</v>
      </c>
      <c r="AO701">
        <f ca="1">AN701-'Flight Input'!$U701</f>
        <v>-3.5734377244558413E-3</v>
      </c>
      <c r="AQ701">
        <f>Analysis!$B$36*'Flight Input'!U701+IF('Flight Input'!U701 &gt; 0,Analysis!$B$37,0)</f>
        <v>-1.003055</v>
      </c>
      <c r="AR701">
        <f ca="1">_xlfn.COVARIANCE.P($AN$102:$AN$1102,'Flight Input'!U701:U1701)</f>
        <v>0</v>
      </c>
    </row>
    <row r="702" spans="1:44" x14ac:dyDescent="0.3">
      <c r="A702">
        <v>700</v>
      </c>
      <c r="B702">
        <f>'Flight Input'!M702</f>
        <v>15.032527999996091</v>
      </c>
      <c r="C702">
        <f ca="1">INDIRECT(CONCATENATE("'Flight Input'!",Analysis!$B$2,A702+2))</f>
        <v>10.29874401</v>
      </c>
      <c r="D702">
        <f t="shared" si="1358"/>
        <v>2.138099999865517E-2</v>
      </c>
      <c r="F702">
        <f t="shared" ca="1" si="1364"/>
        <v>147.54374089780219</v>
      </c>
      <c r="G702">
        <f t="shared" ca="1" si="1365"/>
        <v>1111.2116217804928</v>
      </c>
      <c r="I702">
        <f>SUM(D$2:D702)/COUNT(D$2:D702)</f>
        <v>2.1399897142858077E-2</v>
      </c>
      <c r="J702">
        <f t="shared" si="1359"/>
        <v>0.99911695163407765</v>
      </c>
      <c r="L702">
        <f ca="1">VARA(C$2:C702)</f>
        <v>6.6754102255287245E-2</v>
      </c>
      <c r="M702">
        <f t="shared" ca="1" si="1360"/>
        <v>5.7797651444554399E-3</v>
      </c>
      <c r="N702">
        <f t="shared" ca="1" si="1366"/>
        <v>8.448226463278651</v>
      </c>
      <c r="O702" t="b">
        <f ca="1">IF(OR(O701,M702*MIN((B702-B$2)*Analysis!$B$19,1)&gt;Analysis!$B$18),TRUE,FALSE)</f>
        <v>1</v>
      </c>
      <c r="P702" t="b">
        <f>IF(OR('Flight Input'!N702=3,'Flight Input'!N702=9),TRUE,FALSE)</f>
        <v>1</v>
      </c>
      <c r="Q702">
        <f ca="1">IF(O702,Q701,SUM(C$2:C702)/COUNT(C$2:C702))+(Analysis!$D$14-500)/1000000</f>
        <v>9.8694043641175622</v>
      </c>
      <c r="R702">
        <f t="shared" ca="1" si="1361"/>
        <v>0.42933964588243789</v>
      </c>
      <c r="S702">
        <f t="shared" ca="1" si="1367"/>
        <v>-9.3506793784452702E-2</v>
      </c>
      <c r="T702">
        <f ca="1">IF(P702,T701+S702*$D702,0)</f>
        <v>-0.86754626769058973</v>
      </c>
      <c r="U702">
        <f ca="1">IF($P702,T702*Analysis!$B$28+Analysis!$B$29,0)</f>
        <v>0.22422686615470505</v>
      </c>
      <c r="V702">
        <f ca="1">U702-'Flight Input'!$U702</f>
        <v>-1.0773133845294935E-2</v>
      </c>
      <c r="W702">
        <f ca="1">MEDIAN2(R702,Analysis!$B$5,2)</f>
        <v>0.42933964588243789</v>
      </c>
      <c r="X702">
        <f t="shared" ref="X702:Y702" ca="1" si="1484">X701+W702*$D702</f>
        <v>-9.3506793784452702E-2</v>
      </c>
      <c r="Y702">
        <f t="shared" ca="1" si="1484"/>
        <v>-0.79114614420669149</v>
      </c>
      <c r="AA702">
        <f ca="1">AVERAGE2(W702,Analysis!$B$6,2)</f>
        <v>0.42933964588243789</v>
      </c>
      <c r="AB702">
        <f t="shared" ref="AB702:AC702" ca="1" si="1485">AB701+AA702*$D702</f>
        <v>-9.3506793784452702E-2</v>
      </c>
      <c r="AC702">
        <f t="shared" ca="1" si="1485"/>
        <v>-0.79114614420669149</v>
      </c>
      <c r="AF702">
        <f ca="1">IF(B702&gt;0,C702-Analysis!$B$14,0)</f>
        <v>0.44557661854284802</v>
      </c>
      <c r="AG702">
        <f ca="1">IF(B702&gt;0,AG701+AF702*$D702,0)</f>
        <v>-5.5997198180142121E-2</v>
      </c>
      <c r="AH702">
        <f ca="1">IF(B702&gt;0,AH701+AG702*$D702,0)</f>
        <v>-0.77871771599753692</v>
      </c>
      <c r="AI702">
        <f ca="1">IF(AND(B702&gt;Analysis!$B$39,B702&lt;Analysis!$B$40),FilterInput(AF702,Analysis!$B$34,Analysis!$B$35),0)</f>
        <v>0.44557661854284802</v>
      </c>
      <c r="AJ702">
        <f ca="1">MEDIAN2(AI702,Analysis!$B$5,2)</f>
        <v>0.44557661854284802</v>
      </c>
      <c r="AK702">
        <f ca="1">AVERAGE2(AJ702,Analysis!$B$6,2)</f>
        <v>0.44557661854284802</v>
      </c>
      <c r="AL702">
        <f ca="1">INTEGRAL2(R702,$B702,AL701,R701,$B701,Analysis!$B$22)</f>
        <v>-9.3506793784452716E-2</v>
      </c>
      <c r="AM702">
        <f ca="1">IF(AND(B702&lt;Analysis!$B$40,B702&gt;0),INTEGRAL2(AL702,$B702,AM701,AL701,$B701,Analysis!$B$23),0)</f>
        <v>-0.79114614420669138</v>
      </c>
      <c r="AN702">
        <f ca="1">IF($P702,AM702*Analysis!$B$30+Analysis!$B$31,0)</f>
        <v>0.23042692789665431</v>
      </c>
      <c r="AO702">
        <f ca="1">AN702-'Flight Input'!$U702</f>
        <v>-4.5730721033456767E-3</v>
      </c>
      <c r="AQ702">
        <f>Analysis!$B$36*'Flight Input'!U702+IF('Flight Input'!U702 &gt; 0,Analysis!$B$37,0)</f>
        <v>-1.003055</v>
      </c>
      <c r="AR702">
        <f ca="1">_xlfn.COVARIANCE.P($AN$102:$AN$1102,'Flight Input'!U702:U1702)</f>
        <v>0</v>
      </c>
    </row>
    <row r="703" spans="1:44" x14ac:dyDescent="0.3">
      <c r="A703">
        <v>701</v>
      </c>
      <c r="B703">
        <f>'Flight Input'!M703</f>
        <v>15.048139999998966</v>
      </c>
      <c r="C703">
        <f ca="1">INDIRECT(CONCATENATE("'Flight Input'!",Analysis!$B$2,A703+2))</f>
        <v>10.093783680000001</v>
      </c>
      <c r="D703">
        <f t="shared" si="1358"/>
        <v>1.5612000002874993E-2</v>
      </c>
      <c r="F703">
        <f t="shared" ca="1" si="1364"/>
        <v>147.70132504864338</v>
      </c>
      <c r="G703">
        <f t="shared" ca="1" si="1365"/>
        <v>1113.5175348675768</v>
      </c>
      <c r="I703">
        <f>SUM(D$2:D703)/COUNT(D$2:D703)</f>
        <v>2.1391640513557103E-2</v>
      </c>
      <c r="J703">
        <f t="shared" si="1359"/>
        <v>0.72981779929317614</v>
      </c>
      <c r="L703">
        <f ca="1">VARA(C$2:C703)</f>
        <v>6.6708202147075929E-2</v>
      </c>
      <c r="M703">
        <f t="shared" ca="1" si="1360"/>
        <v>-2.9400530491201496E-3</v>
      </c>
      <c r="N703">
        <f t="shared" ca="1" si="1366"/>
        <v>-13.12838393301657</v>
      </c>
      <c r="O703" t="b">
        <f ca="1">IF(OR(O702,M703*MIN((B703-B$2)*Analysis!$B$19,1)&gt;Analysis!$B$18),TRUE,FALSE)</f>
        <v>1</v>
      </c>
      <c r="P703" t="b">
        <f>IF(OR('Flight Input'!N703=3,'Flight Input'!N703=9),TRUE,FALSE)</f>
        <v>1</v>
      </c>
      <c r="Q703">
        <f ca="1">IF(O703,Q702,SUM(C$2:C703)/COUNT(C$2:C703))+(Analysis!$D$14-500)/1000000</f>
        <v>9.8695143641175616</v>
      </c>
      <c r="R703">
        <f t="shared" ca="1" si="1361"/>
        <v>0.22426931588243981</v>
      </c>
      <c r="S703">
        <f t="shared" ca="1" si="1367"/>
        <v>-9.0005501224251272E-2</v>
      </c>
      <c r="T703">
        <f ca="1">IF(P703,T702+S703*$D703,0)</f>
        <v>-0.8689514335759615</v>
      </c>
      <c r="U703">
        <f ca="1">IF($P703,T703*Analysis!$B$28+Analysis!$B$29,0)</f>
        <v>0.22352428321201917</v>
      </c>
      <c r="V703">
        <f ca="1">U703-'Flight Input'!$U703</f>
        <v>-1.1475716787980816E-2</v>
      </c>
      <c r="W703">
        <f ca="1">MEDIAN2(R703,Analysis!$B$5,2)</f>
        <v>0.22426931588243981</v>
      </c>
      <c r="X703">
        <f t="shared" ref="X703:Y703" ca="1" si="1486">X702+W703*$D703</f>
        <v>-9.0005501224251272E-2</v>
      </c>
      <c r="Y703">
        <f t="shared" ca="1" si="1486"/>
        <v>-0.79255131009206325</v>
      </c>
      <c r="AA703">
        <f ca="1">AVERAGE2(W703,Analysis!$B$6,2)</f>
        <v>0.22426931588243981</v>
      </c>
      <c r="AB703">
        <f t="shared" ref="AB703:AC703" ca="1" si="1487">AB702+AA703*$D703</f>
        <v>-9.0005501224251272E-2</v>
      </c>
      <c r="AC703">
        <f t="shared" ca="1" si="1487"/>
        <v>-0.79255131009206325</v>
      </c>
      <c r="AF703">
        <f ca="1">IF(B703&gt;0,C703-Analysis!$B$14,0)</f>
        <v>0.24061628854284933</v>
      </c>
      <c r="AG703">
        <f ca="1">IF(B703&gt;0,AG702+AF703*$D703,0)</f>
        <v>-5.2240696682719384E-2</v>
      </c>
      <c r="AH703">
        <f ca="1">IF(B703&gt;0,AH702+AG703*$D703,0)</f>
        <v>-0.77953329775429769</v>
      </c>
      <c r="AI703">
        <f ca="1">IF(AND(B703&gt;Analysis!$B$39,B703&lt;Analysis!$B$40),FilterInput(AF703,Analysis!$B$34,Analysis!$B$35),0)</f>
        <v>0.24061628854284933</v>
      </c>
      <c r="AJ703">
        <f ca="1">MEDIAN2(AI703,Analysis!$B$5,2)</f>
        <v>0.24061628854284933</v>
      </c>
      <c r="AK703">
        <f ca="1">AVERAGE2(AJ703,Analysis!$B$6,2)</f>
        <v>0.24061628854284933</v>
      </c>
      <c r="AL703">
        <f ca="1">INTEGRAL2(R703,$B703,AL702,R702,$B702,Analysis!$B$22)</f>
        <v>-9.00055012242513E-2</v>
      </c>
      <c r="AM703">
        <f ca="1">IF(AND(B703&lt;Analysis!$B$40,B703&gt;0),INTEGRAL2(AL703,$B703,AM702,AL702,$B702,Analysis!$B$23),0)</f>
        <v>-0.79255131009206314</v>
      </c>
      <c r="AN703">
        <f ca="1">IF($P703,AM703*Analysis!$B$30+Analysis!$B$31,0)</f>
        <v>0.22972434495396843</v>
      </c>
      <c r="AO703">
        <f ca="1">AN703-'Flight Input'!$U703</f>
        <v>-5.2756550460315577E-3</v>
      </c>
      <c r="AQ703">
        <f>Analysis!$B$36*'Flight Input'!U703+IF('Flight Input'!U703 &gt; 0,Analysis!$B$37,0)</f>
        <v>-1.003055</v>
      </c>
      <c r="AR703">
        <f ca="1">_xlfn.COVARIANCE.P($AN$102:$AN$1102,'Flight Input'!U703:U1703)</f>
        <v>0</v>
      </c>
    </row>
    <row r="704" spans="1:44" x14ac:dyDescent="0.3">
      <c r="A704">
        <v>702</v>
      </c>
      <c r="B704">
        <f>'Flight Input'!M704</f>
        <v>15.066653999994742</v>
      </c>
      <c r="C704">
        <f ca="1">INDIRECT(CONCATENATE("'Flight Input'!",Analysis!$B$2,A704+2))</f>
        <v>9.9599164200000008</v>
      </c>
      <c r="D704">
        <f t="shared" si="1358"/>
        <v>1.8513999995775521E-2</v>
      </c>
      <c r="F704">
        <f t="shared" ca="1" si="1364"/>
        <v>147.88572294120118</v>
      </c>
      <c r="G704">
        <f t="shared" ca="1" si="1365"/>
        <v>1116.2554911414854</v>
      </c>
      <c r="I704">
        <f>SUM(D$2:D704)/COUNT(D$2:D704)</f>
        <v>2.1387541310540322E-2</v>
      </c>
      <c r="J704">
        <f t="shared" si="1359"/>
        <v>0.86564414894438346</v>
      </c>
      <c r="L704">
        <f ca="1">VARA(C$2:C704)</f>
        <v>6.6617015521863887E-2</v>
      </c>
      <c r="M704">
        <f t="shared" ca="1" si="1360"/>
        <v>-4.9252795307793374E-3</v>
      </c>
      <c r="N704">
        <f t="shared" ca="1" si="1366"/>
        <v>-7.230596307148434</v>
      </c>
      <c r="O704" t="b">
        <f ca="1">IF(OR(O703,M704*MIN((B704-B$2)*Analysis!$B$19,1)&gt;Analysis!$B$18),TRUE,FALSE)</f>
        <v>1</v>
      </c>
      <c r="P704" t="b">
        <f>IF(OR('Flight Input'!N704=3,'Flight Input'!N704=9),TRUE,FALSE)</f>
        <v>1</v>
      </c>
      <c r="Q704">
        <f ca="1">IF(O704,Q703,SUM(C$2:C704)/COUNT(C$2:C704))+(Analysis!$D$14-500)/1000000</f>
        <v>9.8696243641175609</v>
      </c>
      <c r="R704">
        <f t="shared" ca="1" si="1361"/>
        <v>9.0292055882439826E-2</v>
      </c>
      <c r="S704">
        <f t="shared" ca="1" si="1367"/>
        <v>-8.8333834102025222E-2</v>
      </c>
      <c r="T704">
        <f ca="1">IF(P704,T703+S704*$D704,0)</f>
        <v>-0.87058684618015325</v>
      </c>
      <c r="U704">
        <f ca="1">IF($P704,T704*Analysis!$B$28+Analysis!$B$29,0)</f>
        <v>0.22270657690992329</v>
      </c>
      <c r="V704">
        <f ca="1">U704-'Flight Input'!$U704</f>
        <v>-1.2293423090076694E-2</v>
      </c>
      <c r="W704">
        <f ca="1">MEDIAN2(R704,Analysis!$B$5,2)</f>
        <v>9.0292055882439826E-2</v>
      </c>
      <c r="X704">
        <f t="shared" ref="X704:Y704" ca="1" si="1488">X703+W704*$D704</f>
        <v>-8.8333834102025222E-2</v>
      </c>
      <c r="Y704">
        <f t="shared" ca="1" si="1488"/>
        <v>-0.79418672269625501</v>
      </c>
      <c r="AA704">
        <f ca="1">AVERAGE2(W704,Analysis!$B$6,2)</f>
        <v>9.0292055882439826E-2</v>
      </c>
      <c r="AB704">
        <f t="shared" ref="AB704:AC704" ca="1" si="1489">AB703+AA704*$D704</f>
        <v>-8.8333834102025222E-2</v>
      </c>
      <c r="AC704">
        <f t="shared" ca="1" si="1489"/>
        <v>-0.79418672269625501</v>
      </c>
      <c r="AF704">
        <f ca="1">IF(B704&gt;0,C704-Analysis!$B$14,0)</f>
        <v>0.10674902854284873</v>
      </c>
      <c r="AG704">
        <f ca="1">IF(B704&gt;0,AG703+AF704*$D704,0)</f>
        <v>-5.026434516872804E-2</v>
      </c>
      <c r="AH704">
        <f ca="1">IF(B704&gt;0,AH703+AG704*$D704,0)</f>
        <v>-0.78046389184053921</v>
      </c>
      <c r="AI704">
        <f ca="1">IF(AND(B704&gt;Analysis!$B$39,B704&lt;Analysis!$B$40),FilterInput(AF704,Analysis!$B$34,Analysis!$B$35),0)</f>
        <v>0.10674902854284873</v>
      </c>
      <c r="AJ704">
        <f ca="1">MEDIAN2(AI704,Analysis!$B$5,2)</f>
        <v>0.10674902854284873</v>
      </c>
      <c r="AK704">
        <f ca="1">AVERAGE2(AJ704,Analysis!$B$6,2)</f>
        <v>0.10674902854284873</v>
      </c>
      <c r="AL704">
        <f ca="1">INTEGRAL2(R704,$B704,AL703,R703,$B703,Analysis!$B$22)</f>
        <v>-8.8333834102025249E-2</v>
      </c>
      <c r="AM704">
        <f ca="1">IF(AND(B704&lt;Analysis!$B$40,B704&gt;0),INTEGRAL2(AL704,$B704,AM703,AL703,$B703,Analysis!$B$23),0)</f>
        <v>-0.7941867226962549</v>
      </c>
      <c r="AN704">
        <f ca="1">IF($P704,AM704*Analysis!$B$30+Analysis!$B$31,0)</f>
        <v>0.22890663865187255</v>
      </c>
      <c r="AO704">
        <f ca="1">AN704-'Flight Input'!$U704</f>
        <v>-6.0933613481274351E-3</v>
      </c>
      <c r="AQ704">
        <f>Analysis!$B$36*'Flight Input'!U704+IF('Flight Input'!U704 &gt; 0,Analysis!$B$37,0)</f>
        <v>-1.003055</v>
      </c>
      <c r="AR704">
        <f ca="1">_xlfn.COVARIANCE.P($AN$102:$AN$1102,'Flight Input'!U704:U1704)</f>
        <v>0</v>
      </c>
    </row>
    <row r="705" spans="1:44" x14ac:dyDescent="0.3">
      <c r="A705">
        <v>703</v>
      </c>
      <c r="B705">
        <f>'Flight Input'!M705</f>
        <v>15.078278000000864</v>
      </c>
      <c r="C705">
        <f ca="1">INDIRECT(CONCATENATE("'Flight Input'!",Analysis!$B$2,A705+2))</f>
        <v>9.9287892899999992</v>
      </c>
      <c r="D705">
        <f t="shared" si="1358"/>
        <v>1.1624000006122515E-2</v>
      </c>
      <c r="F705">
        <f t="shared" ca="1" si="1364"/>
        <v>148.00113518796894</v>
      </c>
      <c r="G705">
        <f t="shared" ca="1" si="1365"/>
        <v>1117.9758563378166</v>
      </c>
      <c r="I705">
        <f>SUM(D$2:D705)/COUNT(D$2:D705)</f>
        <v>2.137365291608169E-2</v>
      </c>
      <c r="J705">
        <f t="shared" si="1359"/>
        <v>0.54384713982964206</v>
      </c>
      <c r="L705">
        <f ca="1">VARA(C$2:C705)</f>
        <v>6.6522866138690934E-2</v>
      </c>
      <c r="M705">
        <f t="shared" ca="1" si="1360"/>
        <v>-8.0995684035928828E-3</v>
      </c>
      <c r="N705">
        <f t="shared" ca="1" si="1366"/>
        <v>-2.6778329304547905</v>
      </c>
      <c r="O705" t="b">
        <f ca="1">IF(OR(O704,M705*MIN((B705-B$2)*Analysis!$B$19,1)&gt;Analysis!$B$18),TRUE,FALSE)</f>
        <v>1</v>
      </c>
      <c r="P705" t="b">
        <f>IF(OR('Flight Input'!N705=3,'Flight Input'!N705=9),TRUE,FALSE)</f>
        <v>1</v>
      </c>
      <c r="Q705">
        <f ca="1">IF(O705,Q704,SUM(C$2:C705)/COUNT(C$2:C705))+(Analysis!$D$14-500)/1000000</f>
        <v>9.8697343641175603</v>
      </c>
      <c r="R705">
        <f t="shared" ca="1" si="1361"/>
        <v>5.905492588243888E-2</v>
      </c>
      <c r="S705">
        <f t="shared" ca="1" si="1367"/>
        <v>-8.7647379643206194E-2</v>
      </c>
      <c r="T705">
        <f ca="1">IF(P705,T704+S705*$D705,0)</f>
        <v>-0.87160565932166245</v>
      </c>
      <c r="U705">
        <f ca="1">IF($P705,T705*Analysis!$B$28+Analysis!$B$29,0)</f>
        <v>0.22219717033916869</v>
      </c>
      <c r="V705">
        <f ca="1">U705-'Flight Input'!$U705</f>
        <v>-1.2802829660831294E-2</v>
      </c>
      <c r="W705">
        <f ca="1">MEDIAN2(R705,Analysis!$B$5,2)</f>
        <v>5.905492588243888E-2</v>
      </c>
      <c r="X705">
        <f t="shared" ref="X705:Y705" ca="1" si="1490">X704+W705*$D705</f>
        <v>-8.7647379643206194E-2</v>
      </c>
      <c r="Y705">
        <f t="shared" ca="1" si="1490"/>
        <v>-0.79520553583776421</v>
      </c>
      <c r="AA705">
        <f ca="1">AVERAGE2(W705,Analysis!$B$6,2)</f>
        <v>5.905492588243888E-2</v>
      </c>
      <c r="AB705">
        <f t="shared" ref="AB705:AC705" ca="1" si="1491">AB704+AA705*$D705</f>
        <v>-8.7647379643206194E-2</v>
      </c>
      <c r="AC705">
        <f t="shared" ca="1" si="1491"/>
        <v>-0.79520553583776421</v>
      </c>
      <c r="AF705">
        <f ca="1">IF(B705&gt;0,C705-Analysis!$B$14,0)</f>
        <v>7.5621898542847177E-2</v>
      </c>
      <c r="AG705">
        <f ca="1">IF(B705&gt;0,AG704+AF705*$D705,0)</f>
        <v>-4.9385316219602987E-2</v>
      </c>
      <c r="AH705">
        <f ca="1">IF(B705&gt;0,AH704+AG705*$D705,0)</f>
        <v>-0.78103794675657823</v>
      </c>
      <c r="AI705">
        <f ca="1">IF(AND(B705&gt;Analysis!$B$39,B705&lt;Analysis!$B$40),FilterInput(AF705,Analysis!$B$34,Analysis!$B$35),0)</f>
        <v>7.5621898542847177E-2</v>
      </c>
      <c r="AJ705">
        <f ca="1">MEDIAN2(AI705,Analysis!$B$5,2)</f>
        <v>7.5621898542847177E-2</v>
      </c>
      <c r="AK705">
        <f ca="1">AVERAGE2(AJ705,Analysis!$B$6,2)</f>
        <v>7.5621898542847177E-2</v>
      </c>
      <c r="AL705">
        <f ca="1">INTEGRAL2(R705,$B705,AL704,R704,$B704,Analysis!$B$22)</f>
        <v>-8.7647379643206222E-2</v>
      </c>
      <c r="AM705">
        <f ca="1">IF(AND(B705&lt;Analysis!$B$40,B705&gt;0),INTEGRAL2(AL705,$B705,AM704,AL704,$B704,Analysis!$B$23),0)</f>
        <v>-0.7952055358377641</v>
      </c>
      <c r="AN705">
        <f ca="1">IF($P705,AM705*Analysis!$B$30+Analysis!$B$31,0)</f>
        <v>0.22839723208111795</v>
      </c>
      <c r="AO705">
        <f ca="1">AN705-'Flight Input'!$U705</f>
        <v>-6.6027679188820354E-3</v>
      </c>
      <c r="AQ705">
        <f>Analysis!$B$36*'Flight Input'!U705+IF('Flight Input'!U705 &gt; 0,Analysis!$B$37,0)</f>
        <v>-1.003055</v>
      </c>
      <c r="AR705">
        <f ca="1">_xlfn.COVARIANCE.P($AN$102:$AN$1102,'Flight Input'!U705:U1705)</f>
        <v>0</v>
      </c>
    </row>
    <row r="706" spans="1:44" x14ac:dyDescent="0.3">
      <c r="A706">
        <v>704</v>
      </c>
      <c r="B706">
        <f>'Flight Input'!M706</f>
        <v>15.109525000007125</v>
      </c>
      <c r="C706">
        <f ca="1">INDIRECT(CONCATENATE("'Flight Input'!",Analysis!$B$2,A706+2))</f>
        <v>10.00506204</v>
      </c>
      <c r="D706">
        <f t="shared" si="1358"/>
        <v>3.124700000626035E-2</v>
      </c>
      <c r="F706">
        <f t="shared" ca="1" si="1364"/>
        <v>148.31376336159545</v>
      </c>
      <c r="G706">
        <f t="shared" ca="1" si="1365"/>
        <v>1122.610216502505</v>
      </c>
      <c r="I706">
        <f>SUM(D$2:D706)/COUNT(D$2:D706)</f>
        <v>2.1387677556834784E-2</v>
      </c>
      <c r="J706">
        <f t="shared" si="1359"/>
        <v>1.4609814423854945</v>
      </c>
      <c r="L706">
        <f ca="1">VARA(C$2:C706)</f>
        <v>6.6441717999928721E-2</v>
      </c>
      <c r="M706">
        <f t="shared" ca="1" si="1360"/>
        <v>-2.5969897508866481E-3</v>
      </c>
      <c r="N706">
        <f t="shared" ca="1" si="1366"/>
        <v>2.4409623318948963</v>
      </c>
      <c r="O706" t="b">
        <f ca="1">IF(OR(O705,M706*MIN((B706-B$2)*Analysis!$B$19,1)&gt;Analysis!$B$18),TRUE,FALSE)</f>
        <v>1</v>
      </c>
      <c r="P706" t="b">
        <f>IF(OR('Flight Input'!N706=3,'Flight Input'!N706=9),TRUE,FALSE)</f>
        <v>1</v>
      </c>
      <c r="Q706">
        <f ca="1">IF(O706,Q705,SUM(C$2:C706)/COUNT(C$2:C706))+(Analysis!$D$14-500)/1000000</f>
        <v>9.8698443641175597</v>
      </c>
      <c r="R706">
        <f t="shared" ca="1" si="1361"/>
        <v>0.1352176758824406</v>
      </c>
      <c r="S706">
        <f t="shared" ca="1" si="1367"/>
        <v>-8.3422232924061063E-2</v>
      </c>
      <c r="T706">
        <f ca="1">IF(P706,T705+S706*$D706,0)</f>
        <v>-0.8742123538343628</v>
      </c>
      <c r="U706">
        <f ca="1">IF($P706,T706*Analysis!$B$28+Analysis!$B$29,0)</f>
        <v>0.22089382308281852</v>
      </c>
      <c r="V706">
        <f ca="1">U706-'Flight Input'!$U706</f>
        <v>-1.4106176917181468E-2</v>
      </c>
      <c r="W706">
        <f ca="1">MEDIAN2(R706,Analysis!$B$5,2)</f>
        <v>0.1352176758824406</v>
      </c>
      <c r="X706">
        <f t="shared" ref="X706:Y706" ca="1" si="1492">X705+W706*$D706</f>
        <v>-8.3422232924061063E-2</v>
      </c>
      <c r="Y706">
        <f t="shared" ca="1" si="1492"/>
        <v>-0.79781223035046456</v>
      </c>
      <c r="AA706">
        <f ca="1">AVERAGE2(W706,Analysis!$B$6,2)</f>
        <v>0.1352176758824406</v>
      </c>
      <c r="AB706">
        <f t="shared" ref="AB706:AC706" ca="1" si="1493">AB705+AA706*$D706</f>
        <v>-8.3422232924061063E-2</v>
      </c>
      <c r="AC706">
        <f t="shared" ca="1" si="1493"/>
        <v>-0.79781223035046456</v>
      </c>
      <c r="AF706">
        <f ca="1">IF(B706&gt;0,C706-Analysis!$B$14,0)</f>
        <v>0.15189464854284829</v>
      </c>
      <c r="AG706">
        <f ca="1">IF(B706&gt;0,AG705+AF706*$D706,0)</f>
        <v>-4.4639064135633691E-2</v>
      </c>
      <c r="AH706">
        <f ca="1">IF(B706&gt;0,AH705+AG706*$D706,0)</f>
        <v>-0.78243278359390378</v>
      </c>
      <c r="AI706">
        <f ca="1">IF(AND(B706&gt;Analysis!$B$39,B706&lt;Analysis!$B$40),FilterInput(AF706,Analysis!$B$34,Analysis!$B$35),0)</f>
        <v>0.15189464854284829</v>
      </c>
      <c r="AJ706">
        <f ca="1">MEDIAN2(AI706,Analysis!$B$5,2)</f>
        <v>0.15189464854284829</v>
      </c>
      <c r="AK706">
        <f ca="1">AVERAGE2(AJ706,Analysis!$B$6,2)</f>
        <v>0.15189464854284829</v>
      </c>
      <c r="AL706">
        <f ca="1">INTEGRAL2(R706,$B706,AL705,R705,$B705,Analysis!$B$22)</f>
        <v>-8.342223292406109E-2</v>
      </c>
      <c r="AM706">
        <f ca="1">IF(AND(B706&lt;Analysis!$B$40,B706&gt;0),INTEGRAL2(AL706,$B706,AM705,AL705,$B705,Analysis!$B$23),0)</f>
        <v>-0.79781223035046445</v>
      </c>
      <c r="AN706">
        <f ca="1">IF($P706,AM706*Analysis!$B$30+Analysis!$B$31,0)</f>
        <v>0.22709388482476778</v>
      </c>
      <c r="AO706">
        <f ca="1">AN706-'Flight Input'!$U706</f>
        <v>-7.906115175232209E-3</v>
      </c>
      <c r="AQ706">
        <f>Analysis!$B$36*'Flight Input'!U706+IF('Flight Input'!U706 &gt; 0,Analysis!$B$37,0)</f>
        <v>-1.003055</v>
      </c>
      <c r="AR706">
        <f ca="1">_xlfn.COVARIANCE.P($AN$102:$AN$1102,'Flight Input'!U706:U1706)</f>
        <v>0</v>
      </c>
    </row>
    <row r="707" spans="1:44" x14ac:dyDescent="0.3">
      <c r="A707">
        <v>705</v>
      </c>
      <c r="B707">
        <f>'Flight Input'!M707</f>
        <v>15.129438000003574</v>
      </c>
      <c r="C707">
        <f ca="1">INDIRECT(CONCATENATE("'Flight Input'!",Analysis!$B$2,A707+2))</f>
        <v>10.18318221</v>
      </c>
      <c r="D707">
        <f t="shared" ref="D707:D770" si="1494">B707-B706</f>
        <v>1.9912999996449798E-2</v>
      </c>
      <c r="F707">
        <f t="shared" ca="1" si="1364"/>
        <v>148.51654106890703</v>
      </c>
      <c r="G707">
        <f t="shared" ca="1" si="1365"/>
        <v>1125.5676263842829</v>
      </c>
      <c r="I707">
        <f>SUM(D$2:D707)/COUNT(D$2:D707)</f>
        <v>2.138558581561438E-2</v>
      </c>
      <c r="J707">
        <f t="shared" ref="J707:J770" si="1495">D707/I707</f>
        <v>0.93114119800780049</v>
      </c>
      <c r="L707">
        <f ca="1">VARA(C$2:C707)</f>
        <v>6.6454574096220076E-2</v>
      </c>
      <c r="M707">
        <f t="shared" ref="M707:M770" ca="1" si="1496">(L707-L706)/D707</f>
        <v>6.4561323224262949E-4</v>
      </c>
      <c r="N707">
        <f t="shared" ca="1" si="1366"/>
        <v>8.9449188987975674</v>
      </c>
      <c r="O707" t="b">
        <f ca="1">IF(OR(O706,M707*MIN((B707-B$2)*Analysis!$B$19,1)&gt;Analysis!$B$18),TRUE,FALSE)</f>
        <v>1</v>
      </c>
      <c r="P707" t="b">
        <f>IF(OR('Flight Input'!N707=3,'Flight Input'!N707=9),TRUE,FALSE)</f>
        <v>1</v>
      </c>
      <c r="Q707">
        <f ca="1">IF(O707,Q706,SUM(C$2:C707)/COUNT(C$2:C707))+(Analysis!$D$14-500)/1000000</f>
        <v>9.8699543641175591</v>
      </c>
      <c r="R707">
        <f t="shared" ref="R707:R770" ca="1" si="1497">IF(O707,C707-Q707,0)</f>
        <v>0.3132278458824409</v>
      </c>
      <c r="S707">
        <f t="shared" ca="1" si="1367"/>
        <v>-7.7184926830116046E-2</v>
      </c>
      <c r="T707">
        <f ca="1">IF(P707,T706+S707*$D707,0)</f>
        <v>-0.87574933728205684</v>
      </c>
      <c r="U707">
        <f ca="1">IF($P707,T707*Analysis!$B$28+Analysis!$B$29,0)</f>
        <v>0.2201253313589715</v>
      </c>
      <c r="V707">
        <f ca="1">U707-'Flight Input'!$U707</f>
        <v>-1.4874668641028488E-2</v>
      </c>
      <c r="W707">
        <f ca="1">MEDIAN2(R707,Analysis!$B$5,2)</f>
        <v>0.3132278458824409</v>
      </c>
      <c r="X707">
        <f t="shared" ref="X707:Y707" ca="1" si="1498">X706+W707*$D707</f>
        <v>-7.7184926830116046E-2</v>
      </c>
      <c r="Y707">
        <f t="shared" ca="1" si="1498"/>
        <v>-0.7993492137981586</v>
      </c>
      <c r="AA707">
        <f ca="1">AVERAGE2(W707,Analysis!$B$6,2)</f>
        <v>0.3132278458824409</v>
      </c>
      <c r="AB707">
        <f t="shared" ref="AB707:AC707" ca="1" si="1499">AB706+AA707*$D707</f>
        <v>-7.7184926830116046E-2</v>
      </c>
      <c r="AC707">
        <f t="shared" ca="1" si="1499"/>
        <v>-0.7993492137981586</v>
      </c>
      <c r="AF707">
        <f ca="1">IF(B707&gt;0,C707-Analysis!$B$14,0)</f>
        <v>0.33001481854284798</v>
      </c>
      <c r="AG707">
        <f ca="1">IF(B707&gt;0,AG706+AF707*$D707,0)</f>
        <v>-3.8067479055161578E-2</v>
      </c>
      <c r="AH707">
        <f ca="1">IF(B707&gt;0,AH706+AG707*$D707,0)</f>
        <v>-0.78319082130419404</v>
      </c>
      <c r="AI707">
        <f ca="1">IF(AND(B707&gt;Analysis!$B$39,B707&lt;Analysis!$B$40),FilterInput(AF707,Analysis!$B$34,Analysis!$B$35),0)</f>
        <v>0.33001481854284798</v>
      </c>
      <c r="AJ707">
        <f ca="1">MEDIAN2(AI707,Analysis!$B$5,2)</f>
        <v>0.33001481854284798</v>
      </c>
      <c r="AK707">
        <f ca="1">AVERAGE2(AJ707,Analysis!$B$6,2)</f>
        <v>0.33001481854284798</v>
      </c>
      <c r="AL707">
        <f ca="1">INTEGRAL2(R707,$B707,AL706,R706,$B706,Analysis!$B$22)</f>
        <v>-7.718492683011606E-2</v>
      </c>
      <c r="AM707">
        <f ca="1">IF(AND(B707&lt;Analysis!$B$40,B707&gt;0),INTEGRAL2(AL707,$B707,AM706,AL706,$B706,Analysis!$B$23),0)</f>
        <v>-0.79934921379815849</v>
      </c>
      <c r="AN707">
        <f ca="1">IF($P707,AM707*Analysis!$B$30+Analysis!$B$31,0)</f>
        <v>0.22632539310092076</v>
      </c>
      <c r="AO707">
        <f ca="1">AN707-'Flight Input'!$U707</f>
        <v>-8.6746068990792291E-3</v>
      </c>
      <c r="AQ707">
        <f>Analysis!$B$36*'Flight Input'!U707+IF('Flight Input'!U707 &gt; 0,Analysis!$B$37,0)</f>
        <v>-1.003055</v>
      </c>
      <c r="AR707">
        <f ca="1">_xlfn.COVARIANCE.P($AN$102:$AN$1102,'Flight Input'!U707:U1707)</f>
        <v>0</v>
      </c>
    </row>
    <row r="708" spans="1:44" x14ac:dyDescent="0.3">
      <c r="A708">
        <v>706</v>
      </c>
      <c r="B708">
        <f>'Flight Input'!M708</f>
        <v>15.149376000001212</v>
      </c>
      <c r="C708">
        <f ca="1">INDIRECT(CONCATENATE("'Flight Input'!",Analysis!$B$2,A708+2))</f>
        <v>10.210424580000002</v>
      </c>
      <c r="D708">
        <f t="shared" si="1494"/>
        <v>1.9937999997637235E-2</v>
      </c>
      <c r="F708">
        <f t="shared" ref="F708:F771" ca="1" si="1500">F707+C708*$D708</f>
        <v>148.72011651415895</v>
      </c>
      <c r="G708">
        <f t="shared" ref="G708:G771" ca="1" si="1501">G707+F708*$D708</f>
        <v>1128.5328080669908</v>
      </c>
      <c r="I708">
        <f>SUM(D$2:D708)/COUNT(D$2:D708)</f>
        <v>2.1383535410773053E-2</v>
      </c>
      <c r="J708">
        <f t="shared" si="1495"/>
        <v>0.93239960626868301</v>
      </c>
      <c r="L708">
        <f ca="1">VARA(C$2:C708)</f>
        <v>6.6489301950611257E-2</v>
      </c>
      <c r="M708">
        <f t="shared" ca="1" si="1496"/>
        <v>1.7417922758198685E-3</v>
      </c>
      <c r="N708">
        <f t="shared" ref="N708:N771" ca="1" si="1502">(C708-C707)/D708</f>
        <v>1.3663541981758396</v>
      </c>
      <c r="O708" t="b">
        <f ca="1">IF(OR(O707,M708*MIN((B708-B$2)*Analysis!$B$19,1)&gt;Analysis!$B$18),TRUE,FALSE)</f>
        <v>1</v>
      </c>
      <c r="P708" t="b">
        <f>IF(OR('Flight Input'!N708=3,'Flight Input'!N708=9),TRUE,FALSE)</f>
        <v>1</v>
      </c>
      <c r="Q708">
        <f ca="1">IF(O708,Q707,SUM(C$2:C708)/COUNT(C$2:C708))+(Analysis!$D$14-500)/1000000</f>
        <v>9.8700643641175585</v>
      </c>
      <c r="R708">
        <f t="shared" ca="1" si="1497"/>
        <v>0.34036021588244303</v>
      </c>
      <c r="S708">
        <f t="shared" ref="S708:S771" ca="1" si="1503">S707+R708*$D708</f>
        <v>-7.0398824846656091E-2</v>
      </c>
      <c r="T708">
        <f ca="1">IF(P708,T707+S708*$D708,0)</f>
        <v>-0.87715294905168317</v>
      </c>
      <c r="U708">
        <f ca="1">IF($P708,T708*Analysis!$B$28+Analysis!$B$29,0)</f>
        <v>0.21942352547415833</v>
      </c>
      <c r="V708">
        <f ca="1">U708-'Flight Input'!$U708</f>
        <v>-1.7576474525841657E-2</v>
      </c>
      <c r="W708">
        <f ca="1">MEDIAN2(R708,Analysis!$B$5,2)</f>
        <v>0.34036021588244303</v>
      </c>
      <c r="X708">
        <f t="shared" ref="X708:Y708" ca="1" si="1504">X707+W708*$D708</f>
        <v>-7.0398824846656091E-2</v>
      </c>
      <c r="Y708">
        <f t="shared" ca="1" si="1504"/>
        <v>-0.80075282556778493</v>
      </c>
      <c r="AA708">
        <f ca="1">AVERAGE2(W708,Analysis!$B$6,2)</f>
        <v>0.34036021588244303</v>
      </c>
      <c r="AB708">
        <f t="shared" ref="AB708:AC708" ca="1" si="1505">AB707+AA708*$D708</f>
        <v>-7.0398824846656091E-2</v>
      </c>
      <c r="AC708">
        <f t="shared" ca="1" si="1505"/>
        <v>-0.80075282556778493</v>
      </c>
      <c r="AF708">
        <f ca="1">IF(B708&gt;0,C708-Analysis!$B$14,0)</f>
        <v>0.35725718854284949</v>
      </c>
      <c r="AG708">
        <f ca="1">IF(B708&gt;0,AG707+AF708*$D708,0)</f>
        <v>-3.094448523083836E-2</v>
      </c>
      <c r="AH708">
        <f ca="1">IF(B708&gt;0,AH707+AG708*$D708,0)</f>
        <v>-0.78380779245065335</v>
      </c>
      <c r="AI708">
        <f ca="1">IF(AND(B708&gt;Analysis!$B$39,B708&lt;Analysis!$B$40),FilterInput(AF708,Analysis!$B$34,Analysis!$B$35),0)</f>
        <v>0.35725718854284949</v>
      </c>
      <c r="AJ708">
        <f ca="1">MEDIAN2(AI708,Analysis!$B$5,2)</f>
        <v>0.35725718854284949</v>
      </c>
      <c r="AK708">
        <f ca="1">AVERAGE2(AJ708,Analysis!$B$6,2)</f>
        <v>0.35725718854284949</v>
      </c>
      <c r="AL708">
        <f ca="1">INTEGRAL2(R708,$B708,AL707,R707,$B707,Analysis!$B$22)</f>
        <v>-7.0398824846656105E-2</v>
      </c>
      <c r="AM708">
        <f ca="1">IF(AND(B708&lt;Analysis!$B$40,B708&gt;0),INTEGRAL2(AL708,$B708,AM707,AL707,$B707,Analysis!$B$23),0)</f>
        <v>-0.80075282556778482</v>
      </c>
      <c r="AN708">
        <f ca="1">IF($P708,AM708*Analysis!$B$30+Analysis!$B$31,0)</f>
        <v>0.22562358721610759</v>
      </c>
      <c r="AO708">
        <f ca="1">AN708-'Flight Input'!$U708</f>
        <v>-1.1376412783892398E-2</v>
      </c>
      <c r="AQ708">
        <f>Analysis!$B$36*'Flight Input'!U708+IF('Flight Input'!U708 &gt; 0,Analysis!$B$37,0)</f>
        <v>-0.999081</v>
      </c>
      <c r="AR708">
        <f ca="1">_xlfn.COVARIANCE.P($AN$102:$AN$1102,'Flight Input'!U708:U1708)</f>
        <v>0</v>
      </c>
    </row>
    <row r="709" spans="1:44" x14ac:dyDescent="0.3">
      <c r="A709">
        <v>707</v>
      </c>
      <c r="B709">
        <f>'Flight Input'!M709</f>
        <v>15.171973999997135</v>
      </c>
      <c r="C709">
        <f ca="1">INDIRECT(CONCATENATE("'Flight Input'!",Analysis!$B$2,A709+2))</f>
        <v>10.193571</v>
      </c>
      <c r="D709">
        <f t="shared" si="1494"/>
        <v>2.2597999995923601E-2</v>
      </c>
      <c r="F709">
        <f t="shared" ca="1" si="1500"/>
        <v>148.95047083157539</v>
      </c>
      <c r="G709">
        <f t="shared" ca="1" si="1501"/>
        <v>1131.8987908062356</v>
      </c>
      <c r="I709">
        <f>SUM(D$2:D709)/COUNT(D$2:D709)</f>
        <v>2.1385253182463506E-2</v>
      </c>
      <c r="J709">
        <f t="shared" si="1495"/>
        <v>1.0567094905593439</v>
      </c>
      <c r="L709">
        <f ca="1">VARA(C$2:C709)</f>
        <v>6.6509619780221435E-2</v>
      </c>
      <c r="M709">
        <f t="shared" ca="1" si="1496"/>
        <v>8.9909857570772246E-4</v>
      </c>
      <c r="N709">
        <f t="shared" ca="1" si="1502"/>
        <v>-0.7457996284202727</v>
      </c>
      <c r="O709" t="b">
        <f ca="1">IF(OR(O708,M709*MIN((B709-B$2)*Analysis!$B$19,1)&gt;Analysis!$B$18),TRUE,FALSE)</f>
        <v>1</v>
      </c>
      <c r="P709" t="b">
        <f>IF(OR('Flight Input'!N709=3,'Flight Input'!N709=9),TRUE,FALSE)</f>
        <v>1</v>
      </c>
      <c r="Q709">
        <f ca="1">IF(O709,Q708,SUM(C$2:C709)/COUNT(C$2:C709))+(Analysis!$D$14-500)/1000000</f>
        <v>9.8701743641175579</v>
      </c>
      <c r="R709">
        <f t="shared" ca="1" si="1497"/>
        <v>0.3233966358824425</v>
      </c>
      <c r="S709">
        <f t="shared" ca="1" si="1503"/>
        <v>-6.3090707670302948E-2</v>
      </c>
      <c r="T709">
        <f ca="1">IF(P709,T708+S709*$D709,0)</f>
        <v>-0.87857867286335944</v>
      </c>
      <c r="U709">
        <f ca="1">IF($P709,T709*Analysis!$B$28+Analysis!$B$29,0)</f>
        <v>0.2187106635683202</v>
      </c>
      <c r="V709">
        <f ca="1">U709-'Flight Input'!$U709</f>
        <v>-1.8289336431679792E-2</v>
      </c>
      <c r="W709">
        <f ca="1">MEDIAN2(R709,Analysis!$B$5,2)</f>
        <v>0.3233966358824425</v>
      </c>
      <c r="X709">
        <f t="shared" ref="X709:Y709" ca="1" si="1506">X708+W709*$D709</f>
        <v>-6.3090707670302948E-2</v>
      </c>
      <c r="Y709">
        <f t="shared" ca="1" si="1506"/>
        <v>-0.8021785493794612</v>
      </c>
      <c r="AA709">
        <f ca="1">AVERAGE2(W709,Analysis!$B$6,2)</f>
        <v>0.3233966358824425</v>
      </c>
      <c r="AB709">
        <f t="shared" ref="AB709:AC709" ca="1" si="1507">AB708+AA709*$D709</f>
        <v>-6.3090707670302948E-2</v>
      </c>
      <c r="AC709">
        <f t="shared" ca="1" si="1507"/>
        <v>-0.8021785493794612</v>
      </c>
      <c r="AF709">
        <f ca="1">IF(B709&gt;0,C709-Analysis!$B$14,0)</f>
        <v>0.34040360854284835</v>
      </c>
      <c r="AG709">
        <f ca="1">IF(B709&gt;0,AG708+AF709*$D709,0)</f>
        <v>-2.3252044486374693E-2</v>
      </c>
      <c r="AH709">
        <f ca="1">IF(B709&gt;0,AH708+AG709*$D709,0)</f>
        <v>-0.78433324215186162</v>
      </c>
      <c r="AI709">
        <f ca="1">IF(AND(B709&gt;Analysis!$B$39,B709&lt;Analysis!$B$40),FilterInput(AF709,Analysis!$B$34,Analysis!$B$35),0)</f>
        <v>0.34040360854284835</v>
      </c>
      <c r="AJ709">
        <f ca="1">MEDIAN2(AI709,Analysis!$B$5,2)</f>
        <v>0.34040360854284835</v>
      </c>
      <c r="AK709">
        <f ca="1">AVERAGE2(AJ709,Analysis!$B$6,2)</f>
        <v>0.34040360854284835</v>
      </c>
      <c r="AL709">
        <f ca="1">INTEGRAL2(R709,$B709,AL708,R708,$B708,Analysis!$B$22)</f>
        <v>-6.3090707670302962E-2</v>
      </c>
      <c r="AM709">
        <f ca="1">IF(AND(B709&lt;Analysis!$B$40,B709&gt;0),INTEGRAL2(AL709,$B709,AM708,AL708,$B708,Analysis!$B$23),0)</f>
        <v>-0.80217854937946109</v>
      </c>
      <c r="AN709">
        <f ca="1">IF($P709,AM709*Analysis!$B$30+Analysis!$B$31,0)</f>
        <v>0.22491072531026945</v>
      </c>
      <c r="AO709">
        <f ca="1">AN709-'Flight Input'!$U709</f>
        <v>-1.2089274689730534E-2</v>
      </c>
      <c r="AQ709">
        <f>Analysis!$B$36*'Flight Input'!U709+IF('Flight Input'!U709 &gt; 0,Analysis!$B$37,0)</f>
        <v>-0.999081</v>
      </c>
      <c r="AR709">
        <f ca="1">_xlfn.COVARIANCE.P($AN$102:$AN$1102,'Flight Input'!U709:U1709)</f>
        <v>0</v>
      </c>
    </row>
    <row r="710" spans="1:44" x14ac:dyDescent="0.3">
      <c r="A710">
        <v>708</v>
      </c>
      <c r="B710">
        <f>'Flight Input'!M710</f>
        <v>15.187661000003573</v>
      </c>
      <c r="C710">
        <f ca="1">INDIRECT(CONCATENATE("'Flight Input'!",Analysis!$B$2,A710+2))</f>
        <v>10.0014912</v>
      </c>
      <c r="D710">
        <f t="shared" si="1494"/>
        <v>1.5687000006437302E-2</v>
      </c>
      <c r="F710">
        <f t="shared" ca="1" si="1500"/>
        <v>149.10736422409417</v>
      </c>
      <c r="G710">
        <f t="shared" ca="1" si="1501"/>
        <v>1134.2378380297789</v>
      </c>
      <c r="I710">
        <f>SUM(D$2:D710)/COUNT(D$2:D710)</f>
        <v>2.1377204802271378E-2</v>
      </c>
      <c r="J710">
        <f t="shared" si="1495"/>
        <v>0.73381904470366122</v>
      </c>
      <c r="L710">
        <f ca="1">VARA(C$2:C710)</f>
        <v>6.6427635158404538E-2</v>
      </c>
      <c r="M710">
        <f t="shared" ca="1" si="1496"/>
        <v>-5.226277923328468E-3</v>
      </c>
      <c r="N710">
        <f t="shared" ca="1" si="1502"/>
        <v>-12.244520935881843</v>
      </c>
      <c r="O710" t="b">
        <f ca="1">IF(OR(O709,M710*MIN((B710-B$2)*Analysis!$B$19,1)&gt;Analysis!$B$18),TRUE,FALSE)</f>
        <v>1</v>
      </c>
      <c r="P710" t="b">
        <f>IF(OR('Flight Input'!N710=3,'Flight Input'!N710=9),TRUE,FALSE)</f>
        <v>1</v>
      </c>
      <c r="Q710">
        <f ca="1">IF(O710,Q709,SUM(C$2:C710)/COUNT(C$2:C710))+(Analysis!$D$14-500)/1000000</f>
        <v>9.8702843641175573</v>
      </c>
      <c r="R710">
        <f t="shared" ca="1" si="1497"/>
        <v>0.13120683588244297</v>
      </c>
      <c r="S710">
        <f t="shared" ca="1" si="1503"/>
        <v>-6.1032466034970451E-2</v>
      </c>
      <c r="T710">
        <f ca="1">IF(P710,T709+S710*$D710,0)</f>
        <v>-0.87953608915844295</v>
      </c>
      <c r="U710">
        <f ca="1">IF($P710,T710*Analysis!$B$28+Analysis!$B$29,0)</f>
        <v>0.21823195542077845</v>
      </c>
      <c r="V710">
        <f ca="1">U710-'Flight Input'!$U710</f>
        <v>-1.9768044579221544E-2</v>
      </c>
      <c r="W710">
        <f ca="1">MEDIAN2(R710,Analysis!$B$5,2)</f>
        <v>0.13120683588244297</v>
      </c>
      <c r="X710">
        <f t="shared" ref="X710:Y710" ca="1" si="1508">X709+W710*$D710</f>
        <v>-6.1032466034970451E-2</v>
      </c>
      <c r="Y710">
        <f t="shared" ca="1" si="1508"/>
        <v>-0.80313596567454471</v>
      </c>
      <c r="AA710">
        <f ca="1">AVERAGE2(W710,Analysis!$B$6,2)</f>
        <v>0.13120683588244297</v>
      </c>
      <c r="AB710">
        <f t="shared" ref="AB710:AC710" ca="1" si="1509">AB709+AA710*$D710</f>
        <v>-6.1032466034970451E-2</v>
      </c>
      <c r="AC710">
        <f t="shared" ca="1" si="1509"/>
        <v>-0.80313596567454471</v>
      </c>
      <c r="AF710">
        <f ca="1">IF(B710&gt;0,C710-Analysis!$B$14,0)</f>
        <v>0.14832380854284821</v>
      </c>
      <c r="AG710">
        <f ca="1">IF(B710&gt;0,AG709+AF710*$D710,0)</f>
        <v>-2.0925288900808227E-2</v>
      </c>
      <c r="AH710">
        <f ca="1">IF(B710&gt;0,AH709+AG710*$D710,0)</f>
        <v>-0.78466149715898326</v>
      </c>
      <c r="AI710">
        <f ca="1">IF(AND(B710&gt;Analysis!$B$39,B710&lt;Analysis!$B$40),FilterInput(AF710,Analysis!$B$34,Analysis!$B$35),0)</f>
        <v>0.14832380854284821</v>
      </c>
      <c r="AJ710">
        <f ca="1">MEDIAN2(AI710,Analysis!$B$5,2)</f>
        <v>0.14832380854284821</v>
      </c>
      <c r="AK710">
        <f ca="1">AVERAGE2(AJ710,Analysis!$B$6,2)</f>
        <v>0.14832380854284821</v>
      </c>
      <c r="AL710">
        <f ca="1">INTEGRAL2(R710,$B710,AL709,R709,$B709,Analysis!$B$22)</f>
        <v>-6.1032466034970458E-2</v>
      </c>
      <c r="AM710">
        <f ca="1">IF(AND(B710&lt;Analysis!$B$40,B710&gt;0),INTEGRAL2(AL710,$B710,AM709,AL709,$B709,Analysis!$B$23),0)</f>
        <v>-0.80313596567454459</v>
      </c>
      <c r="AN710">
        <f ca="1">IF($P710,AM710*Analysis!$B$30+Analysis!$B$31,0)</f>
        <v>0.2244320171627277</v>
      </c>
      <c r="AO710">
        <f ca="1">AN710-'Flight Input'!$U710</f>
        <v>-1.3567982837272285E-2</v>
      </c>
      <c r="AQ710">
        <f>Analysis!$B$36*'Flight Input'!U710+IF('Flight Input'!U710 &gt; 0,Analysis!$B$37,0)</f>
        <v>-0.99709399999999992</v>
      </c>
      <c r="AR710">
        <f ca="1">_xlfn.COVARIANCE.P($AN$102:$AN$1102,'Flight Input'!U710:U1710)</f>
        <v>0</v>
      </c>
    </row>
    <row r="711" spans="1:44" x14ac:dyDescent="0.3">
      <c r="A711">
        <v>709</v>
      </c>
      <c r="B711">
        <f>'Flight Input'!M711</f>
        <v>15.21059800000512</v>
      </c>
      <c r="C711">
        <f ca="1">INDIRECT(CONCATENATE("'Flight Input'!",Analysis!$B$2,A711+2))</f>
        <v>10.000157040000001</v>
      </c>
      <c r="D711">
        <f t="shared" si="1494"/>
        <v>2.2937000001547858E-2</v>
      </c>
      <c r="F711">
        <f t="shared" ca="1" si="1500"/>
        <v>149.33673782613613</v>
      </c>
      <c r="G711">
        <f t="shared" ca="1" si="1501"/>
        <v>1137.6631747855281</v>
      </c>
      <c r="I711">
        <f>SUM(D$2:D711)/COUNT(D$2:D711)</f>
        <v>2.1379404795500261E-2</v>
      </c>
      <c r="J711">
        <f t="shared" si="1495"/>
        <v>1.0728549377752288</v>
      </c>
      <c r="L711">
        <f ca="1">VARA(C$2:C711)</f>
        <v>6.6345505161332585E-2</v>
      </c>
      <c r="M711">
        <f t="shared" ca="1" si="1496"/>
        <v>-3.5806773800588841E-3</v>
      </c>
      <c r="N711">
        <f t="shared" ca="1" si="1502"/>
        <v>-5.8166281549851366E-2</v>
      </c>
      <c r="O711" t="b">
        <f ca="1">IF(OR(O710,M711*MIN((B711-B$2)*Analysis!$B$19,1)&gt;Analysis!$B$18),TRUE,FALSE)</f>
        <v>1</v>
      </c>
      <c r="P711" t="b">
        <f>IF(OR('Flight Input'!N711=3,'Flight Input'!N711=9),TRUE,FALSE)</f>
        <v>1</v>
      </c>
      <c r="Q711">
        <f ca="1">IF(O711,Q710,SUM(C$2:C711)/COUNT(C$2:C711))+(Analysis!$D$14-500)/1000000</f>
        <v>9.8703943641175567</v>
      </c>
      <c r="R711">
        <f t="shared" ca="1" si="1497"/>
        <v>0.12976267588244461</v>
      </c>
      <c r="S711">
        <f t="shared" ca="1" si="1503"/>
        <v>-5.8056099538053962E-2</v>
      </c>
      <c r="T711">
        <f ca="1">IF(P711,T710+S711*$D711,0)</f>
        <v>-0.88086772191363716</v>
      </c>
      <c r="U711">
        <f ca="1">IF($P711,T711*Analysis!$B$28+Analysis!$B$29,0)</f>
        <v>0.21756613904318134</v>
      </c>
      <c r="V711">
        <f ca="1">U711-'Flight Input'!$U711</f>
        <v>-2.043386095681865E-2</v>
      </c>
      <c r="W711">
        <f ca="1">MEDIAN2(R711,Analysis!$B$5,2)</f>
        <v>0.12976267588244461</v>
      </c>
      <c r="X711">
        <f t="shared" ref="X711:Y711" ca="1" si="1510">X710+W711*$D711</f>
        <v>-5.8056099538053962E-2</v>
      </c>
      <c r="Y711">
        <f t="shared" ca="1" si="1510"/>
        <v>-0.80446759842973892</v>
      </c>
      <c r="AA711">
        <f ca="1">AVERAGE2(W711,Analysis!$B$6,2)</f>
        <v>0.12976267588244461</v>
      </c>
      <c r="AB711">
        <f t="shared" ref="AB711:AC711" ca="1" si="1511">AB710+AA711*$D711</f>
        <v>-5.8056099538053962E-2</v>
      </c>
      <c r="AC711">
        <f t="shared" ca="1" si="1511"/>
        <v>-0.80446759842973892</v>
      </c>
      <c r="AF711">
        <f ca="1">IF(B711&gt;0,C711-Analysis!$B$14,0)</f>
        <v>0.14698964854284924</v>
      </c>
      <c r="AG711">
        <f ca="1">IF(B711&gt;0,AG710+AF711*$D711,0)</f>
        <v>-1.7553787331953376E-2</v>
      </c>
      <c r="AH711">
        <f ca="1">IF(B711&gt;0,AH710+AG711*$D711,0)</f>
        <v>-0.78506412837904349</v>
      </c>
      <c r="AI711">
        <f ca="1">IF(AND(B711&gt;Analysis!$B$39,B711&lt;Analysis!$B$40),FilterInput(AF711,Analysis!$B$34,Analysis!$B$35),0)</f>
        <v>0.14698964854284924</v>
      </c>
      <c r="AJ711">
        <f ca="1">MEDIAN2(AI711,Analysis!$B$5,2)</f>
        <v>0.14698964854284924</v>
      </c>
      <c r="AK711">
        <f ca="1">AVERAGE2(AJ711,Analysis!$B$6,2)</f>
        <v>0.14698964854284924</v>
      </c>
      <c r="AL711">
        <f ca="1">INTEGRAL2(R711,$B711,AL710,R710,$B710,Analysis!$B$22)</f>
        <v>-5.8056099538053969E-2</v>
      </c>
      <c r="AM711">
        <f ca="1">IF(AND(B711&lt;Analysis!$B$40,B711&gt;0),INTEGRAL2(AL711,$B711,AM710,AL710,$B710,Analysis!$B$23),0)</f>
        <v>-0.80446759842973881</v>
      </c>
      <c r="AN711">
        <f ca="1">IF($P711,AM711*Analysis!$B$30+Analysis!$B$31,0)</f>
        <v>0.2237662007851306</v>
      </c>
      <c r="AO711">
        <f ca="1">AN711-'Flight Input'!$U711</f>
        <v>-1.4233799214869391E-2</v>
      </c>
      <c r="AQ711">
        <f>Analysis!$B$36*'Flight Input'!U711+IF('Flight Input'!U711 &gt; 0,Analysis!$B$37,0)</f>
        <v>-0.99709399999999992</v>
      </c>
      <c r="AR711">
        <f ca="1">_xlfn.COVARIANCE.P($AN$102:$AN$1102,'Flight Input'!U711:U1711)</f>
        <v>0</v>
      </c>
    </row>
    <row r="712" spans="1:44" x14ac:dyDescent="0.3">
      <c r="A712">
        <v>710</v>
      </c>
      <c r="B712">
        <f>'Flight Input'!M712</f>
        <v>15.227759000001242</v>
      </c>
      <c r="C712">
        <f ca="1">INDIRECT(CONCATENATE("'Flight Input'!",Analysis!$B$2,A712+2))</f>
        <v>10.00419876</v>
      </c>
      <c r="D712">
        <f t="shared" si="1494"/>
        <v>1.7160999996121973E-2</v>
      </c>
      <c r="F712">
        <f t="shared" ca="1" si="1500"/>
        <v>149.50841988101769</v>
      </c>
      <c r="G712">
        <f t="shared" ca="1" si="1501"/>
        <v>1140.2288887785264</v>
      </c>
      <c r="I712">
        <f>SUM(D$2:D712)/COUNT(D$2:D712)</f>
        <v>2.1373463380289868E-2</v>
      </c>
      <c r="J712">
        <f t="shared" si="1495"/>
        <v>0.80291152120659415</v>
      </c>
      <c r="L712">
        <f ca="1">VARA(C$2:C712)</f>
        <v>6.626462564720588E-2</v>
      </c>
      <c r="M712">
        <f t="shared" ca="1" si="1496"/>
        <v>-4.712983750654539E-3</v>
      </c>
      <c r="N712">
        <f t="shared" ca="1" si="1502"/>
        <v>0.23551774377434848</v>
      </c>
      <c r="O712" t="b">
        <f ca="1">IF(OR(O711,M712*MIN((B712-B$2)*Analysis!$B$19,1)&gt;Analysis!$B$18),TRUE,FALSE)</f>
        <v>1</v>
      </c>
      <c r="P712" t="b">
        <f>IF(OR('Flight Input'!N712=3,'Flight Input'!N712=9),TRUE,FALSE)</f>
        <v>1</v>
      </c>
      <c r="Q712">
        <f ca="1">IF(O712,Q711,SUM(C$2:C712)/COUNT(C$2:C712))+(Analysis!$D$14-500)/1000000</f>
        <v>9.8705043641175561</v>
      </c>
      <c r="R712">
        <f t="shared" ca="1" si="1497"/>
        <v>0.13369439588244347</v>
      </c>
      <c r="S712">
        <f t="shared" ca="1" si="1503"/>
        <v>-5.5761770010833822E-2</v>
      </c>
      <c r="T712">
        <f ca="1">IF(P712,T711+S712*$D712,0)</f>
        <v>-0.88182464964857687</v>
      </c>
      <c r="U712">
        <f ca="1">IF($P712,T712*Analysis!$B$28+Analysis!$B$29,0)</f>
        <v>0.21708767517571148</v>
      </c>
      <c r="V712">
        <f ca="1">U712-'Flight Input'!$U712</f>
        <v>-2.0912324824288508E-2</v>
      </c>
      <c r="W712">
        <f ca="1">MEDIAN2(R712,Analysis!$B$5,2)</f>
        <v>0.13369439588244347</v>
      </c>
      <c r="X712">
        <f t="shared" ref="X712:Y712" ca="1" si="1512">X711+W712*$D712</f>
        <v>-5.5761770010833822E-2</v>
      </c>
      <c r="Y712">
        <f t="shared" ca="1" si="1512"/>
        <v>-0.80542452616467863</v>
      </c>
      <c r="AA712">
        <f ca="1">AVERAGE2(W712,Analysis!$B$6,2)</f>
        <v>0.13369439588244347</v>
      </c>
      <c r="AB712">
        <f t="shared" ref="AB712:AC712" ca="1" si="1513">AB711+AA712*$D712</f>
        <v>-5.5761770010833822E-2</v>
      </c>
      <c r="AC712">
        <f t="shared" ca="1" si="1513"/>
        <v>-0.80542452616467863</v>
      </c>
      <c r="AF712">
        <f ca="1">IF(B712&gt;0,C712-Analysis!$B$14,0)</f>
        <v>0.15103136854284749</v>
      </c>
      <c r="AG712">
        <f ca="1">IF(B712&gt;0,AG711+AF712*$D712,0)</f>
        <v>-1.4961938016975273E-2</v>
      </c>
      <c r="AH712">
        <f ca="1">IF(B712&gt;0,AH711+AG712*$D712,0)</f>
        <v>-0.78532089019729479</v>
      </c>
      <c r="AI712">
        <f ca="1">IF(AND(B712&gt;Analysis!$B$39,B712&lt;Analysis!$B$40),FilterInput(AF712,Analysis!$B$34,Analysis!$B$35),0)</f>
        <v>0.15103136854284749</v>
      </c>
      <c r="AJ712">
        <f ca="1">MEDIAN2(AI712,Analysis!$B$5,2)</f>
        <v>0.15103136854284749</v>
      </c>
      <c r="AK712">
        <f ca="1">AVERAGE2(AJ712,Analysis!$B$6,2)</f>
        <v>0.15103136854284749</v>
      </c>
      <c r="AL712">
        <f ca="1">INTEGRAL2(R712,$B712,AL711,R711,$B711,Analysis!$B$22)</f>
        <v>-5.5761770010833829E-2</v>
      </c>
      <c r="AM712">
        <f ca="1">IF(AND(B712&lt;Analysis!$B$40,B712&gt;0),INTEGRAL2(AL712,$B712,AM711,AL711,$B711,Analysis!$B$23),0)</f>
        <v>-0.80542452616467852</v>
      </c>
      <c r="AN712">
        <f ca="1">IF($P712,AM712*Analysis!$B$30+Analysis!$B$31,0)</f>
        <v>0.22328773691766074</v>
      </c>
      <c r="AO712">
        <f ca="1">AN712-'Flight Input'!$U712</f>
        <v>-1.471226308233925E-2</v>
      </c>
      <c r="AQ712">
        <f>Analysis!$B$36*'Flight Input'!U712+IF('Flight Input'!U712 &gt; 0,Analysis!$B$37,0)</f>
        <v>-0.99709399999999992</v>
      </c>
      <c r="AR712">
        <f ca="1">_xlfn.COVARIANCE.P($AN$102:$AN$1102,'Flight Input'!U712:U1712)</f>
        <v>0</v>
      </c>
    </row>
    <row r="713" spans="1:44" x14ac:dyDescent="0.3">
      <c r="A713">
        <v>711</v>
      </c>
      <c r="B713">
        <f>'Flight Input'!M713</f>
        <v>15.244133000000147</v>
      </c>
      <c r="C713">
        <f ca="1">INDIRECT(CONCATENATE("'Flight Input'!",Analysis!$B$2,A713+2))</f>
        <v>9.8895689099999995</v>
      </c>
      <c r="D713">
        <f t="shared" si="1494"/>
        <v>1.6373999998904765E-2</v>
      </c>
      <c r="F713">
        <f t="shared" ca="1" si="1500"/>
        <v>149.6703516823392</v>
      </c>
      <c r="G713">
        <f t="shared" ca="1" si="1501"/>
        <v>1142.6795911168092</v>
      </c>
      <c r="I713">
        <f>SUM(D$2:D713)/COUNT(D$2:D713)</f>
        <v>2.136643178622322E-2</v>
      </c>
      <c r="J713">
        <f t="shared" si="1495"/>
        <v>0.76634227758434115</v>
      </c>
      <c r="L713">
        <f ca="1">VARA(C$2:C713)</f>
        <v>6.6172002100204033E-2</v>
      </c>
      <c r="M713">
        <f t="shared" ca="1" si="1496"/>
        <v>-5.6567452673776768E-3</v>
      </c>
      <c r="N713">
        <f t="shared" ca="1" si="1502"/>
        <v>-7.0007237087863361</v>
      </c>
      <c r="O713" t="b">
        <f ca="1">IF(OR(O712,M713*MIN((B713-B$2)*Analysis!$B$19,1)&gt;Analysis!$B$18),TRUE,FALSE)</f>
        <v>1</v>
      </c>
      <c r="P713" t="b">
        <f>IF(OR('Flight Input'!N713=3,'Flight Input'!N713=9),TRUE,FALSE)</f>
        <v>1</v>
      </c>
      <c r="Q713">
        <f ca="1">IF(O713,Q712,SUM(C$2:C713)/COUNT(C$2:C713))+(Analysis!$D$14-500)/1000000</f>
        <v>9.8706143641175554</v>
      </c>
      <c r="R713">
        <f t="shared" ca="1" si="1497"/>
        <v>1.8954545882444052E-2</v>
      </c>
      <c r="S713">
        <f t="shared" ca="1" si="1503"/>
        <v>-5.5451408276575444E-2</v>
      </c>
      <c r="T713">
        <f ca="1">IF(P713,T712+S713*$D713,0)</f>
        <v>-0.88273261100763678</v>
      </c>
      <c r="U713">
        <f ca="1">IF($P713,T713*Analysis!$B$28+Analysis!$B$29,0)</f>
        <v>0.21663369449618153</v>
      </c>
      <c r="V713">
        <f ca="1">U713-'Flight Input'!$U713</f>
        <v>-2.2366305503818462E-2</v>
      </c>
      <c r="W713">
        <f ca="1">MEDIAN2(R713,Analysis!$B$5,2)</f>
        <v>1.8954545882444052E-2</v>
      </c>
      <c r="X713">
        <f t="shared" ref="X713:Y713" ca="1" si="1514">X712+W713*$D713</f>
        <v>-5.5451408276575444E-2</v>
      </c>
      <c r="Y713">
        <f t="shared" ca="1" si="1514"/>
        <v>-0.80633248752373854</v>
      </c>
      <c r="AA713">
        <f ca="1">AVERAGE2(W713,Analysis!$B$6,2)</f>
        <v>1.8954545882444052E-2</v>
      </c>
      <c r="AB713">
        <f t="shared" ref="AB713:AC713" ca="1" si="1515">AB712+AA713*$D713</f>
        <v>-5.5451408276575444E-2</v>
      </c>
      <c r="AC713">
        <f t="shared" ca="1" si="1515"/>
        <v>-0.80633248752373854</v>
      </c>
      <c r="AF713">
        <f ca="1">IF(B713&gt;0,C713-Analysis!$B$14,0)</f>
        <v>3.6401518542847455E-2</v>
      </c>
      <c r="AG713">
        <f ca="1">IF(B713&gt;0,AG712+AF713*$D713,0)</f>
        <v>-1.4365899552394557E-2</v>
      </c>
      <c r="AH713">
        <f ca="1">IF(B713&gt;0,AH712+AG713*$D713,0)</f>
        <v>-0.78555611743654996</v>
      </c>
      <c r="AI713">
        <f ca="1">IF(AND(B713&gt;Analysis!$B$39,B713&lt;Analysis!$B$40),FilterInput(AF713,Analysis!$B$34,Analysis!$B$35),0)</f>
        <v>3.6401518542847455E-2</v>
      </c>
      <c r="AJ713">
        <f ca="1">MEDIAN2(AI713,Analysis!$B$5,2)</f>
        <v>3.6401518542847455E-2</v>
      </c>
      <c r="AK713">
        <f ca="1">AVERAGE2(AJ713,Analysis!$B$6,2)</f>
        <v>3.6401518542847455E-2</v>
      </c>
      <c r="AL713">
        <f ca="1">INTEGRAL2(R713,$B713,AL712,R712,$B712,Analysis!$B$22)</f>
        <v>-5.5451408276575451E-2</v>
      </c>
      <c r="AM713">
        <f ca="1">IF(AND(B713&lt;Analysis!$B$40,B713&gt;0),INTEGRAL2(AL713,$B713,AM712,AL712,$B712,Analysis!$B$23),0)</f>
        <v>-0.80633248752373843</v>
      </c>
      <c r="AN713">
        <f ca="1">IF($P713,AM713*Analysis!$B$30+Analysis!$B$31,0)</f>
        <v>0.22283375623813079</v>
      </c>
      <c r="AO713">
        <f ca="1">AN713-'Flight Input'!$U713</f>
        <v>-1.6166243761869203E-2</v>
      </c>
      <c r="AQ713">
        <f>Analysis!$B$36*'Flight Input'!U713+IF('Flight Input'!U713 &gt; 0,Analysis!$B$37,0)</f>
        <v>-0.99510699999999996</v>
      </c>
      <c r="AR713">
        <f ca="1">_xlfn.COVARIANCE.P($AN$102:$AN$1102,'Flight Input'!U713:U1713)</f>
        <v>0</v>
      </c>
    </row>
    <row r="714" spans="1:44" x14ac:dyDescent="0.3">
      <c r="A714">
        <v>712</v>
      </c>
      <c r="B714">
        <f>'Flight Input'!M714</f>
        <v>15.269520999994711</v>
      </c>
      <c r="C714">
        <f ca="1">INDIRECT(CONCATENATE("'Flight Input'!",Analysis!$B$2,A714+2))</f>
        <v>9.9744646499999998</v>
      </c>
      <c r="D714">
        <f t="shared" si="1494"/>
        <v>2.538799999456387E-2</v>
      </c>
      <c r="F714">
        <f t="shared" ca="1" si="1500"/>
        <v>149.92358339081918</v>
      </c>
      <c r="G714">
        <f t="shared" ca="1" si="1501"/>
        <v>1146.4858510511203</v>
      </c>
      <c r="I714">
        <f>SUM(D$2:D714)/COUNT(D$2:D714)</f>
        <v>2.1372080056178758E-2</v>
      </c>
      <c r="J714">
        <f t="shared" si="1495"/>
        <v>1.1879049642257022</v>
      </c>
      <c r="L714">
        <f ca="1">VARA(C$2:C714)</f>
        <v>6.6084931212853512E-2</v>
      </c>
      <c r="M714">
        <f t="shared" ca="1" si="1496"/>
        <v>-3.4296079789335448E-3</v>
      </c>
      <c r="N714">
        <f t="shared" ca="1" si="1502"/>
        <v>3.3439317795091532</v>
      </c>
      <c r="O714" t="b">
        <f ca="1">IF(OR(O713,M714*MIN((B714-B$2)*Analysis!$B$19,1)&gt;Analysis!$B$18),TRUE,FALSE)</f>
        <v>1</v>
      </c>
      <c r="P714" t="b">
        <f>IF(OR('Flight Input'!N714=3,'Flight Input'!N714=9),TRUE,FALSE)</f>
        <v>1</v>
      </c>
      <c r="Q714">
        <f ca="1">IF(O714,Q713,SUM(C$2:C714)/COUNT(C$2:C714))+(Analysis!$D$14-500)/1000000</f>
        <v>9.8707243641175548</v>
      </c>
      <c r="R714">
        <f t="shared" ca="1" si="1497"/>
        <v>0.10374028588244499</v>
      </c>
      <c r="S714">
        <f t="shared" ca="1" si="1503"/>
        <v>-5.2817649899155876E-2</v>
      </c>
      <c r="T714">
        <f ca="1">IF(P714,T713+S714*$D714,0)</f>
        <v>-0.88407354550298944</v>
      </c>
      <c r="U714">
        <f ca="1">IF($P714,T714*Analysis!$B$28+Analysis!$B$29,0)</f>
        <v>0.2159632272485052</v>
      </c>
      <c r="V714">
        <f ca="1">U714-'Flight Input'!$U714</f>
        <v>-2.3036772751494794E-2</v>
      </c>
      <c r="W714">
        <f ca="1">MEDIAN2(R714,Analysis!$B$5,2)</f>
        <v>0.10374028588244499</v>
      </c>
      <c r="X714">
        <f t="shared" ref="X714:Y714" ca="1" si="1516">X713+W714*$D714</f>
        <v>-5.2817649899155876E-2</v>
      </c>
      <c r="Y714">
        <f t="shared" ca="1" si="1516"/>
        <v>-0.8076734220190912</v>
      </c>
      <c r="AA714">
        <f ca="1">AVERAGE2(W714,Analysis!$B$6,2)</f>
        <v>0.10374028588244499</v>
      </c>
      <c r="AB714">
        <f t="shared" ref="AB714:AC714" ca="1" si="1517">AB713+AA714*$D714</f>
        <v>-5.2817649899155876E-2</v>
      </c>
      <c r="AC714">
        <f t="shared" ca="1" si="1517"/>
        <v>-0.8076734220190912</v>
      </c>
      <c r="AF714">
        <f ca="1">IF(B714&gt;0,C714-Analysis!$B$14,0)</f>
        <v>0.12129725854284779</v>
      </c>
      <c r="AG714">
        <f ca="1">IF(B714&gt;0,AG713+AF714*$D714,0)</f>
        <v>-1.1286404753168125E-2</v>
      </c>
      <c r="AH714">
        <f ca="1">IF(B714&gt;0,AH713+AG714*$D714,0)</f>
        <v>-0.78584265668036202</v>
      </c>
      <c r="AI714">
        <f ca="1">IF(AND(B714&gt;Analysis!$B$39,B714&lt;Analysis!$B$40),FilterInput(AF714,Analysis!$B$34,Analysis!$B$35),0)</f>
        <v>0.12129725854284779</v>
      </c>
      <c r="AJ714">
        <f ca="1">MEDIAN2(AI714,Analysis!$B$5,2)</f>
        <v>0.12129725854284779</v>
      </c>
      <c r="AK714">
        <f ca="1">AVERAGE2(AJ714,Analysis!$B$6,2)</f>
        <v>0.12129725854284779</v>
      </c>
      <c r="AL714">
        <f ca="1">INTEGRAL2(R714,$B714,AL713,R713,$B713,Analysis!$B$22)</f>
        <v>-5.2817649899155883E-2</v>
      </c>
      <c r="AM714">
        <f ca="1">IF(AND(B714&lt;Analysis!$B$40,B714&gt;0),INTEGRAL2(AL714,$B714,AM713,AL713,$B713,Analysis!$B$23),0)</f>
        <v>-0.80767342201909109</v>
      </c>
      <c r="AN714">
        <f ca="1">IF($P714,AM714*Analysis!$B$30+Analysis!$B$31,0)</f>
        <v>0.22216328899045445</v>
      </c>
      <c r="AO714">
        <f ca="1">AN714-'Flight Input'!$U714</f>
        <v>-1.6836711009545535E-2</v>
      </c>
      <c r="AQ714">
        <f>Analysis!$B$36*'Flight Input'!U714+IF('Flight Input'!U714 &gt; 0,Analysis!$B$37,0)</f>
        <v>-0.99510699999999996</v>
      </c>
      <c r="AR714">
        <f ca="1">_xlfn.COVARIANCE.P($AN$102:$AN$1102,'Flight Input'!U714:U1714)</f>
        <v>0</v>
      </c>
    </row>
    <row r="715" spans="1:44" x14ac:dyDescent="0.3">
      <c r="A715">
        <v>713</v>
      </c>
      <c r="B715">
        <f>'Flight Input'!M715</f>
        <v>15.280324999999721</v>
      </c>
      <c r="C715">
        <f ca="1">INDIRECT(CONCATENATE("'Flight Input'!",Analysis!$B$2,A715+2))</f>
        <v>9.9708839999999999</v>
      </c>
      <c r="D715">
        <f t="shared" si="1494"/>
        <v>1.0804000005009584E-2</v>
      </c>
      <c r="F715">
        <f t="shared" ca="1" si="1500"/>
        <v>150.03130882160514</v>
      </c>
      <c r="G715">
        <f t="shared" ca="1" si="1501"/>
        <v>1148.1067893123804</v>
      </c>
      <c r="I715">
        <f>SUM(D$2:D715)/COUNT(D$2:D715)</f>
        <v>2.1357258064522138E-2</v>
      </c>
      <c r="J715">
        <f t="shared" si="1495"/>
        <v>0.50587018110516613</v>
      </c>
      <c r="L715">
        <f ca="1">VARA(C$2:C715)</f>
        <v>6.5997458296703781E-2</v>
      </c>
      <c r="M715">
        <f t="shared" ca="1" si="1496"/>
        <v>-8.0963454377241117E-3</v>
      </c>
      <c r="N715">
        <f t="shared" ca="1" si="1502"/>
        <v>-0.3314189187652436</v>
      </c>
      <c r="O715" t="b">
        <f ca="1">IF(OR(O714,M715*MIN((B715-B$2)*Analysis!$B$19,1)&gt;Analysis!$B$18),TRUE,FALSE)</f>
        <v>1</v>
      </c>
      <c r="P715" t="b">
        <f>IF(OR('Flight Input'!N715=3,'Flight Input'!N715=9),TRUE,FALSE)</f>
        <v>1</v>
      </c>
      <c r="Q715">
        <f ca="1">IF(O715,Q714,SUM(C$2:C715)/COUNT(C$2:C715))+(Analysis!$D$14-500)/1000000</f>
        <v>9.8708343641175542</v>
      </c>
      <c r="R715">
        <f t="shared" ca="1" si="1497"/>
        <v>0.10004963588244564</v>
      </c>
      <c r="S715">
        <f t="shared" ca="1" si="1503"/>
        <v>-5.1736713632580728E-2</v>
      </c>
      <c r="T715">
        <f ca="1">IF(P715,T714+S715*$D715,0)</f>
        <v>-0.88463250895733503</v>
      </c>
      <c r="U715">
        <f ca="1">IF($P715,T715*Analysis!$B$28+Analysis!$B$29,0)</f>
        <v>0.2156837455213324</v>
      </c>
      <c r="V715">
        <f ca="1">U715-'Flight Input'!$U715</f>
        <v>-2.3316254478667586E-2</v>
      </c>
      <c r="W715">
        <f ca="1">MEDIAN2(R715,Analysis!$B$5,2)</f>
        <v>0.10004963588244564</v>
      </c>
      <c r="X715">
        <f t="shared" ref="X715:Y715" ca="1" si="1518">X714+W715*$D715</f>
        <v>-5.1736713632580728E-2</v>
      </c>
      <c r="Y715">
        <f t="shared" ca="1" si="1518"/>
        <v>-0.80823238547343679</v>
      </c>
      <c r="AA715">
        <f ca="1">AVERAGE2(W715,Analysis!$B$6,2)</f>
        <v>0.10004963588244564</v>
      </c>
      <c r="AB715">
        <f t="shared" ref="AB715:AC715" ca="1" si="1519">AB714+AA715*$D715</f>
        <v>-5.1736713632580728E-2</v>
      </c>
      <c r="AC715">
        <f t="shared" ca="1" si="1519"/>
        <v>-0.80823238547343679</v>
      </c>
      <c r="AF715">
        <f ca="1">IF(B715&gt;0,C715-Analysis!$B$14,0)</f>
        <v>0.11771660854284782</v>
      </c>
      <c r="AG715">
        <f ca="1">IF(B715&gt;0,AG714+AF715*$D715,0)</f>
        <v>-1.0014594513881486E-2</v>
      </c>
      <c r="AH715">
        <f ca="1">IF(B715&gt;0,AH714+AG715*$D715,0)</f>
        <v>-0.78595085435954015</v>
      </c>
      <c r="AI715">
        <f ca="1">IF(AND(B715&gt;Analysis!$B$39,B715&lt;Analysis!$B$40),FilterInput(AF715,Analysis!$B$34,Analysis!$B$35),0)</f>
        <v>0.11771660854284782</v>
      </c>
      <c r="AJ715">
        <f ca="1">MEDIAN2(AI715,Analysis!$B$5,2)</f>
        <v>0.11771660854284782</v>
      </c>
      <c r="AK715">
        <f ca="1">AVERAGE2(AJ715,Analysis!$B$6,2)</f>
        <v>0.11771660854284782</v>
      </c>
      <c r="AL715">
        <f ca="1">INTEGRAL2(R715,$B715,AL714,R714,$B714,Analysis!$B$22)</f>
        <v>-5.1736713632580734E-2</v>
      </c>
      <c r="AM715">
        <f ca="1">IF(AND(B715&lt;Analysis!$B$40,B715&gt;0),INTEGRAL2(AL715,$B715,AM714,AL714,$B714,Analysis!$B$23),0)</f>
        <v>-0.80823238547343668</v>
      </c>
      <c r="AN715">
        <f ca="1">IF($P715,AM715*Analysis!$B$30+Analysis!$B$31,0)</f>
        <v>0.22188380726328166</v>
      </c>
      <c r="AO715">
        <f ca="1">AN715-'Flight Input'!$U715</f>
        <v>-1.7116192736718328E-2</v>
      </c>
      <c r="AQ715">
        <f>Analysis!$B$36*'Flight Input'!U715+IF('Flight Input'!U715 &gt; 0,Analysis!$B$37,0)</f>
        <v>-0.99510699999999996</v>
      </c>
      <c r="AR715">
        <f ca="1">_xlfn.COVARIANCE.P($AN$102:$AN$1102,'Flight Input'!U715:U1715)</f>
        <v>0</v>
      </c>
    </row>
    <row r="716" spans="1:44" x14ac:dyDescent="0.3">
      <c r="A716">
        <v>714</v>
      </c>
      <c r="B716">
        <f>'Flight Input'!M716</f>
        <v>15.305550999997649</v>
      </c>
      <c r="C716">
        <f ca="1">INDIRECT(CONCATENATE("'Flight Input'!",Analysis!$B$2,A716+2))</f>
        <v>10.151505720000001</v>
      </c>
      <c r="D716">
        <f t="shared" si="1494"/>
        <v>2.5225999997928739E-2</v>
      </c>
      <c r="F716">
        <f t="shared" ca="1" si="1500"/>
        <v>150.28739070487683</v>
      </c>
      <c r="G716">
        <f t="shared" ca="1" si="1501"/>
        <v>1151.8979390299903</v>
      </c>
      <c r="I716">
        <f>SUM(D$2:D716)/COUNT(D$2:D716)</f>
        <v>2.1362676470591334E-2</v>
      </c>
      <c r="J716">
        <f t="shared" si="1495"/>
        <v>1.1808445459844792</v>
      </c>
      <c r="L716">
        <f ca="1">VARA(C$2:C716)</f>
        <v>6.5986624256002324E-2</v>
      </c>
      <c r="M716">
        <f t="shared" ca="1" si="1496"/>
        <v>-4.2947913669812453E-4</v>
      </c>
      <c r="N716">
        <f t="shared" ca="1" si="1502"/>
        <v>7.1601411248248565</v>
      </c>
      <c r="O716" t="b">
        <f ca="1">IF(OR(O715,M716*MIN((B716-B$2)*Analysis!$B$19,1)&gt;Analysis!$B$18),TRUE,FALSE)</f>
        <v>1</v>
      </c>
      <c r="P716" t="b">
        <f>IF(OR('Flight Input'!N716=3,'Flight Input'!N716=9),TRUE,FALSE)</f>
        <v>1</v>
      </c>
      <c r="Q716">
        <f ca="1">IF(O716,Q715,SUM(C$2:C716)/COUNT(C$2:C716))+(Analysis!$D$14-500)/1000000</f>
        <v>9.8709443641175536</v>
      </c>
      <c r="R716">
        <f t="shared" ca="1" si="1497"/>
        <v>0.28056135588244757</v>
      </c>
      <c r="S716">
        <f t="shared" ca="1" si="1503"/>
        <v>-4.4659272869671224E-2</v>
      </c>
      <c r="T716">
        <f ca="1">IF(P716,T715+S716*$D716,0)</f>
        <v>-0.88575908377465284</v>
      </c>
      <c r="U716">
        <f ca="1">IF($P716,T716*Analysis!$B$28+Analysis!$B$29,0)</f>
        <v>0.2151204581126735</v>
      </c>
      <c r="V716">
        <f ca="1">U716-'Flight Input'!$U716</f>
        <v>-2.3879541887326494E-2</v>
      </c>
      <c r="W716">
        <f ca="1">MEDIAN2(R716,Analysis!$B$5,2)</f>
        <v>0.28056135588244757</v>
      </c>
      <c r="X716">
        <f t="shared" ref="X716:Y716" ca="1" si="1520">X715+W716*$D716</f>
        <v>-4.4659272869671224E-2</v>
      </c>
      <c r="Y716">
        <f t="shared" ca="1" si="1520"/>
        <v>-0.8093589602907546</v>
      </c>
      <c r="AA716">
        <f ca="1">AVERAGE2(W716,Analysis!$B$6,2)</f>
        <v>0.28056135588244757</v>
      </c>
      <c r="AB716">
        <f t="shared" ref="AB716:AC716" ca="1" si="1521">AB715+AA716*$D716</f>
        <v>-4.4659272869671224E-2</v>
      </c>
      <c r="AC716">
        <f t="shared" ca="1" si="1521"/>
        <v>-0.8093589602907546</v>
      </c>
      <c r="AF716">
        <f ca="1">IF(B716&gt;0,C716-Analysis!$B$14,0)</f>
        <v>0.29833832854284914</v>
      </c>
      <c r="AG716">
        <f ca="1">IF(B716&gt;0,AG715+AF716*$D716,0)</f>
        <v>-2.4887118386775105E-3</v>
      </c>
      <c r="AH716">
        <f ca="1">IF(B716&gt;0,AH715+AG716*$D716,0)</f>
        <v>-0.78601363460437745</v>
      </c>
      <c r="AI716">
        <f ca="1">IF(AND(B716&gt;Analysis!$B$39,B716&lt;Analysis!$B$40),FilterInput(AF716,Analysis!$B$34,Analysis!$B$35),0)</f>
        <v>0.29833832854284914</v>
      </c>
      <c r="AJ716">
        <f ca="1">MEDIAN2(AI716,Analysis!$B$5,2)</f>
        <v>0.29833832854284914</v>
      </c>
      <c r="AK716">
        <f ca="1">AVERAGE2(AJ716,Analysis!$B$6,2)</f>
        <v>0.29833832854284914</v>
      </c>
      <c r="AL716">
        <f ca="1">INTEGRAL2(R716,$B716,AL715,R715,$B715,Analysis!$B$22)</f>
        <v>-4.4659272869671231E-2</v>
      </c>
      <c r="AM716">
        <f ca="1">IF(AND(B716&lt;Analysis!$B$40,B716&gt;0),INTEGRAL2(AL716,$B716,AM715,AL715,$B715,Analysis!$B$23),0)</f>
        <v>-0.80935896029075449</v>
      </c>
      <c r="AN716">
        <f ca="1">IF($P716,AM716*Analysis!$B$30+Analysis!$B$31,0)</f>
        <v>0.22132051985462275</v>
      </c>
      <c r="AO716">
        <f ca="1">AN716-'Flight Input'!$U716</f>
        <v>-1.7679480145377235E-2</v>
      </c>
      <c r="AQ716">
        <f>Analysis!$B$36*'Flight Input'!U716+IF('Flight Input'!U716 &gt; 0,Analysis!$B$37,0)</f>
        <v>-0.99510699999999996</v>
      </c>
      <c r="AR716">
        <f ca="1">_xlfn.COVARIANCE.P($AN$102:$AN$1102,'Flight Input'!U716:U1716)</f>
        <v>0</v>
      </c>
    </row>
    <row r="717" spans="1:44" x14ac:dyDescent="0.3">
      <c r="A717">
        <v>715</v>
      </c>
      <c r="B717">
        <f>'Flight Input'!M717</f>
        <v>15.331890000001295</v>
      </c>
      <c r="C717">
        <f ca="1">INDIRECT(CONCATENATE("'Flight Input'!",Analysis!$B$2,A717+2))</f>
        <v>10.184928390000001</v>
      </c>
      <c r="D717">
        <f t="shared" si="1494"/>
        <v>2.6339000003645197E-2</v>
      </c>
      <c r="F717">
        <f t="shared" ca="1" si="1500"/>
        <v>150.55565153377816</v>
      </c>
      <c r="G717">
        <f t="shared" ca="1" si="1501"/>
        <v>1155.8634243362874</v>
      </c>
      <c r="I717">
        <f>SUM(D$2:D717)/COUNT(D$2:D717)</f>
        <v>2.1369636363644556E-2</v>
      </c>
      <c r="J717">
        <f t="shared" si="1495"/>
        <v>1.2325432008031194</v>
      </c>
      <c r="L717">
        <f ca="1">VARA(C$2:C717)</f>
        <v>6.5999671944830557E-2</v>
      </c>
      <c r="M717">
        <f t="shared" ca="1" si="1496"/>
        <v>4.9537525442981765E-4</v>
      </c>
      <c r="N717">
        <f t="shared" ca="1" si="1502"/>
        <v>1.2689422527573053</v>
      </c>
      <c r="O717" t="b">
        <f ca="1">IF(OR(O716,M717*MIN((B717-B$2)*Analysis!$B$19,1)&gt;Analysis!$B$18),TRUE,FALSE)</f>
        <v>1</v>
      </c>
      <c r="P717" t="b">
        <f>IF(OR('Flight Input'!N717=3,'Flight Input'!N717=9),TRUE,FALSE)</f>
        <v>1</v>
      </c>
      <c r="Q717">
        <f ca="1">IF(O717,Q716,SUM(C$2:C717)/COUNT(C$2:C717))+(Analysis!$D$14-500)/1000000</f>
        <v>9.871054364117553</v>
      </c>
      <c r="R717">
        <f t="shared" ca="1" si="1497"/>
        <v>0.31387402588244839</v>
      </c>
      <c r="S717">
        <f t="shared" ca="1" si="1503"/>
        <v>-3.6392144900809283E-2</v>
      </c>
      <c r="T717">
        <f ca="1">IF(P717,T716+S717*$D717,0)</f>
        <v>-0.8867176164793279</v>
      </c>
      <c r="U717">
        <f ca="1">IF($P717,T717*Analysis!$B$28+Analysis!$B$29,0)</f>
        <v>0.21464119176033597</v>
      </c>
      <c r="V717">
        <f ca="1">U717-'Flight Input'!$U717</f>
        <v>-2.5358808239664021E-2</v>
      </c>
      <c r="W717">
        <f ca="1">MEDIAN2(R717,Analysis!$B$5,2)</f>
        <v>0.31387402588244839</v>
      </c>
      <c r="X717">
        <f t="shared" ref="X717:Y717" ca="1" si="1522">X716+W717*$D717</f>
        <v>-3.6392144900809283E-2</v>
      </c>
      <c r="Y717">
        <f t="shared" ca="1" si="1522"/>
        <v>-0.81031749299542966</v>
      </c>
      <c r="AA717">
        <f ca="1">AVERAGE2(W717,Analysis!$B$6,2)</f>
        <v>0.31387402588244839</v>
      </c>
      <c r="AB717">
        <f t="shared" ref="AB717:AC717" ca="1" si="1523">AB716+AA717*$D717</f>
        <v>-3.6392144900809283E-2</v>
      </c>
      <c r="AC717">
        <f t="shared" ca="1" si="1523"/>
        <v>-0.81031749299542966</v>
      </c>
      <c r="AF717">
        <f ca="1">IF(B717&gt;0,C717-Analysis!$B$14,0)</f>
        <v>0.33176099854284935</v>
      </c>
      <c r="AG717">
        <f ca="1">IF(B717&gt;0,AG716+AF717*$D717,0)</f>
        <v>6.2495411031519323E-3</v>
      </c>
      <c r="AH717">
        <f ca="1">IF(B717&gt;0,AH716+AG717*$D717,0)</f>
        <v>-0.78584902794123879</v>
      </c>
      <c r="AI717">
        <f ca="1">IF(AND(B717&gt;Analysis!$B$39,B717&lt;Analysis!$B$40),FilterInput(AF717,Analysis!$B$34,Analysis!$B$35),0)</f>
        <v>0.33176099854284935</v>
      </c>
      <c r="AJ717">
        <f ca="1">MEDIAN2(AI717,Analysis!$B$5,2)</f>
        <v>0.33176099854284935</v>
      </c>
      <c r="AK717">
        <f ca="1">AVERAGE2(AJ717,Analysis!$B$6,2)</f>
        <v>0.33176099854284935</v>
      </c>
      <c r="AL717">
        <f ca="1">INTEGRAL2(R717,$B717,AL716,R716,$B716,Analysis!$B$22)</f>
        <v>-3.639214490080929E-2</v>
      </c>
      <c r="AM717">
        <f ca="1">IF(AND(B717&lt;Analysis!$B$40,B717&gt;0),INTEGRAL2(AL717,$B717,AM716,AL716,$B716,Analysis!$B$23),0)</f>
        <v>-0.81031749299542954</v>
      </c>
      <c r="AN717">
        <f ca="1">IF($P717,AM717*Analysis!$B$30+Analysis!$B$31,0)</f>
        <v>0.22084125350228523</v>
      </c>
      <c r="AO717">
        <f ca="1">AN717-'Flight Input'!$U717</f>
        <v>-1.9158746497714763E-2</v>
      </c>
      <c r="AQ717">
        <f>Analysis!$B$36*'Flight Input'!U717+IF('Flight Input'!U717 &gt; 0,Analysis!$B$37,0)</f>
        <v>-0.99312</v>
      </c>
      <c r="AR717">
        <f ca="1">_xlfn.COVARIANCE.P($AN$102:$AN$1102,'Flight Input'!U717:U1717)</f>
        <v>0</v>
      </c>
    </row>
    <row r="718" spans="1:44" x14ac:dyDescent="0.3">
      <c r="A718">
        <v>716</v>
      </c>
      <c r="B718">
        <f>'Flight Input'!M718</f>
        <v>15.337560999993002</v>
      </c>
      <c r="C718">
        <f ca="1">INDIRECT(CONCATENATE("'Flight Input'!",Analysis!$B$2,A718+2))</f>
        <v>10.261485629999999</v>
      </c>
      <c r="D718">
        <f t="shared" si="1494"/>
        <v>5.6709999917075038E-3</v>
      </c>
      <c r="F718">
        <f t="shared" ca="1" si="1500"/>
        <v>150.61384441870081</v>
      </c>
      <c r="G718">
        <f t="shared" ca="1" si="1501"/>
        <v>1156.7175554467369</v>
      </c>
      <c r="I718">
        <f>SUM(D$2:D718)/COUNT(D$2:D718)</f>
        <v>2.1347710893851349E-2</v>
      </c>
      <c r="J718">
        <f t="shared" si="1495"/>
        <v>0.26564909089812</v>
      </c>
      <c r="L718">
        <f ca="1">VARA(C$2:C718)</f>
        <v>6.6079128894276237E-2</v>
      </c>
      <c r="M718">
        <f t="shared" ca="1" si="1496"/>
        <v>1.401110025777947E-2</v>
      </c>
      <c r="N718">
        <f t="shared" ca="1" si="1502"/>
        <v>13.499777836703354</v>
      </c>
      <c r="O718" t="b">
        <f ca="1">IF(OR(O717,M718*MIN((B718-B$2)*Analysis!$B$19,1)&gt;Analysis!$B$18),TRUE,FALSE)</f>
        <v>1</v>
      </c>
      <c r="P718" t="b">
        <f>IF(OR('Flight Input'!N718=3,'Flight Input'!N718=9),TRUE,FALSE)</f>
        <v>1</v>
      </c>
      <c r="Q718">
        <f ca="1">IF(O718,Q717,SUM(C$2:C718)/COUNT(C$2:C718))+(Analysis!$D$14-500)/1000000</f>
        <v>9.8711643641175524</v>
      </c>
      <c r="R718">
        <f t="shared" ca="1" si="1497"/>
        <v>0.39032126588244687</v>
      </c>
      <c r="S718">
        <f t="shared" ca="1" si="1503"/>
        <v>-3.4178633005226666E-2</v>
      </c>
      <c r="T718">
        <f ca="1">IF(P718,T717+S718*$D718,0)</f>
        <v>-0.88691144350681717</v>
      </c>
      <c r="U718">
        <f ca="1">IF($P718,T718*Analysis!$B$28+Analysis!$B$29,0)</f>
        <v>0.21454427824659134</v>
      </c>
      <c r="V718">
        <f ca="1">U718-'Flight Input'!$U718</f>
        <v>-2.5455721753408656E-2</v>
      </c>
      <c r="W718">
        <f ca="1">MEDIAN2(R718,Analysis!$B$5,2)</f>
        <v>0.39032126588244687</v>
      </c>
      <c r="X718">
        <f t="shared" ref="X718:Y718" ca="1" si="1524">X717+W718*$D718</f>
        <v>-3.4178633005226666E-2</v>
      </c>
      <c r="Y718">
        <f t="shared" ca="1" si="1524"/>
        <v>-0.81051132002291892</v>
      </c>
      <c r="AA718">
        <f ca="1">AVERAGE2(W718,Analysis!$B$6,2)</f>
        <v>0.39032126588244687</v>
      </c>
      <c r="AB718">
        <f t="shared" ref="AB718:AC718" ca="1" si="1525">AB717+AA718*$D718</f>
        <v>-3.4178633005226666E-2</v>
      </c>
      <c r="AC718">
        <f t="shared" ca="1" si="1525"/>
        <v>-0.81051132002291892</v>
      </c>
      <c r="AF718">
        <f ca="1">IF(B718&gt;0,C718-Analysis!$B$14,0)</f>
        <v>0.40831823854284721</v>
      </c>
      <c r="AG718">
        <f ca="1">IF(B718&gt;0,AG717+AF718*$D718,0)</f>
        <v>8.5651138305424413E-3</v>
      </c>
      <c r="AH718">
        <f ca="1">IF(B718&gt;0,AH717+AG718*$D718,0)</f>
        <v>-0.78580045518077679</v>
      </c>
      <c r="AI718">
        <f ca="1">IF(AND(B718&gt;Analysis!$B$39,B718&lt;Analysis!$B$40),FilterInput(AF718,Analysis!$B$34,Analysis!$B$35),0)</f>
        <v>0.40831823854284721</v>
      </c>
      <c r="AJ718">
        <f ca="1">MEDIAN2(AI718,Analysis!$B$5,2)</f>
        <v>0.40831823854284721</v>
      </c>
      <c r="AK718">
        <f ca="1">AVERAGE2(AJ718,Analysis!$B$6,2)</f>
        <v>0.40831823854284721</v>
      </c>
      <c r="AL718">
        <f ca="1">INTEGRAL2(R718,$B718,AL717,R717,$B717,Analysis!$B$22)</f>
        <v>-3.4178633005226673E-2</v>
      </c>
      <c r="AM718">
        <f ca="1">IF(AND(B718&lt;Analysis!$B$40,B718&gt;0),INTEGRAL2(AL718,$B718,AM717,AL717,$B717,Analysis!$B$23),0)</f>
        <v>-0.81051132002291881</v>
      </c>
      <c r="AN718">
        <f ca="1">IF($P718,AM718*Analysis!$B$30+Analysis!$B$31,0)</f>
        <v>0.22074433998854059</v>
      </c>
      <c r="AO718">
        <f ca="1">AN718-'Flight Input'!$U718</f>
        <v>-1.9255660011459397E-2</v>
      </c>
      <c r="AQ718">
        <f>Analysis!$B$36*'Flight Input'!U718+IF('Flight Input'!U718 &gt; 0,Analysis!$B$37,0)</f>
        <v>-0.99312</v>
      </c>
      <c r="AR718">
        <f ca="1">_xlfn.COVARIANCE.P($AN$102:$AN$1102,'Flight Input'!U718:U1718)</f>
        <v>0</v>
      </c>
    </row>
    <row r="719" spans="1:44" x14ac:dyDescent="0.3">
      <c r="A719">
        <v>717</v>
      </c>
      <c r="B719">
        <f>'Flight Input'!M719</f>
        <v>15.368329000004451</v>
      </c>
      <c r="C719">
        <f ca="1">INDIRECT(CONCATENATE("'Flight Input'!",Analysis!$B$2,A719+2))</f>
        <v>10.39296906</v>
      </c>
      <c r="D719">
        <f t="shared" si="1494"/>
        <v>3.0768000011448748E-2</v>
      </c>
      <c r="F719">
        <f t="shared" ca="1" si="1500"/>
        <v>150.93361529085789</v>
      </c>
      <c r="G719">
        <f t="shared" ca="1" si="1501"/>
        <v>1161.361480923734</v>
      </c>
      <c r="I719">
        <f>SUM(D$2:D719)/COUNT(D$2:D719)</f>
        <v>2.136084937239751E-2</v>
      </c>
      <c r="J719">
        <f t="shared" si="1495"/>
        <v>1.4403921620835527</v>
      </c>
      <c r="L719">
        <f ca="1">VARA(C$2:C719)</f>
        <v>6.6310266581863772E-2</v>
      </c>
      <c r="M719">
        <f t="shared" ca="1" si="1496"/>
        <v>7.5122753348130745E-3</v>
      </c>
      <c r="N719">
        <f t="shared" ca="1" si="1502"/>
        <v>4.2733824087063281</v>
      </c>
      <c r="O719" t="b">
        <f ca="1">IF(OR(O718,M719*MIN((B719-B$2)*Analysis!$B$19,1)&gt;Analysis!$B$18),TRUE,FALSE)</f>
        <v>1</v>
      </c>
      <c r="P719" t="b">
        <f>IF(OR('Flight Input'!N719=3,'Flight Input'!N719=9),TRUE,FALSE)</f>
        <v>1</v>
      </c>
      <c r="Q719">
        <f ca="1">IF(O719,Q718,SUM(C$2:C719)/COUNT(C$2:C719))+(Analysis!$D$14-500)/1000000</f>
        <v>9.8712743641175518</v>
      </c>
      <c r="R719">
        <f t="shared" ca="1" si="1497"/>
        <v>0.52169469588244866</v>
      </c>
      <c r="S719">
        <f t="shared" ca="1" si="1503"/>
        <v>-1.8127130596342734E-2</v>
      </c>
      <c r="T719">
        <f ca="1">IF(P719,T718+S719*$D719,0)</f>
        <v>-0.88746917906121292</v>
      </c>
      <c r="U719">
        <f ca="1">IF($P719,T719*Analysis!$B$28+Analysis!$B$29,0)</f>
        <v>0.21426541046939346</v>
      </c>
      <c r="V719">
        <f ca="1">U719-'Flight Input'!$U719</f>
        <v>-2.5734589530606533E-2</v>
      </c>
      <c r="W719">
        <f ca="1">MEDIAN2(R719,Analysis!$B$5,2)</f>
        <v>0.52169469588244866</v>
      </c>
      <c r="X719">
        <f t="shared" ref="X719:Y719" ca="1" si="1526">X718+W719*$D719</f>
        <v>-1.8127130596342734E-2</v>
      </c>
      <c r="Y719">
        <f t="shared" ca="1" si="1526"/>
        <v>-0.81106905557731468</v>
      </c>
      <c r="AA719">
        <f ca="1">AVERAGE2(W719,Analysis!$B$6,2)</f>
        <v>0.52169469588244866</v>
      </c>
      <c r="AB719">
        <f t="shared" ref="AB719:AC719" ca="1" si="1527">AB718+AA719*$D719</f>
        <v>-1.8127130596342734E-2</v>
      </c>
      <c r="AC719">
        <f t="shared" ca="1" si="1527"/>
        <v>-0.81106905557731468</v>
      </c>
      <c r="AF719">
        <f ca="1">IF(B719&gt;0,C719-Analysis!$B$14,0)</f>
        <v>0.53980166854284839</v>
      </c>
      <c r="AG719">
        <f ca="1">IF(B719&gt;0,AG718+AF719*$D719,0)</f>
        <v>2.5173731574448854E-2</v>
      </c>
      <c r="AH719">
        <f ca="1">IF(B719&gt;0,AH718+AG719*$D719,0)</f>
        <v>-0.78502590980740594</v>
      </c>
      <c r="AI719">
        <f ca="1">IF(AND(B719&gt;Analysis!$B$39,B719&lt;Analysis!$B$40),FilterInput(AF719,Analysis!$B$34,Analysis!$B$35),0)</f>
        <v>0.53980166854284839</v>
      </c>
      <c r="AJ719">
        <f ca="1">MEDIAN2(AI719,Analysis!$B$5,2)</f>
        <v>0.53980166854284839</v>
      </c>
      <c r="AK719">
        <f ca="1">AVERAGE2(AJ719,Analysis!$B$6,2)</f>
        <v>0.53980166854284839</v>
      </c>
      <c r="AL719">
        <f ca="1">INTEGRAL2(R719,$B719,AL718,R718,$B718,Analysis!$B$22)</f>
        <v>-1.8127130596342741E-2</v>
      </c>
      <c r="AM719">
        <f ca="1">IF(AND(B719&lt;Analysis!$B$40,B719&gt;0),INTEGRAL2(AL719,$B719,AM718,AL718,$B718,Analysis!$B$23),0)</f>
        <v>-0.81106905557731457</v>
      </c>
      <c r="AN719">
        <f ca="1">IF($P719,AM719*Analysis!$B$30+Analysis!$B$31,0)</f>
        <v>0.22046547221134272</v>
      </c>
      <c r="AO719">
        <f ca="1">AN719-'Flight Input'!$U719</f>
        <v>-1.9534527788657274E-2</v>
      </c>
      <c r="AQ719">
        <f>Analysis!$B$36*'Flight Input'!U719+IF('Flight Input'!U719 &gt; 0,Analysis!$B$37,0)</f>
        <v>-0.99312</v>
      </c>
      <c r="AR719">
        <f ca="1">_xlfn.COVARIANCE.P($AN$102:$AN$1102,'Flight Input'!U719:U1719)</f>
        <v>0</v>
      </c>
    </row>
    <row r="720" spans="1:44" x14ac:dyDescent="0.3">
      <c r="A720">
        <v>718</v>
      </c>
      <c r="B720">
        <f>'Flight Input'!M720</f>
        <v>15.384090999999898</v>
      </c>
      <c r="C720">
        <f ca="1">INDIRECT(CONCATENATE("'Flight Input'!",Analysis!$B$2,A720+2))</f>
        <v>10.343958300000001</v>
      </c>
      <c r="D720">
        <f t="shared" si="1494"/>
        <v>1.5761999995447695E-2</v>
      </c>
      <c r="F720">
        <f t="shared" ca="1" si="1500"/>
        <v>151.0966567615354</v>
      </c>
      <c r="G720">
        <f t="shared" ca="1" si="1501"/>
        <v>1163.7430664269216</v>
      </c>
      <c r="I720">
        <f>SUM(D$2:D720)/COUNT(D$2:D720)</f>
        <v>2.1353051532039639E-2</v>
      </c>
      <c r="J720">
        <f t="shared" si="1495"/>
        <v>0.73816147410112642</v>
      </c>
      <c r="L720">
        <f ca="1">VARA(C$2:C720)</f>
        <v>6.6477611168622733E-2</v>
      </c>
      <c r="M720">
        <f t="shared" ca="1" si="1496"/>
        <v>1.0616964015181599E-2</v>
      </c>
      <c r="N720">
        <f t="shared" ca="1" si="1502"/>
        <v>-3.1094252007457728</v>
      </c>
      <c r="O720" t="b">
        <f ca="1">IF(OR(O719,M720*MIN((B720-B$2)*Analysis!$B$19,1)&gt;Analysis!$B$18),TRUE,FALSE)</f>
        <v>1</v>
      </c>
      <c r="P720" t="b">
        <f>IF(OR('Flight Input'!N720=3,'Flight Input'!N720=9),TRUE,FALSE)</f>
        <v>1</v>
      </c>
      <c r="Q720">
        <f ca="1">IF(O720,Q719,SUM(C$2:C720)/COUNT(C$2:C720))+(Analysis!$D$14-500)/1000000</f>
        <v>9.8713843641175512</v>
      </c>
      <c r="R720">
        <f t="shared" ca="1" si="1497"/>
        <v>0.47257393588244945</v>
      </c>
      <c r="S720">
        <f t="shared" ca="1" si="1503"/>
        <v>-1.0678420221114867E-2</v>
      </c>
      <c r="T720">
        <f ca="1">IF(P720,T719+S720*$D720,0)</f>
        <v>-0.88763749232068956</v>
      </c>
      <c r="U720">
        <f ca="1">IF($P720,T720*Analysis!$B$28+Analysis!$B$29,0)</f>
        <v>0.21418125383965514</v>
      </c>
      <c r="V720">
        <f ca="1">U720-'Flight Input'!$U720</f>
        <v>-2.5818746160344852E-2</v>
      </c>
      <c r="W720">
        <f ca="1">MEDIAN2(R720,Analysis!$B$5,2)</f>
        <v>0.47257393588244945</v>
      </c>
      <c r="X720">
        <f t="shared" ref="X720:Y720" ca="1" si="1528">X719+W720*$D720</f>
        <v>-1.0678420221114867E-2</v>
      </c>
      <c r="Y720">
        <f t="shared" ca="1" si="1528"/>
        <v>-0.81123736883679132</v>
      </c>
      <c r="AA720">
        <f ca="1">AVERAGE2(W720,Analysis!$B$6,2)</f>
        <v>0.47257393588244945</v>
      </c>
      <c r="AB720">
        <f t="shared" ref="AB720:AC720" ca="1" si="1529">AB719+AA720*$D720</f>
        <v>-1.0678420221114867E-2</v>
      </c>
      <c r="AC720">
        <f t="shared" ca="1" si="1529"/>
        <v>-0.81123736883679132</v>
      </c>
      <c r="AF720">
        <f ca="1">IF(B720&gt;0,C720-Analysis!$B$14,0)</f>
        <v>0.49079090854284857</v>
      </c>
      <c r="AG720">
        <f ca="1">IF(B720&gt;0,AG719+AF720*$D720,0)</f>
        <v>3.2909577872667004E-2</v>
      </c>
      <c r="AH720">
        <f ca="1">IF(B720&gt;0,AH719+AG720*$D720,0)</f>
        <v>-0.78450718904112682</v>
      </c>
      <c r="AI720">
        <f ca="1">IF(AND(B720&gt;Analysis!$B$39,B720&lt;Analysis!$B$40),FilterInput(AF720,Analysis!$B$34,Analysis!$B$35),0)</f>
        <v>0.49079090854284857</v>
      </c>
      <c r="AJ720">
        <f ca="1">MEDIAN2(AI720,Analysis!$B$5,2)</f>
        <v>0.49079090854284857</v>
      </c>
      <c r="AK720">
        <f ca="1">AVERAGE2(AJ720,Analysis!$B$6,2)</f>
        <v>0.49079090854284857</v>
      </c>
      <c r="AL720">
        <f ca="1">INTEGRAL2(R720,$B720,AL719,R719,$B719,Analysis!$B$22)</f>
        <v>-1.0678420221114874E-2</v>
      </c>
      <c r="AM720">
        <f ca="1">IF(AND(B720&lt;Analysis!$B$40,B720&gt;0),INTEGRAL2(AL720,$B720,AM719,AL719,$B719,Analysis!$B$23),0)</f>
        <v>-0.81123736883679121</v>
      </c>
      <c r="AN720">
        <f ca="1">IF($P720,AM720*Analysis!$B$30+Analysis!$B$31,0)</f>
        <v>0.2203813155816044</v>
      </c>
      <c r="AO720">
        <f ca="1">AN720-'Flight Input'!$U720</f>
        <v>-1.9618684418395593E-2</v>
      </c>
      <c r="AQ720">
        <f>Analysis!$B$36*'Flight Input'!U720+IF('Flight Input'!U720 &gt; 0,Analysis!$B$37,0)</f>
        <v>-0.99312</v>
      </c>
      <c r="AR720">
        <f ca="1">_xlfn.COVARIANCE.P($AN$102:$AN$1102,'Flight Input'!U720:U1720)</f>
        <v>0</v>
      </c>
    </row>
    <row r="721" spans="1:44" x14ac:dyDescent="0.3">
      <c r="A721">
        <v>719</v>
      </c>
      <c r="B721">
        <f>'Flight Input'!M721</f>
        <v>15.409184000003734</v>
      </c>
      <c r="C721">
        <f ca="1">INDIRECT(CONCATENATE("'Flight Input'!",Analysis!$B$2,A721+2))</f>
        <v>10.482926760000002</v>
      </c>
      <c r="D721">
        <f t="shared" si="1494"/>
        <v>2.5093000003835186E-2</v>
      </c>
      <c r="F721">
        <f t="shared" ca="1" si="1500"/>
        <v>151.35970484276427</v>
      </c>
      <c r="G721">
        <f t="shared" ca="1" si="1501"/>
        <v>1167.5411355011215</v>
      </c>
      <c r="I721">
        <f>SUM(D$2:D721)/COUNT(D$2:D721)</f>
        <v>2.1358253129357855E-2</v>
      </c>
      <c r="J721">
        <f t="shared" si="1495"/>
        <v>1.1748620007384292</v>
      </c>
      <c r="L721">
        <f ca="1">VARA(C$2:C721)</f>
        <v>6.6837166975558929E-2</v>
      </c>
      <c r="M721">
        <f t="shared" ca="1" si="1496"/>
        <v>1.4328928660632121E-2</v>
      </c>
      <c r="N721">
        <f t="shared" ca="1" si="1502"/>
        <v>5.5381365312541817</v>
      </c>
      <c r="O721" t="b">
        <f ca="1">IF(OR(O720,M721*MIN((B721-B$2)*Analysis!$B$19,1)&gt;Analysis!$B$18),TRUE,FALSE)</f>
        <v>1</v>
      </c>
      <c r="P721" t="b">
        <f>IF(OR('Flight Input'!N721=3,'Flight Input'!N721=9),TRUE,FALSE)</f>
        <v>1</v>
      </c>
      <c r="Q721">
        <f ca="1">IF(O721,Q720,SUM(C$2:C721)/COUNT(C$2:C721))+(Analysis!$D$14-500)/1000000</f>
        <v>9.8714943641175505</v>
      </c>
      <c r="R721">
        <f t="shared" ca="1" si="1497"/>
        <v>0.61143239588245102</v>
      </c>
      <c r="S721">
        <f t="shared" ca="1" si="1503"/>
        <v>4.6642528911084342E-3</v>
      </c>
      <c r="T721">
        <f ca="1">IF(P721,T720+S721*$D721,0)</f>
        <v>-0.88752045222287512</v>
      </c>
      <c r="U721">
        <f ca="1">IF($P721,T721*Analysis!$B$28+Analysis!$B$29,0)</f>
        <v>0.21423977388856236</v>
      </c>
      <c r="V721">
        <f ca="1">U721-'Flight Input'!$U721</f>
        <v>-2.6760226111437635E-2</v>
      </c>
      <c r="W721">
        <f ca="1">MEDIAN2(R721,Analysis!$B$5,2)</f>
        <v>0.61143239588245102</v>
      </c>
      <c r="X721">
        <f t="shared" ref="X721:Y721" ca="1" si="1530">X720+W721*$D721</f>
        <v>4.6642528911084342E-3</v>
      </c>
      <c r="Y721">
        <f t="shared" ca="1" si="1530"/>
        <v>-0.81112032873897688</v>
      </c>
      <c r="AA721">
        <f ca="1">AVERAGE2(W721,Analysis!$B$6,2)</f>
        <v>0.61143239588245102</v>
      </c>
      <c r="AB721">
        <f t="shared" ref="AB721:AC721" ca="1" si="1531">AB720+AA721*$D721</f>
        <v>4.6642528911084342E-3</v>
      </c>
      <c r="AC721">
        <f t="shared" ca="1" si="1531"/>
        <v>-0.81112032873897688</v>
      </c>
      <c r="AF721">
        <f ca="1">IF(B721&gt;0,C721-Analysis!$B$14,0)</f>
        <v>0.62975936854284953</v>
      </c>
      <c r="AG721">
        <f ca="1">IF(B721&gt;0,AG720+AF721*$D721,0)</f>
        <v>4.871212970992797E-2</v>
      </c>
      <c r="AH721">
        <f ca="1">IF(B721&gt;0,AH720+AG721*$D721,0)</f>
        <v>-0.78328485557012872</v>
      </c>
      <c r="AI721">
        <f ca="1">IF(AND(B721&gt;Analysis!$B$39,B721&lt;Analysis!$B$40),FilterInput(AF721,Analysis!$B$34,Analysis!$B$35),0)</f>
        <v>0.62975936854284953</v>
      </c>
      <c r="AJ721">
        <f ca="1">MEDIAN2(AI721,Analysis!$B$5,2)</f>
        <v>0.62975936854284953</v>
      </c>
      <c r="AK721">
        <f ca="1">AVERAGE2(AJ721,Analysis!$B$6,2)</f>
        <v>0.62975936854284953</v>
      </c>
      <c r="AL721">
        <f ca="1">INTEGRAL2(R721,$B721,AL720,R720,$B720,Analysis!$B$22)</f>
        <v>4.6642528911084264E-3</v>
      </c>
      <c r="AM721">
        <f ca="1">IF(AND(B721&lt;Analysis!$B$40,B721&gt;0),INTEGRAL2(AL721,$B721,AM720,AL720,$B720,Analysis!$B$23),0)</f>
        <v>-0.81112032873897677</v>
      </c>
      <c r="AN721">
        <f ca="1">IF($P721,AM721*Analysis!$B$30+Analysis!$B$31,0)</f>
        <v>0.22043983563051162</v>
      </c>
      <c r="AO721">
        <f ca="1">AN721-'Flight Input'!$U721</f>
        <v>-2.0560164369488376E-2</v>
      </c>
      <c r="AQ721">
        <f>Analysis!$B$36*'Flight Input'!U721+IF('Flight Input'!U721 &gt; 0,Analysis!$B$37,0)</f>
        <v>-0.99113300000000004</v>
      </c>
      <c r="AR721">
        <f ca="1">_xlfn.COVARIANCE.P($AN$102:$AN$1102,'Flight Input'!U721:U1721)</f>
        <v>0</v>
      </c>
    </row>
    <row r="722" spans="1:44" x14ac:dyDescent="0.3">
      <c r="A722">
        <v>720</v>
      </c>
      <c r="B722">
        <f>'Flight Input'!M722</f>
        <v>15.430563999994774</v>
      </c>
      <c r="C722">
        <f ca="1">INDIRECT(CONCATENATE("'Flight Input'!",Analysis!$B$2,A722+2))</f>
        <v>10.387504890000001</v>
      </c>
      <c r="D722">
        <f t="shared" si="1494"/>
        <v>2.1379999991040677E-2</v>
      </c>
      <c r="F722">
        <f t="shared" ca="1" si="1500"/>
        <v>151.58178969721942</v>
      </c>
      <c r="G722">
        <f t="shared" ca="1" si="1501"/>
        <v>1170.7819541634899</v>
      </c>
      <c r="I722">
        <f>SUM(D$2:D722)/COUNT(D$2:D722)</f>
        <v>2.1358283333332412E-2</v>
      </c>
      <c r="J722">
        <f t="shared" si="1495"/>
        <v>1.0010167791750553</v>
      </c>
      <c r="L722">
        <f ca="1">VARA(C$2:C722)</f>
        <v>6.705630760081821E-2</v>
      </c>
      <c r="M722">
        <f t="shared" ca="1" si="1496"/>
        <v>1.0249795385926692E-2</v>
      </c>
      <c r="N722">
        <f t="shared" ca="1" si="1502"/>
        <v>-4.4631370458366506</v>
      </c>
      <c r="O722" t="b">
        <f ca="1">IF(OR(O721,M722*MIN((B722-B$2)*Analysis!$B$19,1)&gt;Analysis!$B$18),TRUE,FALSE)</f>
        <v>1</v>
      </c>
      <c r="P722" t="b">
        <f>IF(OR('Flight Input'!N722=3,'Flight Input'!N722=9),TRUE,FALSE)</f>
        <v>1</v>
      </c>
      <c r="Q722">
        <f ca="1">IF(O722,Q721,SUM(C$2:C722)/COUNT(C$2:C722))+(Analysis!$D$14-500)/1000000</f>
        <v>9.8716043641175499</v>
      </c>
      <c r="R722">
        <f t="shared" ca="1" si="1497"/>
        <v>0.51590052588245072</v>
      </c>
      <c r="S722">
        <f t="shared" ca="1" si="1503"/>
        <v>1.569420612985311E-2</v>
      </c>
      <c r="T722">
        <f ca="1">IF(P722,T721+S722*$D722,0)</f>
        <v>-0.88718491009595946</v>
      </c>
      <c r="U722">
        <f ca="1">IF($P722,T722*Analysis!$B$28+Analysis!$B$29,0)</f>
        <v>0.21440754495202019</v>
      </c>
      <c r="V722">
        <f ca="1">U722-'Flight Input'!$U722</f>
        <v>-2.6592455047979802E-2</v>
      </c>
      <c r="W722">
        <f ca="1">MEDIAN2(R722,Analysis!$B$5,2)</f>
        <v>0.51590052588245072</v>
      </c>
      <c r="X722">
        <f t="shared" ref="X722:Y722" ca="1" si="1532">X721+W722*$D722</f>
        <v>1.569420612985311E-2</v>
      </c>
      <c r="Y722">
        <f t="shared" ca="1" si="1532"/>
        <v>-0.81078478661206121</v>
      </c>
      <c r="AA722">
        <f ca="1">AVERAGE2(W722,Analysis!$B$6,2)</f>
        <v>0.51590052588245072</v>
      </c>
      <c r="AB722">
        <f t="shared" ref="AB722:AC722" ca="1" si="1533">AB721+AA722*$D722</f>
        <v>1.569420612985311E-2</v>
      </c>
      <c r="AC722">
        <f t="shared" ca="1" si="1533"/>
        <v>-0.81078478661206121</v>
      </c>
      <c r="AF722">
        <f ca="1">IF(B722&gt;0,C722-Analysis!$B$14,0)</f>
        <v>0.53433749854284862</v>
      </c>
      <c r="AG722">
        <f ca="1">IF(B722&gt;0,AG721+AF722*$D722,0)</f>
        <v>6.0136265423986771E-2</v>
      </c>
      <c r="AH722">
        <f ca="1">IF(B722&gt;0,AH721+AG722*$D722,0)</f>
        <v>-0.78199914221590272</v>
      </c>
      <c r="AI722">
        <f ca="1">IF(AND(B722&gt;Analysis!$B$39,B722&lt;Analysis!$B$40),FilterInput(AF722,Analysis!$B$34,Analysis!$B$35),0)</f>
        <v>0.53433749854284862</v>
      </c>
      <c r="AJ722">
        <f ca="1">MEDIAN2(AI722,Analysis!$B$5,2)</f>
        <v>0.53433749854284862</v>
      </c>
      <c r="AK722">
        <f ca="1">AVERAGE2(AJ722,Analysis!$B$6,2)</f>
        <v>0.53433749854284862</v>
      </c>
      <c r="AL722">
        <f ca="1">INTEGRAL2(R722,$B722,AL721,R721,$B721,Analysis!$B$22)</f>
        <v>1.5694206129853103E-2</v>
      </c>
      <c r="AM722">
        <f ca="1">IF(AND(B722&lt;Analysis!$B$40,B722&gt;0),INTEGRAL2(AL722,$B722,AM721,AL721,$B721,Analysis!$B$23),0)</f>
        <v>-0.8107847866120611</v>
      </c>
      <c r="AN722">
        <f ca="1">IF($P722,AM722*Analysis!$B$30+Analysis!$B$31,0)</f>
        <v>0.22060760669396945</v>
      </c>
      <c r="AO722">
        <f ca="1">AN722-'Flight Input'!$U722</f>
        <v>-2.0392393306030543E-2</v>
      </c>
      <c r="AQ722">
        <f>Analysis!$B$36*'Flight Input'!U722+IF('Flight Input'!U722 &gt; 0,Analysis!$B$37,0)</f>
        <v>-0.99113300000000004</v>
      </c>
      <c r="AR722">
        <f ca="1">_xlfn.COVARIANCE.P($AN$102:$AN$1102,'Flight Input'!U722:U1722)</f>
        <v>0</v>
      </c>
    </row>
    <row r="723" spans="1:44" x14ac:dyDescent="0.3">
      <c r="A723">
        <v>721</v>
      </c>
      <c r="B723">
        <f>'Flight Input'!M723</f>
        <v>15.449940000005881</v>
      </c>
      <c r="C723">
        <f ca="1">INDIRECT(CONCATENATE("'Flight Input'!",Analysis!$B$2,A723+2))</f>
        <v>10.271737080000001</v>
      </c>
      <c r="D723">
        <f t="shared" si="1494"/>
        <v>1.9376000011106953E-2</v>
      </c>
      <c r="F723">
        <f t="shared" ca="1" si="1500"/>
        <v>151.7808148749956</v>
      </c>
      <c r="G723">
        <f t="shared" ca="1" si="1501"/>
        <v>1173.7228592341937</v>
      </c>
      <c r="I723">
        <f>SUM(D$2:D723)/COUNT(D$2:D723)</f>
        <v>2.1355533980597009E-2</v>
      </c>
      <c r="J723">
        <f t="shared" si="1495"/>
        <v>0.90730580788620874</v>
      </c>
      <c r="L723">
        <f ca="1">VARA(C$2:C723)</f>
        <v>6.7140659483149706E-2</v>
      </c>
      <c r="M723">
        <f t="shared" ca="1" si="1496"/>
        <v>4.353420844505713E-3</v>
      </c>
      <c r="N723">
        <f t="shared" ca="1" si="1502"/>
        <v>-5.9748043937674238</v>
      </c>
      <c r="O723" t="b">
        <f ca="1">IF(OR(O722,M723*MIN((B723-B$2)*Analysis!$B$19,1)&gt;Analysis!$B$18),TRUE,FALSE)</f>
        <v>1</v>
      </c>
      <c r="P723" t="b">
        <f>IF(OR('Flight Input'!N723=3,'Flight Input'!N723=9),TRUE,FALSE)</f>
        <v>1</v>
      </c>
      <c r="Q723">
        <f ca="1">IF(O723,Q722,SUM(C$2:C723)/COUNT(C$2:C723))+(Analysis!$D$14-500)/1000000</f>
        <v>9.8717143641175493</v>
      </c>
      <c r="R723">
        <f t="shared" ca="1" si="1497"/>
        <v>0.40002271588245186</v>
      </c>
      <c r="S723">
        <f t="shared" ca="1" si="1503"/>
        <v>2.3445046277234531E-2</v>
      </c>
      <c r="T723">
        <f ca="1">IF(P723,T722+S723*$D723,0)</f>
        <v>-0.88673063887903136</v>
      </c>
      <c r="U723">
        <f ca="1">IF($P723,T723*Analysis!$B$28+Analysis!$B$29,0)</f>
        <v>0.21463468056048424</v>
      </c>
      <c r="V723">
        <f ca="1">U723-'Flight Input'!$U723</f>
        <v>-2.7365319439515756E-2</v>
      </c>
      <c r="W723">
        <f ca="1">MEDIAN2(R723,Analysis!$B$5,2)</f>
        <v>0.40002271588245186</v>
      </c>
      <c r="X723">
        <f t="shared" ref="X723:Y723" ca="1" si="1534">X722+W723*$D723</f>
        <v>2.3445046277234531E-2</v>
      </c>
      <c r="Y723">
        <f t="shared" ca="1" si="1534"/>
        <v>-0.81033051539513312</v>
      </c>
      <c r="AA723">
        <f ca="1">AVERAGE2(W723,Analysis!$B$6,2)</f>
        <v>0.40002271588245186</v>
      </c>
      <c r="AB723">
        <f t="shared" ref="AB723:AC723" ca="1" si="1535">AB722+AA723*$D723</f>
        <v>2.3445046277234531E-2</v>
      </c>
      <c r="AC723">
        <f t="shared" ca="1" si="1535"/>
        <v>-0.81033051539513312</v>
      </c>
      <c r="AF723">
        <f ca="1">IF(B723&gt;0,C723-Analysis!$B$14,0)</f>
        <v>0.41856968854284915</v>
      </c>
      <c r="AG723">
        <f ca="1">IF(B723&gt;0,AG722+AF723*$D723,0)</f>
        <v>6.8246471713842044E-2</v>
      </c>
      <c r="AH723">
        <f ca="1">IF(B723&gt;0,AH722+AG723*$D723,0)</f>
        <v>-0.78067679857921735</v>
      </c>
      <c r="AI723">
        <f ca="1">IF(AND(B723&gt;Analysis!$B$39,B723&lt;Analysis!$B$40),FilterInput(AF723,Analysis!$B$34,Analysis!$B$35),0)</f>
        <v>0.41856968854284915</v>
      </c>
      <c r="AJ723">
        <f ca="1">MEDIAN2(AI723,Analysis!$B$5,2)</f>
        <v>0.41856968854284915</v>
      </c>
      <c r="AK723">
        <f ca="1">AVERAGE2(AJ723,Analysis!$B$6,2)</f>
        <v>0.41856968854284915</v>
      </c>
      <c r="AL723">
        <f ca="1">INTEGRAL2(R723,$B723,AL722,R722,$B722,Analysis!$B$22)</f>
        <v>2.3445046277234524E-2</v>
      </c>
      <c r="AM723">
        <f ca="1">IF(AND(B723&lt;Analysis!$B$40,B723&gt;0),INTEGRAL2(AL723,$B723,AM722,AL722,$B722,Analysis!$B$23),0)</f>
        <v>-0.81033051539513301</v>
      </c>
      <c r="AN723">
        <f ca="1">IF($P723,AM723*Analysis!$B$30+Analysis!$B$31,0)</f>
        <v>0.2208347423024335</v>
      </c>
      <c r="AO723">
        <f ca="1">AN723-'Flight Input'!$U723</f>
        <v>-2.1165257697566497E-2</v>
      </c>
      <c r="AQ723">
        <f>Analysis!$B$36*'Flight Input'!U723+IF('Flight Input'!U723 &gt; 0,Analysis!$B$37,0)</f>
        <v>-0.98914599999999997</v>
      </c>
      <c r="AR723">
        <f ca="1">_xlfn.COVARIANCE.P($AN$102:$AN$1102,'Flight Input'!U723:U1723)</f>
        <v>0</v>
      </c>
    </row>
    <row r="724" spans="1:44" x14ac:dyDescent="0.3">
      <c r="A724">
        <v>722</v>
      </c>
      <c r="B724">
        <f>'Flight Input'!M724</f>
        <v>15.471531999995932</v>
      </c>
      <c r="C724">
        <f ca="1">INDIRECT(CONCATENATE("'Flight Input'!",Analysis!$B$2,A724+2))</f>
        <v>10.25865054</v>
      </c>
      <c r="D724">
        <f t="shared" si="1494"/>
        <v>2.1591999990050681E-2</v>
      </c>
      <c r="F724">
        <f t="shared" ca="1" si="1500"/>
        <v>152.00231965735321</v>
      </c>
      <c r="G724">
        <f t="shared" ca="1" si="1501"/>
        <v>1177.0048933187229</v>
      </c>
      <c r="I724">
        <f>SUM(D$2:D724)/COUNT(D$2:D724)</f>
        <v>2.1355861495845563E-2</v>
      </c>
      <c r="J724">
        <f t="shared" si="1495"/>
        <v>1.0110573153066691</v>
      </c>
      <c r="L724">
        <f ca="1">VARA(C$2:C724)</f>
        <v>6.7211588441416906E-2</v>
      </c>
      <c r="M724">
        <f t="shared" ca="1" si="1496"/>
        <v>3.2849647230401421E-3</v>
      </c>
      <c r="N724">
        <f t="shared" ca="1" si="1502"/>
        <v>-0.60608280872691944</v>
      </c>
      <c r="O724" t="b">
        <f ca="1">IF(OR(O723,M724*MIN((B724-B$2)*Analysis!$B$19,1)&gt;Analysis!$B$18),TRUE,FALSE)</f>
        <v>1</v>
      </c>
      <c r="P724" t="b">
        <f>IF(OR('Flight Input'!N724=3,'Flight Input'!N724=9),TRUE,FALSE)</f>
        <v>1</v>
      </c>
      <c r="Q724">
        <f ca="1">IF(O724,Q723,SUM(C$2:C724)/COUNT(C$2:C724))+(Analysis!$D$14-500)/1000000</f>
        <v>9.8718243641175487</v>
      </c>
      <c r="R724">
        <f t="shared" ca="1" si="1497"/>
        <v>0.38682617588245094</v>
      </c>
      <c r="S724">
        <f t="shared" ca="1" si="1503"/>
        <v>3.1797397063039759E-2</v>
      </c>
      <c r="T724">
        <f ca="1">IF(P724,T723+S724*$D724,0)</f>
        <v>-0.88604406948196257</v>
      </c>
      <c r="U724">
        <f ca="1">IF($P724,T724*Analysis!$B$28+Analysis!$B$29,0)</f>
        <v>0.21497796525901863</v>
      </c>
      <c r="V724">
        <f ca="1">U724-'Flight Input'!$U724</f>
        <v>-2.702203474098136E-2</v>
      </c>
      <c r="W724">
        <f ca="1">MEDIAN2(R724,Analysis!$B$5,2)</f>
        <v>0.38682617588245094</v>
      </c>
      <c r="X724">
        <f t="shared" ref="X724:Y724" ca="1" si="1536">X723+W724*$D724</f>
        <v>3.1797397063039759E-2</v>
      </c>
      <c r="Y724">
        <f t="shared" ca="1" si="1536"/>
        <v>-0.80964394599806433</v>
      </c>
      <c r="AA724">
        <f ca="1">AVERAGE2(W724,Analysis!$B$6,2)</f>
        <v>0.38682617588245094</v>
      </c>
      <c r="AB724">
        <f t="shared" ref="AB724:AC724" ca="1" si="1537">AB723+AA724*$D724</f>
        <v>3.1797397063039759E-2</v>
      </c>
      <c r="AC724">
        <f t="shared" ca="1" si="1537"/>
        <v>-0.80964394599806433</v>
      </c>
      <c r="AF724">
        <f ca="1">IF(B724&gt;0,C724-Analysis!$B$14,0)</f>
        <v>0.40548314854284762</v>
      </c>
      <c r="AG724">
        <f ca="1">IF(B724&gt;0,AG723+AF724*$D724,0)</f>
        <v>7.7001663853144928E-2</v>
      </c>
      <c r="AH724">
        <f ca="1">IF(B724&gt;0,AH723+AG724*$D724,0)</f>
        <v>-0.7790141786540663</v>
      </c>
      <c r="AI724">
        <f ca="1">IF(AND(B724&gt;Analysis!$B$39,B724&lt;Analysis!$B$40),FilterInput(AF724,Analysis!$B$34,Analysis!$B$35),0)</f>
        <v>0.40548314854284762</v>
      </c>
      <c r="AJ724">
        <f ca="1">MEDIAN2(AI724,Analysis!$B$5,2)</f>
        <v>0.40548314854284762</v>
      </c>
      <c r="AK724">
        <f ca="1">AVERAGE2(AJ724,Analysis!$B$6,2)</f>
        <v>0.40548314854284762</v>
      </c>
      <c r="AL724">
        <f ca="1">INTEGRAL2(R724,$B724,AL723,R723,$B723,Analysis!$B$22)</f>
        <v>3.1797397063039745E-2</v>
      </c>
      <c r="AM724">
        <f ca="1">IF(AND(B724&lt;Analysis!$B$40,B724&gt;0),INTEGRAL2(AL724,$B724,AM723,AL723,$B723,Analysis!$B$23),0)</f>
        <v>-0.80964394599806422</v>
      </c>
      <c r="AN724">
        <f ca="1">IF($P724,AM724*Analysis!$B$30+Analysis!$B$31,0)</f>
        <v>0.22117802700096789</v>
      </c>
      <c r="AO724">
        <f ca="1">AN724-'Flight Input'!$U724</f>
        <v>-2.0821972999032101E-2</v>
      </c>
      <c r="AQ724">
        <f>Analysis!$B$36*'Flight Input'!U724+IF('Flight Input'!U724 &gt; 0,Analysis!$B$37,0)</f>
        <v>-0.98914599999999997</v>
      </c>
      <c r="AR724">
        <f ca="1">_xlfn.COVARIANCE.P($AN$102:$AN$1102,'Flight Input'!U724:U1724)</f>
        <v>0</v>
      </c>
    </row>
    <row r="725" spans="1:44" x14ac:dyDescent="0.3">
      <c r="A725">
        <v>723</v>
      </c>
      <c r="B725">
        <f>'Flight Input'!M725</f>
        <v>15.489065999994637</v>
      </c>
      <c r="C725">
        <f ca="1">INDIRECT(CONCATENATE("'Flight Input'!",Analysis!$B$2,A725+2))</f>
        <v>10.401611670000001</v>
      </c>
      <c r="D725">
        <f t="shared" si="1494"/>
        <v>1.753399999870453E-2</v>
      </c>
      <c r="F725">
        <f t="shared" ca="1" si="1500"/>
        <v>152.18470151636151</v>
      </c>
      <c r="G725">
        <f t="shared" ca="1" si="1501"/>
        <v>1179.6732998749137</v>
      </c>
      <c r="I725">
        <f>SUM(D$2:D725)/COUNT(D$2:D725)</f>
        <v>2.1350575380358505E-2</v>
      </c>
      <c r="J725">
        <f t="shared" si="1495"/>
        <v>0.82124250453854097</v>
      </c>
      <c r="L725">
        <f ca="1">VARA(C$2:C725)</f>
        <v>6.7445865516222017E-2</v>
      </c>
      <c r="M725">
        <f t="shared" ca="1" si="1496"/>
        <v>1.3361302316780009E-2</v>
      </c>
      <c r="N725">
        <f t="shared" ca="1" si="1502"/>
        <v>8.1533666026328273</v>
      </c>
      <c r="O725" t="b">
        <f ca="1">IF(OR(O724,M725*MIN((B725-B$2)*Analysis!$B$19,1)&gt;Analysis!$B$18),TRUE,FALSE)</f>
        <v>1</v>
      </c>
      <c r="P725" t="b">
        <f>IF(OR('Flight Input'!N725=3,'Flight Input'!N725=9),TRUE,FALSE)</f>
        <v>1</v>
      </c>
      <c r="Q725">
        <f ca="1">IF(O725,Q724,SUM(C$2:C725)/COUNT(C$2:C725))+(Analysis!$D$14-500)/1000000</f>
        <v>9.8719343641175481</v>
      </c>
      <c r="R725">
        <f t="shared" ca="1" si="1497"/>
        <v>0.5296773058824531</v>
      </c>
      <c r="S725">
        <f t="shared" ca="1" si="1503"/>
        <v>4.1084758943696509E-2</v>
      </c>
      <c r="T725">
        <f ca="1">IF(P725,T724+S725*$D725,0)</f>
        <v>-0.88532368931869698</v>
      </c>
      <c r="U725">
        <f ca="1">IF($P725,T725*Analysis!$B$28+Analysis!$B$29,0)</f>
        <v>0.21533815534065143</v>
      </c>
      <c r="V725">
        <f ca="1">U725-'Flight Input'!$U725</f>
        <v>-2.6661844659348566E-2</v>
      </c>
      <c r="W725">
        <f ca="1">MEDIAN2(R725,Analysis!$B$5,2)</f>
        <v>0.5296773058824531</v>
      </c>
      <c r="X725">
        <f t="shared" ref="X725:Y725" ca="1" si="1538">X724+W725*$D725</f>
        <v>4.1084758943696509E-2</v>
      </c>
      <c r="Y725">
        <f t="shared" ca="1" si="1538"/>
        <v>-0.80892356583479874</v>
      </c>
      <c r="AA725">
        <f ca="1">AVERAGE2(W725,Analysis!$B$6,2)</f>
        <v>0.5296773058824531</v>
      </c>
      <c r="AB725">
        <f t="shared" ref="AB725:AC725" ca="1" si="1539">AB724+AA725*$D725</f>
        <v>4.1084758943696509E-2</v>
      </c>
      <c r="AC725">
        <f t="shared" ca="1" si="1539"/>
        <v>-0.80892356583479874</v>
      </c>
      <c r="AF725">
        <f ca="1">IF(B725&gt;0,C725-Analysis!$B$14,0)</f>
        <v>0.54844427854284916</v>
      </c>
      <c r="AG725">
        <f ca="1">IF(B725&gt;0,AG724+AF725*$D725,0)</f>
        <v>8.6618085832404754E-2</v>
      </c>
      <c r="AH725">
        <f ca="1">IF(B725&gt;0,AH724+AG725*$D725,0)</f>
        <v>-0.77749541713719317</v>
      </c>
      <c r="AI725">
        <f ca="1">IF(AND(B725&gt;Analysis!$B$39,B725&lt;Analysis!$B$40),FilterInput(AF725,Analysis!$B$34,Analysis!$B$35),0)</f>
        <v>0.54844427854284916</v>
      </c>
      <c r="AJ725">
        <f ca="1">MEDIAN2(AI725,Analysis!$B$5,2)</f>
        <v>0.54844427854284916</v>
      </c>
      <c r="AK725">
        <f ca="1">AVERAGE2(AJ725,Analysis!$B$6,2)</f>
        <v>0.54844427854284916</v>
      </c>
      <c r="AL725">
        <f ca="1">INTEGRAL2(R725,$B725,AL724,R724,$B724,Analysis!$B$22)</f>
        <v>4.1084758943696495E-2</v>
      </c>
      <c r="AM725">
        <f ca="1">IF(AND(B725&lt;Analysis!$B$40,B725&gt;0),INTEGRAL2(AL725,$B725,AM724,AL724,$B724,Analysis!$B$23),0)</f>
        <v>-0.80892356583479863</v>
      </c>
      <c r="AN725">
        <f ca="1">IF($P725,AM725*Analysis!$B$30+Analysis!$B$31,0)</f>
        <v>0.22153821708260069</v>
      </c>
      <c r="AO725">
        <f ca="1">AN725-'Flight Input'!$U725</f>
        <v>-2.0461782917399307E-2</v>
      </c>
      <c r="AQ725">
        <f>Analysis!$B$36*'Flight Input'!U725+IF('Flight Input'!U725 &gt; 0,Analysis!$B$37,0)</f>
        <v>-0.98914599999999997</v>
      </c>
      <c r="AR725">
        <f ca="1">_xlfn.COVARIANCE.P($AN$102:$AN$1102,'Flight Input'!U725:U1725)</f>
        <v>0</v>
      </c>
    </row>
    <row r="726" spans="1:44" x14ac:dyDescent="0.3">
      <c r="A726">
        <v>724</v>
      </c>
      <c r="B726">
        <f>'Flight Input'!M726</f>
        <v>15.510055999999167</v>
      </c>
      <c r="C726">
        <f ca="1">INDIRECT(CONCATENATE("'Flight Input'!",Analysis!$B$2,A726+2))</f>
        <v>10.574149950000001</v>
      </c>
      <c r="D726">
        <f t="shared" si="1494"/>
        <v>2.0990000004530884E-2</v>
      </c>
      <c r="F726">
        <f t="shared" ca="1" si="1500"/>
        <v>152.40665292385992</v>
      </c>
      <c r="G726">
        <f t="shared" ca="1" si="1501"/>
        <v>1182.8723155204761</v>
      </c>
      <c r="I726">
        <f>SUM(D$2:D726)/COUNT(D$2:D726)</f>
        <v>2.1350077348071452E-2</v>
      </c>
      <c r="J726">
        <f t="shared" si="1495"/>
        <v>0.98313461175478634</v>
      </c>
      <c r="L726">
        <f ca="1">VARA(C$2:C726)</f>
        <v>6.7951010369952561E-2</v>
      </c>
      <c r="M726">
        <f t="shared" ca="1" si="1496"/>
        <v>2.4065976828084968E-2</v>
      </c>
      <c r="N726">
        <f t="shared" ca="1" si="1502"/>
        <v>8.2200228662580042</v>
      </c>
      <c r="O726" t="b">
        <f ca="1">IF(OR(O725,M726*MIN((B726-B$2)*Analysis!$B$19,1)&gt;Analysis!$B$18),TRUE,FALSE)</f>
        <v>1</v>
      </c>
      <c r="P726" t="b">
        <f>IF(OR('Flight Input'!N726=3,'Flight Input'!N726=9),TRUE,FALSE)</f>
        <v>1</v>
      </c>
      <c r="Q726">
        <f ca="1">IF(O726,Q725,SUM(C$2:C726)/COUNT(C$2:C726))+(Analysis!$D$14-500)/1000000</f>
        <v>9.8720443641175475</v>
      </c>
      <c r="R726">
        <f t="shared" ca="1" si="1497"/>
        <v>0.7021055858824532</v>
      </c>
      <c r="S726">
        <f t="shared" ca="1" si="1503"/>
        <v>5.5821955194550361E-2</v>
      </c>
      <c r="T726">
        <f ca="1">IF(P726,T725+S726*$D726,0)</f>
        <v>-0.88415198647891047</v>
      </c>
      <c r="U726">
        <f ca="1">IF($P726,T726*Analysis!$B$28+Analysis!$B$29,0)</f>
        <v>0.21592400676054468</v>
      </c>
      <c r="V726">
        <f ca="1">U726-'Flight Input'!$U726</f>
        <v>-2.7075993239455309E-2</v>
      </c>
      <c r="W726">
        <f ca="1">MEDIAN2(R726,Analysis!$B$5,2)</f>
        <v>0.7021055858824532</v>
      </c>
      <c r="X726">
        <f t="shared" ref="X726:Y726" ca="1" si="1540">X725+W726*$D726</f>
        <v>5.5821955194550361E-2</v>
      </c>
      <c r="Y726">
        <f t="shared" ca="1" si="1540"/>
        <v>-0.80775186299501223</v>
      </c>
      <c r="AA726">
        <f ca="1">AVERAGE2(W726,Analysis!$B$6,2)</f>
        <v>0.7021055858824532</v>
      </c>
      <c r="AB726">
        <f t="shared" ref="AB726:AC726" ca="1" si="1541">AB725+AA726*$D726</f>
        <v>5.5821955194550361E-2</v>
      </c>
      <c r="AC726">
        <f t="shared" ca="1" si="1541"/>
        <v>-0.80775186299501223</v>
      </c>
      <c r="AF726">
        <f ca="1">IF(B726&gt;0,C726-Analysis!$B$14,0)</f>
        <v>0.72098255854284865</v>
      </c>
      <c r="AG726">
        <f ca="1">IF(B726&gt;0,AG725+AF726*$D726,0)</f>
        <v>0.10175150973948584</v>
      </c>
      <c r="AH726">
        <f ca="1">IF(B726&gt;0,AH725+AG726*$D726,0)</f>
        <v>-0.77535965294730036</v>
      </c>
      <c r="AI726">
        <f ca="1">IF(AND(B726&gt;Analysis!$B$39,B726&lt;Analysis!$B$40),FilterInput(AF726,Analysis!$B$34,Analysis!$B$35),0)</f>
        <v>0.72098255854284865</v>
      </c>
      <c r="AJ726">
        <f ca="1">MEDIAN2(AI726,Analysis!$B$5,2)</f>
        <v>0.72098255854284865</v>
      </c>
      <c r="AK726">
        <f ca="1">AVERAGE2(AJ726,Analysis!$B$6,2)</f>
        <v>0.72098255854284865</v>
      </c>
      <c r="AL726">
        <f ca="1">INTEGRAL2(R726,$B726,AL725,R725,$B725,Analysis!$B$22)</f>
        <v>5.5821955194550348E-2</v>
      </c>
      <c r="AM726">
        <f ca="1">IF(AND(B726&lt;Analysis!$B$40,B726&gt;0),INTEGRAL2(AL726,$B726,AM725,AL725,$B725,Analysis!$B$23),0)</f>
        <v>-0.80775186299501212</v>
      </c>
      <c r="AN726">
        <f ca="1">IF($P726,AM726*Analysis!$B$30+Analysis!$B$31,0)</f>
        <v>0.22212406850249394</v>
      </c>
      <c r="AO726">
        <f ca="1">AN726-'Flight Input'!$U726</f>
        <v>-2.0875931497506051E-2</v>
      </c>
      <c r="AQ726">
        <f>Analysis!$B$36*'Flight Input'!U726+IF('Flight Input'!U726 &gt; 0,Analysis!$B$37,0)</f>
        <v>-0.9871589999999999</v>
      </c>
      <c r="AR726">
        <f ca="1">_xlfn.COVARIANCE.P($AN$102:$AN$1102,'Flight Input'!U726:U1726)</f>
        <v>0</v>
      </c>
    </row>
    <row r="727" spans="1:44" x14ac:dyDescent="0.3">
      <c r="A727">
        <v>725</v>
      </c>
      <c r="B727">
        <f>'Flight Input'!M727</f>
        <v>15.5320950000023</v>
      </c>
      <c r="C727">
        <f ca="1">INDIRECT(CONCATENATE("'Flight Input'!",Analysis!$B$2,A727+2))</f>
        <v>10.706006160000001</v>
      </c>
      <c r="D727">
        <f t="shared" si="1494"/>
        <v>2.2039000003132969E-2</v>
      </c>
      <c r="F727">
        <f t="shared" ca="1" si="1500"/>
        <v>152.64260259365369</v>
      </c>
      <c r="G727">
        <f t="shared" ca="1" si="1501"/>
        <v>1186.236405839516</v>
      </c>
      <c r="I727">
        <f>SUM(D$2:D727)/COUNT(D$2:D727)</f>
        <v>2.1351027586216365E-2</v>
      </c>
      <c r="J727">
        <f t="shared" si="1495"/>
        <v>1.0322219815481266</v>
      </c>
      <c r="L727">
        <f ca="1">VARA(C$2:C727)</f>
        <v>6.8715967728131683E-2</v>
      </c>
      <c r="M727">
        <f t="shared" ca="1" si="1496"/>
        <v>3.4709258953236483E-2</v>
      </c>
      <c r="N727">
        <f t="shared" ca="1" si="1502"/>
        <v>5.982858114309014</v>
      </c>
      <c r="O727" t="b">
        <f ca="1">IF(OR(O726,M727*MIN((B727-B$2)*Analysis!$B$19,1)&gt;Analysis!$B$18),TRUE,FALSE)</f>
        <v>1</v>
      </c>
      <c r="P727" t="b">
        <f>IF(OR('Flight Input'!N727=3,'Flight Input'!N727=9),TRUE,FALSE)</f>
        <v>1</v>
      </c>
      <c r="Q727">
        <f ca="1">IF(O727,Q726,SUM(C$2:C727)/COUNT(C$2:C727))+(Analysis!$D$14-500)/1000000</f>
        <v>9.8721543641175469</v>
      </c>
      <c r="R727">
        <f t="shared" ca="1" si="1497"/>
        <v>0.83385179588245428</v>
      </c>
      <c r="S727">
        <f t="shared" ca="1" si="1503"/>
        <v>7.41992149266162E-2</v>
      </c>
      <c r="T727">
        <f ca="1">IF(P727,T726+S727*$D727,0)</f>
        <v>-0.88251670998091036</v>
      </c>
      <c r="U727">
        <f ca="1">IF($P727,T727*Analysis!$B$28+Analysis!$B$29,0)</f>
        <v>0.21674164500954474</v>
      </c>
      <c r="V727">
        <f ca="1">U727-'Flight Input'!$U727</f>
        <v>-2.7258354990455258E-2</v>
      </c>
      <c r="W727">
        <f ca="1">MEDIAN2(R727,Analysis!$B$5,2)</f>
        <v>0.83385179588245428</v>
      </c>
      <c r="X727">
        <f t="shared" ref="X727:Y727" ca="1" si="1542">X726+W727*$D727</f>
        <v>7.41992149266162E-2</v>
      </c>
      <c r="Y727">
        <f t="shared" ca="1" si="1542"/>
        <v>-0.80611658649701212</v>
      </c>
      <c r="AA727">
        <f ca="1">AVERAGE2(W727,Analysis!$B$6,2)</f>
        <v>0.83385179588245428</v>
      </c>
      <c r="AB727">
        <f t="shared" ref="AB727:AC727" ca="1" si="1543">AB726+AA727*$D727</f>
        <v>7.41992149266162E-2</v>
      </c>
      <c r="AC727">
        <f t="shared" ca="1" si="1543"/>
        <v>-0.80611658649701212</v>
      </c>
      <c r="AF727">
        <f ca="1">IF(B727&gt;0,C727-Analysis!$B$14,0)</f>
        <v>0.85283876854284912</v>
      </c>
      <c r="AG727">
        <f ca="1">IF(B727&gt;0,AG726+AF727*$D727,0)</f>
        <v>0.1205472233620736</v>
      </c>
      <c r="AH727">
        <f ca="1">IF(B727&gt;0,AH726+AG727*$D727,0)</f>
        <v>-0.77270291269124591</v>
      </c>
      <c r="AI727">
        <f ca="1">IF(AND(B727&gt;Analysis!$B$39,B727&lt;Analysis!$B$40),FilterInput(AF727,Analysis!$B$34,Analysis!$B$35),0)</f>
        <v>0.85283876854284912</v>
      </c>
      <c r="AJ727">
        <f ca="1">MEDIAN2(AI727,Analysis!$B$5,2)</f>
        <v>0.85283876854284912</v>
      </c>
      <c r="AK727">
        <f ca="1">AVERAGE2(AJ727,Analysis!$B$6,2)</f>
        <v>0.85283876854284912</v>
      </c>
      <c r="AL727">
        <f ca="1">INTEGRAL2(R727,$B727,AL726,R726,$B726,Analysis!$B$22)</f>
        <v>7.4199214926616186E-2</v>
      </c>
      <c r="AM727">
        <f ca="1">IF(AND(B727&lt;Analysis!$B$40,B727&gt;0),INTEGRAL2(AL727,$B727,AM726,AL726,$B726,Analysis!$B$23),0)</f>
        <v>-0.80611658649701201</v>
      </c>
      <c r="AN727">
        <f ca="1">IF($P727,AM727*Analysis!$B$30+Analysis!$B$31,0)</f>
        <v>0.222941706751494</v>
      </c>
      <c r="AO727">
        <f ca="1">AN727-'Flight Input'!$U727</f>
        <v>-2.1058293248505999E-2</v>
      </c>
      <c r="AQ727">
        <f>Analysis!$B$36*'Flight Input'!U727+IF('Flight Input'!U727 &gt; 0,Analysis!$B$37,0)</f>
        <v>-0.98517199999999994</v>
      </c>
      <c r="AR727">
        <f ca="1">_xlfn.COVARIANCE.P($AN$102:$AN$1102,'Flight Input'!U727:U1727)</f>
        <v>0</v>
      </c>
    </row>
    <row r="728" spans="1:44" x14ac:dyDescent="0.3">
      <c r="A728">
        <v>726</v>
      </c>
      <c r="B728">
        <f>'Flight Input'!M728</f>
        <v>15.549629999994067</v>
      </c>
      <c r="C728">
        <f ca="1">INDIRECT(CONCATENATE("'Flight Input'!",Analysis!$B$2,A728+2))</f>
        <v>10.32549588</v>
      </c>
      <c r="D728">
        <f t="shared" si="1494"/>
        <v>1.7534999991767108E-2</v>
      </c>
      <c r="F728">
        <f t="shared" ca="1" si="1500"/>
        <v>152.82366016382448</v>
      </c>
      <c r="G728">
        <f t="shared" ca="1" si="1501"/>
        <v>1188.9161687192304</v>
      </c>
      <c r="I728">
        <f>SUM(D$2:D728)/COUNT(D$2:D728)</f>
        <v>2.1345771349860373E-2</v>
      </c>
      <c r="J728">
        <f t="shared" si="1495"/>
        <v>0.82147417886033935</v>
      </c>
      <c r="L728">
        <f ca="1">VARA(C$2:C728)</f>
        <v>6.8850248180029647E-2</v>
      </c>
      <c r="M728">
        <f t="shared" ca="1" si="1496"/>
        <v>7.6578529775312388E-3</v>
      </c>
      <c r="N728">
        <f t="shared" ca="1" si="1502"/>
        <v>-21.700044492652136</v>
      </c>
      <c r="O728" t="b">
        <f ca="1">IF(OR(O727,M728*MIN((B728-B$2)*Analysis!$B$19,1)&gt;Analysis!$B$18),TRUE,FALSE)</f>
        <v>1</v>
      </c>
      <c r="P728" t="b">
        <f>IF(OR('Flight Input'!N728=3,'Flight Input'!N728=9),TRUE,FALSE)</f>
        <v>1</v>
      </c>
      <c r="Q728">
        <f ca="1">IF(O728,Q727,SUM(C$2:C728)/COUNT(C$2:C728))+(Analysis!$D$14-500)/1000000</f>
        <v>9.8722643641175463</v>
      </c>
      <c r="R728">
        <f t="shared" ca="1" si="1497"/>
        <v>0.45323151588245381</v>
      </c>
      <c r="S728">
        <f t="shared" ca="1" si="1503"/>
        <v>8.2146629553883618E-2</v>
      </c>
      <c r="T728">
        <f ca="1">IF(P728,T727+S728*$D728,0)</f>
        <v>-0.88107626883235934</v>
      </c>
      <c r="U728">
        <f ca="1">IF($P728,T728*Analysis!$B$28+Analysis!$B$29,0)</f>
        <v>0.21746186558382025</v>
      </c>
      <c r="V728">
        <f ca="1">U728-'Flight Input'!$U728</f>
        <v>-2.6538134416179748E-2</v>
      </c>
      <c r="W728">
        <f ca="1">MEDIAN2(R728,Analysis!$B$5,2)</f>
        <v>0.45323151588245381</v>
      </c>
      <c r="X728">
        <f t="shared" ref="X728:Y728" ca="1" si="1544">X727+W728*$D728</f>
        <v>8.2146629553883618E-2</v>
      </c>
      <c r="Y728">
        <f t="shared" ca="1" si="1544"/>
        <v>-0.8046761453484611</v>
      </c>
      <c r="AA728">
        <f ca="1">AVERAGE2(W728,Analysis!$B$6,2)</f>
        <v>0.45323151588245381</v>
      </c>
      <c r="AB728">
        <f t="shared" ref="AB728:AC728" ca="1" si="1545">AB727+AA728*$D728</f>
        <v>8.2146629553883618E-2</v>
      </c>
      <c r="AC728">
        <f t="shared" ca="1" si="1545"/>
        <v>-0.8046761453484611</v>
      </c>
      <c r="AF728">
        <f ca="1">IF(B728&gt;0,C728-Analysis!$B$14,0)</f>
        <v>0.47232848854284804</v>
      </c>
      <c r="AG728">
        <f ca="1">IF(B728&gt;0,AG727+AF728*$D728,0)</f>
        <v>0.1288295034047838</v>
      </c>
      <c r="AH728">
        <f ca="1">IF(B728&gt;0,AH727+AG728*$D728,0)</f>
        <v>-0.77044388735010372</v>
      </c>
      <c r="AI728">
        <f ca="1">IF(AND(B728&gt;Analysis!$B$39,B728&lt;Analysis!$B$40),FilterInput(AF728,Analysis!$B$34,Analysis!$B$35),0)</f>
        <v>0.47232848854284804</v>
      </c>
      <c r="AJ728">
        <f ca="1">MEDIAN2(AI728,Analysis!$B$5,2)</f>
        <v>0.47232848854284804</v>
      </c>
      <c r="AK728">
        <f ca="1">AVERAGE2(AJ728,Analysis!$B$6,2)</f>
        <v>0.47232848854284804</v>
      </c>
      <c r="AL728">
        <f ca="1">INTEGRAL2(R728,$B728,AL727,R727,$B727,Analysis!$B$22)</f>
        <v>8.2146629553883604E-2</v>
      </c>
      <c r="AM728">
        <f ca="1">IF(AND(B728&lt;Analysis!$B$40,B728&gt;0),INTEGRAL2(AL728,$B728,AM727,AL727,$B727,Analysis!$B$23),0)</f>
        <v>-0.80467614534846099</v>
      </c>
      <c r="AN728">
        <f ca="1">IF($P728,AM728*Analysis!$B$30+Analysis!$B$31,0)</f>
        <v>0.22366192732576951</v>
      </c>
      <c r="AO728">
        <f ca="1">AN728-'Flight Input'!$U728</f>
        <v>-2.033807267423049E-2</v>
      </c>
      <c r="AQ728">
        <f>Analysis!$B$36*'Flight Input'!U728+IF('Flight Input'!U728 &gt; 0,Analysis!$B$37,0)</f>
        <v>-0.98517199999999994</v>
      </c>
      <c r="AR728">
        <f ca="1">_xlfn.COVARIANCE.P($AN$102:$AN$1102,'Flight Input'!U728:U1728)</f>
        <v>0</v>
      </c>
    </row>
    <row r="729" spans="1:44" x14ac:dyDescent="0.3">
      <c r="A729">
        <v>727</v>
      </c>
      <c r="B729">
        <f>'Flight Input'!M729</f>
        <v>15.569447000001674</v>
      </c>
      <c r="C729">
        <f ca="1">INDIRECT(CONCATENATE("'Flight Input'!",Analysis!$B$2,A729+2))</f>
        <v>9.98004654</v>
      </c>
      <c r="D729">
        <f t="shared" si="1494"/>
        <v>1.9817000007606111E-2</v>
      </c>
      <c r="F729">
        <f t="shared" ca="1" si="1500"/>
        <v>153.02143474618359</v>
      </c>
      <c r="G729">
        <f t="shared" ca="1" si="1501"/>
        <v>1191.9485944927594</v>
      </c>
      <c r="I729">
        <f>SUM(D$2:D729)/COUNT(D$2:D729)</f>
        <v>2.1343668500696338E-2</v>
      </c>
      <c r="J729">
        <f t="shared" si="1495"/>
        <v>0.928472066878268</v>
      </c>
      <c r="L729">
        <f ca="1">VARA(C$2:C729)</f>
        <v>6.876081543542216E-2</v>
      </c>
      <c r="M729">
        <f t="shared" ca="1" si="1496"/>
        <v>-4.5129305431276844E-3</v>
      </c>
      <c r="N729">
        <f t="shared" ca="1" si="1502"/>
        <v>-17.431969514427539</v>
      </c>
      <c r="O729" t="b">
        <f ca="1">IF(OR(O728,M729*MIN((B729-B$2)*Analysis!$B$19,1)&gt;Analysis!$B$18),TRUE,FALSE)</f>
        <v>1</v>
      </c>
      <c r="P729" t="b">
        <f>IF(OR('Flight Input'!N729=3,'Flight Input'!N729=9),TRUE,FALSE)</f>
        <v>1</v>
      </c>
      <c r="Q729">
        <f ca="1">IF(O729,Q728,SUM(C$2:C729)/COUNT(C$2:C729))+(Analysis!$D$14-500)/1000000</f>
        <v>9.8723743641175457</v>
      </c>
      <c r="R729">
        <f t="shared" ca="1" si="1497"/>
        <v>0.10767217588245437</v>
      </c>
      <c r="S729">
        <f t="shared" ca="1" si="1503"/>
        <v>8.4280369064165181E-2</v>
      </c>
      <c r="T729">
        <f ca="1">IF(P729,T728+S729*$D729,0)</f>
        <v>-0.87940608475797377</v>
      </c>
      <c r="U729">
        <f ca="1">IF($P729,T729*Analysis!$B$28+Analysis!$B$29,0)</f>
        <v>0.21829695762101303</v>
      </c>
      <c r="V729">
        <f ca="1">U729-'Flight Input'!$U729</f>
        <v>-2.6703042378986963E-2</v>
      </c>
      <c r="W729">
        <f ca="1">MEDIAN2(R729,Analysis!$B$5,2)</f>
        <v>0.10767217588245437</v>
      </c>
      <c r="X729">
        <f t="shared" ref="X729:Y729" ca="1" si="1546">X728+W729*$D729</f>
        <v>8.4280369064165181E-2</v>
      </c>
      <c r="Y729">
        <f t="shared" ca="1" si="1546"/>
        <v>-0.80300596127407553</v>
      </c>
      <c r="AA729">
        <f ca="1">AVERAGE2(W729,Analysis!$B$6,2)</f>
        <v>0.10767217588245437</v>
      </c>
      <c r="AB729">
        <f t="shared" ref="AB729:AC729" ca="1" si="1547">AB728+AA729*$D729</f>
        <v>8.4280369064165181E-2</v>
      </c>
      <c r="AC729">
        <f t="shared" ca="1" si="1547"/>
        <v>-0.80300596127407553</v>
      </c>
      <c r="AF729">
        <f ca="1">IF(B729&gt;0,C729-Analysis!$B$14,0)</f>
        <v>0.12687914854284799</v>
      </c>
      <c r="AG729">
        <f ca="1">IF(B729&gt;0,AG728+AF729*$D729,0)</f>
        <v>0.13134386749242247</v>
      </c>
      <c r="AH729">
        <f ca="1">IF(B729&gt;0,AH728+AG729*$D729,0)</f>
        <v>-0.76784104592700742</v>
      </c>
      <c r="AI729">
        <f ca="1">IF(AND(B729&gt;Analysis!$B$39,B729&lt;Analysis!$B$40),FilterInput(AF729,Analysis!$B$34,Analysis!$B$35),0)</f>
        <v>0.12687914854284799</v>
      </c>
      <c r="AJ729">
        <f ca="1">MEDIAN2(AI729,Analysis!$B$5,2)</f>
        <v>0.12687914854284799</v>
      </c>
      <c r="AK729">
        <f ca="1">AVERAGE2(AJ729,Analysis!$B$6,2)</f>
        <v>0.12687914854284799</v>
      </c>
      <c r="AL729">
        <f ca="1">INTEGRAL2(R729,$B729,AL728,R728,$B728,Analysis!$B$22)</f>
        <v>8.4280369064165167E-2</v>
      </c>
      <c r="AM729">
        <f ca="1">IF(AND(B729&lt;Analysis!$B$40,B729&gt;0),INTEGRAL2(AL729,$B729,AM728,AL728,$B728,Analysis!$B$23),0)</f>
        <v>-0.80300596127407542</v>
      </c>
      <c r="AN729">
        <f ca="1">IF($P729,AM729*Analysis!$B$30+Analysis!$B$31,0)</f>
        <v>0.22449701936296229</v>
      </c>
      <c r="AO729">
        <f ca="1">AN729-'Flight Input'!$U729</f>
        <v>-2.0502980637037704E-2</v>
      </c>
      <c r="AQ729">
        <f>Analysis!$B$36*'Flight Input'!U729+IF('Flight Input'!U729 &gt; 0,Analysis!$B$37,0)</f>
        <v>-0.98318499999999998</v>
      </c>
      <c r="AR729">
        <f ca="1">_xlfn.COVARIANCE.P($AN$102:$AN$1102,'Flight Input'!U729:U1729)</f>
        <v>0</v>
      </c>
    </row>
    <row r="730" spans="1:44" x14ac:dyDescent="0.3">
      <c r="A730">
        <v>728</v>
      </c>
      <c r="B730">
        <f>'Flight Input'!M730</f>
        <v>15.590635000000475</v>
      </c>
      <c r="C730">
        <f ca="1">INDIRECT(CONCATENATE("'Flight Input'!",Analysis!$B$2,A730+2))</f>
        <v>9.8918448300000001</v>
      </c>
      <c r="D730">
        <f t="shared" si="1494"/>
        <v>2.1187999998801388E-2</v>
      </c>
      <c r="F730">
        <f t="shared" ca="1" si="1500"/>
        <v>153.23102315442978</v>
      </c>
      <c r="G730">
        <f t="shared" ca="1" si="1501"/>
        <v>1195.1952534111717</v>
      </c>
      <c r="I730">
        <f>SUM(D$2:D730)/COUNT(D$2:D730)</f>
        <v>2.134345467033659E-2</v>
      </c>
      <c r="J730">
        <f t="shared" si="1495"/>
        <v>0.99271651783011239</v>
      </c>
      <c r="L730">
        <f ca="1">VARA(C$2:C730)</f>
        <v>6.8667315178379262E-2</v>
      </c>
      <c r="M730">
        <f t="shared" ca="1" si="1496"/>
        <v>-4.4128873441658745E-3</v>
      </c>
      <c r="N730">
        <f t="shared" ca="1" si="1502"/>
        <v>-4.1628143291008817</v>
      </c>
      <c r="O730" t="b">
        <f ca="1">IF(OR(O729,M730*MIN((B730-B$2)*Analysis!$B$19,1)&gt;Analysis!$B$18),TRUE,FALSE)</f>
        <v>1</v>
      </c>
      <c r="P730" t="b">
        <f>IF(OR('Flight Input'!N730=3,'Flight Input'!N730=9),TRUE,FALSE)</f>
        <v>1</v>
      </c>
      <c r="Q730">
        <f ca="1">IF(O730,Q729,SUM(C$2:C730)/COUNT(C$2:C730))+(Analysis!$D$14-500)/1000000</f>
        <v>9.872484364117545</v>
      </c>
      <c r="R730">
        <f t="shared" ca="1" si="1497"/>
        <v>1.9360465882455102E-2</v>
      </c>
      <c r="S730">
        <f t="shared" ca="1" si="1503"/>
        <v>8.4690578615259429E-2</v>
      </c>
      <c r="T730">
        <f ca="1">IF(P730,T729+S730*$D730,0)</f>
        <v>-0.87761166077837516</v>
      </c>
      <c r="U730">
        <f ca="1">IF($P730,T730*Analysis!$B$28+Analysis!$B$29,0)</f>
        <v>0.21919416961081234</v>
      </c>
      <c r="V730">
        <f ca="1">U730-'Flight Input'!$U730</f>
        <v>-2.3805830389187654E-2</v>
      </c>
      <c r="W730">
        <f ca="1">MEDIAN2(R730,Analysis!$B$5,2)</f>
        <v>1.9360465882455102E-2</v>
      </c>
      <c r="X730">
        <f t="shared" ref="X730:Y730" ca="1" si="1548">X729+W730*$D730</f>
        <v>8.4690578615259429E-2</v>
      </c>
      <c r="Y730">
        <f t="shared" ca="1" si="1548"/>
        <v>-0.80121153729447692</v>
      </c>
      <c r="AA730">
        <f ca="1">AVERAGE2(W730,Analysis!$B$6,2)</f>
        <v>1.9360465882455102E-2</v>
      </c>
      <c r="AB730">
        <f t="shared" ref="AB730:AC730" ca="1" si="1549">AB729+AA730*$D730</f>
        <v>8.4690578615259429E-2</v>
      </c>
      <c r="AC730">
        <f t="shared" ca="1" si="1549"/>
        <v>-0.80121153729447692</v>
      </c>
      <c r="AF730">
        <f ca="1">IF(B730&gt;0,C730-Analysis!$B$14,0)</f>
        <v>3.8677438542848108E-2</v>
      </c>
      <c r="AG730">
        <f ca="1">IF(B730&gt;0,AG729+AF730*$D730,0)</f>
        <v>0.13216336506022197</v>
      </c>
      <c r="AH730">
        <f ca="1">IF(B730&gt;0,AH729+AG730*$D730,0)</f>
        <v>-0.76504076854826986</v>
      </c>
      <c r="AI730">
        <f ca="1">IF(AND(B730&gt;Analysis!$B$39,B730&lt;Analysis!$B$40),FilterInput(AF730,Analysis!$B$34,Analysis!$B$35),0)</f>
        <v>3.8677438542848108E-2</v>
      </c>
      <c r="AJ730">
        <f ca="1">MEDIAN2(AI730,Analysis!$B$5,2)</f>
        <v>3.8677438542848108E-2</v>
      </c>
      <c r="AK730">
        <f ca="1">AVERAGE2(AJ730,Analysis!$B$6,2)</f>
        <v>3.8677438542848108E-2</v>
      </c>
      <c r="AL730">
        <f ca="1">INTEGRAL2(R730,$B730,AL729,R729,$B729,Analysis!$B$22)</f>
        <v>8.4690578615259415E-2</v>
      </c>
      <c r="AM730">
        <f ca="1">IF(AND(B730&lt;Analysis!$B$40,B730&gt;0),INTEGRAL2(AL730,$B730,AM729,AL729,$B729,Analysis!$B$23),0)</f>
        <v>-0.80121153729447681</v>
      </c>
      <c r="AN730">
        <f ca="1">IF($P730,AM730*Analysis!$B$30+Analysis!$B$31,0)</f>
        <v>0.2253942313527616</v>
      </c>
      <c r="AO730">
        <f ca="1">AN730-'Flight Input'!$U730</f>
        <v>-1.7605768647238396E-2</v>
      </c>
      <c r="AQ730">
        <f>Analysis!$B$36*'Flight Input'!U730+IF('Flight Input'!U730 &gt; 0,Analysis!$B$37,0)</f>
        <v>-0.9871589999999999</v>
      </c>
      <c r="AR730">
        <f ca="1">_xlfn.COVARIANCE.P($AN$102:$AN$1102,'Flight Input'!U730:U1730)</f>
        <v>0</v>
      </c>
    </row>
    <row r="731" spans="1:44" x14ac:dyDescent="0.3">
      <c r="A731">
        <v>729</v>
      </c>
      <c r="B731">
        <f>'Flight Input'!M731</f>
        <v>15.606226000003517</v>
      </c>
      <c r="C731">
        <f ca="1">INDIRECT(CONCATENATE("'Flight Input'!",Analysis!$B$2,A731+2))</f>
        <v>9.1627067699999998</v>
      </c>
      <c r="D731">
        <f t="shared" si="1494"/>
        <v>1.55910000030417E-2</v>
      </c>
      <c r="F731">
        <f t="shared" ca="1" si="1500"/>
        <v>153.37387891570873</v>
      </c>
      <c r="G731">
        <f t="shared" ca="1" si="1501"/>
        <v>1197.5865055578131</v>
      </c>
      <c r="I731">
        <f>SUM(D$2:D731)/COUNT(D$2:D731)</f>
        <v>2.1335563786019314E-2</v>
      </c>
      <c r="J731">
        <f t="shared" si="1495"/>
        <v>0.73075172324520943</v>
      </c>
      <c r="L731">
        <f ca="1">VARA(C$2:C731)</f>
        <v>6.9354883417487592E-2</v>
      </c>
      <c r="M731">
        <f t="shared" ca="1" si="1496"/>
        <v>4.4100329611582959E-2</v>
      </c>
      <c r="N731">
        <f t="shared" ca="1" si="1502"/>
        <v>-46.766599952392433</v>
      </c>
      <c r="O731" t="b">
        <f ca="1">IF(OR(O730,M731*MIN((B731-B$2)*Analysis!$B$19,1)&gt;Analysis!$B$18),TRUE,FALSE)</f>
        <v>1</v>
      </c>
      <c r="P731" t="b">
        <f>IF(OR('Flight Input'!N731=3,'Flight Input'!N731=9),TRUE,FALSE)</f>
        <v>1</v>
      </c>
      <c r="Q731">
        <f ca="1">IF(O731,Q730,SUM(C$2:C731)/COUNT(C$2:C731))+(Analysis!$D$14-500)/1000000</f>
        <v>9.8725943641175444</v>
      </c>
      <c r="R731">
        <f t="shared" ca="1" si="1497"/>
        <v>-0.70988759411754465</v>
      </c>
      <c r="S731">
        <f t="shared" ca="1" si="1503"/>
        <v>7.3622721133213526E-2</v>
      </c>
      <c r="T731">
        <f ca="1">IF(P731,T730+S731*$D731,0)</f>
        <v>-0.87646380893296327</v>
      </c>
      <c r="U731">
        <f ca="1">IF($P731,T731*Analysis!$B$28+Analysis!$B$29,0)</f>
        <v>0.21976809553351828</v>
      </c>
      <c r="V731">
        <f ca="1">U731-'Flight Input'!$U731</f>
        <v>-2.3231904466481712E-2</v>
      </c>
      <c r="W731">
        <f ca="1">MEDIAN2(R731,Analysis!$B$5,2)</f>
        <v>-0.70988759411754465</v>
      </c>
      <c r="X731">
        <f t="shared" ref="X731:Y731" ca="1" si="1550">X730+W731*$D731</f>
        <v>7.3622721133213526E-2</v>
      </c>
      <c r="Y731">
        <f t="shared" ca="1" si="1550"/>
        <v>-0.80006368544906503</v>
      </c>
      <c r="AA731">
        <f ca="1">AVERAGE2(W731,Analysis!$B$6,2)</f>
        <v>-0.70988759411754465</v>
      </c>
      <c r="AB731">
        <f t="shared" ref="AB731:AC731" ca="1" si="1551">AB730+AA731*$D731</f>
        <v>7.3622721133213526E-2</v>
      </c>
      <c r="AC731">
        <f t="shared" ca="1" si="1551"/>
        <v>-0.80006368544906503</v>
      </c>
      <c r="AF731">
        <f ca="1">IF(B731&gt;0,C731-Analysis!$B$14,0)</f>
        <v>-0.69046062145715226</v>
      </c>
      <c r="AG731">
        <f ca="1">IF(B731&gt;0,AG730+AF731*$D731,0)</f>
        <v>0.12139839350898333</v>
      </c>
      <c r="AH731">
        <f ca="1">IF(B731&gt;0,AH730+AG731*$D731,0)</f>
        <v>-0.763148046194702</v>
      </c>
      <c r="AI731">
        <f ca="1">IF(AND(B731&gt;Analysis!$B$39,B731&lt;Analysis!$B$40),FilterInput(AF731,Analysis!$B$34,Analysis!$B$35),0)</f>
        <v>-0.69046062145715226</v>
      </c>
      <c r="AJ731">
        <f ca="1">MEDIAN2(AI731,Analysis!$B$5,2)</f>
        <v>-0.69046062145715226</v>
      </c>
      <c r="AK731">
        <f ca="1">AVERAGE2(AJ731,Analysis!$B$6,2)</f>
        <v>-0.69046062145715226</v>
      </c>
      <c r="AL731">
        <f ca="1">INTEGRAL2(R731,$B731,AL730,R730,$B730,Analysis!$B$22)</f>
        <v>7.3622721133213512E-2</v>
      </c>
      <c r="AM731">
        <f ca="1">IF(AND(B731&lt;Analysis!$B$40,B731&gt;0),INTEGRAL2(AL731,$B731,AM730,AL730,$B730,Analysis!$B$23),0)</f>
        <v>-0.80006368544906492</v>
      </c>
      <c r="AN731">
        <f ca="1">IF($P731,AM731*Analysis!$B$30+Analysis!$B$31,0)</f>
        <v>0.22596815727546754</v>
      </c>
      <c r="AO731">
        <f ca="1">AN731-'Flight Input'!$U731</f>
        <v>-1.7031842724532453E-2</v>
      </c>
      <c r="AQ731">
        <f>Analysis!$B$36*'Flight Input'!U731+IF('Flight Input'!U731 &gt; 0,Analysis!$B$37,0)</f>
        <v>-0.9871589999999999</v>
      </c>
      <c r="AR731">
        <f ca="1">_xlfn.COVARIANCE.P($AN$102:$AN$1102,'Flight Input'!U731:U1731)</f>
        <v>0</v>
      </c>
    </row>
    <row r="732" spans="1:44" x14ac:dyDescent="0.3">
      <c r="A732">
        <v>730</v>
      </c>
      <c r="B732">
        <f>'Flight Input'!M732</f>
        <v>15.632863000006182</v>
      </c>
      <c r="C732">
        <f ca="1">INDIRECT(CONCATENATE("'Flight Input'!",Analysis!$B$2,A732+2))</f>
        <v>8.6873926500000014</v>
      </c>
      <c r="D732">
        <f t="shared" si="1494"/>
        <v>2.6637000002665445E-2</v>
      </c>
      <c r="F732">
        <f t="shared" ca="1" si="1500"/>
        <v>153.60528499374993</v>
      </c>
      <c r="G732">
        <f t="shared" ca="1" si="1501"/>
        <v>1201.678089534601</v>
      </c>
      <c r="I732">
        <f>SUM(D$2:D732)/COUNT(D$2:D732)</f>
        <v>2.1342826027411981E-2</v>
      </c>
      <c r="J732">
        <f t="shared" si="1495"/>
        <v>1.248054028480287</v>
      </c>
      <c r="L732">
        <f ca="1">VARA(C$2:C732)</f>
        <v>7.1328555481603495E-2</v>
      </c>
      <c r="M732">
        <f t="shared" ca="1" si="1496"/>
        <v>7.4095133232661578E-2</v>
      </c>
      <c r="N732">
        <f t="shared" ca="1" si="1502"/>
        <v>-17.844131094058483</v>
      </c>
      <c r="O732" t="b">
        <f ca="1">IF(OR(O731,M732*MIN((B732-B$2)*Analysis!$B$19,1)&gt;Analysis!$B$18),TRUE,FALSE)</f>
        <v>1</v>
      </c>
      <c r="P732" t="b">
        <f>IF(OR('Flight Input'!N732=3,'Flight Input'!N732=9),TRUE,FALSE)</f>
        <v>1</v>
      </c>
      <c r="Q732">
        <f ca="1">IF(O732,Q731,SUM(C$2:C732)/COUNT(C$2:C732))+(Analysis!$D$14-500)/1000000</f>
        <v>9.8727043641175438</v>
      </c>
      <c r="R732">
        <f t="shared" ca="1" si="1497"/>
        <v>-1.1853117141175424</v>
      </c>
      <c r="S732">
        <f t="shared" ca="1" si="1503"/>
        <v>4.2049573001105164E-2</v>
      </c>
      <c r="T732">
        <f ca="1">IF(P732,T731+S732*$D732,0)</f>
        <v>-0.87534373445682079</v>
      </c>
      <c r="U732">
        <f ca="1">IF($P732,T732*Analysis!$B$28+Analysis!$B$29,0)</f>
        <v>0.22032813277158952</v>
      </c>
      <c r="V732">
        <f ca="1">U732-'Flight Input'!$U732</f>
        <v>-2.1671867228410469E-2</v>
      </c>
      <c r="W732">
        <f ca="1">MEDIAN2(R732,Analysis!$B$5,2)</f>
        <v>-1.1853117141175424</v>
      </c>
      <c r="X732">
        <f t="shared" ref="X732:Y732" ca="1" si="1552">X731+W732*$D732</f>
        <v>4.2049573001105164E-2</v>
      </c>
      <c r="Y732">
        <f t="shared" ca="1" si="1552"/>
        <v>-0.79894361097292255</v>
      </c>
      <c r="AA732">
        <f ca="1">AVERAGE2(W732,Analysis!$B$6,2)</f>
        <v>-1.1853117141175424</v>
      </c>
      <c r="AB732">
        <f t="shared" ref="AB732:AC732" ca="1" si="1553">AB731+AA732*$D732</f>
        <v>4.2049573001105164E-2</v>
      </c>
      <c r="AC732">
        <f t="shared" ca="1" si="1553"/>
        <v>-0.79894361097292255</v>
      </c>
      <c r="AF732">
        <f ca="1">IF(B732&gt;0,C732-Analysis!$B$14,0)</f>
        <v>-1.1657747414571507</v>
      </c>
      <c r="AG732">
        <f ca="1">IF(B732&gt;0,AG731+AF732*$D732,0)</f>
        <v>9.0345651717681899E-2</v>
      </c>
      <c r="AH732">
        <f ca="1">IF(B732&gt;0,AH731+AG732*$D732,0)</f>
        <v>-0.76074150906965732</v>
      </c>
      <c r="AI732">
        <f ca="1">IF(AND(B732&gt;Analysis!$B$39,B732&lt;Analysis!$B$40),FilterInput(AF732,Analysis!$B$34,Analysis!$B$35),0)</f>
        <v>-1.1657747414571507</v>
      </c>
      <c r="AJ732">
        <f ca="1">MEDIAN2(AI732,Analysis!$B$5,2)</f>
        <v>-1.1657747414571507</v>
      </c>
      <c r="AK732">
        <f ca="1">AVERAGE2(AJ732,Analysis!$B$6,2)</f>
        <v>-1.1657747414571507</v>
      </c>
      <c r="AL732">
        <f ca="1">INTEGRAL2(R732,$B732,AL731,R731,$B731,Analysis!$B$22)</f>
        <v>4.2049573001105151E-2</v>
      </c>
      <c r="AM732">
        <f ca="1">IF(AND(B732&lt;Analysis!$B$40,B732&gt;0),INTEGRAL2(AL732,$B732,AM731,AL731,$B731,Analysis!$B$23),0)</f>
        <v>-0.79894361097292244</v>
      </c>
      <c r="AN732">
        <f ca="1">IF($P732,AM732*Analysis!$B$30+Analysis!$B$31,0)</f>
        <v>0.22652819451353878</v>
      </c>
      <c r="AO732">
        <f ca="1">AN732-'Flight Input'!$U732</f>
        <v>-1.547180548646121E-2</v>
      </c>
      <c r="AQ732">
        <f>Analysis!$B$36*'Flight Input'!U732+IF('Flight Input'!U732 &gt; 0,Analysis!$B$37,0)</f>
        <v>-0.98914599999999997</v>
      </c>
      <c r="AR732">
        <f ca="1">_xlfn.COVARIANCE.P($AN$102:$AN$1102,'Flight Input'!U732:U1732)</f>
        <v>0</v>
      </c>
    </row>
    <row r="733" spans="1:44" x14ac:dyDescent="0.3">
      <c r="A733">
        <v>731</v>
      </c>
      <c r="B733">
        <f>'Flight Input'!M733</f>
        <v>15.651767999996082</v>
      </c>
      <c r="C733">
        <f ca="1">INDIRECT(CONCATENATE("'Flight Input'!",Analysis!$B$2,A733+2))</f>
        <v>9.6489099899999999</v>
      </c>
      <c r="D733">
        <f t="shared" si="1494"/>
        <v>1.8904999989899807E-2</v>
      </c>
      <c r="F733">
        <f t="shared" ca="1" si="1500"/>
        <v>153.78769763701342</v>
      </c>
      <c r="G733">
        <f t="shared" ca="1" si="1501"/>
        <v>1204.5854459568754</v>
      </c>
      <c r="I733">
        <f>SUM(D$2:D733)/COUNT(D$2:D733)</f>
        <v>2.1339491108072019E-2</v>
      </c>
      <c r="J733">
        <f t="shared" si="1495"/>
        <v>0.88591615864488327</v>
      </c>
      <c r="L733">
        <f ca="1">VARA(C$2:C733)</f>
        <v>7.1328016494603116E-2</v>
      </c>
      <c r="M733">
        <f t="shared" ca="1" si="1496"/>
        <v>-2.8510288318780017E-5</v>
      </c>
      <c r="N733">
        <f t="shared" ca="1" si="1502"/>
        <v>50.860478207548226</v>
      </c>
      <c r="O733" t="b">
        <f ca="1">IF(OR(O732,M733*MIN((B733-B$2)*Analysis!$B$19,1)&gt;Analysis!$B$18),TRUE,FALSE)</f>
        <v>1</v>
      </c>
      <c r="P733" t="b">
        <f>IF(OR('Flight Input'!N733=3,'Flight Input'!N733=9),TRUE,FALSE)</f>
        <v>1</v>
      </c>
      <c r="Q733">
        <f ca="1">IF(O733,Q732,SUM(C$2:C733)/COUNT(C$2:C733))+(Analysis!$D$14-500)/1000000</f>
        <v>9.8728143641175432</v>
      </c>
      <c r="R733">
        <f t="shared" ca="1" si="1497"/>
        <v>-0.22390437411754327</v>
      </c>
      <c r="S733">
        <f t="shared" ca="1" si="1503"/>
        <v>3.7816660810674488E-2</v>
      </c>
      <c r="T733">
        <f ca="1">IF(P733,T732+S733*$D733,0)</f>
        <v>-0.87462881048457697</v>
      </c>
      <c r="U733">
        <f ca="1">IF($P733,T733*Analysis!$B$28+Analysis!$B$29,0)</f>
        <v>0.22068559475771143</v>
      </c>
      <c r="V733">
        <f ca="1">U733-'Flight Input'!$U733</f>
        <v>-2.231440524228856E-2</v>
      </c>
      <c r="W733">
        <f ca="1">MEDIAN2(R733,Analysis!$B$5,2)</f>
        <v>-0.22390437411754327</v>
      </c>
      <c r="X733">
        <f t="shared" ref="X733:Y733" ca="1" si="1554">X732+W733*$D733</f>
        <v>3.7816660810674488E-2</v>
      </c>
      <c r="Y733">
        <f t="shared" ca="1" si="1554"/>
        <v>-0.79822868700067873</v>
      </c>
      <c r="AA733">
        <f ca="1">AVERAGE2(W733,Analysis!$B$6,2)</f>
        <v>-0.22390437411754327</v>
      </c>
      <c r="AB733">
        <f t="shared" ref="AB733:AC733" ca="1" si="1555">AB732+AA733*$D733</f>
        <v>3.7816660810674488E-2</v>
      </c>
      <c r="AC733">
        <f t="shared" ca="1" si="1555"/>
        <v>-0.79822868700067873</v>
      </c>
      <c r="AF733">
        <f ca="1">IF(B733&gt;0,C733-Analysis!$B$14,0)</f>
        <v>-0.2042574014571521</v>
      </c>
      <c r="AG733">
        <f ca="1">IF(B733&gt;0,AG732+AF733*$D733,0)</f>
        <v>8.6484165545197472E-2</v>
      </c>
      <c r="AH733">
        <f ca="1">IF(B733&gt;0,AH732+AG733*$D733,0)</f>
        <v>-0.75910652592089889</v>
      </c>
      <c r="AI733">
        <f ca="1">IF(AND(B733&gt;Analysis!$B$39,B733&lt;Analysis!$B$40),FilterInput(AF733,Analysis!$B$34,Analysis!$B$35),0)</f>
        <v>-0.2042574014571521</v>
      </c>
      <c r="AJ733">
        <f ca="1">MEDIAN2(AI733,Analysis!$B$5,2)</f>
        <v>-0.2042574014571521</v>
      </c>
      <c r="AK733">
        <f ca="1">AVERAGE2(AJ733,Analysis!$B$6,2)</f>
        <v>-0.2042574014571521</v>
      </c>
      <c r="AL733">
        <f ca="1">INTEGRAL2(R733,$B733,AL732,R732,$B732,Analysis!$B$22)</f>
        <v>3.7816660810674474E-2</v>
      </c>
      <c r="AM733">
        <f ca="1">IF(AND(B733&lt;Analysis!$B$40,B733&gt;0),INTEGRAL2(AL733,$B733,AM732,AL732,$B732,Analysis!$B$23),0)</f>
        <v>-0.79822868700067862</v>
      </c>
      <c r="AN733">
        <f ca="1">IF($P733,AM733*Analysis!$B$30+Analysis!$B$31,0)</f>
        <v>0.22688565649966069</v>
      </c>
      <c r="AO733">
        <f ca="1">AN733-'Flight Input'!$U733</f>
        <v>-1.6114343500339301E-2</v>
      </c>
      <c r="AQ733">
        <f>Analysis!$B$36*'Flight Input'!U733+IF('Flight Input'!U733 &gt; 0,Analysis!$B$37,0)</f>
        <v>-0.9871589999999999</v>
      </c>
      <c r="AR733">
        <f ca="1">_xlfn.COVARIANCE.P($AN$102:$AN$1102,'Flight Input'!U733:U1733)</f>
        <v>0</v>
      </c>
    </row>
    <row r="734" spans="1:44" x14ac:dyDescent="0.3">
      <c r="A734">
        <v>732</v>
      </c>
      <c r="B734">
        <f>'Flight Input'!M734</f>
        <v>15.667258000001311</v>
      </c>
      <c r="C734">
        <f ca="1">INDIRECT(CONCATENATE("'Flight Input'!",Analysis!$B$2,A734+2))</f>
        <v>10.226051910000001</v>
      </c>
      <c r="D734">
        <f t="shared" si="1494"/>
        <v>1.5490000005229376E-2</v>
      </c>
      <c r="F734">
        <f t="shared" ca="1" si="1500"/>
        <v>153.94609918115279</v>
      </c>
      <c r="G734">
        <f t="shared" ca="1" si="1501"/>
        <v>1206.9700710339966</v>
      </c>
      <c r="I734">
        <f>SUM(D$2:D734)/COUNT(D$2:D734)</f>
        <v>2.1331500000008025E-2</v>
      </c>
      <c r="J734">
        <f t="shared" si="1495"/>
        <v>0.72615615428936309</v>
      </c>
      <c r="L734">
        <f ca="1">VARA(C$2:C734)</f>
        <v>7.1362516329241635E-2</v>
      </c>
      <c r="M734">
        <f t="shared" ca="1" si="1496"/>
        <v>2.2272327067057018E-3</v>
      </c>
      <c r="N734">
        <f t="shared" ca="1" si="1502"/>
        <v>37.259000632999317</v>
      </c>
      <c r="O734" t="b">
        <f ca="1">IF(OR(O733,M734*MIN((B734-B$2)*Analysis!$B$19,1)&gt;Analysis!$B$18),TRUE,FALSE)</f>
        <v>1</v>
      </c>
      <c r="P734" t="b">
        <f>IF(OR('Flight Input'!N734=3,'Flight Input'!N734=9),TRUE,FALSE)</f>
        <v>1</v>
      </c>
      <c r="Q734">
        <f ca="1">IF(O734,Q733,SUM(C$2:C734)/COUNT(C$2:C734))+(Analysis!$D$14-500)/1000000</f>
        <v>9.8729243641175426</v>
      </c>
      <c r="R734">
        <f t="shared" ca="1" si="1497"/>
        <v>0.35312754588245809</v>
      </c>
      <c r="S734">
        <f t="shared" ca="1" si="1503"/>
        <v>4.3286606498240399E-2</v>
      </c>
      <c r="T734">
        <f ca="1">IF(P734,T733+S734*$D734,0)</f>
        <v>-0.87395830094969285</v>
      </c>
      <c r="U734">
        <f ca="1">IF($P734,T734*Analysis!$B$28+Analysis!$B$29,0)</f>
        <v>0.2210208495251535</v>
      </c>
      <c r="V734">
        <f ca="1">U734-'Flight Input'!$U734</f>
        <v>-2.1979150474846498E-2</v>
      </c>
      <c r="W734">
        <f ca="1">MEDIAN2(R734,Analysis!$B$5,2)</f>
        <v>0.35312754588245809</v>
      </c>
      <c r="X734">
        <f t="shared" ref="X734:Y734" ca="1" si="1556">X733+W734*$D734</f>
        <v>4.3286606498240399E-2</v>
      </c>
      <c r="Y734">
        <f t="shared" ca="1" si="1556"/>
        <v>-0.7975581774657946</v>
      </c>
      <c r="AA734">
        <f ca="1">AVERAGE2(W734,Analysis!$B$6,2)</f>
        <v>0.35312754588245809</v>
      </c>
      <c r="AB734">
        <f t="shared" ref="AB734:AC734" ca="1" si="1557">AB733+AA734*$D734</f>
        <v>4.3286606498240399E-2</v>
      </c>
      <c r="AC734">
        <f t="shared" ca="1" si="1557"/>
        <v>-0.7975581774657946</v>
      </c>
      <c r="AF734">
        <f ca="1">IF(B734&gt;0,C734-Analysis!$B$14,0)</f>
        <v>0.37288451854284865</v>
      </c>
      <c r="AG734">
        <f ca="1">IF(B734&gt;0,AG733+AF734*$D734,0)</f>
        <v>9.2260146739376145E-2</v>
      </c>
      <c r="AH734">
        <f ca="1">IF(B734&gt;0,AH733+AG734*$D734,0)</f>
        <v>-0.75767741624742346</v>
      </c>
      <c r="AI734">
        <f ca="1">IF(AND(B734&gt;Analysis!$B$39,B734&lt;Analysis!$B$40),FilterInput(AF734,Analysis!$B$34,Analysis!$B$35),0)</f>
        <v>0.37288451854284865</v>
      </c>
      <c r="AJ734">
        <f ca="1">MEDIAN2(AI734,Analysis!$B$5,2)</f>
        <v>0.37288451854284865</v>
      </c>
      <c r="AK734">
        <f ca="1">AVERAGE2(AJ734,Analysis!$B$6,2)</f>
        <v>0.37288451854284865</v>
      </c>
      <c r="AL734">
        <f ca="1">INTEGRAL2(R734,$B734,AL733,R733,$B733,Analysis!$B$22)</f>
        <v>4.3286606498240385E-2</v>
      </c>
      <c r="AM734">
        <f ca="1">IF(AND(B734&lt;Analysis!$B$40,B734&gt;0),INTEGRAL2(AL734,$B734,AM733,AL733,$B733,Analysis!$B$23),0)</f>
        <v>-0.79755817746579449</v>
      </c>
      <c r="AN734">
        <f ca="1">IF($P734,AM734*Analysis!$B$30+Analysis!$B$31,0)</f>
        <v>0.22722091126710275</v>
      </c>
      <c r="AO734">
        <f ca="1">AN734-'Flight Input'!$U734</f>
        <v>-1.577908873289724E-2</v>
      </c>
      <c r="AQ734">
        <f>Analysis!$B$36*'Flight Input'!U734+IF('Flight Input'!U734 &gt; 0,Analysis!$B$37,0)</f>
        <v>-0.9871589999999999</v>
      </c>
      <c r="AR734">
        <f ca="1">_xlfn.COVARIANCE.P($AN$102:$AN$1102,'Flight Input'!U734:U1734)</f>
        <v>0</v>
      </c>
    </row>
    <row r="735" spans="1:44" x14ac:dyDescent="0.3">
      <c r="A735">
        <v>733</v>
      </c>
      <c r="B735">
        <f>'Flight Input'!M735</f>
        <v>15.68613099999493</v>
      </c>
      <c r="C735">
        <f ca="1">INDIRECT(CONCATENATE("'Flight Input'!",Analysis!$B$2,A735+2))</f>
        <v>10.011713220000001</v>
      </c>
      <c r="D735">
        <f t="shared" si="1494"/>
        <v>1.8872999993618578E-2</v>
      </c>
      <c r="F735">
        <f t="shared" ca="1" si="1500"/>
        <v>154.13505024468995</v>
      </c>
      <c r="G735">
        <f t="shared" ca="1" si="1501"/>
        <v>1209.8790618362812</v>
      </c>
      <c r="I735">
        <f>SUM(D$2:D735)/COUNT(D$2:D735)</f>
        <v>2.1328145975442692E-2</v>
      </c>
      <c r="J735">
        <f t="shared" si="1495"/>
        <v>0.88488704153417841</v>
      </c>
      <c r="L735">
        <f ca="1">VARA(C$2:C735)</f>
        <v>7.1277774474977934E-2</v>
      </c>
      <c r="M735">
        <f t="shared" ca="1" si="1496"/>
        <v>-4.4901104377869988E-3</v>
      </c>
      <c r="N735">
        <f t="shared" ca="1" si="1502"/>
        <v>-11.35689556893303</v>
      </c>
      <c r="O735" t="b">
        <f ca="1">IF(OR(O734,M735*MIN((B735-B$2)*Analysis!$B$19,1)&gt;Analysis!$B$18),TRUE,FALSE)</f>
        <v>1</v>
      </c>
      <c r="P735" t="b">
        <f>IF(OR('Flight Input'!N735=3,'Flight Input'!N735=9),TRUE,FALSE)</f>
        <v>1</v>
      </c>
      <c r="Q735">
        <f ca="1">IF(O735,Q734,SUM(C$2:C735)/COUNT(C$2:C735))+(Analysis!$D$14-500)/1000000</f>
        <v>9.873034364117542</v>
      </c>
      <c r="R735">
        <f t="shared" ca="1" si="1497"/>
        <v>0.13867885588245876</v>
      </c>
      <c r="S735">
        <f t="shared" ca="1" si="1503"/>
        <v>4.5903892544425076E-2</v>
      </c>
      <c r="T735">
        <f ca="1">IF(P735,T734+S735*$D735,0)</f>
        <v>-0.87309195678599483</v>
      </c>
      <c r="U735">
        <f ca="1">IF($P735,T735*Analysis!$B$28+Analysis!$B$29,0)</f>
        <v>0.2214540216070025</v>
      </c>
      <c r="V735">
        <f ca="1">U735-'Flight Input'!$U735</f>
        <v>-2.1545978392997489E-2</v>
      </c>
      <c r="W735">
        <f ca="1">MEDIAN2(R735,Analysis!$B$5,2)</f>
        <v>0.13867885588245876</v>
      </c>
      <c r="X735">
        <f t="shared" ref="X735:Y735" ca="1" si="1558">X734+W735*$D735</f>
        <v>4.5903892544425076E-2</v>
      </c>
      <c r="Y735">
        <f t="shared" ca="1" si="1558"/>
        <v>-0.79669183330209659</v>
      </c>
      <c r="AA735">
        <f ca="1">AVERAGE2(W735,Analysis!$B$6,2)</f>
        <v>0.13867885588245876</v>
      </c>
      <c r="AB735">
        <f t="shared" ref="AB735:AC735" ca="1" si="1559">AB734+AA735*$D735</f>
        <v>4.5903892544425076E-2</v>
      </c>
      <c r="AC735">
        <f t="shared" ca="1" si="1559"/>
        <v>-0.79669183330209659</v>
      </c>
      <c r="AF735">
        <f ca="1">IF(B735&gt;0,C735-Analysis!$B$14,0)</f>
        <v>0.15854582854284871</v>
      </c>
      <c r="AG735">
        <f ca="1">IF(B735&gt;0,AG734+AF735*$D735,0)</f>
        <v>9.5252382160453578E-2</v>
      </c>
      <c r="AH735">
        <f ca="1">IF(B735&gt;0,AH734+AG735*$D735,0)</f>
        <v>-0.75587971803951703</v>
      </c>
      <c r="AI735">
        <f ca="1">IF(AND(B735&gt;Analysis!$B$39,B735&lt;Analysis!$B$40),FilterInput(AF735,Analysis!$B$34,Analysis!$B$35),0)</f>
        <v>0.15854582854284871</v>
      </c>
      <c r="AJ735">
        <f ca="1">MEDIAN2(AI735,Analysis!$B$5,2)</f>
        <v>0.15854582854284871</v>
      </c>
      <c r="AK735">
        <f ca="1">AVERAGE2(AJ735,Analysis!$B$6,2)</f>
        <v>0.15854582854284871</v>
      </c>
      <c r="AL735">
        <f ca="1">INTEGRAL2(R735,$B735,AL734,R734,$B734,Analysis!$B$22)</f>
        <v>4.5903892544425062E-2</v>
      </c>
      <c r="AM735">
        <f ca="1">IF(AND(B735&lt;Analysis!$B$40,B735&gt;0),INTEGRAL2(AL735,$B735,AM734,AL734,$B734,Analysis!$B$23),0)</f>
        <v>-0.79669183330209647</v>
      </c>
      <c r="AN735">
        <f ca="1">IF($P735,AM735*Analysis!$B$30+Analysis!$B$31,0)</f>
        <v>0.22765408334895176</v>
      </c>
      <c r="AO735">
        <f ca="1">AN735-'Flight Input'!$U735</f>
        <v>-1.534591665104823E-2</v>
      </c>
      <c r="AQ735">
        <f>Analysis!$B$36*'Flight Input'!U735+IF('Flight Input'!U735 &gt; 0,Analysis!$B$37,0)</f>
        <v>-0.9871589999999999</v>
      </c>
      <c r="AR735">
        <f ca="1">_xlfn.COVARIANCE.P($AN$102:$AN$1102,'Flight Input'!U735:U1735)</f>
        <v>0</v>
      </c>
    </row>
    <row r="736" spans="1:44" x14ac:dyDescent="0.3">
      <c r="A736">
        <v>734</v>
      </c>
      <c r="B736">
        <f>'Flight Input'!M736</f>
        <v>15.712199000001419</v>
      </c>
      <c r="C736">
        <f ca="1">INDIRECT(CONCATENATE("'Flight Input'!",Analysis!$B$2,A736+2))</f>
        <v>9.1658950200000007</v>
      </c>
      <c r="D736">
        <f t="shared" si="1494"/>
        <v>2.6068000006489456E-2</v>
      </c>
      <c r="F736">
        <f t="shared" ca="1" si="1500"/>
        <v>154.37398679613079</v>
      </c>
      <c r="G736">
        <f t="shared" ca="1" si="1501"/>
        <v>1213.9032829250846</v>
      </c>
      <c r="I736">
        <f>SUM(D$2:D736)/COUNT(D$2:D736)</f>
        <v>2.1334603542242484E-2</v>
      </c>
      <c r="J736">
        <f t="shared" si="1495"/>
        <v>1.2218647492030894</v>
      </c>
      <c r="L736">
        <f ca="1">VARA(C$2:C736)</f>
        <v>7.1945408282587289E-2</v>
      </c>
      <c r="M736">
        <f t="shared" ca="1" si="1496"/>
        <v>2.5611240119807893E-2</v>
      </c>
      <c r="N736">
        <f t="shared" ca="1" si="1502"/>
        <v>-32.446608861034193</v>
      </c>
      <c r="O736" t="b">
        <f ca="1">IF(OR(O735,M736*MIN((B736-B$2)*Analysis!$B$19,1)&gt;Analysis!$B$18),TRUE,FALSE)</f>
        <v>1</v>
      </c>
      <c r="P736" t="b">
        <f>IF(OR('Flight Input'!N736=3,'Flight Input'!N736=9),TRUE,FALSE)</f>
        <v>1</v>
      </c>
      <c r="Q736">
        <f ca="1">IF(O736,Q735,SUM(C$2:C736)/COUNT(C$2:C736))+(Analysis!$D$14-500)/1000000</f>
        <v>9.8731443641175414</v>
      </c>
      <c r="R736">
        <f t="shared" ca="1" si="1497"/>
        <v>-0.7072493441175407</v>
      </c>
      <c r="S736">
        <f t="shared" ca="1" si="1503"/>
        <v>2.7467316637379363E-2</v>
      </c>
      <c r="T736">
        <f ca="1">IF(P736,T735+S736*$D736,0)</f>
        <v>-0.8723759387757134</v>
      </c>
      <c r="U736">
        <f ca="1">IF($P736,T736*Analysis!$B$28+Analysis!$B$29,0)</f>
        <v>0.22181203061214322</v>
      </c>
      <c r="V736">
        <f ca="1">U736-'Flight Input'!$U736</f>
        <v>-2.1187969387856775E-2</v>
      </c>
      <c r="W736">
        <f ca="1">MEDIAN2(R736,Analysis!$B$5,2)</f>
        <v>-0.7072493441175407</v>
      </c>
      <c r="X736">
        <f t="shared" ref="X736:Y736" ca="1" si="1560">X735+W736*$D736</f>
        <v>2.7467316637379363E-2</v>
      </c>
      <c r="Y736">
        <f t="shared" ca="1" si="1560"/>
        <v>-0.79597581529181516</v>
      </c>
      <c r="AA736">
        <f ca="1">AVERAGE2(W736,Analysis!$B$6,2)</f>
        <v>-0.7072493441175407</v>
      </c>
      <c r="AB736">
        <f t="shared" ref="AB736:AC736" ca="1" si="1561">AB735+AA736*$D736</f>
        <v>2.7467316637379363E-2</v>
      </c>
      <c r="AC736">
        <f t="shared" ca="1" si="1561"/>
        <v>-0.79597581529181516</v>
      </c>
      <c r="AF736">
        <f ca="1">IF(B736&gt;0,C736-Analysis!$B$14,0)</f>
        <v>-0.68727237145715137</v>
      </c>
      <c r="AG736">
        <f ca="1">IF(B736&gt;0,AG735+AF736*$D736,0)</f>
        <v>7.7336565976848529E-2</v>
      </c>
      <c r="AH736">
        <f ca="1">IF(B736&gt;0,AH735+AG736*$D736,0)</f>
        <v>-0.75386370843713069</v>
      </c>
      <c r="AI736">
        <f ca="1">IF(AND(B736&gt;Analysis!$B$39,B736&lt;Analysis!$B$40),FilterInput(AF736,Analysis!$B$34,Analysis!$B$35),0)</f>
        <v>-0.68727237145715137</v>
      </c>
      <c r="AJ736">
        <f ca="1">MEDIAN2(AI736,Analysis!$B$5,2)</f>
        <v>-0.68727237145715137</v>
      </c>
      <c r="AK736">
        <f ca="1">AVERAGE2(AJ736,Analysis!$B$6,2)</f>
        <v>-0.68727237145715137</v>
      </c>
      <c r="AL736">
        <f ca="1">INTEGRAL2(R736,$B736,AL735,R735,$B735,Analysis!$B$22)</f>
        <v>2.7467316637379349E-2</v>
      </c>
      <c r="AM736">
        <f ca="1">IF(AND(B736&lt;Analysis!$B$40,B736&gt;0),INTEGRAL2(AL736,$B736,AM735,AL735,$B735,Analysis!$B$23),0)</f>
        <v>-0.79597581529181505</v>
      </c>
      <c r="AN736">
        <f ca="1">IF($P736,AM736*Analysis!$B$30+Analysis!$B$31,0)</f>
        <v>0.22801209235409248</v>
      </c>
      <c r="AO736">
        <f ca="1">AN736-'Flight Input'!$U736</f>
        <v>-1.4987907645907517E-2</v>
      </c>
      <c r="AQ736">
        <f>Analysis!$B$36*'Flight Input'!U736+IF('Flight Input'!U736 &gt; 0,Analysis!$B$37,0)</f>
        <v>-0.9871589999999999</v>
      </c>
      <c r="AR736">
        <f ca="1">_xlfn.COVARIANCE.P($AN$102:$AN$1102,'Flight Input'!U736:U1736)</f>
        <v>0</v>
      </c>
    </row>
    <row r="737" spans="1:44" x14ac:dyDescent="0.3">
      <c r="A737">
        <v>735</v>
      </c>
      <c r="B737">
        <f>'Flight Input'!M737</f>
        <v>15.73123299999861</v>
      </c>
      <c r="C737">
        <f ca="1">INDIRECT(CONCATENATE("'Flight Input'!",Analysis!$B$2,A737+2))</f>
        <v>8.3507821199999999</v>
      </c>
      <c r="D737">
        <f t="shared" si="1494"/>
        <v>1.9033999997191131E-2</v>
      </c>
      <c r="F737">
        <f t="shared" ca="1" si="1500"/>
        <v>154.53293558297941</v>
      </c>
      <c r="G737">
        <f t="shared" ca="1" si="1501"/>
        <v>1216.844662820537</v>
      </c>
      <c r="I737">
        <f>SUM(D$2:D737)/COUNT(D$2:D737)</f>
        <v>2.1331473469392074E-2</v>
      </c>
      <c r="J737">
        <f t="shared" si="1495"/>
        <v>0.89229654128217994</v>
      </c>
      <c r="L737">
        <f ca="1">VARA(C$2:C737)</f>
        <v>7.5170244130367381E-2</v>
      </c>
      <c r="M737">
        <f t="shared" ca="1" si="1496"/>
        <v>0.16942502092339939</v>
      </c>
      <c r="N737">
        <f t="shared" ca="1" si="1502"/>
        <v>-42.824046449526527</v>
      </c>
      <c r="O737" t="b">
        <f ca="1">IF(OR(O736,M737*MIN((B737-B$2)*Analysis!$B$19,1)&gt;Analysis!$B$18),TRUE,FALSE)</f>
        <v>1</v>
      </c>
      <c r="P737" t="b">
        <f>IF(OR('Flight Input'!N737=3,'Flight Input'!N737=9),TRUE,FALSE)</f>
        <v>1</v>
      </c>
      <c r="Q737">
        <f ca="1">IF(O737,Q736,SUM(C$2:C737)/COUNT(C$2:C737))+(Analysis!$D$14-500)/1000000</f>
        <v>9.8732543641175408</v>
      </c>
      <c r="R737">
        <f t="shared" ca="1" si="1497"/>
        <v>-1.5224722441175409</v>
      </c>
      <c r="S737">
        <f t="shared" ca="1" si="1503"/>
        <v>-1.5114200528774865E-3</v>
      </c>
      <c r="T737">
        <f ca="1">IF(P737,T736+S737*$D737,0)</f>
        <v>-0.87240470714499563</v>
      </c>
      <c r="U737">
        <f ca="1">IF($P737,T737*Analysis!$B$28+Analysis!$B$29,0)</f>
        <v>0.2217976464275021</v>
      </c>
      <c r="V737">
        <f ca="1">U737-'Flight Input'!$U737</f>
        <v>-2.220235357249789E-2</v>
      </c>
      <c r="W737">
        <f ca="1">MEDIAN2(R737,Analysis!$B$5,2)</f>
        <v>-1.5224722441175409</v>
      </c>
      <c r="X737">
        <f t="shared" ref="X737:Y737" ca="1" si="1562">X736+W737*$D737</f>
        <v>-1.5114200528774865E-3</v>
      </c>
      <c r="Y737">
        <f t="shared" ca="1" si="1562"/>
        <v>-0.79600458366109739</v>
      </c>
      <c r="AA737">
        <f ca="1">AVERAGE2(W737,Analysis!$B$6,2)</f>
        <v>-1.5224722441175409</v>
      </c>
      <c r="AB737">
        <f t="shared" ref="AB737:AC737" ca="1" si="1563">AB736+AA737*$D737</f>
        <v>-1.5114200528774865E-3</v>
      </c>
      <c r="AC737">
        <f t="shared" ca="1" si="1563"/>
        <v>-0.79600458366109739</v>
      </c>
      <c r="AF737">
        <f ca="1">IF(B737&gt;0,C737-Analysis!$B$14,0)</f>
        <v>-1.5023852714571522</v>
      </c>
      <c r="AG737">
        <f ca="1">IF(B737&gt;0,AG736+AF737*$D737,0)</f>
        <v>4.8740164724153101E-2</v>
      </c>
      <c r="AH737">
        <f ca="1">IF(B737&gt;0,AH736+AG737*$D737,0)</f>
        <v>-0.7529359881419081</v>
      </c>
      <c r="AI737">
        <f ca="1">IF(AND(B737&gt;Analysis!$B$39,B737&lt;Analysis!$B$40),FilterInput(AF737,Analysis!$B$34,Analysis!$B$35),0)</f>
        <v>-1.5023852714571522</v>
      </c>
      <c r="AJ737">
        <f ca="1">MEDIAN2(AI737,Analysis!$B$5,2)</f>
        <v>-1.5023852714571522</v>
      </c>
      <c r="AK737">
        <f ca="1">AVERAGE2(AJ737,Analysis!$B$6,2)</f>
        <v>-1.5023852714571522</v>
      </c>
      <c r="AL737">
        <f ca="1">INTEGRAL2(R737,$B737,AL736,R736,$B736,Analysis!$B$22)</f>
        <v>-1.5114200528774993E-3</v>
      </c>
      <c r="AM737">
        <f ca="1">IF(AND(B737&lt;Analysis!$B$40,B737&gt;0),INTEGRAL2(AL737,$B737,AM736,AL736,$B736,Analysis!$B$23),0)</f>
        <v>-0.79600458366109728</v>
      </c>
      <c r="AN737">
        <f ca="1">IF($P737,AM737*Analysis!$B$30+Analysis!$B$31,0)</f>
        <v>0.22799770816945136</v>
      </c>
      <c r="AO737">
        <f ca="1">AN737-'Flight Input'!$U737</f>
        <v>-1.6002291830548632E-2</v>
      </c>
      <c r="AQ737">
        <f>Analysis!$B$36*'Flight Input'!U737+IF('Flight Input'!U737 &gt; 0,Analysis!$B$37,0)</f>
        <v>-0.98517199999999994</v>
      </c>
      <c r="AR737">
        <f ca="1">_xlfn.COVARIANCE.P($AN$102:$AN$1102,'Flight Input'!U737:U1737)</f>
        <v>0</v>
      </c>
    </row>
    <row r="738" spans="1:44" x14ac:dyDescent="0.3">
      <c r="A738">
        <v>736</v>
      </c>
      <c r="B738">
        <f>'Flight Input'!M738</f>
        <v>15.747940000001108</v>
      </c>
      <c r="C738">
        <f ca="1">INDIRECT(CONCATENATE("'Flight Input'!",Analysis!$B$2,A738+2))</f>
        <v>8.1650297700000003</v>
      </c>
      <c r="D738">
        <f t="shared" si="1494"/>
        <v>1.6707000002497807E-2</v>
      </c>
      <c r="F738">
        <f t="shared" ca="1" si="1500"/>
        <v>154.66934873536718</v>
      </c>
      <c r="G738">
        <f t="shared" ca="1" si="1501"/>
        <v>1219.428723630245</v>
      </c>
      <c r="I738">
        <f>SUM(D$2:D738)/COUNT(D$2:D738)</f>
        <v>2.1325190217399009E-2</v>
      </c>
      <c r="J738">
        <f t="shared" si="1495"/>
        <v>0.78343967074519849</v>
      </c>
      <c r="L738">
        <f ca="1">VARA(C$2:C738)</f>
        <v>7.9211341802189889E-2</v>
      </c>
      <c r="M738">
        <f t="shared" ca="1" si="1496"/>
        <v>0.2418805094402548</v>
      </c>
      <c r="N738">
        <f t="shared" ca="1" si="1502"/>
        <v>-11.118234869948427</v>
      </c>
      <c r="O738" t="b">
        <f ca="1">IF(OR(O737,M738*MIN((B738-B$2)*Analysis!$B$19,1)&gt;Analysis!$B$18),TRUE,FALSE)</f>
        <v>1</v>
      </c>
      <c r="P738" t="b">
        <f>IF(OR('Flight Input'!N738=3,'Flight Input'!N738=9),TRUE,FALSE)</f>
        <v>1</v>
      </c>
      <c r="Q738">
        <f ca="1">IF(O738,Q737,SUM(C$2:C738)/COUNT(C$2:C738))+(Analysis!$D$14-500)/1000000</f>
        <v>9.8733643641175401</v>
      </c>
      <c r="R738">
        <f t="shared" ca="1" si="1497"/>
        <v>-1.7083345941175399</v>
      </c>
      <c r="S738">
        <f t="shared" ca="1" si="1503"/>
        <v>-3.0052566121066316E-2</v>
      </c>
      <c r="T738">
        <f ca="1">IF(P738,T737+S738*$D738,0)</f>
        <v>-0.87290679536725535</v>
      </c>
      <c r="U738">
        <f ca="1">IF($P738,T738*Analysis!$B$28+Analysis!$B$29,0)</f>
        <v>0.22154660231637224</v>
      </c>
      <c r="V738">
        <f ca="1">U738-'Flight Input'!$U738</f>
        <v>-2.2453397683627752E-2</v>
      </c>
      <c r="W738">
        <f ca="1">MEDIAN2(R738,Analysis!$B$5,2)</f>
        <v>-1.7083345941175399</v>
      </c>
      <c r="X738">
        <f t="shared" ref="X738:Y738" ca="1" si="1564">X737+W738*$D738</f>
        <v>-3.0052566121066316E-2</v>
      </c>
      <c r="Y738">
        <f t="shared" ca="1" si="1564"/>
        <v>-0.79650667188335711</v>
      </c>
      <c r="AA738">
        <f ca="1">AVERAGE2(W738,Analysis!$B$6,2)</f>
        <v>-1.7083345941175399</v>
      </c>
      <c r="AB738">
        <f t="shared" ref="AB738:AC738" ca="1" si="1565">AB737+AA738*$D738</f>
        <v>-3.0052566121066316E-2</v>
      </c>
      <c r="AC738">
        <f t="shared" ca="1" si="1565"/>
        <v>-0.79650667188335711</v>
      </c>
      <c r="AF738">
        <f ca="1">IF(B738&gt;0,C738-Analysis!$B$14,0)</f>
        <v>-1.6881376214571517</v>
      </c>
      <c r="AG738">
        <f ca="1">IF(B738&gt;0,AG737+AF738*$D738,0)</f>
        <v>2.0536449478251825E-2</v>
      </c>
      <c r="AH738">
        <f ca="1">IF(B738&gt;0,AH737+AG738*$D738,0)</f>
        <v>-0.7525928856804236</v>
      </c>
      <c r="AI738">
        <f ca="1">IF(AND(B738&gt;Analysis!$B$39,B738&lt;Analysis!$B$40),FilterInput(AF738,Analysis!$B$34,Analysis!$B$35),0)</f>
        <v>-1.6881376214571517</v>
      </c>
      <c r="AJ738">
        <f ca="1">MEDIAN2(AI738,Analysis!$B$5,2)</f>
        <v>-1.6881376214571517</v>
      </c>
      <c r="AK738">
        <f ca="1">AVERAGE2(AJ738,Analysis!$B$6,2)</f>
        <v>-1.6881376214571517</v>
      </c>
      <c r="AL738">
        <f ca="1">INTEGRAL2(R738,$B738,AL737,R737,$B737,Analysis!$B$22)</f>
        <v>-3.0052566121066326E-2</v>
      </c>
      <c r="AM738">
        <f ca="1">IF(AND(B738&lt;Analysis!$B$40,B738&gt;0),INTEGRAL2(AL738,$B738,AM737,AL737,$B737,Analysis!$B$23),0)</f>
        <v>-0.796506671883357</v>
      </c>
      <c r="AN738">
        <f ca="1">IF($P738,AM738*Analysis!$B$30+Analysis!$B$31,0)</f>
        <v>0.2277466640583215</v>
      </c>
      <c r="AO738">
        <f ca="1">AN738-'Flight Input'!$U738</f>
        <v>-1.6253335941678493E-2</v>
      </c>
      <c r="AQ738">
        <f>Analysis!$B$36*'Flight Input'!U738+IF('Flight Input'!U738 &gt; 0,Analysis!$B$37,0)</f>
        <v>-0.98517199999999994</v>
      </c>
      <c r="AR738">
        <f ca="1">_xlfn.COVARIANCE.P($AN$102:$AN$1102,'Flight Input'!U738:U1738)</f>
        <v>0</v>
      </c>
    </row>
    <row r="739" spans="1:44" x14ac:dyDescent="0.3">
      <c r="A739">
        <v>737</v>
      </c>
      <c r="B739">
        <f>'Flight Input'!M739</f>
        <v>15.771502999996301</v>
      </c>
      <c r="C739">
        <f ca="1">INDIRECT(CONCATENATE("'Flight Input'!",Analysis!$B$2,A739+2))</f>
        <v>9.3219819299999997</v>
      </c>
      <c r="D739">
        <f t="shared" si="1494"/>
        <v>2.3562999995192513E-2</v>
      </c>
      <c r="F739">
        <f t="shared" ca="1" si="1500"/>
        <v>154.88900259553895</v>
      </c>
      <c r="G739">
        <f t="shared" ca="1" si="1501"/>
        <v>1223.0783731976592</v>
      </c>
      <c r="I739">
        <f>SUM(D$2:D739)/COUNT(D$2:D739)</f>
        <v>2.1328226594302394E-2</v>
      </c>
      <c r="J739">
        <f t="shared" si="1495"/>
        <v>1.1047800852550542</v>
      </c>
      <c r="L739">
        <f ca="1">VARA(C$2:C739)</f>
        <v>7.9572544449794516E-2</v>
      </c>
      <c r="M739">
        <f t="shared" ca="1" si="1496"/>
        <v>1.5329230050431722E-2</v>
      </c>
      <c r="N739">
        <f t="shared" ca="1" si="1502"/>
        <v>49.100376023258875</v>
      </c>
      <c r="O739" t="b">
        <f ca="1">IF(OR(O738,M739*MIN((B739-B$2)*Analysis!$B$19,1)&gt;Analysis!$B$18),TRUE,FALSE)</f>
        <v>1</v>
      </c>
      <c r="P739" t="b">
        <f>IF(OR('Flight Input'!N739=3,'Flight Input'!N739=9),TRUE,FALSE)</f>
        <v>1</v>
      </c>
      <c r="Q739">
        <f ca="1">IF(O739,Q738,SUM(C$2:C739)/COUNT(C$2:C739))+(Analysis!$D$14-500)/1000000</f>
        <v>9.8734743641175395</v>
      </c>
      <c r="R739">
        <f t="shared" ca="1" si="1497"/>
        <v>-0.55149243411753979</v>
      </c>
      <c r="S739">
        <f t="shared" ca="1" si="1503"/>
        <v>-4.3047382343526612E-2</v>
      </c>
      <c r="T739">
        <f ca="1">IF(P739,T738+S739*$D739,0)</f>
        <v>-0.87392112083720896</v>
      </c>
      <c r="U739">
        <f ca="1">IF($P739,T739*Analysis!$B$28+Analysis!$B$29,0)</f>
        <v>0.22103943958139544</v>
      </c>
      <c r="V739">
        <f ca="1">U739-'Flight Input'!$U739</f>
        <v>-2.396056041860456E-2</v>
      </c>
      <c r="W739">
        <f ca="1">MEDIAN2(R739,Analysis!$B$5,2)</f>
        <v>-0.55149243411753979</v>
      </c>
      <c r="X739">
        <f t="shared" ref="X739:Y739" ca="1" si="1566">X738+W739*$D739</f>
        <v>-4.3047382343526612E-2</v>
      </c>
      <c r="Y739">
        <f t="shared" ca="1" si="1566"/>
        <v>-0.79752099735331072</v>
      </c>
      <c r="AA739">
        <f ca="1">AVERAGE2(W739,Analysis!$B$6,2)</f>
        <v>-0.55149243411753979</v>
      </c>
      <c r="AB739">
        <f t="shared" ref="AB739:AC739" ca="1" si="1567">AB738+AA739*$D739</f>
        <v>-4.3047382343526612E-2</v>
      </c>
      <c r="AC739">
        <f t="shared" ca="1" si="1567"/>
        <v>-0.79752099735331072</v>
      </c>
      <c r="AF739">
        <f ca="1">IF(B739&gt;0,C739-Analysis!$B$14,0)</f>
        <v>-0.53118546145715229</v>
      </c>
      <c r="AG739">
        <f ca="1">IF(B739&gt;0,AG738+AF739*$D739,0)</f>
        <v>8.0201264524906134E-3</v>
      </c>
      <c r="AH739">
        <f ca="1">IF(B739&gt;0,AH738+AG739*$D739,0)</f>
        <v>-0.75240390744086216</v>
      </c>
      <c r="AI739">
        <f ca="1">IF(AND(B739&gt;Analysis!$B$39,B739&lt;Analysis!$B$40),FilterInput(AF739,Analysis!$B$34,Analysis!$B$35),0)</f>
        <v>-0.53118546145715229</v>
      </c>
      <c r="AJ739">
        <f ca="1">MEDIAN2(AI739,Analysis!$B$5,2)</f>
        <v>-0.53118546145715229</v>
      </c>
      <c r="AK739">
        <f ca="1">AVERAGE2(AJ739,Analysis!$B$6,2)</f>
        <v>-0.53118546145715229</v>
      </c>
      <c r="AL739">
        <f ca="1">INTEGRAL2(R739,$B739,AL738,R738,$B738,Analysis!$B$22)</f>
        <v>-4.3047382343526626E-2</v>
      </c>
      <c r="AM739">
        <f ca="1">IF(AND(B739&lt;Analysis!$B$40,B739&gt;0),INTEGRAL2(AL739,$B739,AM738,AL738,$B738,Analysis!$B$23),0)</f>
        <v>-0.79752099735331061</v>
      </c>
      <c r="AN739">
        <f ca="1">IF($P739,AM739*Analysis!$B$30+Analysis!$B$31,0)</f>
        <v>0.22723950132334469</v>
      </c>
      <c r="AO739">
        <f ca="1">AN739-'Flight Input'!$U739</f>
        <v>-1.7760498676655301E-2</v>
      </c>
      <c r="AQ739">
        <f>Analysis!$B$36*'Flight Input'!U739+IF('Flight Input'!U739 &gt; 0,Analysis!$B$37,0)</f>
        <v>-0.98318499999999998</v>
      </c>
      <c r="AR739">
        <f ca="1">_xlfn.COVARIANCE.P($AN$102:$AN$1102,'Flight Input'!U739:U1739)</f>
        <v>0</v>
      </c>
    </row>
    <row r="740" spans="1:44" x14ac:dyDescent="0.3">
      <c r="A740">
        <v>738</v>
      </c>
      <c r="B740">
        <f>'Flight Input'!M740</f>
        <v>15.791205999994418</v>
      </c>
      <c r="C740">
        <f ca="1">INDIRECT(CONCATENATE("'Flight Input'!",Analysis!$B$2,A740+2))</f>
        <v>10.182632849999999</v>
      </c>
      <c r="D740">
        <f t="shared" si="1494"/>
        <v>1.9702999998116866E-2</v>
      </c>
      <c r="F740">
        <f t="shared" ca="1" si="1500"/>
        <v>155.08963101056332</v>
      </c>
      <c r="G740">
        <f t="shared" ca="1" si="1501"/>
        <v>1226.1341041971682</v>
      </c>
      <c r="I740">
        <f>SUM(D$2:D740)/COUNT(D$2:D740)</f>
        <v>2.1326024390242521E-2</v>
      </c>
      <c r="J740">
        <f t="shared" si="1495"/>
        <v>0.92389465741827381</v>
      </c>
      <c r="L740">
        <f ca="1">VARA(C$2:C740)</f>
        <v>7.9565815304200649E-2</v>
      </c>
      <c r="M740">
        <f t="shared" ca="1" si="1496"/>
        <v>-3.4152898515507412E-4</v>
      </c>
      <c r="N740">
        <f t="shared" ca="1" si="1502"/>
        <v>43.681212002347714</v>
      </c>
      <c r="O740" t="b">
        <f ca="1">IF(OR(O739,M740*MIN((B740-B$2)*Analysis!$B$19,1)&gt;Analysis!$B$18),TRUE,FALSE)</f>
        <v>1</v>
      </c>
      <c r="P740" t="b">
        <f>IF(OR('Flight Input'!N740=3,'Flight Input'!N740=9),TRUE,FALSE)</f>
        <v>1</v>
      </c>
      <c r="Q740">
        <f ca="1">IF(O740,Q739,SUM(C$2:C740)/COUNT(C$2:C740))+(Analysis!$D$14-500)/1000000</f>
        <v>9.8735843641175389</v>
      </c>
      <c r="R740">
        <f t="shared" ca="1" si="1497"/>
        <v>0.30904848588246026</v>
      </c>
      <c r="S740">
        <f t="shared" ca="1" si="1503"/>
        <v>-3.6958200026766475E-2</v>
      </c>
      <c r="T740">
        <f ca="1">IF(P740,T739+S740*$D740,0)</f>
        <v>-0.87464930825226672</v>
      </c>
      <c r="U740">
        <f ca="1">IF($P740,T740*Analysis!$B$28+Analysis!$B$29,0)</f>
        <v>0.22067534587386656</v>
      </c>
      <c r="V740">
        <f ca="1">U740-'Flight Input'!$U740</f>
        <v>-2.3324654126133437E-2</v>
      </c>
      <c r="W740">
        <f ca="1">MEDIAN2(R740,Analysis!$B$5,2)</f>
        <v>0.30904848588246026</v>
      </c>
      <c r="X740">
        <f t="shared" ref="X740:Y740" ca="1" si="1568">X739+W740*$D740</f>
        <v>-3.6958200026766475E-2</v>
      </c>
      <c r="Y740">
        <f t="shared" ca="1" si="1568"/>
        <v>-0.79824918476836848</v>
      </c>
      <c r="AA740">
        <f ca="1">AVERAGE2(W740,Analysis!$B$6,2)</f>
        <v>0.30904848588246026</v>
      </c>
      <c r="AB740">
        <f t="shared" ref="AB740:AC740" ca="1" si="1569">AB739+AA740*$D740</f>
        <v>-3.6958200026766475E-2</v>
      </c>
      <c r="AC740">
        <f t="shared" ca="1" si="1569"/>
        <v>-0.79824918476836848</v>
      </c>
      <c r="AF740">
        <f ca="1">IF(B740&gt;0,C740-Analysis!$B$14,0)</f>
        <v>0.32946545854284714</v>
      </c>
      <c r="AG740">
        <f ca="1">IF(B740&gt;0,AG739+AF740*$D740,0)</f>
        <v>1.4511584381539903E-2</v>
      </c>
      <c r="AH740">
        <f ca="1">IF(B740&gt;0,AH739+AG740*$D740,0)</f>
        <v>-0.75211798569382005</v>
      </c>
      <c r="AI740">
        <f ca="1">IF(AND(B740&gt;Analysis!$B$39,B740&lt;Analysis!$B$40),FilterInput(AF740,Analysis!$B$34,Analysis!$B$35),0)</f>
        <v>0.32946545854284714</v>
      </c>
      <c r="AJ740">
        <f ca="1">MEDIAN2(AI740,Analysis!$B$5,2)</f>
        <v>0.32946545854284714</v>
      </c>
      <c r="AK740">
        <f ca="1">AVERAGE2(AJ740,Analysis!$B$6,2)</f>
        <v>0.32946545854284714</v>
      </c>
      <c r="AL740">
        <f ca="1">INTEGRAL2(R740,$B740,AL739,R739,$B739,Analysis!$B$22)</f>
        <v>-3.6958200026766488E-2</v>
      </c>
      <c r="AM740">
        <f ca="1">IF(AND(B740&lt;Analysis!$B$40,B740&gt;0),INTEGRAL2(AL740,$B740,AM739,AL739,$B739,Analysis!$B$23),0)</f>
        <v>-0.79824918476836837</v>
      </c>
      <c r="AN740">
        <f ca="1">IF($P740,AM740*Analysis!$B$30+Analysis!$B$31,0)</f>
        <v>0.22687540761581582</v>
      </c>
      <c r="AO740">
        <f ca="1">AN740-'Flight Input'!$U740</f>
        <v>-1.7124592384184179E-2</v>
      </c>
      <c r="AQ740">
        <f>Analysis!$B$36*'Flight Input'!U740+IF('Flight Input'!U740 &gt; 0,Analysis!$B$37,0)</f>
        <v>-0.98517199999999994</v>
      </c>
      <c r="AR740">
        <f ca="1">_xlfn.COVARIANCE.P($AN$102:$AN$1102,'Flight Input'!U740:U1740)</f>
        <v>0</v>
      </c>
    </row>
    <row r="741" spans="1:44" x14ac:dyDescent="0.3">
      <c r="A741">
        <v>739</v>
      </c>
      <c r="B741">
        <f>'Flight Input'!M741</f>
        <v>15.811014000006253</v>
      </c>
      <c r="C741">
        <f ca="1">INDIRECT(CONCATENATE("'Flight Input'!",Analysis!$B$2,A741+2))</f>
        <v>9.949321620000001</v>
      </c>
      <c r="D741">
        <f t="shared" si="1494"/>
        <v>1.9808000011835247E-2</v>
      </c>
      <c r="F741">
        <f t="shared" ca="1" si="1500"/>
        <v>155.28670717333003</v>
      </c>
      <c r="G741">
        <f t="shared" ca="1" si="1501"/>
        <v>1229.2100232946955</v>
      </c>
      <c r="I741">
        <f>SUM(D$2:D741)/COUNT(D$2:D741)</f>
        <v>2.1323970230055233E-2</v>
      </c>
      <c r="J741">
        <f t="shared" si="1495"/>
        <v>0.92890769393012518</v>
      </c>
      <c r="L741">
        <f ca="1">VARA(C$2:C741)</f>
        <v>7.9460272464204215E-2</v>
      </c>
      <c r="M741">
        <f t="shared" ca="1" si="1496"/>
        <v>-5.3282936153762105E-3</v>
      </c>
      <c r="N741">
        <f t="shared" ca="1" si="1502"/>
        <v>-11.778636402493696</v>
      </c>
      <c r="O741" t="b">
        <f ca="1">IF(OR(O740,M741*MIN((B741-B$2)*Analysis!$B$19,1)&gt;Analysis!$B$18),TRUE,FALSE)</f>
        <v>1</v>
      </c>
      <c r="P741" t="b">
        <f>IF(OR('Flight Input'!N741=3,'Flight Input'!N741=9),TRUE,FALSE)</f>
        <v>1</v>
      </c>
      <c r="Q741">
        <f ca="1">IF(O741,Q740,SUM(C$2:C741)/COUNT(C$2:C741))+(Analysis!$D$14-500)/1000000</f>
        <v>9.8736943641175383</v>
      </c>
      <c r="R741">
        <f t="shared" ca="1" si="1497"/>
        <v>7.5627255882462663E-2</v>
      </c>
      <c r="S741">
        <f t="shared" ca="1" si="1503"/>
        <v>-3.5460175341351589E-2</v>
      </c>
      <c r="T741">
        <f ca="1">IF(P741,T740+S741*$D741,0)</f>
        <v>-0.87535170340584789</v>
      </c>
      <c r="U741">
        <f ca="1">IF($P741,T741*Analysis!$B$28+Analysis!$B$29,0)</f>
        <v>0.22032414829707597</v>
      </c>
      <c r="V741">
        <f ca="1">U741-'Flight Input'!$U741</f>
        <v>-2.4675851702924023E-2</v>
      </c>
      <c r="W741">
        <f ca="1">MEDIAN2(R741,Analysis!$B$5,2)</f>
        <v>7.5627255882462663E-2</v>
      </c>
      <c r="X741">
        <f t="shared" ref="X741:Y741" ca="1" si="1570">X740+W741*$D741</f>
        <v>-3.5460175341351589E-2</v>
      </c>
      <c r="Y741">
        <f t="shared" ca="1" si="1570"/>
        <v>-0.79895157992194965</v>
      </c>
      <c r="AA741">
        <f ca="1">AVERAGE2(W741,Analysis!$B$6,2)</f>
        <v>7.5627255882462663E-2</v>
      </c>
      <c r="AB741">
        <f t="shared" ref="AB741:AC741" ca="1" si="1571">AB740+AA741*$D741</f>
        <v>-3.5460175341351589E-2</v>
      </c>
      <c r="AC741">
        <f t="shared" ca="1" si="1571"/>
        <v>-0.79895157992194965</v>
      </c>
      <c r="AF741">
        <f ca="1">IF(B741&gt;0,C741-Analysis!$B$14,0)</f>
        <v>9.6154228542848941E-2</v>
      </c>
      <c r="AG741">
        <f ca="1">IF(B741&gt;0,AG740+AF741*$D741,0)</f>
        <v>1.6416207341654665E-2</v>
      </c>
      <c r="AH741">
        <f ca="1">IF(B741&gt;0,AH740+AG741*$D741,0)</f>
        <v>-0.75179281345860227</v>
      </c>
      <c r="AI741">
        <f ca="1">IF(AND(B741&gt;Analysis!$B$39,B741&lt;Analysis!$B$40),FilterInput(AF741,Analysis!$B$34,Analysis!$B$35),0)</f>
        <v>9.6154228542848941E-2</v>
      </c>
      <c r="AJ741">
        <f ca="1">MEDIAN2(AI741,Analysis!$B$5,2)</f>
        <v>9.6154228542848941E-2</v>
      </c>
      <c r="AK741">
        <f ca="1">AVERAGE2(AJ741,Analysis!$B$6,2)</f>
        <v>9.6154228542848941E-2</v>
      </c>
      <c r="AL741">
        <f ca="1">INTEGRAL2(R741,$B741,AL740,R740,$B740,Analysis!$B$22)</f>
        <v>-3.5460175341351603E-2</v>
      </c>
      <c r="AM741">
        <f ca="1">IF(AND(B741&lt;Analysis!$B$40,B741&gt;0),INTEGRAL2(AL741,$B741,AM740,AL740,$B740,Analysis!$B$23),0)</f>
        <v>-0.79895157992194954</v>
      </c>
      <c r="AN741">
        <f ca="1">IF($P741,AM741*Analysis!$B$30+Analysis!$B$31,0)</f>
        <v>0.22652421003902523</v>
      </c>
      <c r="AO741">
        <f ca="1">AN741-'Flight Input'!$U741</f>
        <v>-1.8475789960974764E-2</v>
      </c>
      <c r="AQ741">
        <f>Analysis!$B$36*'Flight Input'!U741+IF('Flight Input'!U741 &gt; 0,Analysis!$B$37,0)</f>
        <v>-0.98318499999999998</v>
      </c>
      <c r="AR741">
        <f ca="1">_xlfn.COVARIANCE.P($AN$102:$AN$1102,'Flight Input'!U741:U1741)</f>
        <v>0</v>
      </c>
    </row>
    <row r="742" spans="1:44" x14ac:dyDescent="0.3">
      <c r="A742">
        <v>740</v>
      </c>
      <c r="B742">
        <f>'Flight Input'!M742</f>
        <v>15.833064000005834</v>
      </c>
      <c r="C742">
        <f ca="1">INDIRECT(CONCATENATE("'Flight Input'!",Analysis!$B$2,A742+2))</f>
        <v>9.9618391800000019</v>
      </c>
      <c r="D742">
        <f t="shared" si="1494"/>
        <v>2.2049999999580905E-2</v>
      </c>
      <c r="F742">
        <f t="shared" ca="1" si="1500"/>
        <v>155.50636572724486</v>
      </c>
      <c r="G742">
        <f t="shared" ca="1" si="1501"/>
        <v>1232.638938658916</v>
      </c>
      <c r="I742">
        <f>SUM(D$2:D742)/COUNT(D$2:D742)</f>
        <v>2.13249513513654E-2</v>
      </c>
      <c r="J742">
        <f t="shared" si="1495"/>
        <v>1.0340000141744323</v>
      </c>
      <c r="L742">
        <f ca="1">VARA(C$2:C742)</f>
        <v>7.9356558249332146E-2</v>
      </c>
      <c r="M742">
        <f t="shared" ca="1" si="1496"/>
        <v>-4.7035925112943579E-3</v>
      </c>
      <c r="N742">
        <f t="shared" ca="1" si="1502"/>
        <v>0.56768979592919921</v>
      </c>
      <c r="O742" t="b">
        <f ca="1">IF(OR(O741,M742*MIN((B742-B$2)*Analysis!$B$19,1)&gt;Analysis!$B$18),TRUE,FALSE)</f>
        <v>1</v>
      </c>
      <c r="P742" t="b">
        <f>IF(OR('Flight Input'!N742=3,'Flight Input'!N742=9),TRUE,FALSE)</f>
        <v>1</v>
      </c>
      <c r="Q742">
        <f ca="1">IF(O742,Q741,SUM(C$2:C742)/COUNT(C$2:C742))+(Analysis!$D$14-500)/1000000</f>
        <v>9.8738043641175377</v>
      </c>
      <c r="R742">
        <f t="shared" ca="1" si="1497"/>
        <v>8.8034815882464201E-2</v>
      </c>
      <c r="S742">
        <f t="shared" ca="1" si="1503"/>
        <v>-3.3519007651180148E-2</v>
      </c>
      <c r="T742">
        <f ca="1">IF(P742,T741+S742*$D742,0)</f>
        <v>-0.87609079752454233</v>
      </c>
      <c r="U742">
        <f ca="1">IF($P742,T742*Analysis!$B$28+Analysis!$B$29,0)</f>
        <v>0.21995460123772875</v>
      </c>
      <c r="V742">
        <f ca="1">U742-'Flight Input'!$U742</f>
        <v>-2.4045398762271242E-2</v>
      </c>
      <c r="W742">
        <f ca="1">MEDIAN2(R742,Analysis!$B$5,2)</f>
        <v>8.8034815882464201E-2</v>
      </c>
      <c r="X742">
        <f t="shared" ref="X742:Y742" ca="1" si="1572">X741+W742*$D742</f>
        <v>-3.3519007651180148E-2</v>
      </c>
      <c r="Y742">
        <f t="shared" ca="1" si="1572"/>
        <v>-0.79969067404064409</v>
      </c>
      <c r="AA742">
        <f ca="1">AVERAGE2(W742,Analysis!$B$6,2)</f>
        <v>8.8034815882464201E-2</v>
      </c>
      <c r="AB742">
        <f t="shared" ref="AB742:AC742" ca="1" si="1573">AB741+AA742*$D742</f>
        <v>-3.3519007651180148E-2</v>
      </c>
      <c r="AC742">
        <f t="shared" ca="1" si="1573"/>
        <v>-0.79969067404064409</v>
      </c>
      <c r="AF742">
        <f ca="1">IF(B742&gt;0,C742-Analysis!$B$14,0)</f>
        <v>0.10867178854284987</v>
      </c>
      <c r="AG742">
        <f ca="1">IF(B742&gt;0,AG741+AF742*$D742,0)</f>
        <v>1.8812420278978961E-2</v>
      </c>
      <c r="AH742">
        <f ca="1">IF(B742&gt;0,AH741+AG742*$D742,0)</f>
        <v>-0.75137799959145868</v>
      </c>
      <c r="AI742">
        <f ca="1">IF(AND(B742&gt;Analysis!$B$39,B742&lt;Analysis!$B$40),FilterInput(AF742,Analysis!$B$34,Analysis!$B$35),0)</f>
        <v>0.10867178854284987</v>
      </c>
      <c r="AJ742">
        <f ca="1">MEDIAN2(AI742,Analysis!$B$5,2)</f>
        <v>0.10867178854284987</v>
      </c>
      <c r="AK742">
        <f ca="1">AVERAGE2(AJ742,Analysis!$B$6,2)</f>
        <v>0.10867178854284987</v>
      </c>
      <c r="AL742">
        <f ca="1">INTEGRAL2(R742,$B742,AL741,R741,$B741,Analysis!$B$22)</f>
        <v>-3.3519007651180162E-2</v>
      </c>
      <c r="AM742">
        <f ca="1">IF(AND(B742&lt;Analysis!$B$40,B742&gt;0),INTEGRAL2(AL742,$B742,AM741,AL741,$B741,Analysis!$B$23),0)</f>
        <v>-0.79969067404064398</v>
      </c>
      <c r="AN742">
        <f ca="1">IF($P742,AM742*Analysis!$B$30+Analysis!$B$31,0)</f>
        <v>0.22615466297967801</v>
      </c>
      <c r="AO742">
        <f ca="1">AN742-'Flight Input'!$U742</f>
        <v>-1.7845337020321983E-2</v>
      </c>
      <c r="AQ742">
        <f>Analysis!$B$36*'Flight Input'!U742+IF('Flight Input'!U742 &gt; 0,Analysis!$B$37,0)</f>
        <v>-0.98517199999999994</v>
      </c>
      <c r="AR742">
        <f ca="1">_xlfn.COVARIANCE.P($AN$102:$AN$1102,'Flight Input'!U742:U1742)</f>
        <v>0</v>
      </c>
    </row>
    <row r="743" spans="1:44" x14ac:dyDescent="0.3">
      <c r="A743">
        <v>741</v>
      </c>
      <c r="B743">
        <f>'Flight Input'!M743</f>
        <v>15.851758000004338</v>
      </c>
      <c r="C743">
        <f ca="1">INDIRECT(CONCATENATE("'Flight Input'!",Analysis!$B$2,A743+2))</f>
        <v>10.00321776</v>
      </c>
      <c r="D743">
        <f t="shared" si="1494"/>
        <v>1.8693999998504296E-2</v>
      </c>
      <c r="F743">
        <f t="shared" ca="1" si="1500"/>
        <v>155.69336588003534</v>
      </c>
      <c r="G743">
        <f t="shared" ca="1" si="1501"/>
        <v>1235.5494704404446</v>
      </c>
      <c r="I743">
        <f>SUM(D$2:D743)/COUNT(D$2:D743)</f>
        <v>2.1321400809728611E-2</v>
      </c>
      <c r="J743">
        <f t="shared" si="1495"/>
        <v>0.87677166079887792</v>
      </c>
      <c r="L743">
        <f ca="1">VARA(C$2:C743)</f>
        <v>7.9261225712120839E-2</v>
      </c>
      <c r="M743">
        <f t="shared" ca="1" si="1496"/>
        <v>-5.0996328885703586E-3</v>
      </c>
      <c r="N743">
        <f t="shared" ca="1" si="1502"/>
        <v>2.2134684927414603</v>
      </c>
      <c r="O743" t="b">
        <f ca="1">IF(OR(O742,M743*MIN((B743-B$2)*Analysis!$B$19,1)&gt;Analysis!$B$18),TRUE,FALSE)</f>
        <v>1</v>
      </c>
      <c r="P743" t="b">
        <f>IF(OR('Flight Input'!N743=3,'Flight Input'!N743=9),TRUE,FALSE)</f>
        <v>1</v>
      </c>
      <c r="Q743">
        <f ca="1">IF(O743,Q742,SUM(C$2:C743)/COUNT(C$2:C743))+(Analysis!$D$14-500)/1000000</f>
        <v>9.8739143641175371</v>
      </c>
      <c r="R743">
        <f t="shared" ca="1" si="1497"/>
        <v>0.12930339588246298</v>
      </c>
      <c r="S743">
        <f t="shared" ca="1" si="1503"/>
        <v>-3.1101809968746785E-2</v>
      </c>
      <c r="T743">
        <f ca="1">IF(P743,T742+S743*$D743,0)</f>
        <v>-0.87667221476005153</v>
      </c>
      <c r="U743">
        <f ca="1">IF($P743,T743*Analysis!$B$28+Analysis!$B$29,0)</f>
        <v>0.21966389261997415</v>
      </c>
      <c r="V743">
        <f ca="1">U743-'Flight Input'!$U743</f>
        <v>-2.5336107380025841E-2</v>
      </c>
      <c r="W743">
        <f ca="1">MEDIAN2(R743,Analysis!$B$5,2)</f>
        <v>0.12930339588246298</v>
      </c>
      <c r="X743">
        <f t="shared" ref="X743:Y743" ca="1" si="1574">X742+W743*$D743</f>
        <v>-3.1101809968746785E-2</v>
      </c>
      <c r="Y743">
        <f t="shared" ca="1" si="1574"/>
        <v>-0.80027209127615329</v>
      </c>
      <c r="AA743">
        <f ca="1">AVERAGE2(W743,Analysis!$B$6,2)</f>
        <v>0.12930339588246298</v>
      </c>
      <c r="AB743">
        <f t="shared" ref="AB743:AC743" ca="1" si="1575">AB742+AA743*$D743</f>
        <v>-3.1101809968746785E-2</v>
      </c>
      <c r="AC743">
        <f t="shared" ca="1" si="1575"/>
        <v>-0.80027209127615329</v>
      </c>
      <c r="AF743">
        <f ca="1">IF(B743&gt;0,C743-Analysis!$B$14,0)</f>
        <v>0.15005036854284803</v>
      </c>
      <c r="AG743">
        <f ca="1">IF(B743&gt;0,AG742+AF743*$D743,0)</f>
        <v>2.1617461868294531E-2</v>
      </c>
      <c r="AH743">
        <f ca="1">IF(B743&gt;0,AH742+AG743*$D743,0)</f>
        <v>-0.75097388275932508</v>
      </c>
      <c r="AI743">
        <f ca="1">IF(AND(B743&gt;Analysis!$B$39,B743&lt;Analysis!$B$40),FilterInput(AF743,Analysis!$B$34,Analysis!$B$35),0)</f>
        <v>0.15005036854284803</v>
      </c>
      <c r="AJ743">
        <f ca="1">MEDIAN2(AI743,Analysis!$B$5,2)</f>
        <v>0.15005036854284803</v>
      </c>
      <c r="AK743">
        <f ca="1">AVERAGE2(AJ743,Analysis!$B$6,2)</f>
        <v>0.15005036854284803</v>
      </c>
      <c r="AL743">
        <f ca="1">INTEGRAL2(R743,$B743,AL742,R742,$B742,Analysis!$B$22)</f>
        <v>-3.1101809968746799E-2</v>
      </c>
      <c r="AM743">
        <f ca="1">IF(AND(B743&lt;Analysis!$B$40,B743&gt;0),INTEGRAL2(AL743,$B743,AM742,AL742,$B742,Analysis!$B$23),0)</f>
        <v>-0.80027209127615317</v>
      </c>
      <c r="AN743">
        <f ca="1">IF($P743,AM743*Analysis!$B$30+Analysis!$B$31,0)</f>
        <v>0.22586395436192341</v>
      </c>
      <c r="AO743">
        <f ca="1">AN743-'Flight Input'!$U743</f>
        <v>-1.9136045638076582E-2</v>
      </c>
      <c r="AQ743">
        <f>Analysis!$B$36*'Flight Input'!U743+IF('Flight Input'!U743 &gt; 0,Analysis!$B$37,0)</f>
        <v>-0.98318499999999998</v>
      </c>
      <c r="AR743">
        <f ca="1">_xlfn.COVARIANCE.P($AN$102:$AN$1102,'Flight Input'!U743:U1743)</f>
        <v>0</v>
      </c>
    </row>
    <row r="744" spans="1:44" x14ac:dyDescent="0.3">
      <c r="A744">
        <v>742</v>
      </c>
      <c r="B744">
        <f>'Flight Input'!M744</f>
        <v>15.872119999999995</v>
      </c>
      <c r="C744">
        <f ca="1">INDIRECT(CONCATENATE("'Flight Input'!",Analysis!$B$2,A744+2))</f>
        <v>10.302295230000002</v>
      </c>
      <c r="D744">
        <f t="shared" si="1494"/>
        <v>2.0361999995657243E-2</v>
      </c>
      <c r="F744">
        <f t="shared" ca="1" si="1500"/>
        <v>155.90314121546388</v>
      </c>
      <c r="G744">
        <f t="shared" ca="1" si="1501"/>
        <v>1238.7239702011968</v>
      </c>
      <c r="I744">
        <f>SUM(D$2:D744)/COUNT(D$2:D744)</f>
        <v>2.1320107816717733E-2</v>
      </c>
      <c r="J744">
        <f t="shared" si="1495"/>
        <v>0.9550608360287367</v>
      </c>
      <c r="L744">
        <f ca="1">VARA(C$2:C744)</f>
        <v>7.9361610338030131E-2</v>
      </c>
      <c r="M744">
        <f t="shared" ca="1" si="1496"/>
        <v>4.9299983268196361E-3</v>
      </c>
      <c r="N744">
        <f t="shared" ca="1" si="1502"/>
        <v>14.68802033512369</v>
      </c>
      <c r="O744" t="b">
        <f ca="1">IF(OR(O743,M744*MIN((B744-B$2)*Analysis!$B$19,1)&gt;Analysis!$B$18),TRUE,FALSE)</f>
        <v>1</v>
      </c>
      <c r="P744" t="b">
        <f>IF(OR('Flight Input'!N744=3,'Flight Input'!N744=9),TRUE,FALSE)</f>
        <v>1</v>
      </c>
      <c r="Q744">
        <f ca="1">IF(O744,Q743,SUM(C$2:C744)/COUNT(C$2:C744))+(Analysis!$D$14-500)/1000000</f>
        <v>9.8740243641175365</v>
      </c>
      <c r="R744">
        <f t="shared" ca="1" si="1497"/>
        <v>0.42827086588246566</v>
      </c>
      <c r="S744">
        <f t="shared" ca="1" si="1503"/>
        <v>-2.2381358599507895E-2</v>
      </c>
      <c r="T744">
        <f ca="1">IF(P744,T743+S744*$D744,0)</f>
        <v>-0.87712794398375749</v>
      </c>
      <c r="U744">
        <f ca="1">IF($P744,T744*Analysis!$B$28+Analysis!$B$29,0)</f>
        <v>0.21943602800812118</v>
      </c>
      <c r="V744">
        <f ca="1">U744-'Flight Input'!$U744</f>
        <v>-2.556397199187882E-2</v>
      </c>
      <c r="W744">
        <f ca="1">MEDIAN2(R744,Analysis!$B$5,2)</f>
        <v>0.42827086588246566</v>
      </c>
      <c r="X744">
        <f t="shared" ref="X744:Y744" ca="1" si="1576">X743+W744*$D744</f>
        <v>-2.2381358599507895E-2</v>
      </c>
      <c r="Y744">
        <f t="shared" ca="1" si="1576"/>
        <v>-0.80072782049985924</v>
      </c>
      <c r="AA744">
        <f ca="1">AVERAGE2(W744,Analysis!$B$6,2)</f>
        <v>0.42827086588246566</v>
      </c>
      <c r="AB744">
        <f t="shared" ref="AB744:AC744" ca="1" si="1577">AB743+AA744*$D744</f>
        <v>-2.2381358599507895E-2</v>
      </c>
      <c r="AC744">
        <f t="shared" ca="1" si="1577"/>
        <v>-0.80072782049985924</v>
      </c>
      <c r="AF744">
        <f ca="1">IF(B744&gt;0,C744-Analysis!$B$14,0)</f>
        <v>0.4491278385428501</v>
      </c>
      <c r="AG744">
        <f ca="1">IF(B744&gt;0,AG743+AF744*$D744,0)</f>
        <v>3.0762602914753592E-2</v>
      </c>
      <c r="AH744">
        <f ca="1">IF(B744&gt;0,AH743+AG744*$D744,0)</f>
        <v>-0.75034749463890849</v>
      </c>
      <c r="AI744">
        <f ca="1">IF(AND(B744&gt;Analysis!$B$39,B744&lt;Analysis!$B$40),FilterInput(AF744,Analysis!$B$34,Analysis!$B$35),0)</f>
        <v>0.4491278385428501</v>
      </c>
      <c r="AJ744">
        <f ca="1">MEDIAN2(AI744,Analysis!$B$5,2)</f>
        <v>0.4491278385428501</v>
      </c>
      <c r="AK744">
        <f ca="1">AVERAGE2(AJ744,Analysis!$B$6,2)</f>
        <v>0.4491278385428501</v>
      </c>
      <c r="AL744">
        <f ca="1">INTEGRAL2(R744,$B744,AL743,R743,$B743,Analysis!$B$22)</f>
        <v>-2.2381358599507909E-2</v>
      </c>
      <c r="AM744">
        <f ca="1">IF(AND(B744&lt;Analysis!$B$40,B744&gt;0),INTEGRAL2(AL744,$B744,AM743,AL743,$B743,Analysis!$B$23),0)</f>
        <v>-0.80072782049985913</v>
      </c>
      <c r="AN744">
        <f ca="1">IF($P744,AM744*Analysis!$B$30+Analysis!$B$31,0)</f>
        <v>0.22563608975007043</v>
      </c>
      <c r="AO744">
        <f ca="1">AN744-'Flight Input'!$U744</f>
        <v>-1.9363910249929561E-2</v>
      </c>
      <c r="AQ744">
        <f>Analysis!$B$36*'Flight Input'!U744+IF('Flight Input'!U744 &gt; 0,Analysis!$B$37,0)</f>
        <v>-0.98318499999999998</v>
      </c>
      <c r="AR744">
        <f ca="1">_xlfn.COVARIANCE.P($AN$102:$AN$1102,'Flight Input'!U744:U1744)</f>
        <v>0</v>
      </c>
    </row>
    <row r="745" spans="1:44" x14ac:dyDescent="0.3">
      <c r="A745">
        <v>743</v>
      </c>
      <c r="B745">
        <f>'Flight Input'!M745</f>
        <v>15.886606000000029</v>
      </c>
      <c r="C745">
        <f ca="1">INDIRECT(CONCATENATE("'Flight Input'!",Analysis!$B$2,A745+2))</f>
        <v>10.13339646</v>
      </c>
      <c r="D745">
        <f t="shared" si="1494"/>
        <v>1.4486000000033528E-2</v>
      </c>
      <c r="F745">
        <f t="shared" ca="1" si="1500"/>
        <v>156.04993359658377</v>
      </c>
      <c r="G745">
        <f t="shared" ca="1" si="1501"/>
        <v>1240.9845095392823</v>
      </c>
      <c r="I745">
        <f>SUM(D$2:D745)/COUNT(D$2:D745)</f>
        <v>2.1310909825039828E-2</v>
      </c>
      <c r="J745">
        <f t="shared" si="1495"/>
        <v>0.67974573206690647</v>
      </c>
      <c r="L745">
        <f ca="1">VARA(C$2:C745)</f>
        <v>7.9321603615471081E-2</v>
      </c>
      <c r="M745">
        <f t="shared" ca="1" si="1496"/>
        <v>-2.7617508324559487E-3</v>
      </c>
      <c r="N745">
        <f t="shared" ca="1" si="1502"/>
        <v>-11.659448432942915</v>
      </c>
      <c r="O745" t="b">
        <f ca="1">IF(OR(O744,M745*MIN((B745-B$2)*Analysis!$B$19,1)&gt;Analysis!$B$18),TRUE,FALSE)</f>
        <v>1</v>
      </c>
      <c r="P745" t="b">
        <f>IF(OR('Flight Input'!N745=3,'Flight Input'!N745=9),TRUE,FALSE)</f>
        <v>1</v>
      </c>
      <c r="Q745">
        <f ca="1">IF(O745,Q744,SUM(C$2:C745)/COUNT(C$2:C745))+(Analysis!$D$14-500)/1000000</f>
        <v>9.8741343641175359</v>
      </c>
      <c r="R745">
        <f t="shared" ca="1" si="1497"/>
        <v>0.25926209588246429</v>
      </c>
      <c r="S745">
        <f t="shared" ca="1" si="1503"/>
        <v>-1.8625687878545825E-2</v>
      </c>
      <c r="T745">
        <f ca="1">IF(P745,T744+S745*$D745,0)</f>
        <v>-0.87739775569836675</v>
      </c>
      <c r="U745">
        <f ca="1">IF($P745,T745*Analysis!$B$28+Analysis!$B$29,0)</f>
        <v>0.21930112215081654</v>
      </c>
      <c r="V745">
        <f ca="1">U745-'Flight Input'!$U745</f>
        <v>-2.5698877849183455E-2</v>
      </c>
      <c r="W745">
        <f ca="1">MEDIAN2(R745,Analysis!$B$5,2)</f>
        <v>0.25926209588246429</v>
      </c>
      <c r="X745">
        <f t="shared" ref="X745:Y745" ca="1" si="1578">X744+W745*$D745</f>
        <v>-1.8625687878545825E-2</v>
      </c>
      <c r="Y745">
        <f t="shared" ca="1" si="1578"/>
        <v>-0.80099763221446851</v>
      </c>
      <c r="AA745">
        <f ca="1">AVERAGE2(W745,Analysis!$B$6,2)</f>
        <v>0.25926209588246429</v>
      </c>
      <c r="AB745">
        <f t="shared" ref="AB745:AC745" ca="1" si="1579">AB744+AA745*$D745</f>
        <v>-1.8625687878545825E-2</v>
      </c>
      <c r="AC745">
        <f t="shared" ca="1" si="1579"/>
        <v>-0.80099763221446851</v>
      </c>
      <c r="AF745">
        <f ca="1">IF(B745&gt;0,C745-Analysis!$B$14,0)</f>
        <v>0.28022906854284813</v>
      </c>
      <c r="AG745">
        <f ca="1">IF(B745&gt;0,AG744+AF745*$D745,0)</f>
        <v>3.4822001201674682E-2</v>
      </c>
      <c r="AH745">
        <f ca="1">IF(B745&gt;0,AH744+AG745*$D745,0)</f>
        <v>-0.74984306312949989</v>
      </c>
      <c r="AI745">
        <f ca="1">IF(AND(B745&gt;Analysis!$B$39,B745&lt;Analysis!$B$40),FilterInput(AF745,Analysis!$B$34,Analysis!$B$35),0)</f>
        <v>0.28022906854284813</v>
      </c>
      <c r="AJ745">
        <f ca="1">MEDIAN2(AI745,Analysis!$B$5,2)</f>
        <v>0.28022906854284813</v>
      </c>
      <c r="AK745">
        <f ca="1">AVERAGE2(AJ745,Analysis!$B$6,2)</f>
        <v>0.28022906854284813</v>
      </c>
      <c r="AL745">
        <f ca="1">INTEGRAL2(R745,$B745,AL744,R744,$B744,Analysis!$B$22)</f>
        <v>-1.8625687878545839E-2</v>
      </c>
      <c r="AM745">
        <f ca="1">IF(AND(B745&lt;Analysis!$B$40,B745&gt;0),INTEGRAL2(AL745,$B745,AM744,AL744,$B744,Analysis!$B$23),0)</f>
        <v>-0.8009976322144684</v>
      </c>
      <c r="AN745">
        <f ca="1">IF($P745,AM745*Analysis!$B$30+Analysis!$B$31,0)</f>
        <v>0.2255011838927658</v>
      </c>
      <c r="AO745">
        <f ca="1">AN745-'Flight Input'!$U745</f>
        <v>-1.9498816107234196E-2</v>
      </c>
      <c r="AQ745">
        <f>Analysis!$B$36*'Flight Input'!U745+IF('Flight Input'!U745 &gt; 0,Analysis!$B$37,0)</f>
        <v>-0.98318499999999998</v>
      </c>
      <c r="AR745">
        <f ca="1">_xlfn.COVARIANCE.P($AN$102:$AN$1102,'Flight Input'!U745:U1745)</f>
        <v>0</v>
      </c>
    </row>
    <row r="746" spans="1:44" x14ac:dyDescent="0.3">
      <c r="A746">
        <v>744</v>
      </c>
      <c r="B746">
        <f>'Flight Input'!M746</f>
        <v>15.912100999994436</v>
      </c>
      <c r="C746">
        <f ca="1">INDIRECT(CONCATENATE("'Flight Input'!",Analysis!$B$2,A746+2))</f>
        <v>10.034276220000001</v>
      </c>
      <c r="D746">
        <f t="shared" si="1494"/>
        <v>2.5494999994407408E-2</v>
      </c>
      <c r="F746">
        <f t="shared" ca="1" si="1500"/>
        <v>156.30575746875655</v>
      </c>
      <c r="G746">
        <f t="shared" ca="1" si="1501"/>
        <v>1244.9695248250741</v>
      </c>
      <c r="I746">
        <f>SUM(D$2:D746)/COUNT(D$2:D746)</f>
        <v>2.1316533602149194E-2</v>
      </c>
      <c r="J746">
        <f t="shared" si="1495"/>
        <v>1.1960199753977321</v>
      </c>
      <c r="L746">
        <f ca="1">VARA(C$2:C746)</f>
        <v>7.9235468917909294E-2</v>
      </c>
      <c r="M746">
        <f t="shared" ca="1" si="1496"/>
        <v>-3.378493727424289E-3</v>
      </c>
      <c r="N746">
        <f t="shared" ca="1" si="1502"/>
        <v>-3.8878305558636037</v>
      </c>
      <c r="O746" t="b">
        <f ca="1">IF(OR(O745,M746*MIN((B746-B$2)*Analysis!$B$19,1)&gt;Analysis!$B$18),TRUE,FALSE)</f>
        <v>1</v>
      </c>
      <c r="P746" t="b">
        <f>IF(OR('Flight Input'!N746=3,'Flight Input'!N746=9),TRUE,FALSE)</f>
        <v>1</v>
      </c>
      <c r="Q746">
        <f ca="1">IF(O746,Q745,SUM(C$2:C746)/COUNT(C$2:C746))+(Analysis!$D$14-500)/1000000</f>
        <v>9.8742443641175353</v>
      </c>
      <c r="R746">
        <f t="shared" ca="1" si="1497"/>
        <v>0.16003185588246538</v>
      </c>
      <c r="S746">
        <f t="shared" ca="1" si="1503"/>
        <v>-1.4545675713717364E-2</v>
      </c>
      <c r="T746">
        <f ca="1">IF(P746,T745+S746*$D746,0)</f>
        <v>-0.87776859770060667</v>
      </c>
      <c r="U746">
        <f ca="1">IF($P746,T746*Analysis!$B$28+Analysis!$B$29,0)</f>
        <v>0.21911570114969658</v>
      </c>
      <c r="V746">
        <f ca="1">U746-'Flight Input'!$U746</f>
        <v>-2.6884298850303412E-2</v>
      </c>
      <c r="W746">
        <f ca="1">MEDIAN2(R746,Analysis!$B$5,2)</f>
        <v>0.16003185588246538</v>
      </c>
      <c r="X746">
        <f t="shared" ref="X746:Y746" ca="1" si="1580">X745+W746*$D746</f>
        <v>-1.4545675713717364E-2</v>
      </c>
      <c r="Y746">
        <f t="shared" ca="1" si="1580"/>
        <v>-0.80136847421670843</v>
      </c>
      <c r="AA746">
        <f ca="1">AVERAGE2(W746,Analysis!$B$6,2)</f>
        <v>0.16003185588246538</v>
      </c>
      <c r="AB746">
        <f t="shared" ref="AB746:AC746" ca="1" si="1581">AB745+AA746*$D746</f>
        <v>-1.4545675713717364E-2</v>
      </c>
      <c r="AC746">
        <f t="shared" ca="1" si="1581"/>
        <v>-0.80136847421670843</v>
      </c>
      <c r="AF746">
        <f ca="1">IF(B746&gt;0,C746-Analysis!$B$14,0)</f>
        <v>0.1811088285428486</v>
      </c>
      <c r="AG746">
        <f ca="1">IF(B746&gt;0,AG745+AF746*$D746,0)</f>
        <v>3.9439370784361737E-2</v>
      </c>
      <c r="AH746">
        <f ca="1">IF(B746&gt;0,AH745+AG746*$D746,0)</f>
        <v>-0.74883755637157312</v>
      </c>
      <c r="AI746">
        <f ca="1">IF(AND(B746&gt;Analysis!$B$39,B746&lt;Analysis!$B$40),FilterInput(AF746,Analysis!$B$34,Analysis!$B$35),0)</f>
        <v>0.1811088285428486</v>
      </c>
      <c r="AJ746">
        <f ca="1">MEDIAN2(AI746,Analysis!$B$5,2)</f>
        <v>0.1811088285428486</v>
      </c>
      <c r="AK746">
        <f ca="1">AVERAGE2(AJ746,Analysis!$B$6,2)</f>
        <v>0.1811088285428486</v>
      </c>
      <c r="AL746">
        <f ca="1">INTEGRAL2(R746,$B746,AL745,R745,$B745,Analysis!$B$22)</f>
        <v>-1.4545675713717376E-2</v>
      </c>
      <c r="AM746">
        <f ca="1">IF(AND(B746&lt;Analysis!$B$40,B746&gt;0),INTEGRAL2(AL746,$B746,AM745,AL745,$B745,Analysis!$B$23),0)</f>
        <v>-0.80136847421670832</v>
      </c>
      <c r="AN746">
        <f ca="1">IF($P746,AM746*Analysis!$B$30+Analysis!$B$31,0)</f>
        <v>0.22531576289164584</v>
      </c>
      <c r="AO746">
        <f ca="1">AN746-'Flight Input'!$U746</f>
        <v>-2.0684237108354153E-2</v>
      </c>
      <c r="AQ746">
        <f>Analysis!$B$36*'Flight Input'!U746+IF('Flight Input'!U746 &gt; 0,Analysis!$B$37,0)</f>
        <v>-0.98119800000000001</v>
      </c>
      <c r="AR746">
        <f ca="1">_xlfn.COVARIANCE.P($AN$102:$AN$1102,'Flight Input'!U746:U1746)</f>
        <v>0</v>
      </c>
    </row>
    <row r="747" spans="1:44" x14ac:dyDescent="0.3">
      <c r="A747">
        <v>745</v>
      </c>
      <c r="B747">
        <f>'Flight Input'!M747</f>
        <v>15.931593000001158</v>
      </c>
      <c r="C747">
        <f ca="1">INDIRECT(CONCATENATE("'Flight Input'!",Analysis!$B$2,A747+2))</f>
        <v>9.8660935799999994</v>
      </c>
      <c r="D747">
        <f t="shared" si="1494"/>
        <v>1.9492000006721355E-2</v>
      </c>
      <c r="F747">
        <f t="shared" ca="1" si="1500"/>
        <v>156.49806736488424</v>
      </c>
      <c r="G747">
        <f t="shared" ca="1" si="1501"/>
        <v>1248.0199851552022</v>
      </c>
      <c r="I747">
        <f>SUM(D$2:D747)/COUNT(D$2:D747)</f>
        <v>2.1314084563766069E-2</v>
      </c>
      <c r="J747">
        <f t="shared" si="1495"/>
        <v>0.91451265234528267</v>
      </c>
      <c r="L747">
        <f ca="1">VARA(C$2:C747)</f>
        <v>7.9131806073035479E-2</v>
      </c>
      <c r="M747">
        <f t="shared" ca="1" si="1496"/>
        <v>-5.318225160992637E-3</v>
      </c>
      <c r="N747">
        <f t="shared" ca="1" si="1502"/>
        <v>-8.6282905777758803</v>
      </c>
      <c r="O747" t="b">
        <f ca="1">IF(OR(O746,M747*MIN((B747-B$2)*Analysis!$B$19,1)&gt;Analysis!$B$18),TRUE,FALSE)</f>
        <v>1</v>
      </c>
      <c r="P747" t="b">
        <f>IF(OR('Flight Input'!N747=3,'Flight Input'!N747=9),TRUE,FALSE)</f>
        <v>1</v>
      </c>
      <c r="Q747">
        <f ca="1">IF(O747,Q746,SUM(C$2:C747)/COUNT(C$2:C747))+(Analysis!$D$14-500)/1000000</f>
        <v>9.8743543641175346</v>
      </c>
      <c r="R747">
        <f t="shared" ca="1" si="1497"/>
        <v>-8.2607841175352803E-3</v>
      </c>
      <c r="S747">
        <f t="shared" ca="1" si="1503"/>
        <v>-1.4706694917791885E-2</v>
      </c>
      <c r="T747">
        <f ca="1">IF(P747,T746+S747*$D747,0)</f>
        <v>-0.87805526059804306</v>
      </c>
      <c r="U747">
        <f ca="1">IF($P747,T747*Analysis!$B$28+Analysis!$B$29,0)</f>
        <v>0.21897236970097839</v>
      </c>
      <c r="V747">
        <f ca="1">U747-'Flight Input'!$U747</f>
        <v>-2.6027630299021609E-2</v>
      </c>
      <c r="W747">
        <f ca="1">MEDIAN2(R747,Analysis!$B$5,2)</f>
        <v>-8.2607841175352803E-3</v>
      </c>
      <c r="X747">
        <f t="shared" ref="X747:Y747" ca="1" si="1582">X746+W747*$D747</f>
        <v>-1.4706694917791885E-2</v>
      </c>
      <c r="Y747">
        <f t="shared" ca="1" si="1582"/>
        <v>-0.80165513711414482</v>
      </c>
      <c r="AA747">
        <f ca="1">AVERAGE2(W747,Analysis!$B$6,2)</f>
        <v>-8.2607841175352803E-3</v>
      </c>
      <c r="AB747">
        <f t="shared" ref="AB747:AC747" ca="1" si="1583">AB746+AA747*$D747</f>
        <v>-1.4706694917791885E-2</v>
      </c>
      <c r="AC747">
        <f t="shared" ca="1" si="1583"/>
        <v>-0.80165513711414482</v>
      </c>
      <c r="AF747">
        <f ca="1">IF(B747&gt;0,C747-Analysis!$B$14,0)</f>
        <v>1.2926188542847328E-2</v>
      </c>
      <c r="AG747">
        <f ca="1">IF(B747&gt;0,AG746+AF747*$D747,0)</f>
        <v>3.9691328051525795E-2</v>
      </c>
      <c r="AH747">
        <f ca="1">IF(B747&gt;0,AH746+AG747*$D747,0)</f>
        <v>-0.74806389300492604</v>
      </c>
      <c r="AI747">
        <f ca="1">IF(AND(B747&gt;Analysis!$B$39,B747&lt;Analysis!$B$40),FilterInput(AF747,Analysis!$B$34,Analysis!$B$35),0)</f>
        <v>1.2926188542847328E-2</v>
      </c>
      <c r="AJ747">
        <f ca="1">MEDIAN2(AI747,Analysis!$B$5,2)</f>
        <v>1.2926188542847328E-2</v>
      </c>
      <c r="AK747">
        <f ca="1">AVERAGE2(AJ747,Analysis!$B$6,2)</f>
        <v>1.2926188542847328E-2</v>
      </c>
      <c r="AL747">
        <f ca="1">INTEGRAL2(R747,$B747,AL746,R746,$B746,Analysis!$B$22)</f>
        <v>-1.4706694917791897E-2</v>
      </c>
      <c r="AM747">
        <f ca="1">IF(AND(B747&lt;Analysis!$B$40,B747&gt;0),INTEGRAL2(AL747,$B747,AM746,AL746,$B746,Analysis!$B$23),0)</f>
        <v>-0.80165513711414471</v>
      </c>
      <c r="AN747">
        <f ca="1">IF($P747,AM747*Analysis!$B$30+Analysis!$B$31,0)</f>
        <v>0.22517243144292765</v>
      </c>
      <c r="AO747">
        <f ca="1">AN747-'Flight Input'!$U747</f>
        <v>-1.982756855707235E-2</v>
      </c>
      <c r="AQ747">
        <f>Analysis!$B$36*'Flight Input'!U747+IF('Flight Input'!U747 &gt; 0,Analysis!$B$37,0)</f>
        <v>-0.98318499999999998</v>
      </c>
      <c r="AR747">
        <f ca="1">_xlfn.COVARIANCE.P($AN$102:$AN$1102,'Flight Input'!U747:U1747)</f>
        <v>0</v>
      </c>
    </row>
    <row r="748" spans="1:44" x14ac:dyDescent="0.3">
      <c r="A748">
        <v>746</v>
      </c>
      <c r="B748">
        <f>'Flight Input'!M748</f>
        <v>15.946718999999575</v>
      </c>
      <c r="C748">
        <f ca="1">INDIRECT(CONCATENATE("'Flight Input'!",Analysis!$B$2,A748+2))</f>
        <v>10.046705490000001</v>
      </c>
      <c r="D748">
        <f t="shared" si="1494"/>
        <v>1.5125999998417683E-2</v>
      </c>
      <c r="F748">
        <f t="shared" ca="1" si="1500"/>
        <v>156.65003383211007</v>
      </c>
      <c r="G748">
        <f t="shared" ca="1" si="1501"/>
        <v>1250.3894735666988</v>
      </c>
      <c r="I748">
        <f>SUM(D$2:D748)/COUNT(D$2:D748)</f>
        <v>2.1305789544241473E-2</v>
      </c>
      <c r="J748">
        <f t="shared" si="1495"/>
        <v>0.709947874356336</v>
      </c>
      <c r="L748">
        <f ca="1">VARA(C$2:C748)</f>
        <v>7.9050435707631025E-2</v>
      </c>
      <c r="M748">
        <f t="shared" ca="1" si="1496"/>
        <v>-5.3795032006456467E-3</v>
      </c>
      <c r="N748">
        <f t="shared" ca="1" si="1502"/>
        <v>11.940493852895351</v>
      </c>
      <c r="O748" t="b">
        <f ca="1">IF(OR(O747,M748*MIN((B748-B$2)*Analysis!$B$19,1)&gt;Analysis!$B$18),TRUE,FALSE)</f>
        <v>1</v>
      </c>
      <c r="P748" t="b">
        <f>IF(OR('Flight Input'!N748=3,'Flight Input'!N748=9),TRUE,FALSE)</f>
        <v>1</v>
      </c>
      <c r="Q748">
        <f ca="1">IF(O748,Q747,SUM(C$2:C748)/COUNT(C$2:C748))+(Analysis!$D$14-500)/1000000</f>
        <v>9.874464364117534</v>
      </c>
      <c r="R748">
        <f t="shared" ca="1" si="1497"/>
        <v>0.17224112588246676</v>
      </c>
      <c r="S748">
        <f t="shared" ca="1" si="1503"/>
        <v>-1.2101375647966234E-2</v>
      </c>
      <c r="T748">
        <f ca="1">IF(P748,T747+S748*$D748,0)</f>
        <v>-0.878238306006075</v>
      </c>
      <c r="U748">
        <f ca="1">IF($P748,T748*Analysis!$B$28+Analysis!$B$29,0)</f>
        <v>0.21888084699696242</v>
      </c>
      <c r="V748">
        <f ca="1">U748-'Flight Input'!$U748</f>
        <v>-2.7119153003037577E-2</v>
      </c>
      <c r="W748">
        <f ca="1">MEDIAN2(R748,Analysis!$B$5,2)</f>
        <v>0.17224112588246676</v>
      </c>
      <c r="X748">
        <f t="shared" ref="X748:Y748" ca="1" si="1584">X747+W748*$D748</f>
        <v>-1.2101375647966234E-2</v>
      </c>
      <c r="Y748">
        <f t="shared" ca="1" si="1584"/>
        <v>-0.80183818252217676</v>
      </c>
      <c r="AA748">
        <f ca="1">AVERAGE2(W748,Analysis!$B$6,2)</f>
        <v>0.17224112588246676</v>
      </c>
      <c r="AB748">
        <f t="shared" ref="AB748:AC748" ca="1" si="1585">AB747+AA748*$D748</f>
        <v>-1.2101375647966234E-2</v>
      </c>
      <c r="AC748">
        <f t="shared" ca="1" si="1585"/>
        <v>-0.80183818252217676</v>
      </c>
      <c r="AF748">
        <f ca="1">IF(B748&gt;0,C748-Analysis!$B$14,0)</f>
        <v>0.19353809854284876</v>
      </c>
      <c r="AG748">
        <f ca="1">IF(B748&gt;0,AG747+AF748*$D748,0)</f>
        <v>4.261878532977869E-2</v>
      </c>
      <c r="AH748">
        <f ca="1">IF(B748&gt;0,AH747+AG748*$D748,0)</f>
        <v>-0.74741924125809522</v>
      </c>
      <c r="AI748">
        <f ca="1">IF(AND(B748&gt;Analysis!$B$39,B748&lt;Analysis!$B$40),FilterInput(AF748,Analysis!$B$34,Analysis!$B$35),0)</f>
        <v>0.19353809854284876</v>
      </c>
      <c r="AJ748">
        <f ca="1">MEDIAN2(AI748,Analysis!$B$5,2)</f>
        <v>0.19353809854284876</v>
      </c>
      <c r="AK748">
        <f ca="1">AVERAGE2(AJ748,Analysis!$B$6,2)</f>
        <v>0.19353809854284876</v>
      </c>
      <c r="AL748">
        <f ca="1">INTEGRAL2(R748,$B748,AL747,R747,$B747,Analysis!$B$22)</f>
        <v>-1.2101375647966246E-2</v>
      </c>
      <c r="AM748">
        <f ca="1">IF(AND(B748&lt;Analysis!$B$40,B748&gt;0),INTEGRAL2(AL748,$B748,AM747,AL747,$B747,Analysis!$B$23),0)</f>
        <v>-0.80183818252217665</v>
      </c>
      <c r="AN748">
        <f ca="1">IF($P748,AM748*Analysis!$B$30+Analysis!$B$31,0)</f>
        <v>0.22508090873891168</v>
      </c>
      <c r="AO748">
        <f ca="1">AN748-'Flight Input'!$U748</f>
        <v>-2.0919091261088318E-2</v>
      </c>
      <c r="AQ748">
        <f>Analysis!$B$36*'Flight Input'!U748+IF('Flight Input'!U748 &gt; 0,Analysis!$B$37,0)</f>
        <v>-0.98119800000000001</v>
      </c>
      <c r="AR748">
        <f ca="1">_xlfn.COVARIANCE.P($AN$102:$AN$1102,'Flight Input'!U748:U1748)</f>
        <v>0</v>
      </c>
    </row>
    <row r="749" spans="1:44" x14ac:dyDescent="0.3">
      <c r="A749">
        <v>747</v>
      </c>
      <c r="B749">
        <f>'Flight Input'!M749</f>
        <v>15.96976100000029</v>
      </c>
      <c r="C749">
        <f ca="1">INDIRECT(CONCATENATE("'Flight Input'!",Analysis!$B$2,A749+2))</f>
        <v>10.191373559999999</v>
      </c>
      <c r="D749">
        <f t="shared" si="1494"/>
        <v>2.3042000000714324E-2</v>
      </c>
      <c r="F749">
        <f t="shared" ca="1" si="1500"/>
        <v>156.88486346168688</v>
      </c>
      <c r="G749">
        <f t="shared" ca="1" si="1501"/>
        <v>1254.004414590695</v>
      </c>
      <c r="I749">
        <f>SUM(D$2:D749)/COUNT(D$2:D749)</f>
        <v>2.1308113788493781E-2</v>
      </c>
      <c r="J749">
        <f t="shared" si="1495"/>
        <v>1.0813721115548403</v>
      </c>
      <c r="L749">
        <f ca="1">VARA(C$2:C749)</f>
        <v>7.9049673756242847E-2</v>
      </c>
      <c r="M749">
        <f t="shared" ca="1" si="1496"/>
        <v>-3.3067936296972964E-5</v>
      </c>
      <c r="N749">
        <f t="shared" ca="1" si="1502"/>
        <v>6.2784510891204404</v>
      </c>
      <c r="O749" t="b">
        <f ca="1">IF(OR(O748,M749*MIN((B749-B$2)*Analysis!$B$19,1)&gt;Analysis!$B$18),TRUE,FALSE)</f>
        <v>1</v>
      </c>
      <c r="P749" t="b">
        <f>IF(OR('Flight Input'!N749=3,'Flight Input'!N749=9),TRUE,FALSE)</f>
        <v>1</v>
      </c>
      <c r="Q749">
        <f ca="1">IF(O749,Q748,SUM(C$2:C749)/COUNT(C$2:C749))+(Analysis!$D$14-500)/1000000</f>
        <v>9.8745743641175334</v>
      </c>
      <c r="R749">
        <f t="shared" ca="1" si="1497"/>
        <v>0.31679919588246541</v>
      </c>
      <c r="S749">
        <f t="shared" ca="1" si="1503"/>
        <v>-4.8016885762161687E-3</v>
      </c>
      <c r="T749">
        <f ca="1">IF(P749,T748+S749*$D749,0)</f>
        <v>-0.87834894651425155</v>
      </c>
      <c r="U749">
        <f ca="1">IF($P749,T749*Analysis!$B$28+Analysis!$B$29,0)</f>
        <v>0.21882552674287414</v>
      </c>
      <c r="V749">
        <f ca="1">U749-'Flight Input'!$U749</f>
        <v>-2.8174473257125854E-2</v>
      </c>
      <c r="W749">
        <f ca="1">MEDIAN2(R749,Analysis!$B$5,2)</f>
        <v>0.31679919588246541</v>
      </c>
      <c r="X749">
        <f t="shared" ref="X749:Y749" ca="1" si="1586">X748+W749*$D749</f>
        <v>-4.8016885762161687E-3</v>
      </c>
      <c r="Y749">
        <f t="shared" ca="1" si="1586"/>
        <v>-0.80194882303035331</v>
      </c>
      <c r="AA749">
        <f ca="1">AVERAGE2(W749,Analysis!$B$6,2)</f>
        <v>0.31679919588246541</v>
      </c>
      <c r="AB749">
        <f t="shared" ref="AB749:AC749" ca="1" si="1587">AB748+AA749*$D749</f>
        <v>-4.8016885762161687E-3</v>
      </c>
      <c r="AC749">
        <f t="shared" ca="1" si="1587"/>
        <v>-0.80194882303035331</v>
      </c>
      <c r="AF749">
        <f ca="1">IF(B749&gt;0,C749-Analysis!$B$14,0)</f>
        <v>0.3382061685428468</v>
      </c>
      <c r="AG749">
        <f ca="1">IF(B749&gt;0,AG748+AF749*$D749,0)</f>
        <v>5.0411731865584557E-2</v>
      </c>
      <c r="AH749">
        <f ca="1">IF(B749&gt;0,AH748+AG749*$D749,0)</f>
        <v>-0.74625765413241241</v>
      </c>
      <c r="AI749">
        <f ca="1">IF(AND(B749&gt;Analysis!$B$39,B749&lt;Analysis!$B$40),FilterInput(AF749,Analysis!$B$34,Analysis!$B$35),0)</f>
        <v>0.3382061685428468</v>
      </c>
      <c r="AJ749">
        <f ca="1">MEDIAN2(AI749,Analysis!$B$5,2)</f>
        <v>0.3382061685428468</v>
      </c>
      <c r="AK749">
        <f ca="1">AVERAGE2(AJ749,Analysis!$B$6,2)</f>
        <v>0.3382061685428468</v>
      </c>
      <c r="AL749">
        <f ca="1">INTEGRAL2(R749,$B749,AL748,R748,$B748,Analysis!$B$22)</f>
        <v>-4.8016885762161808E-3</v>
      </c>
      <c r="AM749">
        <f ca="1">IF(AND(B749&lt;Analysis!$B$40,B749&gt;0),INTEGRAL2(AL749,$B749,AM748,AL748,$B748,Analysis!$B$23),0)</f>
        <v>-0.8019488230303532</v>
      </c>
      <c r="AN749">
        <f ca="1">IF($P749,AM749*Analysis!$B$30+Analysis!$B$31,0)</f>
        <v>0.2250255884848234</v>
      </c>
      <c r="AO749">
        <f ca="1">AN749-'Flight Input'!$U749</f>
        <v>-2.1974411515176595E-2</v>
      </c>
      <c r="AQ749">
        <f>Analysis!$B$36*'Flight Input'!U749+IF('Flight Input'!U749 &gt; 0,Analysis!$B$37,0)</f>
        <v>-0.97921099999999994</v>
      </c>
      <c r="AR749">
        <f ca="1">_xlfn.COVARIANCE.P($AN$102:$AN$1102,'Flight Input'!U749:U1749)</f>
        <v>0</v>
      </c>
    </row>
    <row r="750" spans="1:44" x14ac:dyDescent="0.3">
      <c r="A750">
        <v>748</v>
      </c>
      <c r="B750">
        <f>'Flight Input'!M750</f>
        <v>15.988339999996242</v>
      </c>
      <c r="C750">
        <f ca="1">INDIRECT(CONCATENATE("'Flight Input'!",Analysis!$B$2,A750+2))</f>
        <v>10.333324259999999</v>
      </c>
      <c r="D750">
        <f t="shared" si="1494"/>
        <v>1.8578999995952472E-2</v>
      </c>
      <c r="F750">
        <f t="shared" ca="1" si="1500"/>
        <v>157.07684629307158</v>
      </c>
      <c r="G750">
        <f t="shared" ca="1" si="1501"/>
        <v>1256.9227453173382</v>
      </c>
      <c r="I750">
        <f>SUM(D$2:D750)/COUNT(D$2:D750)</f>
        <v>2.1304465240642789E-2</v>
      </c>
      <c r="J750">
        <f t="shared" si="1495"/>
        <v>0.87207070377476958</v>
      </c>
      <c r="L750">
        <f ca="1">VARA(C$2:C750)</f>
        <v>7.9181651562861888E-2</v>
      </c>
      <c r="M750">
        <f t="shared" ca="1" si="1496"/>
        <v>7.1036011974698757E-3</v>
      </c>
      <c r="N750">
        <f t="shared" ca="1" si="1502"/>
        <v>7.6403843065248571</v>
      </c>
      <c r="O750" t="b">
        <f ca="1">IF(OR(O749,M750*MIN((B750-B$2)*Analysis!$B$19,1)&gt;Analysis!$B$18),TRUE,FALSE)</f>
        <v>1</v>
      </c>
      <c r="P750" t="b">
        <f>IF(OR('Flight Input'!N750=3,'Flight Input'!N750=9),TRUE,FALSE)</f>
        <v>1</v>
      </c>
      <c r="Q750">
        <f ca="1">IF(O750,Q749,SUM(C$2:C750)/COUNT(C$2:C750))+(Analysis!$D$14-500)/1000000</f>
        <v>9.8746843641175328</v>
      </c>
      <c r="R750">
        <f t="shared" ca="1" si="1497"/>
        <v>0.45863989588246667</v>
      </c>
      <c r="S750">
        <f t="shared" ca="1" si="1503"/>
        <v>3.7193820475278222E-3</v>
      </c>
      <c r="T750">
        <f ca="1">IF(P750,T749+S750*$D750,0)</f>
        <v>-0.87827984411520554</v>
      </c>
      <c r="U750">
        <f ca="1">IF($P750,T750*Analysis!$B$28+Analysis!$B$29,0)</f>
        <v>0.21886007794239715</v>
      </c>
      <c r="V750">
        <f ca="1">U750-'Flight Input'!$U750</f>
        <v>-2.8139922057602851E-2</v>
      </c>
      <c r="W750">
        <f ca="1">MEDIAN2(R750,Analysis!$B$5,2)</f>
        <v>0.45863989588246667</v>
      </c>
      <c r="X750">
        <f t="shared" ref="X750:Y750" ca="1" si="1588">X749+W750*$D750</f>
        <v>3.7193820475278222E-3</v>
      </c>
      <c r="Y750">
        <f t="shared" ca="1" si="1588"/>
        <v>-0.8018797206313073</v>
      </c>
      <c r="AA750">
        <f ca="1">AVERAGE2(W750,Analysis!$B$6,2)</f>
        <v>0.45863989588246667</v>
      </c>
      <c r="AB750">
        <f t="shared" ref="AB750:AC750" ca="1" si="1589">AB749+AA750*$D750</f>
        <v>3.7193820475278222E-3</v>
      </c>
      <c r="AC750">
        <f t="shared" ca="1" si="1589"/>
        <v>-0.8018797206313073</v>
      </c>
      <c r="AF750">
        <f ca="1">IF(B750&gt;0,C750-Analysis!$B$14,0)</f>
        <v>0.48015686854284745</v>
      </c>
      <c r="AG750">
        <f ca="1">IF(B750&gt;0,AG749+AF750*$D750,0)</f>
        <v>5.9332566324298674E-2</v>
      </c>
      <c r="AH750">
        <f ca="1">IF(B750&gt;0,AH749+AG750*$D750,0)</f>
        <v>-0.74515531438291338</v>
      </c>
      <c r="AI750">
        <f ca="1">IF(AND(B750&gt;Analysis!$B$39,B750&lt;Analysis!$B$40),FilterInput(AF750,Analysis!$B$34,Analysis!$B$35),0)</f>
        <v>0.48015686854284745</v>
      </c>
      <c r="AJ750">
        <f ca="1">MEDIAN2(AI750,Analysis!$B$5,2)</f>
        <v>0.48015686854284745</v>
      </c>
      <c r="AK750">
        <f ca="1">AVERAGE2(AJ750,Analysis!$B$6,2)</f>
        <v>0.48015686854284745</v>
      </c>
      <c r="AL750">
        <f ca="1">INTEGRAL2(R750,$B750,AL749,R749,$B749,Analysis!$B$22)</f>
        <v>3.7193820475278096E-3</v>
      </c>
      <c r="AM750">
        <f ca="1">IF(AND(B750&lt;Analysis!$B$40,B750&gt;0),INTEGRAL2(AL750,$B750,AM749,AL749,$B749,Analysis!$B$23),0)</f>
        <v>-0.80187972063130719</v>
      </c>
      <c r="AN750">
        <f ca="1">IF($P750,AM750*Analysis!$B$30+Analysis!$B$31,0)</f>
        <v>0.22506013968434641</v>
      </c>
      <c r="AO750">
        <f ca="1">AN750-'Flight Input'!$U750</f>
        <v>-2.1939860315653592E-2</v>
      </c>
      <c r="AQ750">
        <f>Analysis!$B$36*'Flight Input'!U750+IF('Flight Input'!U750 &gt; 0,Analysis!$B$37,0)</f>
        <v>-0.97921099999999994</v>
      </c>
      <c r="AR750">
        <f ca="1">_xlfn.COVARIANCE.P($AN$102:$AN$1102,'Flight Input'!U750:U1750)</f>
        <v>0</v>
      </c>
    </row>
    <row r="751" spans="1:44" x14ac:dyDescent="0.3">
      <c r="A751">
        <v>749</v>
      </c>
      <c r="B751">
        <f>'Flight Input'!M751</f>
        <v>16.011887999993633</v>
      </c>
      <c r="C751">
        <f ca="1">INDIRECT(CONCATENATE("'Flight Input'!",Analysis!$B$2,A751+2))</f>
        <v>10.333353690000001</v>
      </c>
      <c r="D751">
        <f t="shared" si="1494"/>
        <v>2.3547999997390434E-2</v>
      </c>
      <c r="F751">
        <f t="shared" ca="1" si="1500"/>
        <v>157.32017610573675</v>
      </c>
      <c r="G751">
        <f t="shared" ca="1" si="1501"/>
        <v>1260.6273208238656</v>
      </c>
      <c r="I751">
        <f>SUM(D$2:D751)/COUNT(D$2:D751)</f>
        <v>2.1307460614149794E-2</v>
      </c>
      <c r="J751">
        <f t="shared" si="1495"/>
        <v>1.1051528112060782</v>
      </c>
      <c r="L751">
        <f ca="1">VARA(C$2:C751)</f>
        <v>7.9312677115406544E-2</v>
      </c>
      <c r="M751">
        <f t="shared" ca="1" si="1496"/>
        <v>5.5641902734489502E-3</v>
      </c>
      <c r="N751">
        <f t="shared" ca="1" si="1502"/>
        <v>1.2497876679421459E-3</v>
      </c>
      <c r="O751" t="b">
        <f ca="1">IF(OR(O750,M751*MIN((B751-B$2)*Analysis!$B$19,1)&gt;Analysis!$B$18),TRUE,FALSE)</f>
        <v>1</v>
      </c>
      <c r="P751" t="b">
        <f>IF(OR('Flight Input'!N751=3,'Flight Input'!N751=9),TRUE,FALSE)</f>
        <v>1</v>
      </c>
      <c r="Q751">
        <f ca="1">IF(O751,Q750,SUM(C$2:C751)/COUNT(C$2:C751))+(Analysis!$D$14-500)/1000000</f>
        <v>9.8747943641175322</v>
      </c>
      <c r="R751">
        <f t="shared" ca="1" si="1497"/>
        <v>0.45855932588246873</v>
      </c>
      <c r="S751">
        <f t="shared" ca="1" si="1503"/>
        <v>1.4517537052211555E-2</v>
      </c>
      <c r="T751">
        <f ca="1">IF(P751,T750+S751*$D751,0)</f>
        <v>-0.87793798515273791</v>
      </c>
      <c r="U751">
        <f ca="1">IF($P751,T751*Analysis!$B$28+Analysis!$B$29,0)</f>
        <v>0.21903100742363096</v>
      </c>
      <c r="V751">
        <f ca="1">U751-'Flight Input'!$U751</f>
        <v>-2.8968992576369035E-2</v>
      </c>
      <c r="W751">
        <f ca="1">MEDIAN2(R751,Analysis!$B$5,2)</f>
        <v>0.45855932588246873</v>
      </c>
      <c r="X751">
        <f t="shared" ref="X751:Y751" ca="1" si="1590">X750+W751*$D751</f>
        <v>1.4517537052211555E-2</v>
      </c>
      <c r="Y751">
        <f t="shared" ca="1" si="1590"/>
        <v>-0.80153786166883967</v>
      </c>
      <c r="AA751">
        <f ca="1">AVERAGE2(W751,Analysis!$B$6,2)</f>
        <v>0.45855932588246873</v>
      </c>
      <c r="AB751">
        <f t="shared" ref="AB751:AC751" ca="1" si="1591">AB750+AA751*$D751</f>
        <v>1.4517537052211555E-2</v>
      </c>
      <c r="AC751">
        <f t="shared" ca="1" si="1591"/>
        <v>-0.80153786166883967</v>
      </c>
      <c r="AF751">
        <f ca="1">IF(B751&gt;0,C751-Analysis!$B$14,0)</f>
        <v>0.48018629854284889</v>
      </c>
      <c r="AG751">
        <f ca="1">IF(B751&gt;0,AG750+AF751*$D751,0)</f>
        <v>7.0639993281132601E-2</v>
      </c>
      <c r="AH751">
        <f ca="1">IF(B751&gt;0,AH750+AG751*$D751,0)</f>
        <v>-0.74349188382131359</v>
      </c>
      <c r="AI751">
        <f ca="1">IF(AND(B751&gt;Analysis!$B$39,B751&lt;Analysis!$B$40),FilterInput(AF751,Analysis!$B$34,Analysis!$B$35),0)</f>
        <v>0.48018629854284889</v>
      </c>
      <c r="AJ751">
        <f ca="1">MEDIAN2(AI751,Analysis!$B$5,2)</f>
        <v>0.48018629854284889</v>
      </c>
      <c r="AK751">
        <f ca="1">AVERAGE2(AJ751,Analysis!$B$6,2)</f>
        <v>0.48018629854284889</v>
      </c>
      <c r="AL751">
        <f ca="1">INTEGRAL2(R751,$B751,AL750,R750,$B750,Analysis!$B$22)</f>
        <v>1.4517537052211543E-2</v>
      </c>
      <c r="AM751">
        <f ca="1">IF(AND(B751&lt;Analysis!$B$40,B751&gt;0),INTEGRAL2(AL751,$B751,AM750,AL750,$B750,Analysis!$B$23),0)</f>
        <v>-0.80153786166883956</v>
      </c>
      <c r="AN751">
        <f ca="1">IF($P751,AM751*Analysis!$B$30+Analysis!$B$31,0)</f>
        <v>0.22523106916558022</v>
      </c>
      <c r="AO751">
        <f ca="1">AN751-'Flight Input'!$U751</f>
        <v>-2.2768930834419776E-2</v>
      </c>
      <c r="AQ751">
        <f>Analysis!$B$36*'Flight Input'!U751+IF('Flight Input'!U751 &gt; 0,Analysis!$B$37,0)</f>
        <v>-0.97722399999999987</v>
      </c>
      <c r="AR751">
        <f ca="1">_xlfn.COVARIANCE.P($AN$102:$AN$1102,'Flight Input'!U751:U1751)</f>
        <v>0</v>
      </c>
    </row>
    <row r="752" spans="1:44" x14ac:dyDescent="0.3">
      <c r="A752">
        <v>750</v>
      </c>
      <c r="B752">
        <f>'Flight Input'!M752</f>
        <v>16.032540999993216</v>
      </c>
      <c r="C752">
        <f ca="1">INDIRECT(CONCATENATE("'Flight Input'!",Analysis!$B$2,A752+2))</f>
        <v>10.242483660000001</v>
      </c>
      <c r="D752">
        <f t="shared" si="1494"/>
        <v>2.0652999999583699E-2</v>
      </c>
      <c r="F752">
        <f t="shared" ca="1" si="1500"/>
        <v>157.53171412076247</v>
      </c>
      <c r="G752">
        <f t="shared" ca="1" si="1501"/>
        <v>1263.8808233155362</v>
      </c>
      <c r="I752">
        <f>SUM(D$2:D752)/COUNT(D$2:D752)</f>
        <v>2.1306587999997038E-2</v>
      </c>
      <c r="J752">
        <f t="shared" si="1495"/>
        <v>0.96932460512150376</v>
      </c>
      <c r="L752">
        <f ca="1">VARA(C$2:C752)</f>
        <v>7.9351883195311668E-2</v>
      </c>
      <c r="M752">
        <f t="shared" ca="1" si="1496"/>
        <v>1.8983237256531458E-3</v>
      </c>
      <c r="N752">
        <f t="shared" ca="1" si="1502"/>
        <v>-4.3998465114913703</v>
      </c>
      <c r="O752" t="b">
        <f ca="1">IF(OR(O751,M752*MIN((B752-B$2)*Analysis!$B$19,1)&gt;Analysis!$B$18),TRUE,FALSE)</f>
        <v>1</v>
      </c>
      <c r="P752" t="b">
        <f>IF(OR('Flight Input'!N752=3,'Flight Input'!N752=9),TRUE,FALSE)</f>
        <v>1</v>
      </c>
      <c r="Q752">
        <f ca="1">IF(O752,Q751,SUM(C$2:C752)/COUNT(C$2:C752))+(Analysis!$D$14-500)/1000000</f>
        <v>9.8749043641175316</v>
      </c>
      <c r="R752">
        <f t="shared" ca="1" si="1497"/>
        <v>0.36757929588246974</v>
      </c>
      <c r="S752">
        <f t="shared" ca="1" si="1503"/>
        <v>2.2109152249919179E-2</v>
      </c>
      <c r="T752">
        <f ca="1">IF(P752,T751+S752*$D752,0)</f>
        <v>-0.87748136483132955</v>
      </c>
      <c r="U752">
        <f ca="1">IF($P752,T752*Analysis!$B$28+Analysis!$B$29,0)</f>
        <v>0.21925931758433514</v>
      </c>
      <c r="V752">
        <f ca="1">U752-'Flight Input'!$U752</f>
        <v>-2.7740682415664852E-2</v>
      </c>
      <c r="W752">
        <f ca="1">MEDIAN2(R752,Analysis!$B$5,2)</f>
        <v>0.36757929588246974</v>
      </c>
      <c r="X752">
        <f t="shared" ref="X752:Y752" ca="1" si="1592">X751+W752*$D752</f>
        <v>2.2109152249919179E-2</v>
      </c>
      <c r="Y752">
        <f t="shared" ca="1" si="1592"/>
        <v>-0.80108124134743131</v>
      </c>
      <c r="AA752">
        <f ca="1">AVERAGE2(W752,Analysis!$B$6,2)</f>
        <v>0.36757929588246974</v>
      </c>
      <c r="AB752">
        <f t="shared" ref="AB752:AC752" ca="1" si="1593">AB751+AA752*$D752</f>
        <v>2.2109152249919179E-2</v>
      </c>
      <c r="AC752">
        <f t="shared" ca="1" si="1593"/>
        <v>-0.80108124134743131</v>
      </c>
      <c r="AF752">
        <f ca="1">IF(B752&gt;0,C752-Analysis!$B$14,0)</f>
        <v>0.38931626854284929</v>
      </c>
      <c r="AG752">
        <f ca="1">IF(B752&gt;0,AG751+AF752*$D752,0)</f>
        <v>7.8680542175185997E-2</v>
      </c>
      <c r="AH752">
        <f ca="1">IF(B752&gt;0,AH751+AG752*$D752,0)</f>
        <v>-0.74186689458380228</v>
      </c>
      <c r="AI752">
        <f ca="1">IF(AND(B752&gt;Analysis!$B$39,B752&lt;Analysis!$B$40),FilterInput(AF752,Analysis!$B$34,Analysis!$B$35),0)</f>
        <v>0.38931626854284929</v>
      </c>
      <c r="AJ752">
        <f ca="1">MEDIAN2(AI752,Analysis!$B$5,2)</f>
        <v>0.38931626854284929</v>
      </c>
      <c r="AK752">
        <f ca="1">AVERAGE2(AJ752,Analysis!$B$6,2)</f>
        <v>0.38931626854284929</v>
      </c>
      <c r="AL752">
        <f ca="1">INTEGRAL2(R752,$B752,AL751,R751,$B751,Analysis!$B$22)</f>
        <v>2.2109152249919165E-2</v>
      </c>
      <c r="AM752">
        <f ca="1">IF(AND(B752&lt;Analysis!$B$40,B752&gt;0),INTEGRAL2(AL752,$B752,AM751,AL751,$B751,Analysis!$B$23),0)</f>
        <v>-0.80108124134743119</v>
      </c>
      <c r="AN752">
        <f ca="1">IF($P752,AM752*Analysis!$B$30+Analysis!$B$31,0)</f>
        <v>0.2254593793262844</v>
      </c>
      <c r="AO752">
        <f ca="1">AN752-'Flight Input'!$U752</f>
        <v>-2.1540620673715594E-2</v>
      </c>
      <c r="AQ752">
        <f>Analysis!$B$36*'Flight Input'!U752+IF('Flight Input'!U752 &gt; 0,Analysis!$B$37,0)</f>
        <v>-0.97921099999999994</v>
      </c>
      <c r="AR752">
        <f ca="1">_xlfn.COVARIANCE.P($AN$102:$AN$1102,'Flight Input'!U752:U1752)</f>
        <v>0</v>
      </c>
    </row>
    <row r="753" spans="1:44" x14ac:dyDescent="0.3">
      <c r="A753">
        <v>751</v>
      </c>
      <c r="B753">
        <f>'Flight Input'!M753</f>
        <v>16.046833999993396</v>
      </c>
      <c r="C753">
        <f ca="1">INDIRECT(CONCATENATE("'Flight Input'!",Analysis!$B$2,A753+2))</f>
        <v>10.081658520000001</v>
      </c>
      <c r="D753">
        <f t="shared" si="1494"/>
        <v>1.4293000000179745E-2</v>
      </c>
      <c r="F753">
        <f t="shared" ca="1" si="1500"/>
        <v>157.67581126599063</v>
      </c>
      <c r="G753">
        <f t="shared" ca="1" si="1501"/>
        <v>1266.1344836859894</v>
      </c>
      <c r="I753">
        <f>SUM(D$2:D753)/COUNT(D$2:D753)</f>
        <v>2.1297249001328841E-2</v>
      </c>
      <c r="J753">
        <f t="shared" si="1495"/>
        <v>0.67111954221354764</v>
      </c>
      <c r="L753">
        <f ca="1">VARA(C$2:C753)</f>
        <v>7.9284057134060018E-2</v>
      </c>
      <c r="M753">
        <f t="shared" ca="1" si="1496"/>
        <v>-4.7454041314487242E-3</v>
      </c>
      <c r="N753">
        <f t="shared" ca="1" si="1502"/>
        <v>-11.252021269011232</v>
      </c>
      <c r="O753" t="b">
        <f ca="1">IF(OR(O752,M753*MIN((B753-B$2)*Analysis!$B$19,1)&gt;Analysis!$B$18),TRUE,FALSE)</f>
        <v>1</v>
      </c>
      <c r="P753" t="b">
        <f>IF(OR('Flight Input'!N753=3,'Flight Input'!N753=9),TRUE,FALSE)</f>
        <v>1</v>
      </c>
      <c r="Q753">
        <f ca="1">IF(O753,Q752,SUM(C$2:C753)/COUNT(C$2:C753))+(Analysis!$D$14-500)/1000000</f>
        <v>9.875014364117531</v>
      </c>
      <c r="R753">
        <f t="shared" ca="1" si="1497"/>
        <v>0.20664415588247032</v>
      </c>
      <c r="S753">
        <f t="shared" ca="1" si="1503"/>
        <v>2.5062717169984469E-2</v>
      </c>
      <c r="T753">
        <f ca="1">IF(P753,T752+S753*$D753,0)</f>
        <v>-0.87712314341481445</v>
      </c>
      <c r="U753">
        <f ca="1">IF($P753,T753*Analysis!$B$28+Analysis!$B$29,0)</f>
        <v>0.21943842829259269</v>
      </c>
      <c r="V753">
        <f ca="1">U753-'Flight Input'!$U753</f>
        <v>-2.8561571707407307E-2</v>
      </c>
      <c r="W753">
        <f ca="1">MEDIAN2(R753,Analysis!$B$5,2)</f>
        <v>0.20664415588247032</v>
      </c>
      <c r="X753">
        <f t="shared" ref="X753:Y753" ca="1" si="1594">X752+W753*$D753</f>
        <v>2.5062717169984469E-2</v>
      </c>
      <c r="Y753">
        <f t="shared" ca="1" si="1594"/>
        <v>-0.80072301993091621</v>
      </c>
      <c r="AA753">
        <f ca="1">AVERAGE2(W753,Analysis!$B$6,2)</f>
        <v>0.20664415588247032</v>
      </c>
      <c r="AB753">
        <f t="shared" ref="AB753:AC753" ca="1" si="1595">AB752+AA753*$D753</f>
        <v>2.5062717169984469E-2</v>
      </c>
      <c r="AC753">
        <f t="shared" ca="1" si="1595"/>
        <v>-0.80072301993091621</v>
      </c>
      <c r="AF753">
        <f ca="1">IF(B753&gt;0,C753-Analysis!$B$14,0)</f>
        <v>0.22849112854284925</v>
      </c>
      <c r="AG753">
        <f ca="1">IF(B753&gt;0,AG752+AF753*$D753,0)</f>
        <v>8.1946365875490007E-2</v>
      </c>
      <c r="AH753">
        <f ca="1">IF(B753&gt;0,AH752+AG753*$D753,0)</f>
        <v>-0.74069563517632919</v>
      </c>
      <c r="AI753">
        <f ca="1">IF(AND(B753&gt;Analysis!$B$39,B753&lt;Analysis!$B$40),FilterInput(AF753,Analysis!$B$34,Analysis!$B$35),0)</f>
        <v>0.22849112854284925</v>
      </c>
      <c r="AJ753">
        <f ca="1">MEDIAN2(AI753,Analysis!$B$5,2)</f>
        <v>0.22849112854284925</v>
      </c>
      <c r="AK753">
        <f ca="1">AVERAGE2(AJ753,Analysis!$B$6,2)</f>
        <v>0.22849112854284925</v>
      </c>
      <c r="AL753">
        <f ca="1">INTEGRAL2(R753,$B753,AL752,R752,$B752,Analysis!$B$22)</f>
        <v>2.5062717169984455E-2</v>
      </c>
      <c r="AM753">
        <f ca="1">IF(AND(B753&lt;Analysis!$B$40,B753&gt;0),INTEGRAL2(AL753,$B753,AM752,AL752,$B752,Analysis!$B$23),0)</f>
        <v>-0.8007230199309161</v>
      </c>
      <c r="AN753">
        <f ca="1">IF($P753,AM753*Analysis!$B$30+Analysis!$B$31,0)</f>
        <v>0.22563849003454195</v>
      </c>
      <c r="AO753">
        <f ca="1">AN753-'Flight Input'!$U753</f>
        <v>-2.2361509965458048E-2</v>
      </c>
      <c r="AQ753">
        <f>Analysis!$B$36*'Flight Input'!U753+IF('Flight Input'!U753 &gt; 0,Analysis!$B$37,0)</f>
        <v>-0.97722399999999987</v>
      </c>
      <c r="AR753">
        <f ca="1">_xlfn.COVARIANCE.P($AN$102:$AN$1102,'Flight Input'!U753:U1753)</f>
        <v>0</v>
      </c>
    </row>
    <row r="754" spans="1:44" x14ac:dyDescent="0.3">
      <c r="A754">
        <v>752</v>
      </c>
      <c r="B754">
        <f>'Flight Input'!M754</f>
        <v>16.073931000006269</v>
      </c>
      <c r="C754">
        <f ca="1">INDIRECT(CONCATENATE("'Flight Input'!",Analysis!$B$2,A754+2))</f>
        <v>10.04351724</v>
      </c>
      <c r="D754">
        <f t="shared" si="1494"/>
        <v>2.7097000012872741E-2</v>
      </c>
      <c r="F754">
        <f t="shared" ca="1" si="1500"/>
        <v>157.94796045277221</v>
      </c>
      <c r="G754">
        <f t="shared" ca="1" si="1501"/>
        <v>1270.4143995724114</v>
      </c>
      <c r="I754">
        <f>SUM(D$2:D754)/COUNT(D$2:D754)</f>
        <v>2.1304961436184617E-2</v>
      </c>
      <c r="J754">
        <f t="shared" si="1495"/>
        <v>1.2718633682598859</v>
      </c>
      <c r="L754">
        <f ca="1">VARA(C$2:C754)</f>
        <v>7.9201177848842813E-2</v>
      </c>
      <c r="M754">
        <f t="shared" ca="1" si="1496"/>
        <v>-3.0586147978681126E-3</v>
      </c>
      <c r="N754">
        <f t="shared" ca="1" si="1502"/>
        <v>-1.4075831266148258</v>
      </c>
      <c r="O754" t="b">
        <f ca="1">IF(OR(O753,M754*MIN((B754-B$2)*Analysis!$B$19,1)&gt;Analysis!$B$18),TRUE,FALSE)</f>
        <v>1</v>
      </c>
      <c r="P754" t="b">
        <f>IF(OR('Flight Input'!N754=3,'Flight Input'!N754=9),TRUE,FALSE)</f>
        <v>1</v>
      </c>
      <c r="Q754">
        <f ca="1">IF(O754,Q753,SUM(C$2:C754)/COUNT(C$2:C754))+(Analysis!$D$14-500)/1000000</f>
        <v>9.8751243641175304</v>
      </c>
      <c r="R754">
        <f t="shared" ca="1" si="1497"/>
        <v>0.16839287588246954</v>
      </c>
      <c r="S754">
        <f t="shared" ca="1" si="1503"/>
        <v>2.9625658929939423E-2</v>
      </c>
      <c r="T754">
        <f ca="1">IF(P754,T753+S754*$D754,0)</f>
        <v>-0.87632037693440856</v>
      </c>
      <c r="U754">
        <f ca="1">IF($P754,T754*Analysis!$B$28+Analysis!$B$29,0)</f>
        <v>0.21983981153279564</v>
      </c>
      <c r="V754">
        <f ca="1">U754-'Flight Input'!$U754</f>
        <v>-2.8160188467204361E-2</v>
      </c>
      <c r="W754">
        <f ca="1">MEDIAN2(R754,Analysis!$B$5,2)</f>
        <v>0.16839287588246954</v>
      </c>
      <c r="X754">
        <f t="shared" ref="X754:Y754" ca="1" si="1596">X753+W754*$D754</f>
        <v>2.9625658929939423E-2</v>
      </c>
      <c r="Y754">
        <f t="shared" ca="1" si="1596"/>
        <v>-0.79992025345051032</v>
      </c>
      <c r="AA754">
        <f ca="1">AVERAGE2(W754,Analysis!$B$6,2)</f>
        <v>0.16839287588246954</v>
      </c>
      <c r="AB754">
        <f t="shared" ref="AB754:AC754" ca="1" si="1597">AB753+AA754*$D754</f>
        <v>2.9625658929939423E-2</v>
      </c>
      <c r="AC754">
        <f t="shared" ca="1" si="1597"/>
        <v>-0.79992025345051032</v>
      </c>
      <c r="AF754">
        <f ca="1">IF(B754&gt;0,C754-Analysis!$B$14,0)</f>
        <v>0.19034984854284787</v>
      </c>
      <c r="AG754">
        <f ca="1">IF(B754&gt;0,AG753+AF754*$D754,0)</f>
        <v>8.7104275723905875E-2</v>
      </c>
      <c r="AH754">
        <f ca="1">IF(B754&gt;0,AH753+AG754*$D754,0)</f>
        <v>-0.73833537061591725</v>
      </c>
      <c r="AI754">
        <f ca="1">IF(AND(B754&gt;Analysis!$B$39,B754&lt;Analysis!$B$40),FilterInput(AF754,Analysis!$B$34,Analysis!$B$35),0)</f>
        <v>0.19034984854284787</v>
      </c>
      <c r="AJ754">
        <f ca="1">MEDIAN2(AI754,Analysis!$B$5,2)</f>
        <v>0.19034984854284787</v>
      </c>
      <c r="AK754">
        <f ca="1">AVERAGE2(AJ754,Analysis!$B$6,2)</f>
        <v>0.19034984854284787</v>
      </c>
      <c r="AL754">
        <f ca="1">INTEGRAL2(R754,$B754,AL753,R753,$B753,Analysis!$B$22)</f>
        <v>2.9625658929939409E-2</v>
      </c>
      <c r="AM754">
        <f ca="1">IF(AND(B754&lt;Analysis!$B$40,B754&gt;0),INTEGRAL2(AL754,$B754,AM753,AL753,$B753,Analysis!$B$23),0)</f>
        <v>-0.79992025345051021</v>
      </c>
      <c r="AN754">
        <f ca="1">IF($P754,AM754*Analysis!$B$30+Analysis!$B$31,0)</f>
        <v>0.2260398732747449</v>
      </c>
      <c r="AO754">
        <f ca="1">AN754-'Flight Input'!$U754</f>
        <v>-2.1960126725255102E-2</v>
      </c>
      <c r="AQ754">
        <f>Analysis!$B$36*'Flight Input'!U754+IF('Flight Input'!U754 &gt; 0,Analysis!$B$37,0)</f>
        <v>-0.97722399999999987</v>
      </c>
      <c r="AR754">
        <f ca="1">_xlfn.COVARIANCE.P($AN$102:$AN$1102,'Flight Input'!U754:U1754)</f>
        <v>0</v>
      </c>
    </row>
    <row r="755" spans="1:44" x14ac:dyDescent="0.3">
      <c r="A755">
        <v>753</v>
      </c>
      <c r="B755">
        <f>'Flight Input'!M755</f>
        <v>16.089105999999447</v>
      </c>
      <c r="C755">
        <f ca="1">INDIRECT(CONCATENATE("'Flight Input'!",Analysis!$B$2,A755+2))</f>
        <v>10.179993960000001</v>
      </c>
      <c r="D755">
        <f t="shared" si="1494"/>
        <v>1.5174999993178062E-2</v>
      </c>
      <c r="F755">
        <f t="shared" ca="1" si="1500"/>
        <v>158.10244186104575</v>
      </c>
      <c r="G755">
        <f t="shared" ca="1" si="1501"/>
        <v>1272.8136041265743</v>
      </c>
      <c r="I755">
        <f>SUM(D$2:D755)/COUNT(D$2:D755)</f>
        <v>2.1296820717136799E-2</v>
      </c>
      <c r="J755">
        <f t="shared" si="1495"/>
        <v>0.7125476705998316</v>
      </c>
      <c r="L755">
        <f ca="1">VARA(C$2:C755)</f>
        <v>7.9190273204559999E-2</v>
      </c>
      <c r="M755">
        <f t="shared" ca="1" si="1496"/>
        <v>-7.185927042975865E-4</v>
      </c>
      <c r="N755">
        <f t="shared" ca="1" si="1502"/>
        <v>8.9935235625274625</v>
      </c>
      <c r="O755" t="b">
        <f ca="1">IF(OR(O754,M755*MIN((B755-B$2)*Analysis!$B$19,1)&gt;Analysis!$B$18),TRUE,FALSE)</f>
        <v>1</v>
      </c>
      <c r="P755" t="b">
        <f>IF(OR('Flight Input'!N755=3,'Flight Input'!N755=9),TRUE,FALSE)</f>
        <v>1</v>
      </c>
      <c r="Q755">
        <f ca="1">IF(O755,Q754,SUM(C$2:C755)/COUNT(C$2:C755))+(Analysis!$D$14-500)/1000000</f>
        <v>9.8752343641175298</v>
      </c>
      <c r="R755">
        <f t="shared" ca="1" si="1497"/>
        <v>0.30475959588247115</v>
      </c>
      <c r="S755">
        <f t="shared" ca="1" si="1503"/>
        <v>3.425038579537687E-2</v>
      </c>
      <c r="T755">
        <f ca="1">IF(P755,T754+S755*$D755,0)</f>
        <v>-0.87580062733019737</v>
      </c>
      <c r="U755">
        <f ca="1">IF($P755,T755*Analysis!$B$28+Analysis!$B$29,0)</f>
        <v>0.22009968633490123</v>
      </c>
      <c r="V755">
        <f ca="1">U755-'Flight Input'!$U755</f>
        <v>-2.8900313665098765E-2</v>
      </c>
      <c r="W755">
        <f ca="1">MEDIAN2(R755,Analysis!$B$5,2)</f>
        <v>0.30475959588247115</v>
      </c>
      <c r="X755">
        <f t="shared" ref="X755:Y755" ca="1" si="1598">X754+W755*$D755</f>
        <v>3.425038579537687E-2</v>
      </c>
      <c r="Y755">
        <f t="shared" ca="1" si="1598"/>
        <v>-0.79940050384629913</v>
      </c>
      <c r="AA755">
        <f ca="1">AVERAGE2(W755,Analysis!$B$6,2)</f>
        <v>0.30475959588247115</v>
      </c>
      <c r="AB755">
        <f t="shared" ref="AB755:AC755" ca="1" si="1599">AB754+AA755*$D755</f>
        <v>3.425038579537687E-2</v>
      </c>
      <c r="AC755">
        <f t="shared" ca="1" si="1599"/>
        <v>-0.79940050384629913</v>
      </c>
      <c r="AF755">
        <f ca="1">IF(B755&gt;0,C755-Analysis!$B$14,0)</f>
        <v>0.32682656854284886</v>
      </c>
      <c r="AG755">
        <f ca="1">IF(B755&gt;0,AG754+AF755*$D755,0)</f>
        <v>9.2063868899314019E-2</v>
      </c>
      <c r="AH755">
        <f ca="1">IF(B755&gt;0,AH754+AG755*$D755,0)</f>
        <v>-0.73693830140599825</v>
      </c>
      <c r="AI755">
        <f ca="1">IF(AND(B755&gt;Analysis!$B$39,B755&lt;Analysis!$B$40),FilterInput(AF755,Analysis!$B$34,Analysis!$B$35),0)</f>
        <v>0.32682656854284886</v>
      </c>
      <c r="AJ755">
        <f ca="1">MEDIAN2(AI755,Analysis!$B$5,2)</f>
        <v>0.32682656854284886</v>
      </c>
      <c r="AK755">
        <f ca="1">AVERAGE2(AJ755,Analysis!$B$6,2)</f>
        <v>0.32682656854284886</v>
      </c>
      <c r="AL755">
        <f ca="1">INTEGRAL2(R755,$B755,AL754,R754,$B754,Analysis!$B$22)</f>
        <v>3.4250385795376856E-2</v>
      </c>
      <c r="AM755">
        <f ca="1">IF(AND(B755&lt;Analysis!$B$40,B755&gt;0),INTEGRAL2(AL755,$B755,AM754,AL754,$B754,Analysis!$B$23),0)</f>
        <v>-0.79940050384629902</v>
      </c>
      <c r="AN755">
        <f ca="1">IF($P755,AM755*Analysis!$B$30+Analysis!$B$31,0)</f>
        <v>0.22629974807685049</v>
      </c>
      <c r="AO755">
        <f ca="1">AN755-'Flight Input'!$U755</f>
        <v>-2.2700251923149506E-2</v>
      </c>
      <c r="AQ755">
        <f>Analysis!$B$36*'Flight Input'!U755+IF('Flight Input'!U755 &gt; 0,Analysis!$B$37,0)</f>
        <v>-0.97523699999999991</v>
      </c>
      <c r="AR755">
        <f ca="1">_xlfn.COVARIANCE.P($AN$102:$AN$1102,'Flight Input'!U755:U1755)</f>
        <v>0</v>
      </c>
    </row>
    <row r="756" spans="1:44" x14ac:dyDescent="0.3">
      <c r="A756">
        <v>754</v>
      </c>
      <c r="B756">
        <f>'Flight Input'!M756</f>
        <v>16.108244000002742</v>
      </c>
      <c r="C756">
        <f ca="1">INDIRECT(CONCATENATE("'Flight Input'!",Analysis!$B$2,A756+2))</f>
        <v>10.255089510000001</v>
      </c>
      <c r="D756">
        <f t="shared" si="1494"/>
        <v>1.9138000003295019E-2</v>
      </c>
      <c r="F756">
        <f t="shared" ca="1" si="1500"/>
        <v>158.29870376412191</v>
      </c>
      <c r="G756">
        <f t="shared" ca="1" si="1501"/>
        <v>1275.8431247197336</v>
      </c>
      <c r="I756">
        <f>SUM(D$2:D756)/COUNT(D$2:D756)</f>
        <v>2.1293957559691386E-2</v>
      </c>
      <c r="J756">
        <f t="shared" si="1495"/>
        <v>0.89875261325412292</v>
      </c>
      <c r="L756">
        <f ca="1">VARA(C$2:C756)</f>
        <v>7.9239584674810196E-2</v>
      </c>
      <c r="M756">
        <f t="shared" ca="1" si="1496"/>
        <v>2.5766260968599743E-3</v>
      </c>
      <c r="N756">
        <f t="shared" ca="1" si="1502"/>
        <v>3.9238974807749516</v>
      </c>
      <c r="O756" t="b">
        <f ca="1">IF(OR(O755,M756*MIN((B756-B$2)*Analysis!$B$19,1)&gt;Analysis!$B$18),TRUE,FALSE)</f>
        <v>1</v>
      </c>
      <c r="P756" t="b">
        <f>IF(OR('Flight Input'!N756=3,'Flight Input'!N756=9),TRUE,FALSE)</f>
        <v>1</v>
      </c>
      <c r="Q756">
        <f ca="1">IF(O756,Q755,SUM(C$2:C756)/COUNT(C$2:C756))+(Analysis!$D$14-500)/1000000</f>
        <v>9.8753443641175291</v>
      </c>
      <c r="R756">
        <f t="shared" ca="1" si="1497"/>
        <v>0.3797451458824721</v>
      </c>
      <c r="S756">
        <f t="shared" ca="1" si="1503"/>
        <v>4.1517948398526891E-2</v>
      </c>
      <c r="T756">
        <f ca="1">IF(P756,T755+S756*$D756,0)</f>
        <v>-0.87500605683360955</v>
      </c>
      <c r="U756">
        <f ca="1">IF($P756,T756*Analysis!$B$28+Analysis!$B$29,0)</f>
        <v>0.22049697158319514</v>
      </c>
      <c r="V756">
        <f ca="1">U756-'Flight Input'!$U756</f>
        <v>-2.9503028416804855E-2</v>
      </c>
      <c r="W756">
        <f ca="1">MEDIAN2(R756,Analysis!$B$5,2)</f>
        <v>0.3797451458824721</v>
      </c>
      <c r="X756">
        <f t="shared" ref="X756:Y756" ca="1" si="1600">X755+W756*$D756</f>
        <v>4.1517948398526891E-2</v>
      </c>
      <c r="Y756">
        <f t="shared" ca="1" si="1600"/>
        <v>-0.79860593334971131</v>
      </c>
      <c r="AA756">
        <f ca="1">AVERAGE2(W756,Analysis!$B$6,2)</f>
        <v>0.3797451458824721</v>
      </c>
      <c r="AB756">
        <f t="shared" ref="AB756:AC756" ca="1" si="1601">AB755+AA756*$D756</f>
        <v>4.1517948398526891E-2</v>
      </c>
      <c r="AC756">
        <f t="shared" ca="1" si="1601"/>
        <v>-0.79860593334971131</v>
      </c>
      <c r="AF756">
        <f ca="1">IF(B756&gt;0,C756-Analysis!$B$14,0)</f>
        <v>0.4019221185428492</v>
      </c>
      <c r="AG756">
        <f ca="1">IF(B756&gt;0,AG755+AF756*$D756,0)</f>
        <v>9.9755854405311414E-2</v>
      </c>
      <c r="AH756">
        <f ca="1">IF(B756&gt;0,AH755+AG756*$D756,0)</f>
        <v>-0.73502917386406075</v>
      </c>
      <c r="AI756">
        <f ca="1">IF(AND(B756&gt;Analysis!$B$39,B756&lt;Analysis!$B$40),FilterInput(AF756,Analysis!$B$34,Analysis!$B$35),0)</f>
        <v>0.4019221185428492</v>
      </c>
      <c r="AJ756">
        <f ca="1">MEDIAN2(AI756,Analysis!$B$5,2)</f>
        <v>0.4019221185428492</v>
      </c>
      <c r="AK756">
        <f ca="1">AVERAGE2(AJ756,Analysis!$B$6,2)</f>
        <v>0.4019221185428492</v>
      </c>
      <c r="AL756">
        <f ca="1">INTEGRAL2(R756,$B756,AL755,R755,$B755,Analysis!$B$22)</f>
        <v>4.1517948398526877E-2</v>
      </c>
      <c r="AM756">
        <f ca="1">IF(AND(B756&lt;Analysis!$B$40,B756&gt;0),INTEGRAL2(AL756,$B756,AM755,AL755,$B755,Analysis!$B$23),0)</f>
        <v>-0.79860593334971119</v>
      </c>
      <c r="AN756">
        <f ca="1">IF($P756,AM756*Analysis!$B$30+Analysis!$B$31,0)</f>
        <v>0.2266970333251444</v>
      </c>
      <c r="AO756">
        <f ca="1">AN756-'Flight Input'!$U756</f>
        <v>-2.3302966674855596E-2</v>
      </c>
      <c r="AQ756">
        <f>Analysis!$B$36*'Flight Input'!U756+IF('Flight Input'!U756 &gt; 0,Analysis!$B$37,0)</f>
        <v>-0.97324999999999995</v>
      </c>
      <c r="AR756">
        <f ca="1">_xlfn.COVARIANCE.P($AN$102:$AN$1102,'Flight Input'!U756:U1756)</f>
        <v>0</v>
      </c>
    </row>
    <row r="757" spans="1:44" x14ac:dyDescent="0.3">
      <c r="A757">
        <v>755</v>
      </c>
      <c r="B757">
        <f>'Flight Input'!M757</f>
        <v>16.124121999993804</v>
      </c>
      <c r="C757">
        <f ca="1">INDIRECT(CONCATENATE("'Flight Input'!",Analysis!$B$2,A757+2))</f>
        <v>10.28690334</v>
      </c>
      <c r="D757">
        <f t="shared" si="1494"/>
        <v>1.5877999991062097E-2</v>
      </c>
      <c r="F757">
        <f t="shared" ca="1" si="1500"/>
        <v>158.46203921526248</v>
      </c>
      <c r="G757">
        <f t="shared" ca="1" si="1501"/>
        <v>1278.3591849769773</v>
      </c>
      <c r="I757">
        <f>SUM(D$2:D757)/COUNT(D$2:D757)</f>
        <v>2.1286784105958103E-2</v>
      </c>
      <c r="J757">
        <f t="shared" si="1495"/>
        <v>0.74590881891914784</v>
      </c>
      <c r="L757">
        <f ca="1">VARA(C$2:C757)</f>
        <v>7.9318388416910982E-2</v>
      </c>
      <c r="M757">
        <f t="shared" ca="1" si="1496"/>
        <v>4.9630773488566187E-3</v>
      </c>
      <c r="N757">
        <f t="shared" ca="1" si="1502"/>
        <v>2.0036421474938533</v>
      </c>
      <c r="O757" t="b">
        <f ca="1">IF(OR(O756,M757*MIN((B757-B$2)*Analysis!$B$19,1)&gt;Analysis!$B$18),TRUE,FALSE)</f>
        <v>1</v>
      </c>
      <c r="P757" t="b">
        <f>IF(OR('Flight Input'!N757=3,'Flight Input'!N757=9),TRUE,FALSE)</f>
        <v>1</v>
      </c>
      <c r="Q757">
        <f ca="1">IF(O757,Q756,SUM(C$2:C757)/COUNT(C$2:C757))+(Analysis!$D$14-500)/1000000</f>
        <v>9.8754543641175285</v>
      </c>
      <c r="R757">
        <f t="shared" ca="1" si="1497"/>
        <v>0.41144897588247176</v>
      </c>
      <c r="S757">
        <f t="shared" ca="1" si="1503"/>
        <v>4.8050935233911289E-2</v>
      </c>
      <c r="T757">
        <f ca="1">IF(P757,T756+S757*$D757,0)</f>
        <v>-0.87424310408439498</v>
      </c>
      <c r="U757">
        <f ca="1">IF($P757,T757*Analysis!$B$28+Analysis!$B$29,0)</f>
        <v>0.22087844795780243</v>
      </c>
      <c r="V757">
        <f ca="1">U757-'Flight Input'!$U757</f>
        <v>-2.9121552042197574E-2</v>
      </c>
      <c r="W757">
        <f ca="1">MEDIAN2(R757,Analysis!$B$5,2)</f>
        <v>0.41144897588247176</v>
      </c>
      <c r="X757">
        <f t="shared" ref="X757:Y757" ca="1" si="1602">X756+W757*$D757</f>
        <v>4.8050935233911289E-2</v>
      </c>
      <c r="Y757">
        <f t="shared" ca="1" si="1602"/>
        <v>-0.79784298060049674</v>
      </c>
      <c r="AA757">
        <f ca="1">AVERAGE2(W757,Analysis!$B$6,2)</f>
        <v>0.41144897588247176</v>
      </c>
      <c r="AB757">
        <f t="shared" ref="AB757:AC757" ca="1" si="1603">AB756+AA757*$D757</f>
        <v>4.8050935233911289E-2</v>
      </c>
      <c r="AC757">
        <f t="shared" ca="1" si="1603"/>
        <v>-0.79784298060049674</v>
      </c>
      <c r="AF757">
        <f ca="1">IF(B757&gt;0,C757-Analysis!$B$14,0)</f>
        <v>0.43373594854284825</v>
      </c>
      <c r="AG757">
        <f ca="1">IF(B757&gt;0,AG756+AF757*$D757,0)</f>
        <v>0.10664271379239806</v>
      </c>
      <c r="AH757">
        <f ca="1">IF(B757&gt;0,AH756+AG757*$D757,0)</f>
        <v>-0.73333590085541822</v>
      </c>
      <c r="AI757">
        <f ca="1">IF(AND(B757&gt;Analysis!$B$39,B757&lt;Analysis!$B$40),FilterInput(AF757,Analysis!$B$34,Analysis!$B$35),0)</f>
        <v>0.43373594854284825</v>
      </c>
      <c r="AJ757">
        <f ca="1">MEDIAN2(AI757,Analysis!$B$5,2)</f>
        <v>0.43373594854284825</v>
      </c>
      <c r="AK757">
        <f ca="1">AVERAGE2(AJ757,Analysis!$B$6,2)</f>
        <v>0.43373594854284825</v>
      </c>
      <c r="AL757">
        <f ca="1">INTEGRAL2(R757,$B757,AL756,R756,$B756,Analysis!$B$22)</f>
        <v>4.8050935233911275E-2</v>
      </c>
      <c r="AM757">
        <f ca="1">IF(AND(B757&lt;Analysis!$B$40,B757&gt;0),INTEGRAL2(AL757,$B757,AM756,AL756,$B756,Analysis!$B$23),0)</f>
        <v>-0.79784298060049663</v>
      </c>
      <c r="AN757">
        <f ca="1">IF($P757,AM757*Analysis!$B$30+Analysis!$B$31,0)</f>
        <v>0.22707850969975168</v>
      </c>
      <c r="AO757">
        <f ca="1">AN757-'Flight Input'!$U757</f>
        <v>-2.2921490300248315E-2</v>
      </c>
      <c r="AQ757">
        <f>Analysis!$B$36*'Flight Input'!U757+IF('Flight Input'!U757 &gt; 0,Analysis!$B$37,0)</f>
        <v>-0.97324999999999995</v>
      </c>
      <c r="AR757">
        <f ca="1">_xlfn.COVARIANCE.P($AN$102:$AN$1102,'Flight Input'!U757:U1757)</f>
        <v>0</v>
      </c>
    </row>
    <row r="758" spans="1:44" x14ac:dyDescent="0.3">
      <c r="A758">
        <v>756</v>
      </c>
      <c r="B758">
        <f>'Flight Input'!M758</f>
        <v>16.150970000002417</v>
      </c>
      <c r="C758">
        <f ca="1">INDIRECT(CONCATENATE("'Flight Input'!",Analysis!$B$2,A758+2))</f>
        <v>9.8841047400000015</v>
      </c>
      <c r="D758">
        <f t="shared" si="1494"/>
        <v>2.6848000008612871E-2</v>
      </c>
      <c r="F758">
        <f t="shared" ca="1" si="1500"/>
        <v>158.72740765940713</v>
      </c>
      <c r="G758">
        <f t="shared" ca="1" si="1501"/>
        <v>1282.6206984191842</v>
      </c>
      <c r="I758">
        <f>SUM(D$2:D758)/COUNT(D$2:D758)</f>
        <v>2.1294140211649444E-2</v>
      </c>
      <c r="J758">
        <f t="shared" si="1495"/>
        <v>1.2608163439219331</v>
      </c>
      <c r="L758">
        <f ca="1">VARA(C$2:C758)</f>
        <v>7.9214704558741675E-2</v>
      </c>
      <c r="M758">
        <f t="shared" ca="1" si="1496"/>
        <v>-3.8618838697871273E-3</v>
      </c>
      <c r="N758">
        <f t="shared" ca="1" si="1502"/>
        <v>-15.002927587558869</v>
      </c>
      <c r="O758" t="b">
        <f ca="1">IF(OR(O757,M758*MIN((B758-B$2)*Analysis!$B$19,1)&gt;Analysis!$B$18),TRUE,FALSE)</f>
        <v>1</v>
      </c>
      <c r="P758" t="b">
        <f>IF(OR('Flight Input'!N758=3,'Flight Input'!N758=9),TRUE,FALSE)</f>
        <v>1</v>
      </c>
      <c r="Q758">
        <f ca="1">IF(O758,Q757,SUM(C$2:C758)/COUNT(C$2:C758))+(Analysis!$D$14-500)/1000000</f>
        <v>9.8755643641175279</v>
      </c>
      <c r="R758">
        <f t="shared" ca="1" si="1497"/>
        <v>8.5403758824735831E-3</v>
      </c>
      <c r="S758">
        <f t="shared" ca="1" si="1503"/>
        <v>4.8280227245677494E-2</v>
      </c>
      <c r="T758">
        <f ca="1">IF(P758,T757+S758*$D758,0)</f>
        <v>-0.87294687654288716</v>
      </c>
      <c r="U758">
        <f ca="1">IF($P758,T758*Analysis!$B$28+Analysis!$B$29,0)</f>
        <v>0.22152656172855634</v>
      </c>
      <c r="V758">
        <f ca="1">U758-'Flight Input'!$U758</f>
        <v>-2.6473438271443661E-2</v>
      </c>
      <c r="W758">
        <f ca="1">MEDIAN2(R758,Analysis!$B$5,2)</f>
        <v>8.5403758824735831E-3</v>
      </c>
      <c r="X758">
        <f t="shared" ref="X758:Y758" ca="1" si="1604">X757+W758*$D758</f>
        <v>4.8280227245677494E-2</v>
      </c>
      <c r="Y758">
        <f t="shared" ca="1" si="1604"/>
        <v>-0.79654675305898892</v>
      </c>
      <c r="AA758">
        <f ca="1">AVERAGE2(W758,Analysis!$B$6,2)</f>
        <v>8.5403758824735831E-3</v>
      </c>
      <c r="AB758">
        <f t="shared" ref="AB758:AC758" ca="1" si="1605">AB757+AA758*$D758</f>
        <v>4.8280227245677494E-2</v>
      </c>
      <c r="AC758">
        <f t="shared" ca="1" si="1605"/>
        <v>-0.79654675305898892</v>
      </c>
      <c r="AF758">
        <f ca="1">IF(B758&gt;0,C758-Analysis!$B$14,0)</f>
        <v>3.0937348542849463E-2</v>
      </c>
      <c r="AG758">
        <f ca="1">IF(B758&gt;0,AG757+AF758*$D758,0)</f>
        <v>0.10747331972634294</v>
      </c>
      <c r="AH758">
        <f ca="1">IF(B758&gt;0,AH757+AG758*$D758,0)</f>
        <v>-0.73045045716647972</v>
      </c>
      <c r="AI758">
        <f ca="1">IF(AND(B758&gt;Analysis!$B$39,B758&lt;Analysis!$B$40),FilterInput(AF758,Analysis!$B$34,Analysis!$B$35),0)</f>
        <v>3.0937348542849463E-2</v>
      </c>
      <c r="AJ758">
        <f ca="1">MEDIAN2(AI758,Analysis!$B$5,2)</f>
        <v>3.0937348542849463E-2</v>
      </c>
      <c r="AK758">
        <f ca="1">AVERAGE2(AJ758,Analysis!$B$6,2)</f>
        <v>3.0937348542849463E-2</v>
      </c>
      <c r="AL758">
        <f ca="1">INTEGRAL2(R758,$B758,AL757,R757,$B757,Analysis!$B$22)</f>
        <v>4.828022724567748E-2</v>
      </c>
      <c r="AM758">
        <f ca="1">IF(AND(B758&lt;Analysis!$B$40,B758&gt;0),INTEGRAL2(AL758,$B758,AM757,AL757,$B757,Analysis!$B$23),0)</f>
        <v>-0.79654675305898881</v>
      </c>
      <c r="AN758">
        <f ca="1">IF($P758,AM758*Analysis!$B$30+Analysis!$B$31,0)</f>
        <v>0.2277266234705056</v>
      </c>
      <c r="AO758">
        <f ca="1">AN758-'Flight Input'!$U758</f>
        <v>-2.0273376529494402E-2</v>
      </c>
      <c r="AQ758">
        <f>Analysis!$B$36*'Flight Input'!U758+IF('Flight Input'!U758 &gt; 0,Analysis!$B$37,0)</f>
        <v>-0.97722399999999987</v>
      </c>
      <c r="AR758">
        <f ca="1">_xlfn.COVARIANCE.P($AN$102:$AN$1102,'Flight Input'!U758:U1758)</f>
        <v>0</v>
      </c>
    </row>
    <row r="759" spans="1:44" x14ac:dyDescent="0.3">
      <c r="A759">
        <v>757</v>
      </c>
      <c r="B759">
        <f>'Flight Input'!M759</f>
        <v>16.168692000006558</v>
      </c>
      <c r="C759">
        <f ca="1">INDIRECT(CONCATENATE("'Flight Input'!",Analysis!$B$2,A759+2))</f>
        <v>10.149435810000002</v>
      </c>
      <c r="D759">
        <f t="shared" si="1494"/>
        <v>1.7722000004141591E-2</v>
      </c>
      <c r="F759">
        <f t="shared" ca="1" si="1500"/>
        <v>158.90727596087399</v>
      </c>
      <c r="G759">
        <f t="shared" ca="1" si="1501"/>
        <v>1285.4368531644209</v>
      </c>
      <c r="I759">
        <f>SUM(D$2:D759)/COUNT(D$2:D759)</f>
        <v>2.1289421400278893E-2</v>
      </c>
      <c r="J759">
        <f t="shared" si="1495"/>
        <v>0.83243220522232853</v>
      </c>
      <c r="L759">
        <f ca="1">VARA(C$2:C759)</f>
        <v>7.9182793737113066E-2</v>
      </c>
      <c r="M759">
        <f t="shared" ca="1" si="1496"/>
        <v>-1.800633202863728E-3</v>
      </c>
      <c r="N759">
        <f t="shared" ca="1" si="1502"/>
        <v>14.971846853515007</v>
      </c>
      <c r="O759" t="b">
        <f ca="1">IF(OR(O758,M759*MIN((B759-B$2)*Analysis!$B$19,1)&gt;Analysis!$B$18),TRUE,FALSE)</f>
        <v>1</v>
      </c>
      <c r="P759" t="b">
        <f>IF(OR('Flight Input'!N759=3,'Flight Input'!N759=9),TRUE,FALSE)</f>
        <v>1</v>
      </c>
      <c r="Q759">
        <f ca="1">IF(O759,Q758,SUM(C$2:C759)/COUNT(C$2:C759))+(Analysis!$D$14-500)/1000000</f>
        <v>9.8756743641175273</v>
      </c>
      <c r="R759">
        <f t="shared" ca="1" si="1497"/>
        <v>0.27376144588247442</v>
      </c>
      <c r="S759">
        <f t="shared" ca="1" si="1503"/>
        <v>5.3131827590740512E-2</v>
      </c>
      <c r="T759">
        <f ca="1">IF(P759,T758+S759*$D759,0)</f>
        <v>-0.87200527429410402</v>
      </c>
      <c r="U759">
        <f ca="1">IF($P759,T759*Analysis!$B$28+Analysis!$B$29,0)</f>
        <v>0.22199736285294791</v>
      </c>
      <c r="V759">
        <f ca="1">U759-'Flight Input'!$U759</f>
        <v>-2.6002637147052088E-2</v>
      </c>
      <c r="W759">
        <f ca="1">MEDIAN2(R759,Analysis!$B$5,2)</f>
        <v>0.27376144588247442</v>
      </c>
      <c r="X759">
        <f t="shared" ref="X759:Y759" ca="1" si="1606">X758+W759*$D759</f>
        <v>5.3131827590740512E-2</v>
      </c>
      <c r="Y759">
        <f t="shared" ca="1" si="1606"/>
        <v>-0.79560515081020577</v>
      </c>
      <c r="AA759">
        <f ca="1">AVERAGE2(W759,Analysis!$B$6,2)</f>
        <v>0.27376144588247442</v>
      </c>
      <c r="AB759">
        <f t="shared" ref="AB759:AC759" ca="1" si="1607">AB758+AA759*$D759</f>
        <v>5.3131827590740512E-2</v>
      </c>
      <c r="AC759">
        <f t="shared" ca="1" si="1607"/>
        <v>-0.79560515081020577</v>
      </c>
      <c r="AF759">
        <f ca="1">IF(B759&gt;0,C759-Analysis!$B$14,0)</f>
        <v>0.29626841854284969</v>
      </c>
      <c r="AG759">
        <f ca="1">IF(B759&gt;0,AG758+AF759*$D759,0)</f>
        <v>0.11272378864098635</v>
      </c>
      <c r="AH759">
        <f ca="1">IF(B759&gt;0,AH758+AG759*$D759,0)</f>
        <v>-0.72845276618371735</v>
      </c>
      <c r="AI759">
        <f ca="1">IF(AND(B759&gt;Analysis!$B$39,B759&lt;Analysis!$B$40),FilterInput(AF759,Analysis!$B$34,Analysis!$B$35),0)</f>
        <v>0.29626841854284969</v>
      </c>
      <c r="AJ759">
        <f ca="1">MEDIAN2(AI759,Analysis!$B$5,2)</f>
        <v>0.29626841854284969</v>
      </c>
      <c r="AK759">
        <f ca="1">AVERAGE2(AJ759,Analysis!$B$6,2)</f>
        <v>0.29626841854284969</v>
      </c>
      <c r="AL759">
        <f ca="1">INTEGRAL2(R759,$B759,AL758,R758,$B758,Analysis!$B$22)</f>
        <v>5.3131827590740498E-2</v>
      </c>
      <c r="AM759">
        <f ca="1">IF(AND(B759&lt;Analysis!$B$40,B759&gt;0),INTEGRAL2(AL759,$B759,AM758,AL758,$B758,Analysis!$B$23),0)</f>
        <v>-0.79560515081020566</v>
      </c>
      <c r="AN759">
        <f ca="1">IF($P759,AM759*Analysis!$B$30+Analysis!$B$31,0)</f>
        <v>0.22819742459489717</v>
      </c>
      <c r="AO759">
        <f ca="1">AN759-'Flight Input'!$U759</f>
        <v>-1.9802575405102829E-2</v>
      </c>
      <c r="AQ759">
        <f>Analysis!$B$36*'Flight Input'!U759+IF('Flight Input'!U759 &gt; 0,Analysis!$B$37,0)</f>
        <v>-0.97722399999999987</v>
      </c>
      <c r="AR759">
        <f ca="1">_xlfn.COVARIANCE.P($AN$102:$AN$1102,'Flight Input'!U759:U1759)</f>
        <v>0</v>
      </c>
    </row>
    <row r="760" spans="1:44" x14ac:dyDescent="0.3">
      <c r="A760">
        <v>758</v>
      </c>
      <c r="B760">
        <f>'Flight Input'!M760</f>
        <v>16.188219999996363</v>
      </c>
      <c r="C760">
        <f ca="1">INDIRECT(CONCATENATE("'Flight Input'!",Analysis!$B$2,A760+2))</f>
        <v>10.59547689</v>
      </c>
      <c r="D760">
        <f t="shared" si="1494"/>
        <v>1.9527999989804812E-2</v>
      </c>
      <c r="F760">
        <f t="shared" ca="1" si="1500"/>
        <v>159.11418443347389</v>
      </c>
      <c r="G760">
        <f t="shared" ca="1" si="1501"/>
        <v>1288.5440349564155</v>
      </c>
      <c r="I760">
        <f>SUM(D$2:D760)/COUNT(D$2:D760)</f>
        <v>2.1287097625331038E-2</v>
      </c>
      <c r="J760">
        <f t="shared" si="1495"/>
        <v>0.9173631996955306</v>
      </c>
      <c r="L760">
        <f ca="1">VARA(C$2:C760)</f>
        <v>7.9688505649745708E-2</v>
      </c>
      <c r="M760">
        <f t="shared" ca="1" si="1496"/>
        <v>2.5896759161033612E-2</v>
      </c>
      <c r="N760">
        <f t="shared" ca="1" si="1502"/>
        <v>22.841104067639701</v>
      </c>
      <c r="O760" t="b">
        <f ca="1">IF(OR(O759,M760*MIN((B760-B$2)*Analysis!$B$19,1)&gt;Analysis!$B$18),TRUE,FALSE)</f>
        <v>1</v>
      </c>
      <c r="P760" t="b">
        <f>IF(OR('Flight Input'!N760=3,'Flight Input'!N760=9),TRUE,FALSE)</f>
        <v>1</v>
      </c>
      <c r="Q760">
        <f ca="1">IF(O760,Q759,SUM(C$2:C760)/COUNT(C$2:C760))+(Analysis!$D$14-500)/1000000</f>
        <v>9.8757843641175267</v>
      </c>
      <c r="R760">
        <f t="shared" ca="1" si="1497"/>
        <v>0.71969252588247379</v>
      </c>
      <c r="S760">
        <f t="shared" ca="1" si="1503"/>
        <v>6.7185983228836066E-2</v>
      </c>
      <c r="T760">
        <f ca="1">IF(P760,T759+S760*$D760,0)</f>
        <v>-0.87069326641429623</v>
      </c>
      <c r="U760">
        <f ca="1">IF($P760,T760*Analysis!$B$28+Analysis!$B$29,0)</f>
        <v>0.2226533667928518</v>
      </c>
      <c r="V760">
        <f ca="1">U760-'Flight Input'!$U760</f>
        <v>-2.6346633207148196E-2</v>
      </c>
      <c r="W760">
        <f ca="1">MEDIAN2(R760,Analysis!$B$5,2)</f>
        <v>0.71969252588247379</v>
      </c>
      <c r="X760">
        <f t="shared" ref="X760:Y760" ca="1" si="1608">X759+W760*$D760</f>
        <v>6.7185983228836066E-2</v>
      </c>
      <c r="Y760">
        <f t="shared" ca="1" si="1608"/>
        <v>-0.79429314293039799</v>
      </c>
      <c r="AA760">
        <f ca="1">AVERAGE2(W760,Analysis!$B$6,2)</f>
        <v>0.71969252588247379</v>
      </c>
      <c r="AB760">
        <f t="shared" ref="AB760:AC760" ca="1" si="1609">AB759+AA760*$D760</f>
        <v>6.7185983228836066E-2</v>
      </c>
      <c r="AC760">
        <f t="shared" ca="1" si="1609"/>
        <v>-0.79429314293039799</v>
      </c>
      <c r="AF760">
        <f ca="1">IF(B760&gt;0,C760-Analysis!$B$14,0)</f>
        <v>0.74230949854284844</v>
      </c>
      <c r="AG760">
        <f ca="1">IF(B760&gt;0,AG759+AF760*$D760,0)</f>
        <v>0.12721960852096312</v>
      </c>
      <c r="AH760">
        <f ca="1">IF(B760&gt;0,AH759+AG760*$D760,0)</f>
        <v>-0.72596842166981701</v>
      </c>
      <c r="AI760">
        <f ca="1">IF(AND(B760&gt;Analysis!$B$39,B760&lt;Analysis!$B$40),FilterInput(AF760,Analysis!$B$34,Analysis!$B$35),0)</f>
        <v>0.74230949854284844</v>
      </c>
      <c r="AJ760">
        <f ca="1">MEDIAN2(AI760,Analysis!$B$5,2)</f>
        <v>0.74230949854284844</v>
      </c>
      <c r="AK760">
        <f ca="1">AVERAGE2(AJ760,Analysis!$B$6,2)</f>
        <v>0.74230949854284844</v>
      </c>
      <c r="AL760">
        <f ca="1">INTEGRAL2(R760,$B760,AL759,R759,$B759,Analysis!$B$22)</f>
        <v>6.7185983228836052E-2</v>
      </c>
      <c r="AM760">
        <f ca="1">IF(AND(B760&lt;Analysis!$B$40,B760&gt;0),INTEGRAL2(AL760,$B760,AM759,AL759,$B759,Analysis!$B$23),0)</f>
        <v>-0.79429314293039788</v>
      </c>
      <c r="AN760">
        <f ca="1">IF($P760,AM760*Analysis!$B$30+Analysis!$B$31,0)</f>
        <v>0.22885342853480106</v>
      </c>
      <c r="AO760">
        <f ca="1">AN760-'Flight Input'!$U760</f>
        <v>-2.0146571465198937E-2</v>
      </c>
      <c r="AQ760">
        <f>Analysis!$B$36*'Flight Input'!U760+IF('Flight Input'!U760 &gt; 0,Analysis!$B$37,0)</f>
        <v>-0.97523699999999991</v>
      </c>
      <c r="AR760">
        <f ca="1">_xlfn.COVARIANCE.P($AN$102:$AN$1102,'Flight Input'!U760:U1760)</f>
        <v>0</v>
      </c>
    </row>
    <row r="761" spans="1:44" x14ac:dyDescent="0.3">
      <c r="A761">
        <v>759</v>
      </c>
      <c r="B761">
        <f>'Flight Input'!M761</f>
        <v>16.207978000005824</v>
      </c>
      <c r="C761">
        <f ca="1">INDIRECT(CONCATENATE("'Flight Input'!",Analysis!$B$2,A761+2))</f>
        <v>10.583861850000002</v>
      </c>
      <c r="D761">
        <f t="shared" si="1494"/>
        <v>1.9758000009460375E-2</v>
      </c>
      <c r="F761">
        <f t="shared" ca="1" si="1500"/>
        <v>159.32330037600633</v>
      </c>
      <c r="G761">
        <f t="shared" ca="1" si="1501"/>
        <v>1291.6919447267519</v>
      </c>
      <c r="I761">
        <f>SUM(D$2:D761)/COUNT(D$2:D761)</f>
        <v>2.1285083003966254E-2</v>
      </c>
      <c r="J761">
        <f t="shared" si="1495"/>
        <v>0.92825571813737706</v>
      </c>
      <c r="L761">
        <f ca="1">VARA(C$2:C761)</f>
        <v>8.0170685256325216E-2</v>
      </c>
      <c r="M761">
        <f t="shared" ca="1" si="1496"/>
        <v>2.4404272008737449E-2</v>
      </c>
      <c r="N761">
        <f t="shared" ca="1" si="1502"/>
        <v>-0.58786516825778801</v>
      </c>
      <c r="O761" t="b">
        <f ca="1">IF(OR(O760,M761*MIN((B761-B$2)*Analysis!$B$19,1)&gt;Analysis!$B$18),TRUE,FALSE)</f>
        <v>1</v>
      </c>
      <c r="P761" t="b">
        <f>IF(OR('Flight Input'!N761=3,'Flight Input'!N761=9),TRUE,FALSE)</f>
        <v>1</v>
      </c>
      <c r="Q761">
        <f ca="1">IF(O761,Q760,SUM(C$2:C761)/COUNT(C$2:C761))+(Analysis!$D$14-500)/1000000</f>
        <v>9.8758943641175261</v>
      </c>
      <c r="R761">
        <f t="shared" ca="1" si="1497"/>
        <v>0.7079674858824756</v>
      </c>
      <c r="S761">
        <f t="shared" ca="1" si="1503"/>
        <v>8.1174004821599657E-2</v>
      </c>
      <c r="T761">
        <f ca="1">IF(P761,T760+S761*$D761,0)</f>
        <v>-0.86908943042626308</v>
      </c>
      <c r="U761">
        <f ca="1">IF($P761,T761*Analysis!$B$28+Analysis!$B$29,0)</f>
        <v>0.22345528478686838</v>
      </c>
      <c r="V761">
        <f ca="1">U761-'Flight Input'!$U761</f>
        <v>-2.654471521313162E-2</v>
      </c>
      <c r="W761">
        <f ca="1">MEDIAN2(R761,Analysis!$B$5,2)</f>
        <v>0.7079674858824756</v>
      </c>
      <c r="X761">
        <f t="shared" ref="X761:Y761" ca="1" si="1610">X760+W761*$D761</f>
        <v>8.1174004821599657E-2</v>
      </c>
      <c r="Y761">
        <f t="shared" ca="1" si="1610"/>
        <v>-0.79268930694236484</v>
      </c>
      <c r="AA761">
        <f ca="1">AVERAGE2(W761,Analysis!$B$6,2)</f>
        <v>0.7079674858824756</v>
      </c>
      <c r="AB761">
        <f t="shared" ref="AB761:AC761" ca="1" si="1611">AB760+AA761*$D761</f>
        <v>8.1174004821599657E-2</v>
      </c>
      <c r="AC761">
        <f t="shared" ca="1" si="1611"/>
        <v>-0.79268930694236484</v>
      </c>
      <c r="AF761">
        <f ca="1">IF(B761&gt;0,C761-Analysis!$B$14,0)</f>
        <v>0.73069445854284965</v>
      </c>
      <c r="AG761">
        <f ca="1">IF(B761&gt;0,AG760+AF761*$D761,0)</f>
        <v>0.14165666963976539</v>
      </c>
      <c r="AH761">
        <f ca="1">IF(B761&gt;0,AH760+AG761*$D761,0)</f>
        <v>-0.72316956918973441</v>
      </c>
      <c r="AI761">
        <f ca="1">IF(AND(B761&gt;Analysis!$B$39,B761&lt;Analysis!$B$40),FilterInput(AF761,Analysis!$B$34,Analysis!$B$35),0)</f>
        <v>0.73069445854284965</v>
      </c>
      <c r="AJ761">
        <f ca="1">MEDIAN2(AI761,Analysis!$B$5,2)</f>
        <v>0.73069445854284965</v>
      </c>
      <c r="AK761">
        <f ca="1">AVERAGE2(AJ761,Analysis!$B$6,2)</f>
        <v>0.73069445854284965</v>
      </c>
      <c r="AL761">
        <f ca="1">INTEGRAL2(R761,$B761,AL760,R760,$B760,Analysis!$B$22)</f>
        <v>8.1174004821599643E-2</v>
      </c>
      <c r="AM761">
        <f ca="1">IF(AND(B761&lt;Analysis!$B$40,B761&gt;0),INTEGRAL2(AL761,$B761,AM760,AL760,$B760,Analysis!$B$23),0)</f>
        <v>-0.79268930694236472</v>
      </c>
      <c r="AN761">
        <f ca="1">IF($P761,AM761*Analysis!$B$30+Analysis!$B$31,0)</f>
        <v>0.22965534652881764</v>
      </c>
      <c r="AO761">
        <f ca="1">AN761-'Flight Input'!$U761</f>
        <v>-2.0344653471182361E-2</v>
      </c>
      <c r="AQ761">
        <f>Analysis!$B$36*'Flight Input'!U761+IF('Flight Input'!U761 &gt; 0,Analysis!$B$37,0)</f>
        <v>-0.97324999999999995</v>
      </c>
      <c r="AR761">
        <f ca="1">_xlfn.COVARIANCE.P($AN$102:$AN$1102,'Flight Input'!U761:U1761)</f>
        <v>0</v>
      </c>
    </row>
    <row r="762" spans="1:44" x14ac:dyDescent="0.3">
      <c r="A762">
        <v>760</v>
      </c>
      <c r="B762">
        <f>'Flight Input'!M762</f>
        <v>16.231165999997756</v>
      </c>
      <c r="C762">
        <f ca="1">INDIRECT(CONCATENATE("'Flight Input'!",Analysis!$B$2,A762+2))</f>
        <v>10.436770709999999</v>
      </c>
      <c r="D762">
        <f t="shared" si="1494"/>
        <v>2.3187999991932884E-2</v>
      </c>
      <c r="F762">
        <f t="shared" ca="1" si="1500"/>
        <v>159.56530821514562</v>
      </c>
      <c r="G762">
        <f t="shared" ca="1" si="1501"/>
        <v>1295.3919450923574</v>
      </c>
      <c r="I762">
        <f>SUM(D$2:D762)/COUNT(D$2:D762)</f>
        <v>2.1287586842108314E-2</v>
      </c>
      <c r="J762">
        <f t="shared" si="1495"/>
        <v>1.0892733010989024</v>
      </c>
      <c r="L762">
        <f ca="1">VARA(C$2:C762)</f>
        <v>8.0420586898487495E-2</v>
      </c>
      <c r="M762">
        <f t="shared" ca="1" si="1496"/>
        <v>1.0777196922943738E-2</v>
      </c>
      <c r="N762">
        <f t="shared" ca="1" si="1502"/>
        <v>-6.3434164244943689</v>
      </c>
      <c r="O762" t="b">
        <f ca="1">IF(OR(O761,M762*MIN((B762-B$2)*Analysis!$B$19,1)&gt;Analysis!$B$18),TRUE,FALSE)</f>
        <v>1</v>
      </c>
      <c r="P762" t="b">
        <f>IF(OR('Flight Input'!N762=3,'Flight Input'!N762=9),TRUE,FALSE)</f>
        <v>1</v>
      </c>
      <c r="Q762">
        <f ca="1">IF(O762,Q761,SUM(C$2:C762)/COUNT(C$2:C762))+(Analysis!$D$14-500)/1000000</f>
        <v>9.8760043641175255</v>
      </c>
      <c r="R762">
        <f t="shared" ca="1" si="1497"/>
        <v>0.56076634588247387</v>
      </c>
      <c r="S762">
        <f t="shared" ca="1" si="1503"/>
        <v>9.4177054845398692E-2</v>
      </c>
      <c r="T762">
        <f ca="1">IF(P762,T761+S762*$D762,0)</f>
        <v>-0.86690565287926769</v>
      </c>
      <c r="U762">
        <f ca="1">IF($P762,T762*Analysis!$B$28+Analysis!$B$29,0)</f>
        <v>0.22454717356036608</v>
      </c>
      <c r="V762">
        <f ca="1">U762-'Flight Input'!$U762</f>
        <v>-2.3452826439633923E-2</v>
      </c>
      <c r="W762">
        <f ca="1">MEDIAN2(R762,Analysis!$B$5,2)</f>
        <v>0.56076634588247387</v>
      </c>
      <c r="X762">
        <f t="shared" ref="X762:Y762" ca="1" si="1612">X761+W762*$D762</f>
        <v>9.4177054845398692E-2</v>
      </c>
      <c r="Y762">
        <f t="shared" ca="1" si="1612"/>
        <v>-0.79050552939536944</v>
      </c>
      <c r="AA762">
        <f ca="1">AVERAGE2(W762,Analysis!$B$6,2)</f>
        <v>0.56076634588247387</v>
      </c>
      <c r="AB762">
        <f t="shared" ref="AB762:AC762" ca="1" si="1613">AB761+AA762*$D762</f>
        <v>9.4177054845398692E-2</v>
      </c>
      <c r="AC762">
        <f t="shared" ca="1" si="1613"/>
        <v>-0.79050552939536944</v>
      </c>
      <c r="AF762">
        <f ca="1">IF(B762&gt;0,C762-Analysis!$B$14,0)</f>
        <v>0.5836033185428473</v>
      </c>
      <c r="AG762">
        <f ca="1">IF(B762&gt;0,AG761+AF762*$D762,0)</f>
        <v>0.15518926338542893</v>
      </c>
      <c r="AH762">
        <f ca="1">IF(B762&gt;0,AH761+AG762*$D762,0)</f>
        <v>-0.71957104055160503</v>
      </c>
      <c r="AI762">
        <f ca="1">IF(AND(B762&gt;Analysis!$B$39,B762&lt;Analysis!$B$40),FilterInput(AF762,Analysis!$B$34,Analysis!$B$35),0)</f>
        <v>0.5836033185428473</v>
      </c>
      <c r="AJ762">
        <f ca="1">MEDIAN2(AI762,Analysis!$B$5,2)</f>
        <v>0.5836033185428473</v>
      </c>
      <c r="AK762">
        <f ca="1">AVERAGE2(AJ762,Analysis!$B$6,2)</f>
        <v>0.5836033185428473</v>
      </c>
      <c r="AL762">
        <f ca="1">INTEGRAL2(R762,$B762,AL761,R761,$B761,Analysis!$B$22)</f>
        <v>9.4177054845398678E-2</v>
      </c>
      <c r="AM762">
        <f ca="1">IF(AND(B762&lt;Analysis!$B$40,B762&gt;0),INTEGRAL2(AL762,$B762,AM761,AL761,$B761,Analysis!$B$23),0)</f>
        <v>-0.79050552939536933</v>
      </c>
      <c r="AN762">
        <f ca="1">IF($P762,AM762*Analysis!$B$30+Analysis!$B$31,0)</f>
        <v>0.23074723530231533</v>
      </c>
      <c r="AO762">
        <f ca="1">AN762-'Flight Input'!$U762</f>
        <v>-1.7252764697684664E-2</v>
      </c>
      <c r="AQ762">
        <f>Analysis!$B$36*'Flight Input'!U762+IF('Flight Input'!U762 &gt; 0,Analysis!$B$37,0)</f>
        <v>-0.97722399999999987</v>
      </c>
      <c r="AR762">
        <f ca="1">_xlfn.COVARIANCE.P($AN$102:$AN$1102,'Flight Input'!U762:U1762)</f>
        <v>0</v>
      </c>
    </row>
    <row r="763" spans="1:44" x14ac:dyDescent="0.3">
      <c r="A763">
        <v>761</v>
      </c>
      <c r="B763">
        <f>'Flight Input'!M763</f>
        <v>16.248852000004263</v>
      </c>
      <c r="C763">
        <f ca="1">INDIRECT(CONCATENATE("'Flight Input'!",Analysis!$B$2,A763+2))</f>
        <v>10.430158770000002</v>
      </c>
      <c r="D763">
        <f t="shared" si="1494"/>
        <v>1.768600000650622E-2</v>
      </c>
      <c r="F763">
        <f t="shared" ca="1" si="1500"/>
        <v>159.74977600321969</v>
      </c>
      <c r="G763">
        <f t="shared" ca="1" si="1501"/>
        <v>1298.2172796317898</v>
      </c>
      <c r="I763">
        <f>SUM(D$2:D763)/COUNT(D$2:D763)</f>
        <v>2.1282854139302004E-2</v>
      </c>
      <c r="J763">
        <f t="shared" si="1495"/>
        <v>0.83099756690275617</v>
      </c>
      <c r="L763">
        <f ca="1">VARA(C$2:C763)</f>
        <v>8.0659944419473967E-2</v>
      </c>
      <c r="M763">
        <f t="shared" ca="1" si="1496"/>
        <v>1.3533728423522469E-2</v>
      </c>
      <c r="N763">
        <f t="shared" ca="1" si="1502"/>
        <v>-0.37385163392315718</v>
      </c>
      <c r="O763" t="b">
        <f ca="1">IF(OR(O762,M763*MIN((B763-B$2)*Analysis!$B$19,1)&gt;Analysis!$B$18),TRUE,FALSE)</f>
        <v>1</v>
      </c>
      <c r="P763" t="b">
        <f>IF(OR('Flight Input'!N763=3,'Flight Input'!N763=9),TRUE,FALSE)</f>
        <v>1</v>
      </c>
      <c r="Q763">
        <f ca="1">IF(O763,Q762,SUM(C$2:C763)/COUNT(C$2:C763))+(Analysis!$D$14-500)/1000000</f>
        <v>9.8761143641175249</v>
      </c>
      <c r="R763">
        <f t="shared" ca="1" si="1497"/>
        <v>0.55404440588247716</v>
      </c>
      <c r="S763">
        <f t="shared" ca="1" si="1503"/>
        <v>0.10397588421144091</v>
      </c>
      <c r="T763">
        <f ca="1">IF(P763,T762+S763*$D763,0)</f>
        <v>-0.86506673539042767</v>
      </c>
      <c r="U763">
        <f ca="1">IF($P763,T763*Analysis!$B$28+Analysis!$B$29,0)</f>
        <v>0.22546663230478609</v>
      </c>
      <c r="V763">
        <f ca="1">U763-'Flight Input'!$U763</f>
        <v>-2.2533367695213913E-2</v>
      </c>
      <c r="W763">
        <f ca="1">MEDIAN2(R763,Analysis!$B$5,2)</f>
        <v>0.55404440588247716</v>
      </c>
      <c r="X763">
        <f t="shared" ref="X763:Y763" ca="1" si="1614">X762+W763*$D763</f>
        <v>0.10397588421144091</v>
      </c>
      <c r="Y763">
        <f t="shared" ca="1" si="1614"/>
        <v>-0.78866661190652942</v>
      </c>
      <c r="AA763">
        <f ca="1">AVERAGE2(W763,Analysis!$B$6,2)</f>
        <v>0.55404440588247716</v>
      </c>
      <c r="AB763">
        <f t="shared" ref="AB763:AC763" ca="1" si="1615">AB762+AA763*$D763</f>
        <v>0.10397588421144091</v>
      </c>
      <c r="AC763">
        <f t="shared" ca="1" si="1615"/>
        <v>-0.78866661190652942</v>
      </c>
      <c r="AF763">
        <f ca="1">IF(B763&gt;0,C763-Analysis!$B$14,0)</f>
        <v>0.57699137854284999</v>
      </c>
      <c r="AG763">
        <f ca="1">IF(B763&gt;0,AG762+AF763*$D763,0)</f>
        <v>0.1653939329100918</v>
      </c>
      <c r="AH763">
        <f ca="1">IF(B763&gt;0,AH762+AG763*$D763,0)</f>
        <v>-0.71664588345308111</v>
      </c>
      <c r="AI763">
        <f ca="1">IF(AND(B763&gt;Analysis!$B$39,B763&lt;Analysis!$B$40),FilterInput(AF763,Analysis!$B$34,Analysis!$B$35),0)</f>
        <v>0.57699137854284999</v>
      </c>
      <c r="AJ763">
        <f ca="1">MEDIAN2(AI763,Analysis!$B$5,2)</f>
        <v>0.57699137854284999</v>
      </c>
      <c r="AK763">
        <f ca="1">AVERAGE2(AJ763,Analysis!$B$6,2)</f>
        <v>0.57699137854284999</v>
      </c>
      <c r="AL763">
        <f ca="1">INTEGRAL2(R763,$B763,AL762,R762,$B762,Analysis!$B$22)</f>
        <v>0.1039758842114409</v>
      </c>
      <c r="AM763">
        <f ca="1">IF(AND(B763&lt;Analysis!$B$40,B763&gt;0),INTEGRAL2(AL763,$B763,AM762,AL762,$B762,Analysis!$B$23),0)</f>
        <v>-0.78866661190652931</v>
      </c>
      <c r="AN763">
        <f ca="1">IF($P763,AM763*Analysis!$B$30+Analysis!$B$31,0)</f>
        <v>0.23166669404673534</v>
      </c>
      <c r="AO763">
        <f ca="1">AN763-'Flight Input'!$U763</f>
        <v>-1.6333305953264654E-2</v>
      </c>
      <c r="AQ763">
        <f>Analysis!$B$36*'Flight Input'!U763+IF('Flight Input'!U763 &gt; 0,Analysis!$B$37,0)</f>
        <v>-0.97722399999999987</v>
      </c>
      <c r="AR763">
        <f ca="1">_xlfn.COVARIANCE.P($AN$102:$AN$1102,'Flight Input'!U763:U1763)</f>
        <v>0</v>
      </c>
    </row>
    <row r="764" spans="1:44" x14ac:dyDescent="0.3">
      <c r="A764">
        <v>762</v>
      </c>
      <c r="B764">
        <f>'Flight Input'!M764</f>
        <v>16.26906200000667</v>
      </c>
      <c r="C764">
        <f ca="1">INDIRECT(CONCATENATE("'Flight Input'!",Analysis!$B$2,A764+2))</f>
        <v>10.652070780000001</v>
      </c>
      <c r="D764">
        <f t="shared" si="1494"/>
        <v>2.0210000002407469E-2</v>
      </c>
      <c r="F764">
        <f t="shared" ca="1" si="1500"/>
        <v>159.96505435370915</v>
      </c>
      <c r="G764">
        <f t="shared" ca="1" si="1501"/>
        <v>1301.4501733806633</v>
      </c>
      <c r="I764">
        <f>SUM(D$2:D764)/COUNT(D$2:D764)</f>
        <v>2.1281446194240463E-2</v>
      </c>
      <c r="J764">
        <f t="shared" si="1495"/>
        <v>0.94965350653082181</v>
      </c>
      <c r="L764">
        <f ca="1">VARA(C$2:C764)</f>
        <v>8.1260180493165302E-2</v>
      </c>
      <c r="M764">
        <f t="shared" ca="1" si="1496"/>
        <v>2.9699954162287635E-2</v>
      </c>
      <c r="N764">
        <f t="shared" ca="1" si="1502"/>
        <v>10.98030727231885</v>
      </c>
      <c r="O764" t="b">
        <f ca="1">IF(OR(O763,M764*MIN((B764-B$2)*Analysis!$B$19,1)&gt;Analysis!$B$18),TRUE,FALSE)</f>
        <v>1</v>
      </c>
      <c r="P764" t="b">
        <f>IF(OR('Flight Input'!N764=3,'Flight Input'!N764=9),TRUE,FALSE)</f>
        <v>1</v>
      </c>
      <c r="Q764">
        <f ca="1">IF(O764,Q763,SUM(C$2:C764)/COUNT(C$2:C764))+(Analysis!$D$14-500)/1000000</f>
        <v>9.8762243641175242</v>
      </c>
      <c r="R764">
        <f t="shared" ca="1" si="1497"/>
        <v>0.77584641588247649</v>
      </c>
      <c r="S764">
        <f t="shared" ca="1" si="1503"/>
        <v>0.11965574027829359</v>
      </c>
      <c r="T764">
        <f ca="1">IF(P764,T763+S764*$D764,0)</f>
        <v>-0.86264849287911527</v>
      </c>
      <c r="U764">
        <f ca="1">IF($P764,T764*Analysis!$B$28+Analysis!$B$29,0)</f>
        <v>0.22667575356044228</v>
      </c>
      <c r="V764">
        <f ca="1">U764-'Flight Input'!$U764</f>
        <v>-2.2324246439557716E-2</v>
      </c>
      <c r="W764">
        <f ca="1">MEDIAN2(R764,Analysis!$B$5,2)</f>
        <v>0.77584641588247649</v>
      </c>
      <c r="X764">
        <f t="shared" ref="X764:Y764" ca="1" si="1616">X763+W764*$D764</f>
        <v>0.11965574027829359</v>
      </c>
      <c r="Y764">
        <f t="shared" ca="1" si="1616"/>
        <v>-0.78624836939521703</v>
      </c>
      <c r="AA764">
        <f ca="1">AVERAGE2(W764,Analysis!$B$6,2)</f>
        <v>0.77584641588247649</v>
      </c>
      <c r="AB764">
        <f t="shared" ref="AB764:AC764" ca="1" si="1617">AB763+AA764*$D764</f>
        <v>0.11965574027829359</v>
      </c>
      <c r="AC764">
        <f t="shared" ca="1" si="1617"/>
        <v>-0.78624836939521703</v>
      </c>
      <c r="AF764">
        <f ca="1">IF(B764&gt;0,C764-Analysis!$B$14,0)</f>
        <v>0.7989033885428487</v>
      </c>
      <c r="AG764">
        <f ca="1">IF(B764&gt;0,AG763+AF764*$D764,0)</f>
        <v>0.18153977039446612</v>
      </c>
      <c r="AH764">
        <f ca="1">IF(B764&gt;0,AH763+AG764*$D764,0)</f>
        <v>-0.71297696469297189</v>
      </c>
      <c r="AI764">
        <f ca="1">IF(AND(B764&gt;Analysis!$B$39,B764&lt;Analysis!$B$40),FilterInput(AF764,Analysis!$B$34,Analysis!$B$35),0)</f>
        <v>0.7989033885428487</v>
      </c>
      <c r="AJ764">
        <f ca="1">MEDIAN2(AI764,Analysis!$B$5,2)</f>
        <v>0.7989033885428487</v>
      </c>
      <c r="AK764">
        <f ca="1">AVERAGE2(AJ764,Analysis!$B$6,2)</f>
        <v>0.7989033885428487</v>
      </c>
      <c r="AL764">
        <f ca="1">INTEGRAL2(R764,$B764,AL763,R763,$B763,Analysis!$B$22)</f>
        <v>0.11965574027829358</v>
      </c>
      <c r="AM764">
        <f ca="1">IF(AND(B764&lt;Analysis!$B$40,B764&gt;0),INTEGRAL2(AL764,$B764,AM763,AL763,$B763,Analysis!$B$23),0)</f>
        <v>-0.78624836939521692</v>
      </c>
      <c r="AN764">
        <f ca="1">IF($P764,AM764*Analysis!$B$30+Analysis!$B$31,0)</f>
        <v>0.23287581530239154</v>
      </c>
      <c r="AO764">
        <f ca="1">AN764-'Flight Input'!$U764</f>
        <v>-1.6124184697608457E-2</v>
      </c>
      <c r="AQ764">
        <f>Analysis!$B$36*'Flight Input'!U764+IF('Flight Input'!U764 &gt; 0,Analysis!$B$37,0)</f>
        <v>-0.97523699999999991</v>
      </c>
      <c r="AR764">
        <f ca="1">_xlfn.COVARIANCE.P($AN$102:$AN$1102,'Flight Input'!U764:U1764)</f>
        <v>0</v>
      </c>
    </row>
    <row r="765" spans="1:44" x14ac:dyDescent="0.3">
      <c r="A765">
        <v>763</v>
      </c>
      <c r="B765">
        <f>'Flight Input'!M765</f>
        <v>16.288060000006226</v>
      </c>
      <c r="C765">
        <f ca="1">INDIRECT(CONCATENATE("'Flight Input'!",Analysis!$B$2,A765+2))</f>
        <v>10.8045378</v>
      </c>
      <c r="D765">
        <f t="shared" si="1494"/>
        <v>1.8997999999555759E-2</v>
      </c>
      <c r="F765">
        <f t="shared" ca="1" si="1500"/>
        <v>160.17031896282876</v>
      </c>
      <c r="G765">
        <f t="shared" ca="1" si="1501"/>
        <v>1304.493089100248</v>
      </c>
      <c r="I765">
        <f>SUM(D$2:D765)/COUNT(D$2:D765)</f>
        <v>2.1278453473146514E-2</v>
      </c>
      <c r="J765">
        <f t="shared" si="1495"/>
        <v>0.89282804427169971</v>
      </c>
      <c r="L765">
        <f ca="1">VARA(C$2:C765)</f>
        <v>8.2179997679314901E-2</v>
      </c>
      <c r="M765">
        <f t="shared" ca="1" si="1496"/>
        <v>4.8416527327671738E-2</v>
      </c>
      <c r="N765">
        <f t="shared" ca="1" si="1502"/>
        <v>8.0254247817435935</v>
      </c>
      <c r="O765" t="b">
        <f ca="1">IF(OR(O764,M765*MIN((B765-B$2)*Analysis!$B$19,1)&gt;Analysis!$B$18),TRUE,FALSE)</f>
        <v>1</v>
      </c>
      <c r="P765" t="b">
        <f>IF(OR('Flight Input'!N765=3,'Flight Input'!N765=9),TRUE,FALSE)</f>
        <v>1</v>
      </c>
      <c r="Q765">
        <f ca="1">IF(O765,Q764,SUM(C$2:C765)/COUNT(C$2:C765))+(Analysis!$D$14-500)/1000000</f>
        <v>9.8763343641175236</v>
      </c>
      <c r="R765">
        <f t="shared" ca="1" si="1497"/>
        <v>0.92820343588247667</v>
      </c>
      <c r="S765">
        <f t="shared" ca="1" si="1503"/>
        <v>0.13728974915277653</v>
      </c>
      <c r="T765">
        <f ca="1">IF(P765,T764+S765*$D765,0)</f>
        <v>-0.86004026222477181</v>
      </c>
      <c r="U765">
        <f ca="1">IF($P765,T765*Analysis!$B$28+Analysis!$B$29,0)</f>
        <v>0.22797986888761401</v>
      </c>
      <c r="V765">
        <f ca="1">U765-'Flight Input'!$U765</f>
        <v>-2.2020131112385988E-2</v>
      </c>
      <c r="W765">
        <f ca="1">MEDIAN2(R765,Analysis!$B$5,2)</f>
        <v>0.92820343588247667</v>
      </c>
      <c r="X765">
        <f t="shared" ref="X765:Y765" ca="1" si="1618">X764+W765*$D765</f>
        <v>0.13728974915277653</v>
      </c>
      <c r="Y765">
        <f t="shared" ca="1" si="1618"/>
        <v>-0.78364013874087357</v>
      </c>
      <c r="AA765">
        <f ca="1">AVERAGE2(W765,Analysis!$B$6,2)</f>
        <v>0.92820343588247667</v>
      </c>
      <c r="AB765">
        <f t="shared" ref="AB765:AC765" ca="1" si="1619">AB764+AA765*$D765</f>
        <v>0.13728974915277653</v>
      </c>
      <c r="AC765">
        <f t="shared" ca="1" si="1619"/>
        <v>-0.78364013874087357</v>
      </c>
      <c r="AF765">
        <f ca="1">IF(B765&gt;0,C765-Analysis!$B$14,0)</f>
        <v>0.95137040854284827</v>
      </c>
      <c r="AG765">
        <f ca="1">IF(B765&gt;0,AG764+AF765*$D765,0)</f>
        <v>0.1996139054155405</v>
      </c>
      <c r="AH765">
        <f ca="1">IF(B765&gt;0,AH764+AG765*$D765,0)</f>
        <v>-0.70918469971797615</v>
      </c>
      <c r="AI765">
        <f ca="1">IF(AND(B765&gt;Analysis!$B$39,B765&lt;Analysis!$B$40),FilterInput(AF765,Analysis!$B$34,Analysis!$B$35),0)</f>
        <v>0.95137040854284827</v>
      </c>
      <c r="AJ765">
        <f ca="1">MEDIAN2(AI765,Analysis!$B$5,2)</f>
        <v>0.95137040854284827</v>
      </c>
      <c r="AK765">
        <f ca="1">AVERAGE2(AJ765,Analysis!$B$6,2)</f>
        <v>0.95137040854284827</v>
      </c>
      <c r="AL765">
        <f ca="1">INTEGRAL2(R765,$B765,AL764,R764,$B764,Analysis!$B$22)</f>
        <v>0.13728974915277653</v>
      </c>
      <c r="AM765">
        <f ca="1">IF(AND(B765&lt;Analysis!$B$40,B765&gt;0),INTEGRAL2(AL765,$B765,AM764,AL764,$B764,Analysis!$B$23),0)</f>
        <v>-0.78364013874087346</v>
      </c>
      <c r="AN765">
        <f ca="1">IF($P765,AM765*Analysis!$B$30+Analysis!$B$31,0)</f>
        <v>0.23417993062956327</v>
      </c>
      <c r="AO765">
        <f ca="1">AN765-'Flight Input'!$U765</f>
        <v>-1.5820069370436729E-2</v>
      </c>
      <c r="AQ765">
        <f>Analysis!$B$36*'Flight Input'!U765+IF('Flight Input'!U765 &gt; 0,Analysis!$B$37,0)</f>
        <v>-0.97324999999999995</v>
      </c>
      <c r="AR765">
        <f ca="1">_xlfn.COVARIANCE.P($AN$102:$AN$1102,'Flight Input'!U765:U1765)</f>
        <v>0</v>
      </c>
    </row>
    <row r="766" spans="1:44" x14ac:dyDescent="0.3">
      <c r="A766">
        <v>764</v>
      </c>
      <c r="B766">
        <f>'Flight Input'!M766</f>
        <v>16.308783000000403</v>
      </c>
      <c r="C766">
        <f ca="1">INDIRECT(CONCATENATE("'Flight Input'!",Analysis!$B$2,A766+2))</f>
        <v>10.661203890000001</v>
      </c>
      <c r="D766">
        <f t="shared" si="1494"/>
        <v>2.0722999994177371E-2</v>
      </c>
      <c r="F766">
        <f t="shared" ca="1" si="1500"/>
        <v>160.39125109097915</v>
      </c>
      <c r="G766">
        <f t="shared" ca="1" si="1501"/>
        <v>1307.8168769956724</v>
      </c>
      <c r="I766">
        <f>SUM(D$2:D766)/COUNT(D$2:D766)</f>
        <v>2.1277726439797078E-2</v>
      </c>
      <c r="J766">
        <f t="shared" si="1495"/>
        <v>0.97392924252554702</v>
      </c>
      <c r="L766">
        <f ca="1">VARA(C$2:C766)</f>
        <v>8.2790195315047277E-2</v>
      </c>
      <c r="M766">
        <f t="shared" ca="1" si="1496"/>
        <v>2.944542951811157E-2</v>
      </c>
      <c r="N766">
        <f t="shared" ca="1" si="1502"/>
        <v>-6.9166583043127057</v>
      </c>
      <c r="O766" t="b">
        <f ca="1">IF(OR(O765,M766*MIN((B766-B$2)*Analysis!$B$19,1)&gt;Analysis!$B$18),TRUE,FALSE)</f>
        <v>1</v>
      </c>
      <c r="P766" t="b">
        <f>IF(OR('Flight Input'!N766=3,'Flight Input'!N766=9),TRUE,FALSE)</f>
        <v>1</v>
      </c>
      <c r="Q766">
        <f ca="1">IF(O766,Q765,SUM(C$2:C766)/COUNT(C$2:C766))+(Analysis!$D$14-500)/1000000</f>
        <v>9.876444364117523</v>
      </c>
      <c r="R766">
        <f t="shared" ca="1" si="1497"/>
        <v>0.78475952588247821</v>
      </c>
      <c r="S766">
        <f t="shared" ca="1" si="1503"/>
        <v>0.15355232080306977</v>
      </c>
      <c r="T766">
        <f ca="1">IF(P766,T765+S766*$D766,0)</f>
        <v>-0.85685819748166392</v>
      </c>
      <c r="U766">
        <f ca="1">IF($P766,T766*Analysis!$B$28+Analysis!$B$29,0)</f>
        <v>0.22957090125916796</v>
      </c>
      <c r="V766">
        <f ca="1">U766-'Flight Input'!$U766</f>
        <v>-2.1429098740832042E-2</v>
      </c>
      <c r="W766">
        <f ca="1">MEDIAN2(R766,Analysis!$B$5,2)</f>
        <v>0.78475952588247821</v>
      </c>
      <c r="X766">
        <f t="shared" ref="X766:Y766" ca="1" si="1620">X765+W766*$D766</f>
        <v>0.15355232080306977</v>
      </c>
      <c r="Y766">
        <f t="shared" ca="1" si="1620"/>
        <v>-0.78045807399776568</v>
      </c>
      <c r="AA766">
        <f ca="1">AVERAGE2(W766,Analysis!$B$6,2)</f>
        <v>0.78475952588247821</v>
      </c>
      <c r="AB766">
        <f t="shared" ref="AB766:AC766" ca="1" si="1621">AB765+AA766*$D766</f>
        <v>0.15355232080306977</v>
      </c>
      <c r="AC766">
        <f t="shared" ca="1" si="1621"/>
        <v>-0.78045807399776568</v>
      </c>
      <c r="AF766">
        <f ca="1">IF(B766&gt;0,C766-Analysis!$B$14,0)</f>
        <v>0.8080364985428492</v>
      </c>
      <c r="AG766">
        <f ca="1">IF(B766&gt;0,AG765+AF766*$D766,0)</f>
        <v>0.21635884577013906</v>
      </c>
      <c r="AH766">
        <f ca="1">IF(B766&gt;0,AH765+AG766*$D766,0)</f>
        <v>-0.70470109535834136</v>
      </c>
      <c r="AI766">
        <f ca="1">IF(AND(B766&gt;Analysis!$B$39,B766&lt;Analysis!$B$40),FilterInput(AF766,Analysis!$B$34,Analysis!$B$35),0)</f>
        <v>0.8080364985428492</v>
      </c>
      <c r="AJ766">
        <f ca="1">MEDIAN2(AI766,Analysis!$B$5,2)</f>
        <v>0.8080364985428492</v>
      </c>
      <c r="AK766">
        <f ca="1">AVERAGE2(AJ766,Analysis!$B$6,2)</f>
        <v>0.8080364985428492</v>
      </c>
      <c r="AL766">
        <f ca="1">INTEGRAL2(R766,$B766,AL765,R765,$B765,Analysis!$B$22)</f>
        <v>0.15355232080306977</v>
      </c>
      <c r="AM766">
        <f ca="1">IF(AND(B766&lt;Analysis!$B$40,B766&gt;0),INTEGRAL2(AL766,$B766,AM765,AL765,$B765,Analysis!$B$23),0)</f>
        <v>-0.78045807399776557</v>
      </c>
      <c r="AN766">
        <f ca="1">IF($P766,AM766*Analysis!$B$30+Analysis!$B$31,0)</f>
        <v>0.23577096300111722</v>
      </c>
      <c r="AO766">
        <f ca="1">AN766-'Flight Input'!$U766</f>
        <v>-1.5229036998882783E-2</v>
      </c>
      <c r="AQ766">
        <f>Analysis!$B$36*'Flight Input'!U766+IF('Flight Input'!U766 &gt; 0,Analysis!$B$37,0)</f>
        <v>-0.97126299999999999</v>
      </c>
      <c r="AR766">
        <f ca="1">_xlfn.COVARIANCE.P($AN$102:$AN$1102,'Flight Input'!U766:U1766)</f>
        <v>0</v>
      </c>
    </row>
    <row r="767" spans="1:44" x14ac:dyDescent="0.3">
      <c r="A767">
        <v>765</v>
      </c>
      <c r="B767">
        <f>'Flight Input'!M767</f>
        <v>16.328875000006519</v>
      </c>
      <c r="C767">
        <f ca="1">INDIRECT(CONCATENATE("'Flight Input'!",Analysis!$B$2,A767+2))</f>
        <v>10.528366680000001</v>
      </c>
      <c r="D767">
        <f t="shared" si="1494"/>
        <v>2.0092000006115995E-2</v>
      </c>
      <c r="F767">
        <f t="shared" ca="1" si="1500"/>
        <v>160.60278703437811</v>
      </c>
      <c r="G767">
        <f t="shared" ca="1" si="1501"/>
        <v>1311.0437081937494</v>
      </c>
      <c r="I767">
        <f>SUM(D$2:D767)/COUNT(D$2:D767)</f>
        <v>2.1276176470602724E-2</v>
      </c>
      <c r="J767">
        <f t="shared" si="1495"/>
        <v>0.94434260939117021</v>
      </c>
      <c r="L767">
        <f ca="1">VARA(C$2:C767)</f>
        <v>8.3163292807394415E-2</v>
      </c>
      <c r="M767">
        <f t="shared" ca="1" si="1496"/>
        <v>1.8569455118134948E-2</v>
      </c>
      <c r="N767">
        <f t="shared" ca="1" si="1502"/>
        <v>-6.6114478379237678</v>
      </c>
      <c r="O767" t="b">
        <f ca="1">IF(OR(O766,M767*MIN((B767-B$2)*Analysis!$B$19,1)&gt;Analysis!$B$18),TRUE,FALSE)</f>
        <v>1</v>
      </c>
      <c r="P767" t="b">
        <f>IF(OR('Flight Input'!N767=3,'Flight Input'!N767=9),TRUE,FALSE)</f>
        <v>1</v>
      </c>
      <c r="Q767">
        <f ca="1">IF(O767,Q766,SUM(C$2:C767)/COUNT(C$2:C767))+(Analysis!$D$14-500)/1000000</f>
        <v>9.8765543641175224</v>
      </c>
      <c r="R767">
        <f t="shared" ca="1" si="1497"/>
        <v>0.6518123158824789</v>
      </c>
      <c r="S767">
        <f t="shared" ca="1" si="1503"/>
        <v>0.16664853385776701</v>
      </c>
      <c r="T767">
        <f ca="1">IF(P767,T766+S767*$D767,0)</f>
        <v>-0.8535098951383745</v>
      </c>
      <c r="U767">
        <f ca="1">IF($P767,T767*Analysis!$B$28+Analysis!$B$29,0)</f>
        <v>0.23124505243081267</v>
      </c>
      <c r="V767">
        <f ca="1">U767-'Flight Input'!$U767</f>
        <v>-2.0754947569187332E-2</v>
      </c>
      <c r="W767">
        <f ca="1">MEDIAN2(R767,Analysis!$B$5,2)</f>
        <v>0.6518123158824789</v>
      </c>
      <c r="X767">
        <f t="shared" ref="X767:Y767" ca="1" si="1622">X766+W767*$D767</f>
        <v>0.16664853385776701</v>
      </c>
      <c r="Y767">
        <f t="shared" ca="1" si="1622"/>
        <v>-0.77710977165447626</v>
      </c>
      <c r="AA767">
        <f ca="1">AVERAGE2(W767,Analysis!$B$6,2)</f>
        <v>0.6518123158824789</v>
      </c>
      <c r="AB767">
        <f t="shared" ref="AB767:AC767" ca="1" si="1623">AB766+AA767*$D767</f>
        <v>0.16664853385776701</v>
      </c>
      <c r="AC767">
        <f t="shared" ca="1" si="1623"/>
        <v>-0.77710977165447626</v>
      </c>
      <c r="AF767">
        <f ca="1">IF(B767&gt;0,C767-Analysis!$B$14,0)</f>
        <v>0.67519928854284927</v>
      </c>
      <c r="AG767">
        <f ca="1">IF(B767&gt;0,AG766+AF767*$D767,0)</f>
        <v>0.22992494987967149</v>
      </c>
      <c r="AH767">
        <f ca="1">IF(B767&gt;0,AH766+AG767*$D767,0)</f>
        <v>-0.70008144326395283</v>
      </c>
      <c r="AI767">
        <f ca="1">IF(AND(B767&gt;Analysis!$B$39,B767&lt;Analysis!$B$40),FilterInput(AF767,Analysis!$B$34,Analysis!$B$35),0)</f>
        <v>0.67519928854284927</v>
      </c>
      <c r="AJ767">
        <f ca="1">MEDIAN2(AI767,Analysis!$B$5,2)</f>
        <v>0.67519928854284927</v>
      </c>
      <c r="AK767">
        <f ca="1">AVERAGE2(AJ767,Analysis!$B$6,2)</f>
        <v>0.67519928854284927</v>
      </c>
      <c r="AL767">
        <f ca="1">INTEGRAL2(R767,$B767,AL766,R766,$B766,Analysis!$B$22)</f>
        <v>0.16664853385776701</v>
      </c>
      <c r="AM767">
        <f ca="1">IF(AND(B767&lt;Analysis!$B$40,B767&gt;0),INTEGRAL2(AL767,$B767,AM766,AL766,$B766,Analysis!$B$23),0)</f>
        <v>-0.77710977165447614</v>
      </c>
      <c r="AN767">
        <f ca="1">IF($P767,AM767*Analysis!$B$30+Analysis!$B$31,0)</f>
        <v>0.23744511417276193</v>
      </c>
      <c r="AO767">
        <f ca="1">AN767-'Flight Input'!$U767</f>
        <v>-1.4554885827238073E-2</v>
      </c>
      <c r="AQ767">
        <f>Analysis!$B$36*'Flight Input'!U767+IF('Flight Input'!U767 &gt; 0,Analysis!$B$37,0)</f>
        <v>-0.96927599999999992</v>
      </c>
      <c r="AR767">
        <f ca="1">_xlfn.COVARIANCE.P($AN$102:$AN$1102,'Flight Input'!U767:U1767)</f>
        <v>0</v>
      </c>
    </row>
    <row r="768" spans="1:44" x14ac:dyDescent="0.3">
      <c r="A768">
        <v>766</v>
      </c>
      <c r="B768">
        <f>'Flight Input'!M768</f>
        <v>16.336725999994087</v>
      </c>
      <c r="C768">
        <f ca="1">INDIRECT(CONCATENATE("'Flight Input'!",Analysis!$B$2,A768+2))</f>
        <v>10.474244910000001</v>
      </c>
      <c r="D768">
        <f t="shared" si="1494"/>
        <v>7.850999987567775E-3</v>
      </c>
      <c r="F768">
        <f t="shared" ca="1" si="1500"/>
        <v>160.6850203310363</v>
      </c>
      <c r="G768">
        <f t="shared" ca="1" si="1501"/>
        <v>1312.3052462863707</v>
      </c>
      <c r="I768">
        <f>SUM(D$2:D768)/COUNT(D$2:D768)</f>
        <v>2.1258650130546543E-2</v>
      </c>
      <c r="J768">
        <f t="shared" si="1495"/>
        <v>0.36930849039594837</v>
      </c>
      <c r="L768">
        <f ca="1">VARA(C$2:C768)</f>
        <v>8.3452402041308563E-2</v>
      </c>
      <c r="M768">
        <f t="shared" ca="1" si="1496"/>
        <v>3.6824510810337316E-2</v>
      </c>
      <c r="N768">
        <f t="shared" ca="1" si="1502"/>
        <v>-6.8936148370529917</v>
      </c>
      <c r="O768" t="b">
        <f ca="1">IF(OR(O767,M768*MIN((B768-B$2)*Analysis!$B$19,1)&gt;Analysis!$B$18),TRUE,FALSE)</f>
        <v>1</v>
      </c>
      <c r="P768" t="b">
        <f>IF(OR('Flight Input'!N768=3,'Flight Input'!N768=9),TRUE,FALSE)</f>
        <v>1</v>
      </c>
      <c r="Q768">
        <f ca="1">IF(O768,Q767,SUM(C$2:C768)/COUNT(C$2:C768))+(Analysis!$D$14-500)/1000000</f>
        <v>9.8766643641175218</v>
      </c>
      <c r="R768">
        <f t="shared" ca="1" si="1497"/>
        <v>0.59758054588247944</v>
      </c>
      <c r="S768">
        <f t="shared" ca="1" si="1503"/>
        <v>0.1713401387160611</v>
      </c>
      <c r="T768">
        <f ca="1">IF(P768,T767+S768*$D768,0)</f>
        <v>-0.85216470371144482</v>
      </c>
      <c r="U768">
        <f ca="1">IF($P768,T768*Analysis!$B$28+Analysis!$B$29,0)</f>
        <v>0.23191764814427751</v>
      </c>
      <c r="V768">
        <f ca="1">U768-'Flight Input'!$U768</f>
        <v>-2.0082351855722491E-2</v>
      </c>
      <c r="W768">
        <f ca="1">MEDIAN2(R768,Analysis!$B$5,2)</f>
        <v>0.59758054588247944</v>
      </c>
      <c r="X768">
        <f t="shared" ref="X768:Y768" ca="1" si="1624">X767+W768*$D768</f>
        <v>0.1713401387160611</v>
      </c>
      <c r="Y768">
        <f t="shared" ca="1" si="1624"/>
        <v>-0.77576458022754657</v>
      </c>
      <c r="AA768">
        <f ca="1">AVERAGE2(W768,Analysis!$B$6,2)</f>
        <v>0.59758054588247944</v>
      </c>
      <c r="AB768">
        <f t="shared" ref="AB768:AC768" ca="1" si="1625">AB767+AA768*$D768</f>
        <v>0.1713401387160611</v>
      </c>
      <c r="AC768">
        <f t="shared" ca="1" si="1625"/>
        <v>-0.77576458022754657</v>
      </c>
      <c r="AF768">
        <f ca="1">IF(B768&gt;0,C768-Analysis!$B$14,0)</f>
        <v>0.62107751854284921</v>
      </c>
      <c r="AG768">
        <f ca="1">IF(B768&gt;0,AG767+AF768*$D768,0)</f>
        <v>0.23480102947003004</v>
      </c>
      <c r="AH768">
        <f ca="1">IF(B768&gt;0,AH767+AG768*$D768,0)</f>
        <v>-0.69823802038450278</v>
      </c>
      <c r="AI768">
        <f ca="1">IF(AND(B768&gt;Analysis!$B$39,B768&lt;Analysis!$B$40),FilterInput(AF768,Analysis!$B$34,Analysis!$B$35),0)</f>
        <v>0.62107751854284921</v>
      </c>
      <c r="AJ768">
        <f ca="1">MEDIAN2(AI768,Analysis!$B$5,2)</f>
        <v>0.62107751854284921</v>
      </c>
      <c r="AK768">
        <f ca="1">AVERAGE2(AJ768,Analysis!$B$6,2)</f>
        <v>0.62107751854284921</v>
      </c>
      <c r="AL768">
        <f ca="1">INTEGRAL2(R768,$B768,AL767,R767,$B767,Analysis!$B$22)</f>
        <v>0.1713401387160611</v>
      </c>
      <c r="AM768">
        <f ca="1">IF(AND(B768&lt;Analysis!$B$40,B768&gt;0),INTEGRAL2(AL768,$B768,AM767,AL767,$B767,Analysis!$B$23),0)</f>
        <v>-0.77576458022754646</v>
      </c>
      <c r="AN768">
        <f ca="1">IF($P768,AM768*Analysis!$B$30+Analysis!$B$31,0)</f>
        <v>0.23811770988622677</v>
      </c>
      <c r="AO768">
        <f ca="1">AN768-'Flight Input'!$U768</f>
        <v>-1.3882290113773232E-2</v>
      </c>
      <c r="AQ768">
        <f>Analysis!$B$36*'Flight Input'!U768+IF('Flight Input'!U768 &gt; 0,Analysis!$B$37,0)</f>
        <v>-0.96927599999999992</v>
      </c>
      <c r="AR768">
        <f ca="1">_xlfn.COVARIANCE.P($AN$102:$AN$1102,'Flight Input'!U768:U1768)</f>
        <v>0</v>
      </c>
    </row>
    <row r="769" spans="1:44" x14ac:dyDescent="0.3">
      <c r="A769">
        <v>767</v>
      </c>
      <c r="B769">
        <f>'Flight Input'!M769</f>
        <v>16.388292999996338</v>
      </c>
      <c r="C769">
        <f ca="1">INDIRECT(CONCATENATE("'Flight Input'!",Analysis!$B$2,A769+2))</f>
        <v>10.055809170000002</v>
      </c>
      <c r="D769">
        <f t="shared" si="1494"/>
        <v>5.1567000002251007E-2</v>
      </c>
      <c r="F769">
        <f t="shared" ca="1" si="1500"/>
        <v>161.20356824252832</v>
      </c>
      <c r="G769">
        <f t="shared" ca="1" si="1501"/>
        <v>1320.6180306902961</v>
      </c>
      <c r="I769">
        <f>SUM(D$2:D769)/COUNT(D$2:D769)</f>
        <v>2.1298165580183704E-2</v>
      </c>
      <c r="J769">
        <f t="shared" si="1495"/>
        <v>2.4211944361175459</v>
      </c>
      <c r="L769">
        <f ca="1">VARA(C$2:C769)</f>
        <v>8.3366675686930611E-2</v>
      </c>
      <c r="M769">
        <f t="shared" ca="1" si="1496"/>
        <v>-1.6624266366903194E-3</v>
      </c>
      <c r="N769">
        <f t="shared" ca="1" si="1502"/>
        <v>-8.1144092148415456</v>
      </c>
      <c r="O769" t="b">
        <f ca="1">IF(OR(O768,M769*MIN((B769-B$2)*Analysis!$B$19,1)&gt;Analysis!$B$18),TRUE,FALSE)</f>
        <v>1</v>
      </c>
      <c r="P769" t="b">
        <f>IF(OR('Flight Input'!N769=3,'Flight Input'!N769=9),TRUE,FALSE)</f>
        <v>1</v>
      </c>
      <c r="Q769">
        <f ca="1">IF(O769,Q768,SUM(C$2:C769)/COUNT(C$2:C769))+(Analysis!$D$14-500)/1000000</f>
        <v>9.8767743641175212</v>
      </c>
      <c r="R769">
        <f t="shared" ca="1" si="1497"/>
        <v>0.17903480588248044</v>
      </c>
      <c r="S769">
        <f t="shared" ca="1" si="1503"/>
        <v>0.18057242655140598</v>
      </c>
      <c r="T769">
        <f ca="1">IF(P769,T768+S769*$D769,0)</f>
        <v>-0.84285312539106194</v>
      </c>
      <c r="U769">
        <f ca="1">IF($P769,T769*Analysis!$B$28+Analysis!$B$29,0)</f>
        <v>0.23657343730446895</v>
      </c>
      <c r="V769">
        <f ca="1">U769-'Flight Input'!$U769</f>
        <v>-1.8426562695531057E-2</v>
      </c>
      <c r="W769">
        <f ca="1">MEDIAN2(R769,Analysis!$B$5,2)</f>
        <v>0.17903480588248044</v>
      </c>
      <c r="X769">
        <f t="shared" ref="X769:Y769" ca="1" si="1626">X768+W769*$D769</f>
        <v>0.18057242655140598</v>
      </c>
      <c r="Y769">
        <f t="shared" ca="1" si="1626"/>
        <v>-0.7664530019071637</v>
      </c>
      <c r="AA769">
        <f ca="1">AVERAGE2(W769,Analysis!$B$6,2)</f>
        <v>0.17903480588248044</v>
      </c>
      <c r="AB769">
        <f t="shared" ref="AB769:AC769" ca="1" si="1627">AB768+AA769*$D769</f>
        <v>0.18057242655140598</v>
      </c>
      <c r="AC769">
        <f t="shared" ca="1" si="1627"/>
        <v>-0.7664530019071637</v>
      </c>
      <c r="AF769">
        <f ca="1">IF(B769&gt;0,C769-Analysis!$B$14,0)</f>
        <v>0.20264177854284959</v>
      </c>
      <c r="AG769">
        <f ca="1">IF(B769&gt;0,AG768+AF769*$D769,0)</f>
        <v>0.2452506580646053</v>
      </c>
      <c r="AH769">
        <f ca="1">IF(B769&gt;0,AH768+AG769*$D769,0)</f>
        <v>-0.6855911796995332</v>
      </c>
      <c r="AI769">
        <f ca="1">IF(AND(B769&gt;Analysis!$B$39,B769&lt;Analysis!$B$40),FilterInput(AF769,Analysis!$B$34,Analysis!$B$35),0)</f>
        <v>0.20264177854284959</v>
      </c>
      <c r="AJ769">
        <f ca="1">MEDIAN2(AI769,Analysis!$B$5,2)</f>
        <v>0.20264177854284959</v>
      </c>
      <c r="AK769">
        <f ca="1">AVERAGE2(AJ769,Analysis!$B$6,2)</f>
        <v>0.20264177854284959</v>
      </c>
      <c r="AL769">
        <f ca="1">INTEGRAL2(R769,$B769,AL768,R768,$B768,Analysis!$B$22)</f>
        <v>0.18057242655140598</v>
      </c>
      <c r="AM769">
        <f ca="1">IF(AND(B769&lt;Analysis!$B$40,B769&gt;0),INTEGRAL2(AL769,$B769,AM768,AL768,$B768,Analysis!$B$23),0)</f>
        <v>-0.76645300190716359</v>
      </c>
      <c r="AN769">
        <f ca="1">IF($P769,AM769*Analysis!$B$30+Analysis!$B$31,0)</f>
        <v>0.24277349904641821</v>
      </c>
      <c r="AO769">
        <f ca="1">AN769-'Flight Input'!$U769</f>
        <v>-1.2226500953581798E-2</v>
      </c>
      <c r="AQ769">
        <f>Analysis!$B$36*'Flight Input'!U769+IF('Flight Input'!U769 &gt; 0,Analysis!$B$37,0)</f>
        <v>-0.96331499999999992</v>
      </c>
      <c r="AR769">
        <f ca="1">_xlfn.COVARIANCE.P($AN$102:$AN$1102,'Flight Input'!U769:U1769)</f>
        <v>0</v>
      </c>
    </row>
    <row r="770" spans="1:44" x14ac:dyDescent="0.3">
      <c r="A770">
        <v>768</v>
      </c>
      <c r="B770">
        <f>'Flight Input'!M770</f>
        <v>16.409929000001284</v>
      </c>
      <c r="C770">
        <f ca="1">INDIRECT(CONCATENATE("'Flight Input'!",Analysis!$B$2,A770+2))</f>
        <v>9.9435827700000008</v>
      </c>
      <c r="D770">
        <f t="shared" si="1494"/>
        <v>2.1636000004946254E-2</v>
      </c>
      <c r="F770">
        <f t="shared" ca="1" si="1500"/>
        <v>161.41870759938922</v>
      </c>
      <c r="G770">
        <f t="shared" ca="1" si="1501"/>
        <v>1324.1104858487149</v>
      </c>
      <c r="I770">
        <f>SUM(D$2:D770)/COUNT(D$2:D770)</f>
        <v>2.1298605468757614E-2</v>
      </c>
      <c r="J770">
        <f t="shared" si="1495"/>
        <v>1.0158411562054406</v>
      </c>
      <c r="L770">
        <f ca="1">VARA(C$2:C770)</f>
        <v>8.3258684115266893E-2</v>
      </c>
      <c r="M770">
        <f t="shared" ca="1" si="1496"/>
        <v>-4.9912909798035636E-3</v>
      </c>
      <c r="N770">
        <f t="shared" ca="1" si="1502"/>
        <v>-5.1870216294298626</v>
      </c>
      <c r="O770" t="b">
        <f ca="1">IF(OR(O769,M770*MIN((B770-B$2)*Analysis!$B$19,1)&gt;Analysis!$B$18),TRUE,FALSE)</f>
        <v>1</v>
      </c>
      <c r="P770" t="b">
        <f>IF(OR('Flight Input'!N770=3,'Flight Input'!N770=9),TRUE,FALSE)</f>
        <v>1</v>
      </c>
      <c r="Q770">
        <f ca="1">IF(O770,Q769,SUM(C$2:C770)/COUNT(C$2:C770))+(Analysis!$D$14-500)/1000000</f>
        <v>9.8768843641175206</v>
      </c>
      <c r="R770">
        <f t="shared" ca="1" si="1497"/>
        <v>6.6698405882480216E-2</v>
      </c>
      <c r="S770">
        <f t="shared" ca="1" si="1503"/>
        <v>0.18201551326140925</v>
      </c>
      <c r="T770">
        <f ca="1">IF(P770,T769+S770*$D770,0)</f>
        <v>-0.83891503774523779</v>
      </c>
      <c r="U770">
        <f ca="1">IF($P770,T770*Analysis!$B$28+Analysis!$B$29,0)</f>
        <v>0.23854248112738102</v>
      </c>
      <c r="V770">
        <f ca="1">U770-'Flight Input'!$U770</f>
        <v>-1.3457518872618979E-2</v>
      </c>
      <c r="W770">
        <f ca="1">MEDIAN2(R770,Analysis!$B$5,2)</f>
        <v>6.6698405882480216E-2</v>
      </c>
      <c r="X770">
        <f t="shared" ref="X770:Y770" ca="1" si="1628">X769+W770*$D770</f>
        <v>0.18201551326140925</v>
      </c>
      <c r="Y770">
        <f t="shared" ca="1" si="1628"/>
        <v>-0.76251491426133955</v>
      </c>
      <c r="AA770">
        <f ca="1">AVERAGE2(W770,Analysis!$B$6,2)</f>
        <v>6.6698405882480216E-2</v>
      </c>
      <c r="AB770">
        <f t="shared" ref="AB770:AC770" ca="1" si="1629">AB769+AA770*$D770</f>
        <v>0.18201551326140925</v>
      </c>
      <c r="AC770">
        <f t="shared" ca="1" si="1629"/>
        <v>-0.76251491426133955</v>
      </c>
      <c r="AF770">
        <f ca="1">IF(B770&gt;0,C770-Analysis!$B$14,0)</f>
        <v>9.0415378542848757E-2</v>
      </c>
      <c r="AG770">
        <f ca="1">IF(B770&gt;0,AG769+AF770*$D770,0)</f>
        <v>0.24720688519520559</v>
      </c>
      <c r="AH770">
        <f ca="1">IF(B770&gt;0,AH769+AG770*$D770,0)</f>
        <v>-0.68024261153022703</v>
      </c>
      <c r="AI770">
        <f ca="1">IF(AND(B770&gt;Analysis!$B$39,B770&lt;Analysis!$B$40),FilterInput(AF770,Analysis!$B$34,Analysis!$B$35),0)</f>
        <v>9.0415378542848757E-2</v>
      </c>
      <c r="AJ770">
        <f ca="1">MEDIAN2(AI770,Analysis!$B$5,2)</f>
        <v>9.0415378542848757E-2</v>
      </c>
      <c r="AK770">
        <f ca="1">AVERAGE2(AJ770,Analysis!$B$6,2)</f>
        <v>9.0415378542848757E-2</v>
      </c>
      <c r="AL770">
        <f ca="1">INTEGRAL2(R770,$B770,AL769,R769,$B769,Analysis!$B$22)</f>
        <v>0.18201551326140925</v>
      </c>
      <c r="AM770">
        <f ca="1">IF(AND(B770&lt;Analysis!$B$40,B770&gt;0),INTEGRAL2(AL770,$B770,AM769,AL769,$B769,Analysis!$B$23),0)</f>
        <v>-0.76251491426133944</v>
      </c>
      <c r="AN770">
        <f ca="1">IF($P770,AM770*Analysis!$B$30+Analysis!$B$31,0)</f>
        <v>0.24474254286933028</v>
      </c>
      <c r="AO770">
        <f ca="1">AN770-'Flight Input'!$U770</f>
        <v>-7.25745713066972E-3</v>
      </c>
      <c r="AQ770">
        <f>Analysis!$B$36*'Flight Input'!U770+IF('Flight Input'!U770 &gt; 0,Analysis!$B$37,0)</f>
        <v>-0.96927599999999992</v>
      </c>
      <c r="AR770">
        <f ca="1">_xlfn.COVARIANCE.P($AN$102:$AN$1102,'Flight Input'!U770:U1770)</f>
        <v>0</v>
      </c>
    </row>
    <row r="771" spans="1:44" x14ac:dyDescent="0.3">
      <c r="A771">
        <v>769</v>
      </c>
      <c r="B771">
        <f>'Flight Input'!M771</f>
        <v>16.429648000004818</v>
      </c>
      <c r="C771">
        <f ca="1">INDIRECT(CONCATENATE("'Flight Input'!",Analysis!$B$2,A771+2))</f>
        <v>9.8954352900000018</v>
      </c>
      <c r="D771">
        <f t="shared" ref="D771:D834" si="1630">B771-B770</f>
        <v>1.9719000003533438E-2</v>
      </c>
      <c r="F771">
        <f t="shared" ca="1" si="1500"/>
        <v>161.61383568790771</v>
      </c>
      <c r="G771">
        <f t="shared" ca="1" si="1501"/>
        <v>1327.2973490752158</v>
      </c>
      <c r="I771">
        <f>SUM(D$2:D771)/COUNT(D$2:D771)</f>
        <v>2.1296551365421822E-2</v>
      </c>
      <c r="J771">
        <f t="shared" ref="J771:J834" si="1631">D771/I771</f>
        <v>0.92592456239418286</v>
      </c>
      <c r="L771">
        <f ca="1">VARA(C$2:C771)</f>
        <v>8.3151393567097998E-2</v>
      </c>
      <c r="M771">
        <f t="shared" ref="M771:M834" ca="1" si="1632">(L771-L770)/D771</f>
        <v>-5.4409730792469102E-3</v>
      </c>
      <c r="N771">
        <f t="shared" ca="1" si="1502"/>
        <v>-2.4416795979193417</v>
      </c>
      <c r="O771" t="b">
        <f ca="1">IF(OR(O770,M771*MIN((B771-B$2)*Analysis!$B$19,1)&gt;Analysis!$B$18),TRUE,FALSE)</f>
        <v>1</v>
      </c>
      <c r="P771" t="b">
        <f>IF(OR('Flight Input'!N771=3,'Flight Input'!N771=9),TRUE,FALSE)</f>
        <v>1</v>
      </c>
      <c r="Q771">
        <f ca="1">IF(O771,Q770,SUM(C$2:C771)/COUNT(C$2:C771))+(Analysis!$D$14-500)/1000000</f>
        <v>9.87699436411752</v>
      </c>
      <c r="R771">
        <f t="shared" ref="R771:R834" ca="1" si="1633">IF(O771,C771-Q771,0)</f>
        <v>1.8440925882481807E-2</v>
      </c>
      <c r="S771">
        <f t="shared" ca="1" si="1503"/>
        <v>0.18237914987895107</v>
      </c>
      <c r="T771">
        <f ca="1">IF(P771,T770+S771*$D771,0)</f>
        <v>-0.83531870328813029</v>
      </c>
      <c r="U771">
        <f ca="1">IF($P771,T771*Analysis!$B$28+Analysis!$B$29,0)</f>
        <v>0.24034064835593477</v>
      </c>
      <c r="V771">
        <f ca="1">U771-'Flight Input'!$U771</f>
        <v>-1.2659351644065231E-2</v>
      </c>
      <c r="W771">
        <f ca="1">MEDIAN2(R771,Analysis!$B$5,2)</f>
        <v>1.8440925882481807E-2</v>
      </c>
      <c r="X771">
        <f t="shared" ref="X771:Y771" ca="1" si="1634">X770+W771*$D771</f>
        <v>0.18237914987895107</v>
      </c>
      <c r="Y771">
        <f t="shared" ca="1" si="1634"/>
        <v>-0.75891857980423205</v>
      </c>
      <c r="AA771">
        <f ca="1">AVERAGE2(W771,Analysis!$B$6,2)</f>
        <v>1.8440925882481807E-2</v>
      </c>
      <c r="AB771">
        <f t="shared" ref="AB771:AC771" ca="1" si="1635">AB770+AA771*$D771</f>
        <v>0.18237914987895107</v>
      </c>
      <c r="AC771">
        <f t="shared" ca="1" si="1635"/>
        <v>-0.75891857980423205</v>
      </c>
      <c r="AF771">
        <f ca="1">IF(B771&gt;0,C771-Analysis!$B$14,0)</f>
        <v>4.2267898542849736E-2</v>
      </c>
      <c r="AG771">
        <f ca="1">IF(B771&gt;0,AG770+AF771*$D771,0)</f>
        <v>0.2480403658867214</v>
      </c>
      <c r="AH771">
        <f ca="1">IF(B771&gt;0,AH770+AG771*$D771,0)</f>
        <v>-0.6753515035544303</v>
      </c>
      <c r="AI771">
        <f ca="1">IF(AND(B771&gt;Analysis!$B$39,B771&lt;Analysis!$B$40),FilterInput(AF771,Analysis!$B$34,Analysis!$B$35),0)</f>
        <v>4.2267898542849736E-2</v>
      </c>
      <c r="AJ771">
        <f ca="1">MEDIAN2(AI771,Analysis!$B$5,2)</f>
        <v>4.2267898542849736E-2</v>
      </c>
      <c r="AK771">
        <f ca="1">AVERAGE2(AJ771,Analysis!$B$6,2)</f>
        <v>4.2267898542849736E-2</v>
      </c>
      <c r="AL771">
        <f ca="1">INTEGRAL2(R771,$B771,AL770,R770,$B770,Analysis!$B$22)</f>
        <v>0.18237914987895107</v>
      </c>
      <c r="AM771">
        <f ca="1">IF(AND(B771&lt;Analysis!$B$40,B771&gt;0),INTEGRAL2(AL771,$B771,AM770,AL770,$B770,Analysis!$B$23),0)</f>
        <v>-0.75891857980423194</v>
      </c>
      <c r="AN771">
        <f ca="1">IF($P771,AM771*Analysis!$B$30+Analysis!$B$31,0)</f>
        <v>0.24654071009788403</v>
      </c>
      <c r="AO771">
        <f ca="1">AN771-'Flight Input'!$U771</f>
        <v>-6.4592899021159722E-3</v>
      </c>
      <c r="AQ771">
        <f>Analysis!$B$36*'Flight Input'!U771+IF('Flight Input'!U771 &gt; 0,Analysis!$B$37,0)</f>
        <v>-0.96728899999999995</v>
      </c>
      <c r="AR771">
        <f ca="1">_xlfn.COVARIANCE.P($AN$102:$AN$1102,'Flight Input'!U771:U1771)</f>
        <v>0</v>
      </c>
    </row>
    <row r="772" spans="1:44" x14ac:dyDescent="0.3">
      <c r="A772">
        <v>770</v>
      </c>
      <c r="B772">
        <f>'Flight Input'!M772</f>
        <v>16.444742000006954</v>
      </c>
      <c r="C772">
        <f ca="1">INDIRECT(CONCATENATE("'Flight Input'!",Analysis!$B$2,A772+2))</f>
        <v>9.8231257800000016</v>
      </c>
      <c r="D772">
        <f t="shared" si="1630"/>
        <v>1.5094000002136454E-2</v>
      </c>
      <c r="F772">
        <f t="shared" ref="F772:F835" ca="1" si="1636">F771+C772*$D772</f>
        <v>161.76210594845202</v>
      </c>
      <c r="G772">
        <f t="shared" ref="G772:G835" ca="1" si="1637">G771+F772*$D772</f>
        <v>1329.7389863027474</v>
      </c>
      <c r="I772">
        <f>SUM(D$2:D772)/COUNT(D$2:D772)</f>
        <v>2.1288496103911061E-2</v>
      </c>
      <c r="J772">
        <f t="shared" si="1631"/>
        <v>0.70902143244225824</v>
      </c>
      <c r="L772">
        <f ca="1">VARA(C$2:C772)</f>
        <v>8.3056302101633006E-2</v>
      </c>
      <c r="M772">
        <f t="shared" ca="1" si="1632"/>
        <v>-6.2999513350690288E-3</v>
      </c>
      <c r="N772">
        <f t="shared" ref="N772:N835" ca="1" si="1638">(C772-C771)/D772</f>
        <v>-4.7906128256105251</v>
      </c>
      <c r="O772" t="b">
        <f ca="1">IF(OR(O771,M772*MIN((B772-B$2)*Analysis!$B$19,1)&gt;Analysis!$B$18),TRUE,FALSE)</f>
        <v>1</v>
      </c>
      <c r="P772" t="b">
        <f>IF(OR('Flight Input'!N772=3,'Flight Input'!N772=9),TRUE,FALSE)</f>
        <v>1</v>
      </c>
      <c r="Q772">
        <f ca="1">IF(O772,Q771,SUM(C$2:C772)/COUNT(C$2:C772))+(Analysis!$D$14-500)/1000000</f>
        <v>9.8771043641175194</v>
      </c>
      <c r="R772">
        <f t="shared" ca="1" si="1633"/>
        <v>-5.3978584117517769E-2</v>
      </c>
      <c r="S772">
        <f t="shared" ref="S772:S835" ca="1" si="1639">S771+R772*$D772</f>
        <v>0.18156439713016592</v>
      </c>
      <c r="T772">
        <f ca="1">IF(P772,T771+S772*$D772,0)</f>
        <v>-0.83257817027745962</v>
      </c>
      <c r="U772">
        <f ca="1">IF($P772,T772*Analysis!$B$28+Analysis!$B$29,0)</f>
        <v>0.24171091486127011</v>
      </c>
      <c r="V772">
        <f ca="1">U772-'Flight Input'!$U772</f>
        <v>-1.2289085138729894E-2</v>
      </c>
      <c r="W772">
        <f ca="1">MEDIAN2(R772,Analysis!$B$5,2)</f>
        <v>-5.3978584117517769E-2</v>
      </c>
      <c r="X772">
        <f t="shared" ref="X772:Y772" ca="1" si="1640">X771+W772*$D772</f>
        <v>0.18156439713016592</v>
      </c>
      <c r="Y772">
        <f t="shared" ca="1" si="1640"/>
        <v>-0.75617804679356138</v>
      </c>
      <c r="AA772">
        <f ca="1">AVERAGE2(W772,Analysis!$B$6,2)</f>
        <v>-5.3978584117517769E-2</v>
      </c>
      <c r="AB772">
        <f t="shared" ref="AB772:AC772" ca="1" si="1641">AB771+AA772*$D772</f>
        <v>0.18156439713016592</v>
      </c>
      <c r="AC772">
        <f t="shared" ca="1" si="1641"/>
        <v>-0.75617804679356138</v>
      </c>
      <c r="AF772">
        <f ca="1">IF(B772&gt;0,C772-Analysis!$B$14,0)</f>
        <v>-3.0041611457150452E-2</v>
      </c>
      <c r="AG772">
        <f ca="1">IF(B772&gt;0,AG771+AF772*$D772,0)</f>
        <v>0.24758691780332298</v>
      </c>
      <c r="AH772">
        <f ca="1">IF(B772&gt;0,AH771+AG772*$D772,0)</f>
        <v>-0.671614426616578</v>
      </c>
      <c r="AI772">
        <f ca="1">IF(AND(B772&gt;Analysis!$B$39,B772&lt;Analysis!$B$40),FilterInput(AF772,Analysis!$B$34,Analysis!$B$35),0)</f>
        <v>-3.0041611457150452E-2</v>
      </c>
      <c r="AJ772">
        <f ca="1">MEDIAN2(AI772,Analysis!$B$5,2)</f>
        <v>-3.0041611457150452E-2</v>
      </c>
      <c r="AK772">
        <f ca="1">AVERAGE2(AJ772,Analysis!$B$6,2)</f>
        <v>-3.0041611457150452E-2</v>
      </c>
      <c r="AL772">
        <f ca="1">INTEGRAL2(R772,$B772,AL771,R771,$B771,Analysis!$B$22)</f>
        <v>0.18156439713016592</v>
      </c>
      <c r="AM772">
        <f ca="1">IF(AND(B772&lt;Analysis!$B$40,B772&gt;0),INTEGRAL2(AL772,$B772,AM771,AL771,$B771,Analysis!$B$23),0)</f>
        <v>-0.75617804679356126</v>
      </c>
      <c r="AN772">
        <f ca="1">IF($P772,AM772*Analysis!$B$30+Analysis!$B$31,0)</f>
        <v>0.24791097660321937</v>
      </c>
      <c r="AO772">
        <f ca="1">AN772-'Flight Input'!$U772</f>
        <v>-6.0890233967806351E-3</v>
      </c>
      <c r="AQ772">
        <f>Analysis!$B$36*'Flight Input'!U772+IF('Flight Input'!U772 &gt; 0,Analysis!$B$37,0)</f>
        <v>-0.96530199999999999</v>
      </c>
      <c r="AR772">
        <f ca="1">_xlfn.COVARIANCE.P($AN$102:$AN$1102,'Flight Input'!U772:U1772)</f>
        <v>0</v>
      </c>
    </row>
    <row r="773" spans="1:44" x14ac:dyDescent="0.3">
      <c r="A773">
        <v>771</v>
      </c>
      <c r="B773">
        <f>'Flight Input'!M773</f>
        <v>16.469893999994383</v>
      </c>
      <c r="C773">
        <f ca="1">INDIRECT(CONCATENATE("'Flight Input'!",Analysis!$B$2,A773+2))</f>
        <v>10.066609979999999</v>
      </c>
      <c r="D773">
        <f t="shared" si="1630"/>
        <v>2.5151999987429008E-2</v>
      </c>
      <c r="F773">
        <f t="shared" ca="1" si="1636"/>
        <v>162.01530132254243</v>
      </c>
      <c r="G773">
        <f t="shared" ca="1" si="1637"/>
        <v>1333.8139951595754</v>
      </c>
      <c r="I773">
        <f>SUM(D$2:D773)/COUNT(D$2:D773)</f>
        <v>2.129350713359137E-2</v>
      </c>
      <c r="J773">
        <f t="shared" si="1631"/>
        <v>1.1812051358956603</v>
      </c>
      <c r="L773">
        <f ca="1">VARA(C$2:C773)</f>
        <v>8.2975397482482588E-2</v>
      </c>
      <c r="M773">
        <f t="shared" ca="1" si="1632"/>
        <v>-3.2166276713921096E-3</v>
      </c>
      <c r="N773">
        <f t="shared" ca="1" si="1638"/>
        <v>9.6805105010214341</v>
      </c>
      <c r="O773" t="b">
        <f ca="1">IF(OR(O772,M773*MIN((B773-B$2)*Analysis!$B$19,1)&gt;Analysis!$B$18),TRUE,FALSE)</f>
        <v>1</v>
      </c>
      <c r="P773" t="b">
        <f>IF(OR('Flight Input'!N773=3,'Flight Input'!N773=9),TRUE,FALSE)</f>
        <v>1</v>
      </c>
      <c r="Q773">
        <f ca="1">IF(O773,Q772,SUM(C$2:C773)/COUNT(C$2:C773))+(Analysis!$D$14-500)/1000000</f>
        <v>9.8772143641175187</v>
      </c>
      <c r="R773">
        <f t="shared" ca="1" si="1633"/>
        <v>0.18939561588248033</v>
      </c>
      <c r="S773">
        <f t="shared" ca="1" si="1639"/>
        <v>0.18632807565846118</v>
      </c>
      <c r="T773">
        <f ca="1">IF(P773,T772+S773*$D773,0)</f>
        <v>-0.82789164652084035</v>
      </c>
      <c r="U773">
        <f ca="1">IF($P773,T773*Analysis!$B$28+Analysis!$B$29,0)</f>
        <v>0.24405417673957974</v>
      </c>
      <c r="V773">
        <f ca="1">U773-'Flight Input'!$U773</f>
        <v>-6.9458232604202585E-3</v>
      </c>
      <c r="W773">
        <f ca="1">MEDIAN2(R773,Analysis!$B$5,2)</f>
        <v>0.18939561588248033</v>
      </c>
      <c r="X773">
        <f t="shared" ref="X773:Y773" ca="1" si="1642">X772+W773*$D773</f>
        <v>0.18632807565846118</v>
      </c>
      <c r="Y773">
        <f t="shared" ca="1" si="1642"/>
        <v>-0.75149152303694211</v>
      </c>
      <c r="AA773">
        <f ca="1">AVERAGE2(W773,Analysis!$B$6,2)</f>
        <v>0.18939561588248033</v>
      </c>
      <c r="AB773">
        <f t="shared" ref="AB773:AC773" ca="1" si="1643">AB772+AA773*$D773</f>
        <v>0.18632807565846118</v>
      </c>
      <c r="AC773">
        <f t="shared" ca="1" si="1643"/>
        <v>-0.75149152303694211</v>
      </c>
      <c r="AF773">
        <f ca="1">IF(B773&gt;0,C773-Analysis!$B$14,0)</f>
        <v>0.21344258854284703</v>
      </c>
      <c r="AG773">
        <f ca="1">IF(B773&gt;0,AG772+AF773*$D773,0)</f>
        <v>0.2529554257876695</v>
      </c>
      <c r="AH773">
        <f ca="1">IF(B773&gt;0,AH772+AG773*$D773,0)</f>
        <v>-0.66525209175034639</v>
      </c>
      <c r="AI773">
        <f ca="1">IF(AND(B773&gt;Analysis!$B$39,B773&lt;Analysis!$B$40),FilterInput(AF773,Analysis!$B$34,Analysis!$B$35),0)</f>
        <v>0.21344258854284703</v>
      </c>
      <c r="AJ773">
        <f ca="1">MEDIAN2(AI773,Analysis!$B$5,2)</f>
        <v>0.21344258854284703</v>
      </c>
      <c r="AK773">
        <f ca="1">AVERAGE2(AJ773,Analysis!$B$6,2)</f>
        <v>0.21344258854284703</v>
      </c>
      <c r="AL773">
        <f ca="1">INTEGRAL2(R773,$B773,AL772,R772,$B772,Analysis!$B$22)</f>
        <v>0.18632807565846118</v>
      </c>
      <c r="AM773">
        <f ca="1">IF(AND(B773&lt;Analysis!$B$40,B773&gt;0),INTEGRAL2(AL773,$B773,AM772,AL772,$B772,Analysis!$B$23),0)</f>
        <v>-0.751491523036942</v>
      </c>
      <c r="AN773">
        <f ca="1">IF($P773,AM773*Analysis!$B$30+Analysis!$B$31,0)</f>
        <v>0.250254238481529</v>
      </c>
      <c r="AO773">
        <f ca="1">AN773-'Flight Input'!$U773</f>
        <v>-7.4576151847099981E-4</v>
      </c>
      <c r="AQ773">
        <f>Analysis!$B$36*'Flight Input'!U773+IF('Flight Input'!U773 &gt; 0,Analysis!$B$37,0)</f>
        <v>-0.97126299999999999</v>
      </c>
      <c r="AR773">
        <f ca="1">_xlfn.COVARIANCE.P($AN$102:$AN$1102,'Flight Input'!U773:U1773)</f>
        <v>0</v>
      </c>
    </row>
    <row r="774" spans="1:44" x14ac:dyDescent="0.3">
      <c r="A774">
        <v>772</v>
      </c>
      <c r="B774">
        <f>'Flight Input'!M774</f>
        <v>16.491639999992913</v>
      </c>
      <c r="C774">
        <f ca="1">INDIRECT(CONCATENATE("'Flight Input'!",Analysis!$B$2,A774+2))</f>
        <v>10.177659179999999</v>
      </c>
      <c r="D774">
        <f t="shared" si="1630"/>
        <v>2.1745999998529442E-2</v>
      </c>
      <c r="F774">
        <f t="shared" ca="1" si="1636"/>
        <v>162.23662469905574</v>
      </c>
      <c r="G774">
        <f t="shared" ca="1" si="1637"/>
        <v>1337.3419928000424</v>
      </c>
      <c r="I774">
        <f>SUM(D$2:D774)/COUNT(D$2:D774)</f>
        <v>2.1294093264245435E-2</v>
      </c>
      <c r="J774">
        <f t="shared" si="1631"/>
        <v>1.021222163755749</v>
      </c>
      <c r="L774">
        <f ca="1">VARA(C$2:C774)</f>
        <v>8.2951876742946642E-2</v>
      </c>
      <c r="M774">
        <f t="shared" ca="1" si="1632"/>
        <v>-1.081612229262211E-3</v>
      </c>
      <c r="N774">
        <f t="shared" ca="1" si="1638"/>
        <v>5.106649499103729</v>
      </c>
      <c r="O774" t="b">
        <f ca="1">IF(OR(O773,M774*MIN((B774-B$2)*Analysis!$B$19,1)&gt;Analysis!$B$18),TRUE,FALSE)</f>
        <v>1</v>
      </c>
      <c r="P774" t="b">
        <f>IF(OR('Flight Input'!N774=3,'Flight Input'!N774=9),TRUE,FALSE)</f>
        <v>1</v>
      </c>
      <c r="Q774">
        <f ca="1">IF(O774,Q773,SUM(C$2:C774)/COUNT(C$2:C774))+(Analysis!$D$14-500)/1000000</f>
        <v>9.8773243641175181</v>
      </c>
      <c r="R774">
        <f t="shared" ca="1" si="1633"/>
        <v>0.30033481588248101</v>
      </c>
      <c r="S774">
        <f t="shared" ca="1" si="1639"/>
        <v>0.19285915656419997</v>
      </c>
      <c r="T774">
        <f ca="1">IF(P774,T773+S774*$D774,0)</f>
        <v>-0.82369773130247892</v>
      </c>
      <c r="U774">
        <f ca="1">IF($P774,T774*Analysis!$B$28+Analysis!$B$29,0)</f>
        <v>0.24615113434876046</v>
      </c>
      <c r="V774">
        <f ca="1">U774-'Flight Input'!$U774</f>
        <v>-6.8488656512395441E-3</v>
      </c>
      <c r="W774">
        <f ca="1">MEDIAN2(R774,Analysis!$B$5,2)</f>
        <v>0.30033481588248101</v>
      </c>
      <c r="X774">
        <f t="shared" ref="X774:Y774" ca="1" si="1644">X773+W774*$D774</f>
        <v>0.19285915656419997</v>
      </c>
      <c r="Y774">
        <f t="shared" ca="1" si="1644"/>
        <v>-0.74729760781858068</v>
      </c>
      <c r="AA774">
        <f ca="1">AVERAGE2(W774,Analysis!$B$6,2)</f>
        <v>0.30033481588248101</v>
      </c>
      <c r="AB774">
        <f t="shared" ref="AB774:AC774" ca="1" si="1645">AB773+AA774*$D774</f>
        <v>0.19285915656419997</v>
      </c>
      <c r="AC774">
        <f t="shared" ca="1" si="1645"/>
        <v>-0.74729760781858068</v>
      </c>
      <c r="AF774">
        <f ca="1">IF(B774&gt;0,C774-Analysis!$B$14,0)</f>
        <v>0.3244917885428471</v>
      </c>
      <c r="AG774">
        <f ca="1">IF(B774&gt;0,AG773+AF774*$D774,0)</f>
        <v>0.26001182422084507</v>
      </c>
      <c r="AH774">
        <f ca="1">IF(B774&gt;0,AH773+AG774*$D774,0)</f>
        <v>-0.65959787462122221</v>
      </c>
      <c r="AI774">
        <f ca="1">IF(AND(B774&gt;Analysis!$B$39,B774&lt;Analysis!$B$40),FilterInput(AF774,Analysis!$B$34,Analysis!$B$35),0)</f>
        <v>0.3244917885428471</v>
      </c>
      <c r="AJ774">
        <f ca="1">MEDIAN2(AI774,Analysis!$B$5,2)</f>
        <v>0.3244917885428471</v>
      </c>
      <c r="AK774">
        <f ca="1">AVERAGE2(AJ774,Analysis!$B$6,2)</f>
        <v>0.3244917885428471</v>
      </c>
      <c r="AL774">
        <f ca="1">INTEGRAL2(R774,$B774,AL773,R773,$B773,Analysis!$B$22)</f>
        <v>0.19285915656419997</v>
      </c>
      <c r="AM774">
        <f ca="1">IF(AND(B774&lt;Analysis!$B$40,B774&gt;0),INTEGRAL2(AL774,$B774,AM773,AL773,$B773,Analysis!$B$23),0)</f>
        <v>-0.74729760781858057</v>
      </c>
      <c r="AN774">
        <f ca="1">IF($P774,AM774*Analysis!$B$30+Analysis!$B$31,0)</f>
        <v>0.25235119609070972</v>
      </c>
      <c r="AO774">
        <f ca="1">AN774-'Flight Input'!$U774</f>
        <v>-6.4880390929028531E-4</v>
      </c>
      <c r="AQ774">
        <f>Analysis!$B$36*'Flight Input'!U774+IF('Flight Input'!U774 &gt; 0,Analysis!$B$37,0)</f>
        <v>-0.96728899999999995</v>
      </c>
      <c r="AR774">
        <f ca="1">_xlfn.COVARIANCE.P($AN$102:$AN$1102,'Flight Input'!U774:U1774)</f>
        <v>0</v>
      </c>
    </row>
    <row r="775" spans="1:44" x14ac:dyDescent="0.3">
      <c r="A775">
        <v>773</v>
      </c>
      <c r="B775">
        <f>'Flight Input'!M775</f>
        <v>16.512713999996777</v>
      </c>
      <c r="C775">
        <f ca="1">INDIRECT(CONCATENATE("'Flight Input'!",Analysis!$B$2,A775+2))</f>
        <v>10.29533994</v>
      </c>
      <c r="D775">
        <f t="shared" si="1630"/>
        <v>2.1074000003864057E-2</v>
      </c>
      <c r="F775">
        <f t="shared" ca="1" si="1636"/>
        <v>162.45358869299108</v>
      </c>
      <c r="G775">
        <f t="shared" ca="1" si="1637"/>
        <v>1340.7655397287863</v>
      </c>
      <c r="I775">
        <f>SUM(D$2:D775)/COUNT(D$2:D775)</f>
        <v>2.1293808538164736E-2</v>
      </c>
      <c r="J775">
        <f t="shared" si="1631"/>
        <v>0.98967734992513356</v>
      </c>
      <c r="L775">
        <f ca="1">VARA(C$2:C775)</f>
        <v>8.3023460250821912E-2</v>
      </c>
      <c r="M775">
        <f t="shared" ca="1" si="1632"/>
        <v>3.3967689030152972E-3</v>
      </c>
      <c r="N775">
        <f t="shared" ca="1" si="1638"/>
        <v>5.5841681682842923</v>
      </c>
      <c r="O775" t="b">
        <f ca="1">IF(OR(O774,M775*MIN((B775-B$2)*Analysis!$B$19,1)&gt;Analysis!$B$18),TRUE,FALSE)</f>
        <v>1</v>
      </c>
      <c r="P775" t="b">
        <f>IF(OR('Flight Input'!N775=3,'Flight Input'!N775=9),TRUE,FALSE)</f>
        <v>1</v>
      </c>
      <c r="Q775">
        <f ca="1">IF(O775,Q774,SUM(C$2:C775)/COUNT(C$2:C775))+(Analysis!$D$14-500)/1000000</f>
        <v>9.8774343641175175</v>
      </c>
      <c r="R775">
        <f t="shared" ca="1" si="1633"/>
        <v>0.41790557588248234</v>
      </c>
      <c r="S775">
        <f t="shared" ca="1" si="1639"/>
        <v>0.20166609867196222</v>
      </c>
      <c r="T775">
        <f ca="1">IF(P775,T774+S775*$D775,0)</f>
        <v>-0.81944781993828675</v>
      </c>
      <c r="U775">
        <f ca="1">IF($P775,T775*Analysis!$B$28+Analysis!$B$29,0)</f>
        <v>0.24827609003085654</v>
      </c>
      <c r="V775">
        <f ca="1">U775-'Flight Input'!$U775</f>
        <v>-2.7239099691434565E-3</v>
      </c>
      <c r="W775">
        <f ca="1">MEDIAN2(R775,Analysis!$B$5,2)</f>
        <v>0.41790557588248234</v>
      </c>
      <c r="X775">
        <f t="shared" ref="X775:Y775" ca="1" si="1646">X774+W775*$D775</f>
        <v>0.20166609867196222</v>
      </c>
      <c r="Y775">
        <f t="shared" ca="1" si="1646"/>
        <v>-0.74304769645438851</v>
      </c>
      <c r="AA775">
        <f ca="1">AVERAGE2(W775,Analysis!$B$6,2)</f>
        <v>0.41790557588248234</v>
      </c>
      <c r="AB775">
        <f t="shared" ref="AB775:AC775" ca="1" si="1647">AB774+AA775*$D775</f>
        <v>0.20166609867196222</v>
      </c>
      <c r="AC775">
        <f t="shared" ca="1" si="1647"/>
        <v>-0.74304769645438851</v>
      </c>
      <c r="AF775">
        <f ca="1">IF(B775&gt;0,C775-Analysis!$B$14,0)</f>
        <v>0.44217254854284782</v>
      </c>
      <c r="AG775">
        <f ca="1">IF(B775&gt;0,AG774+AF775*$D775,0)</f>
        <v>0.26933016851054564</v>
      </c>
      <c r="AH775">
        <f ca="1">IF(B775&gt;0,AH774+AG775*$D775,0)</f>
        <v>-0.65392201064899025</v>
      </c>
      <c r="AI775">
        <f ca="1">IF(AND(B775&gt;Analysis!$B$39,B775&lt;Analysis!$B$40),FilterInput(AF775,Analysis!$B$34,Analysis!$B$35),0)</f>
        <v>0.44217254854284782</v>
      </c>
      <c r="AJ775">
        <f ca="1">MEDIAN2(AI775,Analysis!$B$5,2)</f>
        <v>0.44217254854284782</v>
      </c>
      <c r="AK775">
        <f ca="1">AVERAGE2(AJ775,Analysis!$B$6,2)</f>
        <v>0.44217254854284782</v>
      </c>
      <c r="AL775">
        <f ca="1">INTEGRAL2(R775,$B775,AL774,R774,$B774,Analysis!$B$22)</f>
        <v>0.20166609867196222</v>
      </c>
      <c r="AM775">
        <f ca="1">IF(AND(B775&lt;Analysis!$B$40,B775&gt;0),INTEGRAL2(AL775,$B775,AM774,AL774,$B774,Analysis!$B$23),0)</f>
        <v>-0.7430476964543884</v>
      </c>
      <c r="AN775">
        <f ca="1">IF($P775,AM775*Analysis!$B$30+Analysis!$B$31,0)</f>
        <v>0.2544761517728058</v>
      </c>
      <c r="AO775">
        <f ca="1">AN775-'Flight Input'!$U775</f>
        <v>3.4761517728058022E-3</v>
      </c>
      <c r="AQ775">
        <f>Analysis!$B$36*'Flight Input'!U775+IF('Flight Input'!U775 &gt; 0,Analysis!$B$37,0)</f>
        <v>-0.97126299999999999</v>
      </c>
      <c r="AR775">
        <f ca="1">_xlfn.COVARIANCE.P($AN$102:$AN$1102,'Flight Input'!U775:U1775)</f>
        <v>0</v>
      </c>
    </row>
    <row r="776" spans="1:44" x14ac:dyDescent="0.3">
      <c r="A776">
        <v>774</v>
      </c>
      <c r="B776">
        <f>'Flight Input'!M776</f>
        <v>16.530939999996917</v>
      </c>
      <c r="C776">
        <f ca="1">INDIRECT(CONCATENATE("'Flight Input'!",Analysis!$B$2,A776+2))</f>
        <v>10.351551240000001</v>
      </c>
      <c r="D776">
        <f t="shared" si="1630"/>
        <v>1.822600000014063E-2</v>
      </c>
      <c r="F776">
        <f t="shared" ca="1" si="1636"/>
        <v>162.64225606589278</v>
      </c>
      <c r="G776">
        <f t="shared" ca="1" si="1637"/>
        <v>1343.7298574878662</v>
      </c>
      <c r="I776">
        <f>SUM(D$2:D776)/COUNT(D$2:D776)</f>
        <v>2.1289844961242223E-2</v>
      </c>
      <c r="J776">
        <f t="shared" si="1631"/>
        <v>0.85608890216536249</v>
      </c>
      <c r="L776">
        <f ca="1">VARA(C$2:C776)</f>
        <v>8.3152383629967366E-2</v>
      </c>
      <c r="M776">
        <f t="shared" ca="1" si="1632"/>
        <v>7.0735970122056072E-3</v>
      </c>
      <c r="N776">
        <f t="shared" ca="1" si="1638"/>
        <v>3.0841270711932052</v>
      </c>
      <c r="O776" t="b">
        <f ca="1">IF(OR(O775,M776*MIN((B776-B$2)*Analysis!$B$19,1)&gt;Analysis!$B$18),TRUE,FALSE)</f>
        <v>1</v>
      </c>
      <c r="P776" t="b">
        <f>IF(OR('Flight Input'!N776=3,'Flight Input'!N776=9),TRUE,FALSE)</f>
        <v>1</v>
      </c>
      <c r="Q776">
        <f ca="1">IF(O776,Q775,SUM(C$2:C776)/COUNT(C$2:C776))+(Analysis!$D$14-500)/1000000</f>
        <v>9.8775443641175169</v>
      </c>
      <c r="R776">
        <f t="shared" ca="1" si="1633"/>
        <v>0.47400687588248402</v>
      </c>
      <c r="S776">
        <f t="shared" ca="1" si="1639"/>
        <v>0.21030534799186304</v>
      </c>
      <c r="T776">
        <f ca="1">IF(P776,T775+S776*$D776,0)</f>
        <v>-0.81561479466575748</v>
      </c>
      <c r="U776">
        <f ca="1">IF($P776,T776*Analysis!$B$28+Analysis!$B$29,0)</f>
        <v>0.25019260266712118</v>
      </c>
      <c r="V776">
        <f ca="1">U776-'Flight Input'!$U776</f>
        <v>-2.8073973328788249E-3</v>
      </c>
      <c r="W776">
        <f ca="1">MEDIAN2(R776,Analysis!$B$5,2)</f>
        <v>0.47400687588248402</v>
      </c>
      <c r="X776">
        <f t="shared" ref="X776:Y776" ca="1" si="1648">X775+W776*$D776</f>
        <v>0.21030534799186304</v>
      </c>
      <c r="Y776">
        <f t="shared" ca="1" si="1648"/>
        <v>-0.73921467118185924</v>
      </c>
      <c r="AA776">
        <f ca="1">AVERAGE2(W776,Analysis!$B$6,2)</f>
        <v>0.47400687588248402</v>
      </c>
      <c r="AB776">
        <f t="shared" ref="AB776:AC776" ca="1" si="1649">AB775+AA776*$D776</f>
        <v>0.21030534799186304</v>
      </c>
      <c r="AC776">
        <f t="shared" ca="1" si="1649"/>
        <v>-0.73921467118185924</v>
      </c>
      <c r="AF776">
        <f ca="1">IF(B776&gt;0,C776-Analysis!$B$14,0)</f>
        <v>0.4983838485428489</v>
      </c>
      <c r="AG776">
        <f ca="1">IF(B776&gt;0,AG775+AF776*$D776,0)</f>
        <v>0.2784137125341577</v>
      </c>
      <c r="AH776">
        <f ca="1">IF(B776&gt;0,AH775+AG776*$D776,0)</f>
        <v>-0.64884764232430359</v>
      </c>
      <c r="AI776">
        <f ca="1">IF(AND(B776&gt;Analysis!$B$39,B776&lt;Analysis!$B$40),FilterInput(AF776,Analysis!$B$34,Analysis!$B$35),0)</f>
        <v>0.4983838485428489</v>
      </c>
      <c r="AJ776">
        <f ca="1">MEDIAN2(AI776,Analysis!$B$5,2)</f>
        <v>0.4983838485428489</v>
      </c>
      <c r="AK776">
        <f ca="1">AVERAGE2(AJ776,Analysis!$B$6,2)</f>
        <v>0.4983838485428489</v>
      </c>
      <c r="AL776">
        <f ca="1">INTEGRAL2(R776,$B776,AL775,R775,$B775,Analysis!$B$22)</f>
        <v>0.21030534799186304</v>
      </c>
      <c r="AM776">
        <f ca="1">IF(AND(B776&lt;Analysis!$B$40,B776&gt;0),INTEGRAL2(AL776,$B776,AM775,AL775,$B775,Analysis!$B$23),0)</f>
        <v>-0.73921467118185913</v>
      </c>
      <c r="AN776">
        <f ca="1">IF($P776,AM776*Analysis!$B$30+Analysis!$B$31,0)</f>
        <v>0.25639266440907044</v>
      </c>
      <c r="AO776">
        <f ca="1">AN776-'Flight Input'!$U776</f>
        <v>3.3926644090704339E-3</v>
      </c>
      <c r="AQ776">
        <f>Analysis!$B$36*'Flight Input'!U776+IF('Flight Input'!U776 &gt; 0,Analysis!$B$37,0)</f>
        <v>-0.96728899999999995</v>
      </c>
      <c r="AR776">
        <f ca="1">_xlfn.COVARIANCE.P($AN$102:$AN$1102,'Flight Input'!U776:U1776)</f>
        <v>0</v>
      </c>
    </row>
    <row r="777" spans="1:44" x14ac:dyDescent="0.3">
      <c r="A777">
        <v>775</v>
      </c>
      <c r="B777">
        <f>'Flight Input'!M777</f>
        <v>16.54520799999591</v>
      </c>
      <c r="C777">
        <f ca="1">INDIRECT(CONCATENATE("'Flight Input'!",Analysis!$B$2,A777+2))</f>
        <v>10.350609479999999</v>
      </c>
      <c r="D777">
        <f t="shared" si="1630"/>
        <v>1.4267999998992309E-2</v>
      </c>
      <c r="F777">
        <f t="shared" ca="1" si="1636"/>
        <v>162.78993856194299</v>
      </c>
      <c r="G777">
        <f t="shared" ca="1" si="1637"/>
        <v>1346.0525443311039</v>
      </c>
      <c r="I777">
        <f>SUM(D$2:D777)/COUNT(D$2:D777)</f>
        <v>2.1280784516129643E-2</v>
      </c>
      <c r="J777">
        <f t="shared" si="1631"/>
        <v>0.67046400419016339</v>
      </c>
      <c r="L777">
        <f ca="1">VARA(C$2:C777)</f>
        <v>8.3279330379593425E-2</v>
      </c>
      <c r="M777">
        <f t="shared" ca="1" si="1632"/>
        <v>8.8973051328163858E-3</v>
      </c>
      <c r="N777">
        <f t="shared" ca="1" si="1638"/>
        <v>-6.6005046262138475E-2</v>
      </c>
      <c r="O777" t="b">
        <f ca="1">IF(OR(O776,M777*MIN((B777-B$2)*Analysis!$B$19,1)&gt;Analysis!$B$18),TRUE,FALSE)</f>
        <v>1</v>
      </c>
      <c r="P777" t="b">
        <f>IF(OR('Flight Input'!N777=3,'Flight Input'!N777=9),TRUE,FALSE)</f>
        <v>1</v>
      </c>
      <c r="Q777">
        <f ca="1">IF(O777,Q776,SUM(C$2:C777)/COUNT(C$2:C777))+(Analysis!$D$14-500)/1000000</f>
        <v>9.8776543641175163</v>
      </c>
      <c r="R777">
        <f t="shared" ca="1" si="1633"/>
        <v>0.47295511588248296</v>
      </c>
      <c r="S777">
        <f t="shared" ca="1" si="1639"/>
        <v>0.21705347158479771</v>
      </c>
      <c r="T777">
        <f ca="1">IF(P777,T776+S777*$D777,0)</f>
        <v>-0.81251787573340428</v>
      </c>
      <c r="U777">
        <f ca="1">IF($P777,T777*Analysis!$B$28+Analysis!$B$29,0)</f>
        <v>0.25174106213329778</v>
      </c>
      <c r="V777">
        <f ca="1">U777-'Flight Input'!$U777</f>
        <v>-2.2589378667022264E-3</v>
      </c>
      <c r="W777">
        <f ca="1">MEDIAN2(R777,Analysis!$B$5,2)</f>
        <v>0.47295511588248296</v>
      </c>
      <c r="X777">
        <f t="shared" ref="X777:Y777" ca="1" si="1650">X776+W777*$D777</f>
        <v>0.21705347158479771</v>
      </c>
      <c r="Y777">
        <f t="shared" ca="1" si="1650"/>
        <v>-0.73611775224950604</v>
      </c>
      <c r="AA777">
        <f ca="1">AVERAGE2(W777,Analysis!$B$6,2)</f>
        <v>0.47295511588248296</v>
      </c>
      <c r="AB777">
        <f t="shared" ref="AB777:AC777" ca="1" si="1651">AB776+AA777*$D777</f>
        <v>0.21705347158479771</v>
      </c>
      <c r="AC777">
        <f t="shared" ca="1" si="1651"/>
        <v>-0.73611775224950604</v>
      </c>
      <c r="AF777">
        <f ca="1">IF(B777&gt;0,C777-Analysis!$B$14,0)</f>
        <v>0.49744208854284722</v>
      </c>
      <c r="AG777">
        <f ca="1">IF(B777&gt;0,AG776+AF777*$D777,0)</f>
        <v>0.28551121625298576</v>
      </c>
      <c r="AH777">
        <f ca="1">IF(B777&gt;0,AH776+AG777*$D777,0)</f>
        <v>-0.64477396829109368</v>
      </c>
      <c r="AI777">
        <f ca="1">IF(AND(B777&gt;Analysis!$B$39,B777&lt;Analysis!$B$40),FilterInput(AF777,Analysis!$B$34,Analysis!$B$35),0)</f>
        <v>0.49744208854284722</v>
      </c>
      <c r="AJ777">
        <f ca="1">MEDIAN2(AI777,Analysis!$B$5,2)</f>
        <v>0.49744208854284722</v>
      </c>
      <c r="AK777">
        <f ca="1">AVERAGE2(AJ777,Analysis!$B$6,2)</f>
        <v>0.49744208854284722</v>
      </c>
      <c r="AL777">
        <f ca="1">INTEGRAL2(R777,$B777,AL776,R776,$B776,Analysis!$B$22)</f>
        <v>0.21705347158479771</v>
      </c>
      <c r="AM777">
        <f ca="1">IF(AND(B777&lt;Analysis!$B$40,B777&gt;0),INTEGRAL2(AL777,$B777,AM776,AL776,$B776,Analysis!$B$23),0)</f>
        <v>-0.73611775224950593</v>
      </c>
      <c r="AN777">
        <f ca="1">IF($P777,AM777*Analysis!$B$30+Analysis!$B$31,0)</f>
        <v>0.25794112387524704</v>
      </c>
      <c r="AO777">
        <f ca="1">AN777-'Flight Input'!$U777</f>
        <v>3.9411238752470323E-3</v>
      </c>
      <c r="AQ777">
        <f>Analysis!$B$36*'Flight Input'!U777+IF('Flight Input'!U777 &gt; 0,Analysis!$B$37,0)</f>
        <v>-0.96530199999999999</v>
      </c>
      <c r="AR777">
        <f ca="1">_xlfn.COVARIANCE.P($AN$102:$AN$1102,'Flight Input'!U777:U1777)</f>
        <v>0</v>
      </c>
    </row>
    <row r="778" spans="1:44" x14ac:dyDescent="0.3">
      <c r="A778">
        <v>776</v>
      </c>
      <c r="B778">
        <f>'Flight Input'!M778</f>
        <v>16.56902799999807</v>
      </c>
      <c r="C778">
        <f ca="1">INDIRECT(CONCATENATE("'Flight Input'!",Analysis!$B$2,A778+2))</f>
        <v>10.219047570000001</v>
      </c>
      <c r="D778">
        <f t="shared" si="1630"/>
        <v>2.3820000002160668E-2</v>
      </c>
      <c r="F778">
        <f t="shared" ca="1" si="1636"/>
        <v>163.03335627508247</v>
      </c>
      <c r="G778">
        <f t="shared" ca="1" si="1637"/>
        <v>1349.9359988779286</v>
      </c>
      <c r="I778">
        <f>SUM(D$2:D778)/COUNT(D$2:D778)</f>
        <v>2.1284056701034323E-2</v>
      </c>
      <c r="J778">
        <f t="shared" si="1631"/>
        <v>1.1191475542819385</v>
      </c>
      <c r="L778">
        <f ca="1">VARA(C$2:C778)</f>
        <v>8.3283432066859731E-2</v>
      </c>
      <c r="M778">
        <f t="shared" ca="1" si="1632"/>
        <v>1.7219509932551297E-4</v>
      </c>
      <c r="N778">
        <f t="shared" ca="1" si="1638"/>
        <v>-5.5231700246878574</v>
      </c>
      <c r="O778" t="b">
        <f ca="1">IF(OR(O777,M778*MIN((B778-B$2)*Analysis!$B$19,1)&gt;Analysis!$B$18),TRUE,FALSE)</f>
        <v>1</v>
      </c>
      <c r="P778" t="b">
        <f>IF(OR('Flight Input'!N778=3,'Flight Input'!N778=9),TRUE,FALSE)</f>
        <v>1</v>
      </c>
      <c r="Q778">
        <f ca="1">IF(O778,Q777,SUM(C$2:C778)/COUNT(C$2:C778))+(Analysis!$D$14-500)/1000000</f>
        <v>9.8777643641175157</v>
      </c>
      <c r="R778">
        <f t="shared" ca="1" si="1633"/>
        <v>0.34128320588248506</v>
      </c>
      <c r="S778">
        <f t="shared" ca="1" si="1639"/>
        <v>0.2251828375496559</v>
      </c>
      <c r="T778">
        <f ca="1">IF(P778,T777+S778*$D778,0)</f>
        <v>-0.80715402054248497</v>
      </c>
      <c r="U778">
        <f ca="1">IF($P778,T778*Analysis!$B$28+Analysis!$B$29,0)</f>
        <v>0.25442298972875743</v>
      </c>
      <c r="V778">
        <f ca="1">U778-'Flight Input'!$U778</f>
        <v>1.4229897287574289E-3</v>
      </c>
      <c r="W778">
        <f ca="1">MEDIAN2(R778,Analysis!$B$5,2)</f>
        <v>0.34128320588248506</v>
      </c>
      <c r="X778">
        <f t="shared" ref="X778:Y778" ca="1" si="1652">X777+W778*$D778</f>
        <v>0.2251828375496559</v>
      </c>
      <c r="Y778">
        <f t="shared" ca="1" si="1652"/>
        <v>-0.73075389705858673</v>
      </c>
      <c r="AA778">
        <f ca="1">AVERAGE2(W778,Analysis!$B$6,2)</f>
        <v>0.34128320588248506</v>
      </c>
      <c r="AB778">
        <f t="shared" ref="AB778:AC778" ca="1" si="1653">AB777+AA778*$D778</f>
        <v>0.2251828375496559</v>
      </c>
      <c r="AC778">
        <f t="shared" ca="1" si="1653"/>
        <v>-0.73075389705858673</v>
      </c>
      <c r="AF778">
        <f ca="1">IF(B778&gt;0,C778-Analysis!$B$14,0)</f>
        <v>0.36588017854284871</v>
      </c>
      <c r="AG778">
        <f ca="1">IF(B778&gt;0,AG777+AF778*$D778,0)</f>
        <v>0.29422648210666696</v>
      </c>
      <c r="AH778">
        <f ca="1">IF(B778&gt;0,AH777+AG778*$D778,0)</f>
        <v>-0.6377654934866771</v>
      </c>
      <c r="AI778">
        <f ca="1">IF(AND(B778&gt;Analysis!$B$39,B778&lt;Analysis!$B$40),FilterInput(AF778,Analysis!$B$34,Analysis!$B$35),0)</f>
        <v>0.36588017854284871</v>
      </c>
      <c r="AJ778">
        <f ca="1">MEDIAN2(AI778,Analysis!$B$5,2)</f>
        <v>0.36588017854284871</v>
      </c>
      <c r="AK778">
        <f ca="1">AVERAGE2(AJ778,Analysis!$B$6,2)</f>
        <v>0.36588017854284871</v>
      </c>
      <c r="AL778">
        <f ca="1">INTEGRAL2(R778,$B778,AL777,R777,$B777,Analysis!$B$22)</f>
        <v>0.2251828375496559</v>
      </c>
      <c r="AM778">
        <f ca="1">IF(AND(B778&lt;Analysis!$B$40,B778&gt;0),INTEGRAL2(AL778,$B778,AM777,AL777,$B777,Analysis!$B$23),0)</f>
        <v>-0.73075389705858662</v>
      </c>
      <c r="AN778">
        <f ca="1">IF($P778,AM778*Analysis!$B$30+Analysis!$B$31,0)</f>
        <v>0.26062305147070669</v>
      </c>
      <c r="AO778">
        <f ca="1">AN778-'Flight Input'!$U778</f>
        <v>7.6230514707066876E-3</v>
      </c>
      <c r="AQ778">
        <f>Analysis!$B$36*'Flight Input'!U778+IF('Flight Input'!U778 &gt; 0,Analysis!$B$37,0)</f>
        <v>-0.96728899999999995</v>
      </c>
      <c r="AR778">
        <f ca="1">_xlfn.COVARIANCE.P($AN$102:$AN$1102,'Flight Input'!U778:U1778)</f>
        <v>0</v>
      </c>
    </row>
    <row r="779" spans="1:44" x14ac:dyDescent="0.3">
      <c r="A779">
        <v>777</v>
      </c>
      <c r="B779">
        <f>'Flight Input'!M779</f>
        <v>16.580289999998058</v>
      </c>
      <c r="C779">
        <f ca="1">INDIRECT(CONCATENATE("'Flight Input'!",Analysis!$B$2,A779+2))</f>
        <v>10.015097670000001</v>
      </c>
      <c r="D779">
        <f t="shared" si="1630"/>
        <v>1.1261999999987893E-2</v>
      </c>
      <c r="F779">
        <f t="shared" ca="1" si="1636"/>
        <v>163.1461463050419</v>
      </c>
      <c r="G779">
        <f t="shared" ca="1" si="1637"/>
        <v>1351.773350777614</v>
      </c>
      <c r="I779">
        <f>SUM(D$2:D779)/COUNT(D$2:D779)</f>
        <v>2.1271158301161674E-2</v>
      </c>
      <c r="J779">
        <f t="shared" si="1631"/>
        <v>0.52944930598221562</v>
      </c>
      <c r="L779">
        <f ca="1">VARA(C$2:C779)</f>
        <v>8.3186635628238664E-2</v>
      </c>
      <c r="M779">
        <f t="shared" ca="1" si="1632"/>
        <v>-8.5949599201891585E-3</v>
      </c>
      <c r="N779">
        <f t="shared" ca="1" si="1638"/>
        <v>-18.109563132677927</v>
      </c>
      <c r="O779" t="b">
        <f ca="1">IF(OR(O778,M779*MIN((B779-B$2)*Analysis!$B$19,1)&gt;Analysis!$B$18),TRUE,FALSE)</f>
        <v>1</v>
      </c>
      <c r="P779" t="b">
        <f>IF(OR('Flight Input'!N779=3,'Flight Input'!N779=9),TRUE,FALSE)</f>
        <v>1</v>
      </c>
      <c r="Q779">
        <f ca="1">IF(O779,Q778,SUM(C$2:C779)/COUNT(C$2:C779))+(Analysis!$D$14-500)/1000000</f>
        <v>9.8778743641175151</v>
      </c>
      <c r="R779">
        <f t="shared" ca="1" si="1633"/>
        <v>0.1372233058824861</v>
      </c>
      <c r="S779">
        <f t="shared" ca="1" si="1639"/>
        <v>0.22672824642050279</v>
      </c>
      <c r="T779">
        <f ca="1">IF(P779,T778+S779*$D779,0)</f>
        <v>-0.80460060703129999</v>
      </c>
      <c r="U779">
        <f ca="1">IF($P779,T779*Analysis!$B$28+Analysis!$B$29,0)</f>
        <v>0.25569969648434993</v>
      </c>
      <c r="V779">
        <f ca="1">U779-'Flight Input'!$U779</f>
        <v>1.6996964843499218E-3</v>
      </c>
      <c r="W779">
        <f ca="1">MEDIAN2(R779,Analysis!$B$5,2)</f>
        <v>0.1372233058824861</v>
      </c>
      <c r="X779">
        <f t="shared" ref="X779:Y779" ca="1" si="1654">X778+W779*$D779</f>
        <v>0.22672824642050279</v>
      </c>
      <c r="Y779">
        <f t="shared" ca="1" si="1654"/>
        <v>-0.72820048354740174</v>
      </c>
      <c r="AA779">
        <f ca="1">AVERAGE2(W779,Analysis!$B$6,2)</f>
        <v>0.1372233058824861</v>
      </c>
      <c r="AB779">
        <f t="shared" ref="AB779:AC779" ca="1" si="1655">AB778+AA779*$D779</f>
        <v>0.22672824642050279</v>
      </c>
      <c r="AC779">
        <f t="shared" ca="1" si="1655"/>
        <v>-0.72820048354740174</v>
      </c>
      <c r="AF779">
        <f ca="1">IF(B779&gt;0,C779-Analysis!$B$14,0)</f>
        <v>0.16193027854284914</v>
      </c>
      <c r="AG779">
        <f ca="1">IF(B779&gt;0,AG778+AF779*$D779,0)</f>
        <v>0.29605014090361459</v>
      </c>
      <c r="AH779">
        <f ca="1">IF(B779&gt;0,AH778+AG779*$D779,0)</f>
        <v>-0.6344313767998242</v>
      </c>
      <c r="AI779">
        <f ca="1">IF(AND(B779&gt;Analysis!$B$39,B779&lt;Analysis!$B$40),FilterInput(AF779,Analysis!$B$34,Analysis!$B$35),0)</f>
        <v>0.16193027854284914</v>
      </c>
      <c r="AJ779">
        <f ca="1">MEDIAN2(AI779,Analysis!$B$5,2)</f>
        <v>0.16193027854284914</v>
      </c>
      <c r="AK779">
        <f ca="1">AVERAGE2(AJ779,Analysis!$B$6,2)</f>
        <v>0.16193027854284914</v>
      </c>
      <c r="AL779">
        <f ca="1">INTEGRAL2(R779,$B779,AL778,R778,$B778,Analysis!$B$22)</f>
        <v>0.22672824642050279</v>
      </c>
      <c r="AM779">
        <f ca="1">IF(AND(B779&lt;Analysis!$B$40,B779&gt;0),INTEGRAL2(AL779,$B779,AM778,AL778,$B778,Analysis!$B$23),0)</f>
        <v>-0.72820048354740163</v>
      </c>
      <c r="AN779">
        <f ca="1">IF($P779,AM779*Analysis!$B$30+Analysis!$B$31,0)</f>
        <v>0.26189975822629918</v>
      </c>
      <c r="AO779">
        <f ca="1">AN779-'Flight Input'!$U779</f>
        <v>7.8997582262991806E-3</v>
      </c>
      <c r="AQ779">
        <f>Analysis!$B$36*'Flight Input'!U779+IF('Flight Input'!U779 &gt; 0,Analysis!$B$37,0)</f>
        <v>-0.96530199999999999</v>
      </c>
      <c r="AR779">
        <f ca="1">_xlfn.COVARIANCE.P($AN$102:$AN$1102,'Flight Input'!U779:U1779)</f>
        <v>0</v>
      </c>
    </row>
    <row r="780" spans="1:44" x14ac:dyDescent="0.3">
      <c r="A780">
        <v>778</v>
      </c>
      <c r="B780">
        <f>'Flight Input'!M780</f>
        <v>16.612483000004431</v>
      </c>
      <c r="C780">
        <f ca="1">INDIRECT(CONCATENATE("'Flight Input'!",Analysis!$B$2,A780+2))</f>
        <v>9.8357708699999993</v>
      </c>
      <c r="D780">
        <f t="shared" si="1630"/>
        <v>3.219300000637304E-2</v>
      </c>
      <c r="F780">
        <f t="shared" ca="1" si="1636"/>
        <v>163.4627892767225</v>
      </c>
      <c r="G780">
        <f t="shared" ca="1" si="1637"/>
        <v>1357.0357083538413</v>
      </c>
      <c r="I780">
        <f>SUM(D$2:D780)/COUNT(D$2:D780)</f>
        <v>2.1285196658109247E-2</v>
      </c>
      <c r="J780">
        <f t="shared" si="1631"/>
        <v>1.5124595991979304</v>
      </c>
      <c r="L780">
        <f ca="1">VARA(C$2:C780)</f>
        <v>8.3090003150837047E-2</v>
      </c>
      <c r="M780">
        <f t="shared" ca="1" si="1632"/>
        <v>-3.0016611493954527E-3</v>
      </c>
      <c r="N780">
        <f t="shared" ca="1" si="1638"/>
        <v>-5.5703662275805836</v>
      </c>
      <c r="O780" t="b">
        <f ca="1">IF(OR(O779,M780*MIN((B780-B$2)*Analysis!$B$19,1)&gt;Analysis!$B$18),TRUE,FALSE)</f>
        <v>1</v>
      </c>
      <c r="P780" t="b">
        <f>IF(OR('Flight Input'!N780=3,'Flight Input'!N780=9),TRUE,FALSE)</f>
        <v>1</v>
      </c>
      <c r="Q780">
        <f ca="1">IF(O780,Q779,SUM(C$2:C780)/COUNT(C$2:C780))+(Analysis!$D$14-500)/1000000</f>
        <v>9.8779843641175145</v>
      </c>
      <c r="R780">
        <f t="shared" ca="1" si="1633"/>
        <v>-4.2213494117515182E-2</v>
      </c>
      <c r="S780">
        <f t="shared" ca="1" si="1639"/>
        <v>0.22536926740410859</v>
      </c>
      <c r="T780">
        <f ca="1">IF(P780,T779+S780*$D780,0)</f>
        <v>-0.79734529420432321</v>
      </c>
      <c r="U780">
        <f ca="1">IF($P780,T780*Analysis!$B$28+Analysis!$B$29,0)</f>
        <v>0.25932735289783831</v>
      </c>
      <c r="V780">
        <f ca="1">U780-'Flight Input'!$U780</f>
        <v>4.3273528978383102E-3</v>
      </c>
      <c r="W780">
        <f ca="1">MEDIAN2(R780,Analysis!$B$5,2)</f>
        <v>-4.2213494117515182E-2</v>
      </c>
      <c r="X780">
        <f t="shared" ref="X780:Y780" ca="1" si="1656">X779+W780*$D780</f>
        <v>0.22536926740410859</v>
      </c>
      <c r="Y780">
        <f t="shared" ca="1" si="1656"/>
        <v>-0.72094517072042497</v>
      </c>
      <c r="AA780">
        <f ca="1">AVERAGE2(W780,Analysis!$B$6,2)</f>
        <v>-4.2213494117515182E-2</v>
      </c>
      <c r="AB780">
        <f t="shared" ref="AB780:AC780" ca="1" si="1657">AB779+AA780*$D780</f>
        <v>0.22536926740410859</v>
      </c>
      <c r="AC780">
        <f t="shared" ca="1" si="1657"/>
        <v>-0.72094517072042497</v>
      </c>
      <c r="AF780">
        <f ca="1">IF(B780&gt;0,C780-Analysis!$B$14,0)</f>
        <v>-1.7396521457152758E-2</v>
      </c>
      <c r="AG780">
        <f ca="1">IF(B780&gt;0,AG779+AF780*$D780,0)</f>
        <v>0.29549009468823362</v>
      </c>
      <c r="AH780">
        <f ca="1">IF(B780&gt;0,AH779+AG780*$D780,0)</f>
        <v>-0.6249186641796427</v>
      </c>
      <c r="AI780">
        <f ca="1">IF(AND(B780&gt;Analysis!$B$39,B780&lt;Analysis!$B$40),FilterInput(AF780,Analysis!$B$34,Analysis!$B$35),0)</f>
        <v>-1.7396521457152758E-2</v>
      </c>
      <c r="AJ780">
        <f ca="1">MEDIAN2(AI780,Analysis!$B$5,2)</f>
        <v>-1.7396521457152758E-2</v>
      </c>
      <c r="AK780">
        <f ca="1">AVERAGE2(AJ780,Analysis!$B$6,2)</f>
        <v>-1.7396521457152758E-2</v>
      </c>
      <c r="AL780">
        <f ca="1">INTEGRAL2(R780,$B780,AL779,R779,$B779,Analysis!$B$22)</f>
        <v>0.22536926740410859</v>
      </c>
      <c r="AM780">
        <f ca="1">IF(AND(B780&lt;Analysis!$B$40,B780&gt;0),INTEGRAL2(AL780,$B780,AM779,AL779,$B779,Analysis!$B$23),0)</f>
        <v>-0.72094517072042485</v>
      </c>
      <c r="AN780">
        <f ca="1">IF($P780,AM780*Analysis!$B$30+Analysis!$B$31,0)</f>
        <v>0.26552741463978757</v>
      </c>
      <c r="AO780">
        <f ca="1">AN780-'Flight Input'!$U780</f>
        <v>1.0527414639787569E-2</v>
      </c>
      <c r="AQ780">
        <f>Analysis!$B$36*'Flight Input'!U780+IF('Flight Input'!U780 &gt; 0,Analysis!$B$37,0)</f>
        <v>-0.96331499999999992</v>
      </c>
      <c r="AR780">
        <f ca="1">_xlfn.COVARIANCE.P($AN$102:$AN$1102,'Flight Input'!U780:U1780)</f>
        <v>0</v>
      </c>
    </row>
    <row r="781" spans="1:44" x14ac:dyDescent="0.3">
      <c r="A781">
        <v>779</v>
      </c>
      <c r="B781">
        <f>'Flight Input'!M781</f>
        <v>16.631515999994008</v>
      </c>
      <c r="C781">
        <f ca="1">INDIRECT(CONCATENATE("'Flight Input'!",Analysis!$B$2,A781+2))</f>
        <v>10.21224924</v>
      </c>
      <c r="D781">
        <f t="shared" si="1630"/>
        <v>1.9032999989576638E-2</v>
      </c>
      <c r="F781">
        <f t="shared" ca="1" si="1636"/>
        <v>163.65715901640098</v>
      </c>
      <c r="G781">
        <f t="shared" ca="1" si="1637"/>
        <v>1360.1505950596945</v>
      </c>
      <c r="I781">
        <f>SUM(D$2:D781)/COUNT(D$2:D781)</f>
        <v>2.1282305519895472E-2</v>
      </c>
      <c r="J781">
        <f t="shared" si="1631"/>
        <v>0.89431100271462127</v>
      </c>
      <c r="L781">
        <f ca="1">VARA(C$2:C781)</f>
        <v>8.3088983543756795E-2</v>
      </c>
      <c r="M781">
        <f t="shared" ca="1" si="1632"/>
        <v>-5.3570487091391022E-5</v>
      </c>
      <c r="N781">
        <f t="shared" ca="1" si="1638"/>
        <v>19.780295812860722</v>
      </c>
      <c r="O781" t="b">
        <f ca="1">IF(OR(O780,M781*MIN((B781-B$2)*Analysis!$B$19,1)&gt;Analysis!$B$18),TRUE,FALSE)</f>
        <v>1</v>
      </c>
      <c r="P781" t="b">
        <f>IF(OR('Flight Input'!N781=3,'Flight Input'!N781=9),TRUE,FALSE)</f>
        <v>1</v>
      </c>
      <c r="Q781">
        <f ca="1">IF(O781,Q780,SUM(C$2:C781)/COUNT(C$2:C781))+(Analysis!$D$14-500)/1000000</f>
        <v>9.8780943641175138</v>
      </c>
      <c r="R781">
        <f t="shared" ca="1" si="1633"/>
        <v>0.33415487588248638</v>
      </c>
      <c r="S781">
        <f t="shared" ca="1" si="1639"/>
        <v>0.23172923715329694</v>
      </c>
      <c r="T781">
        <f ca="1">IF(P781,T780+S781*$D781,0)</f>
        <v>-0.79293479163599989</v>
      </c>
      <c r="U781">
        <f ca="1">IF($P781,T781*Analysis!$B$28+Analysis!$B$29,0)</f>
        <v>0.26153260418199997</v>
      </c>
      <c r="V781">
        <f ca="1">U781-'Flight Input'!$U781</f>
        <v>6.5326041819999681E-3</v>
      </c>
      <c r="W781">
        <f ca="1">MEDIAN2(R781,Analysis!$B$5,2)</f>
        <v>0.33415487588248638</v>
      </c>
      <c r="X781">
        <f t="shared" ref="X781:Y781" ca="1" si="1658">X780+W781*$D781</f>
        <v>0.23172923715329694</v>
      </c>
      <c r="Y781">
        <f t="shared" ca="1" si="1658"/>
        <v>-0.71653466815210165</v>
      </c>
      <c r="AA781">
        <f ca="1">AVERAGE2(W781,Analysis!$B$6,2)</f>
        <v>0.33415487588248638</v>
      </c>
      <c r="AB781">
        <f t="shared" ref="AB781:AC781" ca="1" si="1659">AB780+AA781*$D781</f>
        <v>0.23172923715329694</v>
      </c>
      <c r="AC781">
        <f t="shared" ca="1" si="1659"/>
        <v>-0.71653466815210165</v>
      </c>
      <c r="AF781">
        <f ca="1">IF(B781&gt;0,C781-Analysis!$B$14,0)</f>
        <v>0.35908184854284819</v>
      </c>
      <c r="AG781">
        <f ca="1">IF(B781&gt;0,AG780+AF781*$D781,0)</f>
        <v>0.30232449950780682</v>
      </c>
      <c r="AH781">
        <f ca="1">IF(B781&gt;0,AH780+AG781*$D781,0)</f>
        <v>-0.6191645219836619</v>
      </c>
      <c r="AI781">
        <f ca="1">IF(AND(B781&gt;Analysis!$B$39,B781&lt;Analysis!$B$40),FilterInput(AF781,Analysis!$B$34,Analysis!$B$35),0)</f>
        <v>0.35908184854284819</v>
      </c>
      <c r="AJ781">
        <f ca="1">MEDIAN2(AI781,Analysis!$B$5,2)</f>
        <v>0.35908184854284819</v>
      </c>
      <c r="AK781">
        <f ca="1">AVERAGE2(AJ781,Analysis!$B$6,2)</f>
        <v>0.35908184854284819</v>
      </c>
      <c r="AL781">
        <f ca="1">INTEGRAL2(R781,$B781,AL780,R780,$B780,Analysis!$B$22)</f>
        <v>0.23172923715329694</v>
      </c>
      <c r="AM781">
        <f ca="1">IF(AND(B781&lt;Analysis!$B$40,B781&gt;0),INTEGRAL2(AL781,$B781,AM780,AL780,$B780,Analysis!$B$23),0)</f>
        <v>-0.71653466815210154</v>
      </c>
      <c r="AN781">
        <f ca="1">IF($P781,AM781*Analysis!$B$30+Analysis!$B$31,0)</f>
        <v>0.26773266592394923</v>
      </c>
      <c r="AO781">
        <f ca="1">AN781-'Flight Input'!$U781</f>
        <v>1.2732665923949227E-2</v>
      </c>
      <c r="AQ781">
        <f>Analysis!$B$36*'Flight Input'!U781+IF('Flight Input'!U781 &gt; 0,Analysis!$B$37,0)</f>
        <v>-0.96331499999999992</v>
      </c>
      <c r="AR781">
        <f ca="1">_xlfn.COVARIANCE.P($AN$102:$AN$1102,'Flight Input'!U781:U1781)</f>
        <v>0</v>
      </c>
    </row>
    <row r="782" spans="1:44" x14ac:dyDescent="0.3">
      <c r="A782">
        <v>780</v>
      </c>
      <c r="B782">
        <f>'Flight Input'!M782</f>
        <v>16.652646999995341</v>
      </c>
      <c r="C782">
        <f ca="1">INDIRECT(CONCATENATE("'Flight Input'!",Analysis!$B$2,A782+2))</f>
        <v>10.339740000000001</v>
      </c>
      <c r="D782">
        <f t="shared" si="1630"/>
        <v>2.1131000001332723E-2</v>
      </c>
      <c r="F782">
        <f t="shared" ca="1" si="1636"/>
        <v>163.87564806235477</v>
      </c>
      <c r="G782">
        <f t="shared" ca="1" si="1637"/>
        <v>1363.6134513791185</v>
      </c>
      <c r="I782">
        <f>SUM(D$2:D782)/COUNT(D$2:D782)</f>
        <v>2.1282111538461417E-2</v>
      </c>
      <c r="J782">
        <f t="shared" si="1631"/>
        <v>0.9928995984794271</v>
      </c>
      <c r="L782">
        <f ca="1">VARA(C$2:C782)</f>
        <v>8.3202106263884121E-2</v>
      </c>
      <c r="M782">
        <f t="shared" ca="1" si="1632"/>
        <v>5.353401169854311E-3</v>
      </c>
      <c r="N782">
        <f t="shared" ca="1" si="1638"/>
        <v>6.0333519469954</v>
      </c>
      <c r="O782" t="b">
        <f ca="1">IF(OR(O781,M782*MIN((B782-B$2)*Analysis!$B$19,1)&gt;Analysis!$B$18),TRUE,FALSE)</f>
        <v>1</v>
      </c>
      <c r="P782" t="b">
        <f>IF(OR('Flight Input'!N782=3,'Flight Input'!N782=9),TRUE,FALSE)</f>
        <v>1</v>
      </c>
      <c r="Q782">
        <f ca="1">IF(O782,Q781,SUM(C$2:C782)/COUNT(C$2:C782))+(Analysis!$D$14-500)/1000000</f>
        <v>9.8782043641175132</v>
      </c>
      <c r="R782">
        <f t="shared" ca="1" si="1633"/>
        <v>0.46153563588248758</v>
      </c>
      <c r="S782">
        <f t="shared" ca="1" si="1639"/>
        <v>0.24148194667574488</v>
      </c>
      <c r="T782">
        <f ca="1">IF(P782,T781+S782*$D782,0)</f>
        <v>-0.78783203662047285</v>
      </c>
      <c r="U782">
        <f ca="1">IF($P782,T782*Analysis!$B$28+Analysis!$B$29,0)</f>
        <v>0.26408398168976349</v>
      </c>
      <c r="V782">
        <f ca="1">U782-'Flight Input'!$U782</f>
        <v>7.0839816897634855E-3</v>
      </c>
      <c r="W782">
        <f ca="1">MEDIAN2(R782,Analysis!$B$5,2)</f>
        <v>0.46153563588248758</v>
      </c>
      <c r="X782">
        <f t="shared" ref="X782:Y782" ca="1" si="1660">X781+W782*$D782</f>
        <v>0.24148194667574488</v>
      </c>
      <c r="Y782">
        <f t="shared" ca="1" si="1660"/>
        <v>-0.71143191313657461</v>
      </c>
      <c r="AA782">
        <f ca="1">AVERAGE2(W782,Analysis!$B$6,2)</f>
        <v>0.46153563588248758</v>
      </c>
      <c r="AB782">
        <f t="shared" ref="AB782:AC782" ca="1" si="1661">AB781+AA782*$D782</f>
        <v>0.24148194667574488</v>
      </c>
      <c r="AC782">
        <f t="shared" ca="1" si="1661"/>
        <v>-0.71143191313657461</v>
      </c>
      <c r="AF782">
        <f ca="1">IF(B782&gt;0,C782-Analysis!$B$14,0)</f>
        <v>0.48657260854284878</v>
      </c>
      <c r="AG782">
        <f ca="1">IF(B782&gt;0,AG781+AF782*$D782,0)</f>
        <v>0.31260626529957425</v>
      </c>
      <c r="AH782">
        <f ca="1">IF(B782&gt;0,AH781+AG782*$D782,0)</f>
        <v>-0.61255883899120001</v>
      </c>
      <c r="AI782">
        <f ca="1">IF(AND(B782&gt;Analysis!$B$39,B782&lt;Analysis!$B$40),FilterInput(AF782,Analysis!$B$34,Analysis!$B$35),0)</f>
        <v>0.48657260854284878</v>
      </c>
      <c r="AJ782">
        <f ca="1">MEDIAN2(AI782,Analysis!$B$5,2)</f>
        <v>0.48657260854284878</v>
      </c>
      <c r="AK782">
        <f ca="1">AVERAGE2(AJ782,Analysis!$B$6,2)</f>
        <v>0.48657260854284878</v>
      </c>
      <c r="AL782">
        <f ca="1">INTEGRAL2(R782,$B782,AL781,R781,$B781,Analysis!$B$22)</f>
        <v>0.24148194667574488</v>
      </c>
      <c r="AM782">
        <f ca="1">IF(AND(B782&lt;Analysis!$B$40,B782&gt;0),INTEGRAL2(AL782,$B782,AM781,AL781,$B781,Analysis!$B$23),0)</f>
        <v>-0.7114319131365745</v>
      </c>
      <c r="AN782">
        <f ca="1">IF($P782,AM782*Analysis!$B$30+Analysis!$B$31,0)</f>
        <v>0.27028404343171275</v>
      </c>
      <c r="AO782">
        <f ca="1">AN782-'Flight Input'!$U782</f>
        <v>1.3284043431712744E-2</v>
      </c>
      <c r="AQ782">
        <f>Analysis!$B$36*'Flight Input'!U782+IF('Flight Input'!U782 &gt; 0,Analysis!$B$37,0)</f>
        <v>-0.95934099999999989</v>
      </c>
      <c r="AR782">
        <f ca="1">_xlfn.COVARIANCE.P($AN$102:$AN$1102,'Flight Input'!U782:U1782)</f>
        <v>0</v>
      </c>
    </row>
    <row r="783" spans="1:44" x14ac:dyDescent="0.3">
      <c r="A783">
        <v>781</v>
      </c>
      <c r="B783">
        <f>'Flight Input'!M783</f>
        <v>16.666282000005594</v>
      </c>
      <c r="C783">
        <f ca="1">INDIRECT(CONCATENATE("'Flight Input'!",Analysis!$B$2,A783+2))</f>
        <v>9.9040680900000009</v>
      </c>
      <c r="D783">
        <f t="shared" si="1630"/>
        <v>1.3635000010253862E-2</v>
      </c>
      <c r="F783">
        <f t="shared" ca="1" si="1636"/>
        <v>164.01069003086349</v>
      </c>
      <c r="G783">
        <f t="shared" ca="1" si="1637"/>
        <v>1365.849737139371</v>
      </c>
      <c r="I783">
        <f>SUM(D$2:D783)/COUNT(D$2:D783)</f>
        <v>2.1272320102445785E-2</v>
      </c>
      <c r="J783">
        <f t="shared" si="1631"/>
        <v>0.64097380749202704</v>
      </c>
      <c r="L783">
        <f ca="1">VARA(C$2:C783)</f>
        <v>8.3096193703536533E-2</v>
      </c>
      <c r="M783">
        <f t="shared" ca="1" si="1632"/>
        <v>-7.7676978561011037E-3</v>
      </c>
      <c r="N783">
        <f t="shared" ca="1" si="1638"/>
        <v>-31.952468622835625</v>
      </c>
      <c r="O783" t="b">
        <f ca="1">IF(OR(O782,M783*MIN((B783-B$2)*Analysis!$B$19,1)&gt;Analysis!$B$18),TRUE,FALSE)</f>
        <v>1</v>
      </c>
      <c r="P783" t="b">
        <f>IF(OR('Flight Input'!N783=3,'Flight Input'!N783=9),TRUE,FALSE)</f>
        <v>1</v>
      </c>
      <c r="Q783">
        <f ca="1">IF(O783,Q782,SUM(C$2:C783)/COUNT(C$2:C783))+(Analysis!$D$14-500)/1000000</f>
        <v>9.8783143641175126</v>
      </c>
      <c r="R783">
        <f t="shared" ca="1" si="1633"/>
        <v>2.5753725882488254E-2</v>
      </c>
      <c r="S783">
        <f t="shared" ca="1" si="1639"/>
        <v>0.24183309872841668</v>
      </c>
      <c r="T783">
        <f ca="1">IF(P783,T782+S783*$D783,0)</f>
        <v>-0.78453464231683112</v>
      </c>
      <c r="U783">
        <f ca="1">IF($P783,T783*Analysis!$B$28+Analysis!$B$29,0)</f>
        <v>0.26573267884158436</v>
      </c>
      <c r="V783">
        <f ca="1">U783-'Flight Input'!$U783</f>
        <v>7.7326788415843506E-3</v>
      </c>
      <c r="W783">
        <f ca="1">MEDIAN2(R783,Analysis!$B$5,2)</f>
        <v>2.5753725882488254E-2</v>
      </c>
      <c r="X783">
        <f t="shared" ref="X783:Y783" ca="1" si="1662">X782+W783*$D783</f>
        <v>0.24183309872841668</v>
      </c>
      <c r="Y783">
        <f t="shared" ca="1" si="1662"/>
        <v>-0.70813451883293288</v>
      </c>
      <c r="AA783">
        <f ca="1">AVERAGE2(W783,Analysis!$B$6,2)</f>
        <v>2.5753725882488254E-2</v>
      </c>
      <c r="AB783">
        <f t="shared" ref="AB783:AC783" ca="1" si="1663">AB782+AA783*$D783</f>
        <v>0.24183309872841668</v>
      </c>
      <c r="AC783">
        <f t="shared" ca="1" si="1663"/>
        <v>-0.70813451883293288</v>
      </c>
      <c r="AF783">
        <f ca="1">IF(B783&gt;0,C783-Analysis!$B$14,0)</f>
        <v>5.0900698542848843E-2</v>
      </c>
      <c r="AG783">
        <f ca="1">IF(B783&gt;0,AG782+AF783*$D783,0)</f>
        <v>0.31330029632472794</v>
      </c>
      <c r="AH783">
        <f ca="1">IF(B783&gt;0,AH782+AG783*$D783,0)</f>
        <v>-0.60828698944759985</v>
      </c>
      <c r="AI783">
        <f ca="1">IF(AND(B783&gt;Analysis!$B$39,B783&lt;Analysis!$B$40),FilterInput(AF783,Analysis!$B$34,Analysis!$B$35),0)</f>
        <v>5.0900698542848843E-2</v>
      </c>
      <c r="AJ783">
        <f ca="1">MEDIAN2(AI783,Analysis!$B$5,2)</f>
        <v>5.0900698542848843E-2</v>
      </c>
      <c r="AK783">
        <f ca="1">AVERAGE2(AJ783,Analysis!$B$6,2)</f>
        <v>5.0900698542848843E-2</v>
      </c>
      <c r="AL783">
        <f ca="1">INTEGRAL2(R783,$B783,AL782,R782,$B782,Analysis!$B$22)</f>
        <v>0.24183309872841668</v>
      </c>
      <c r="AM783">
        <f ca="1">IF(AND(B783&lt;Analysis!$B$40,B783&gt;0),INTEGRAL2(AL783,$B783,AM782,AL782,$B782,Analysis!$B$23),0)</f>
        <v>-0.70813451883293277</v>
      </c>
      <c r="AN783">
        <f ca="1">IF($P783,AM783*Analysis!$B$30+Analysis!$B$31,0)</f>
        <v>0.27193274058353362</v>
      </c>
      <c r="AO783">
        <f ca="1">AN783-'Flight Input'!$U783</f>
        <v>1.3932740583533609E-2</v>
      </c>
      <c r="AQ783">
        <f>Analysis!$B$36*'Flight Input'!U783+IF('Flight Input'!U783 &gt; 0,Analysis!$B$37,0)</f>
        <v>-0.95735399999999993</v>
      </c>
      <c r="AR783">
        <f ca="1">_xlfn.COVARIANCE.P($AN$102:$AN$1102,'Flight Input'!U783:U1783)</f>
        <v>0</v>
      </c>
    </row>
    <row r="784" spans="1:44" x14ac:dyDescent="0.3">
      <c r="A784">
        <v>782</v>
      </c>
      <c r="B784">
        <f>'Flight Input'!M784</f>
        <v>16.690967000002274</v>
      </c>
      <c r="C784">
        <f ca="1">INDIRECT(CONCATENATE("'Flight Input'!",Analysis!$B$2,A784+2))</f>
        <v>8.4198347099999999</v>
      </c>
      <c r="D784">
        <f t="shared" si="1630"/>
        <v>2.4684999996679835E-2</v>
      </c>
      <c r="F784">
        <f t="shared" ca="1" si="1636"/>
        <v>164.21853365065189</v>
      </c>
      <c r="G784">
        <f t="shared" ca="1" si="1637"/>
        <v>1369.9034716419922</v>
      </c>
      <c r="I784">
        <f>SUM(D$2:D784)/COUNT(D$2:D784)</f>
        <v>2.127668414323125E-2</v>
      </c>
      <c r="J784">
        <f t="shared" si="1631"/>
        <v>1.1601901795648393</v>
      </c>
      <c r="L784">
        <f ca="1">VARA(C$2:C784)</f>
        <v>8.5887408626139722E-2</v>
      </c>
      <c r="M784">
        <f t="shared" ca="1" si="1632"/>
        <v>0.11307332076072961</v>
      </c>
      <c r="N784">
        <f t="shared" ca="1" si="1638"/>
        <v>-60.126934583740422</v>
      </c>
      <c r="O784" t="b">
        <f ca="1">IF(OR(O783,M784*MIN((B784-B$2)*Analysis!$B$19,1)&gt;Analysis!$B$18),TRUE,FALSE)</f>
        <v>1</v>
      </c>
      <c r="P784" t="b">
        <f>IF(OR('Flight Input'!N784=3,'Flight Input'!N784=9),TRUE,FALSE)</f>
        <v>1</v>
      </c>
      <c r="Q784">
        <f ca="1">IF(O784,Q783,SUM(C$2:C784)/COUNT(C$2:C784))+(Analysis!$D$14-500)/1000000</f>
        <v>9.878424364117512</v>
      </c>
      <c r="R784">
        <f t="shared" ca="1" si="1633"/>
        <v>-1.4585896541175121</v>
      </c>
      <c r="S784">
        <f t="shared" ca="1" si="1639"/>
        <v>0.20582781312136866</v>
      </c>
      <c r="T784">
        <f ca="1">IF(P784,T783+S784*$D784,0)</f>
        <v>-0.7794537827506135</v>
      </c>
      <c r="U784">
        <f ca="1">IF($P784,T784*Analysis!$B$28+Analysis!$B$29,0)</f>
        <v>0.26827310862469317</v>
      </c>
      <c r="V784">
        <f ca="1">U784-'Flight Input'!$U784</f>
        <v>9.2731086246931604E-3</v>
      </c>
      <c r="W784">
        <f ca="1">MEDIAN2(R784,Analysis!$B$5,2)</f>
        <v>-1.4585896541175121</v>
      </c>
      <c r="X784">
        <f t="shared" ref="X784:Y784" ca="1" si="1664">X783+W784*$D784</f>
        <v>0.20582781312136866</v>
      </c>
      <c r="Y784">
        <f t="shared" ca="1" si="1664"/>
        <v>-0.70305365926671526</v>
      </c>
      <c r="AA784">
        <f ca="1">AVERAGE2(W784,Analysis!$B$6,2)</f>
        <v>-1.4585896541175121</v>
      </c>
      <c r="AB784">
        <f t="shared" ref="AB784:AC784" ca="1" si="1665">AB783+AA784*$D784</f>
        <v>0.20582781312136866</v>
      </c>
      <c r="AC784">
        <f t="shared" ca="1" si="1665"/>
        <v>-0.70305365926671526</v>
      </c>
      <c r="AF784">
        <f ca="1">IF(B784&gt;0,C784-Analysis!$B$14,0)</f>
        <v>-1.4333326814571521</v>
      </c>
      <c r="AG784">
        <f ca="1">IF(B784&gt;0,AG783+AF784*$D784,0)</f>
        <v>0.27791847908771705</v>
      </c>
      <c r="AH784">
        <f ca="1">IF(B784&gt;0,AH783+AG784*$D784,0)</f>
        <v>-0.60142657179224224</v>
      </c>
      <c r="AI784">
        <f ca="1">IF(AND(B784&gt;Analysis!$B$39,B784&lt;Analysis!$B$40),FilterInput(AF784,Analysis!$B$34,Analysis!$B$35),0)</f>
        <v>-1.4333326814571521</v>
      </c>
      <c r="AJ784">
        <f ca="1">MEDIAN2(AI784,Analysis!$B$5,2)</f>
        <v>-1.4333326814571521</v>
      </c>
      <c r="AK784">
        <f ca="1">AVERAGE2(AJ784,Analysis!$B$6,2)</f>
        <v>-1.4333326814571521</v>
      </c>
      <c r="AL784">
        <f ca="1">INTEGRAL2(R784,$B784,AL783,R783,$B783,Analysis!$B$22)</f>
        <v>0.20582781312136866</v>
      </c>
      <c r="AM784">
        <f ca="1">IF(AND(B784&lt;Analysis!$B$40,B784&gt;0),INTEGRAL2(AL784,$B784,AM783,AL783,$B783,Analysis!$B$23),0)</f>
        <v>-0.70305365926671515</v>
      </c>
      <c r="AN784">
        <f ca="1">IF($P784,AM784*Analysis!$B$30+Analysis!$B$31,0)</f>
        <v>0.27447317036664243</v>
      </c>
      <c r="AO784">
        <f ca="1">AN784-'Flight Input'!$U784</f>
        <v>1.5473170366642419E-2</v>
      </c>
      <c r="AQ784">
        <f>Analysis!$B$36*'Flight Input'!U784+IF('Flight Input'!U784 &gt; 0,Analysis!$B$37,0)</f>
        <v>-0.95536699999999997</v>
      </c>
      <c r="AR784">
        <f ca="1">_xlfn.COVARIANCE.P($AN$102:$AN$1102,'Flight Input'!U784:U1784)</f>
        <v>0</v>
      </c>
    </row>
    <row r="785" spans="1:44" x14ac:dyDescent="0.3">
      <c r="A785">
        <v>783</v>
      </c>
      <c r="B785">
        <f>'Flight Input'!M785</f>
        <v>16.711506000006921</v>
      </c>
      <c r="C785">
        <f ca="1">INDIRECT(CONCATENATE("'Flight Input'!",Analysis!$B$2,A785+2))</f>
        <v>8.3772691200000011</v>
      </c>
      <c r="D785">
        <f t="shared" si="1630"/>
        <v>2.0539000004646368E-2</v>
      </c>
      <c r="F785">
        <f t="shared" ca="1" si="1636"/>
        <v>164.39059438114649</v>
      </c>
      <c r="G785">
        <f t="shared" ca="1" si="1637"/>
        <v>1373.2798900607504</v>
      </c>
      <c r="I785">
        <f>SUM(D$2:D785)/COUNT(D$2:D785)</f>
        <v>2.1275742017894617E-2</v>
      </c>
      <c r="J785">
        <f t="shared" si="1631"/>
        <v>0.96537173591273151</v>
      </c>
      <c r="L785">
        <f ca="1">VARA(C$2:C785)</f>
        <v>8.8829768891978689E-2</v>
      </c>
      <c r="M785">
        <f t="shared" ca="1" si="1632"/>
        <v>0.14325723088628176</v>
      </c>
      <c r="N785">
        <f t="shared" ca="1" si="1638"/>
        <v>-2.0724275763362168</v>
      </c>
      <c r="O785" t="b">
        <f ca="1">IF(OR(O784,M785*MIN((B785-B$2)*Analysis!$B$19,1)&gt;Analysis!$B$18),TRUE,FALSE)</f>
        <v>1</v>
      </c>
      <c r="P785" t="b">
        <f>IF(OR('Flight Input'!N785=3,'Flight Input'!N785=9),TRUE,FALSE)</f>
        <v>1</v>
      </c>
      <c r="Q785">
        <f ca="1">IF(O785,Q784,SUM(C$2:C785)/COUNT(C$2:C785))+(Analysis!$D$14-500)/1000000</f>
        <v>9.8785343641175114</v>
      </c>
      <c r="R785">
        <f t="shared" ca="1" si="1633"/>
        <v>-1.5012652441175103</v>
      </c>
      <c r="S785">
        <f t="shared" ca="1" si="1639"/>
        <v>0.17499332626546368</v>
      </c>
      <c r="T785">
        <f ca="1">IF(P785,T784+S785*$D785,0)</f>
        <v>-0.77585959482163402</v>
      </c>
      <c r="U785">
        <f ca="1">IF($P785,T785*Analysis!$B$28+Analysis!$B$29,0)</f>
        <v>0.27007020258918291</v>
      </c>
      <c r="V785">
        <f ca="1">U785-'Flight Input'!$U785</f>
        <v>9.0702025891828963E-3</v>
      </c>
      <c r="W785">
        <f ca="1">MEDIAN2(R785,Analysis!$B$5,2)</f>
        <v>-1.5012652441175103</v>
      </c>
      <c r="X785">
        <f t="shared" ref="X785:Y785" ca="1" si="1666">X784+W785*$D785</f>
        <v>0.17499332626546368</v>
      </c>
      <c r="Y785">
        <f t="shared" ca="1" si="1666"/>
        <v>-0.69945947133773578</v>
      </c>
      <c r="AA785">
        <f ca="1">AVERAGE2(W785,Analysis!$B$6,2)</f>
        <v>-1.5012652441175103</v>
      </c>
      <c r="AB785">
        <f t="shared" ref="AB785:AC785" ca="1" si="1667">AB784+AA785*$D785</f>
        <v>0.17499332626546368</v>
      </c>
      <c r="AC785">
        <f t="shared" ca="1" si="1667"/>
        <v>-0.69945947133773578</v>
      </c>
      <c r="AF785">
        <f ca="1">IF(B785&gt;0,C785-Analysis!$B$14,0)</f>
        <v>-1.4758982714571509</v>
      </c>
      <c r="AG785">
        <f ca="1">IF(B785&gt;0,AG784+AF785*$D785,0)</f>
        <v>0.24760500448340106</v>
      </c>
      <c r="AH785">
        <f ca="1">IF(B785&gt;0,AH784+AG785*$D785,0)</f>
        <v>-0.59634101260400718</v>
      </c>
      <c r="AI785">
        <f ca="1">IF(AND(B785&gt;Analysis!$B$39,B785&lt;Analysis!$B$40),FilterInput(AF785,Analysis!$B$34,Analysis!$B$35),0)</f>
        <v>-1.4758982714571509</v>
      </c>
      <c r="AJ785">
        <f ca="1">MEDIAN2(AI785,Analysis!$B$5,2)</f>
        <v>-1.4758982714571509</v>
      </c>
      <c r="AK785">
        <f ca="1">AVERAGE2(AJ785,Analysis!$B$6,2)</f>
        <v>-1.4758982714571509</v>
      </c>
      <c r="AL785">
        <f ca="1">INTEGRAL2(R785,$B785,AL784,R784,$B784,Analysis!$B$22)</f>
        <v>0.17499332626546368</v>
      </c>
      <c r="AM785">
        <f ca="1">IF(AND(B785&lt;Analysis!$B$40,B785&gt;0),INTEGRAL2(AL785,$B785,AM784,AL784,$B784,Analysis!$B$23),0)</f>
        <v>-0.69945947133773567</v>
      </c>
      <c r="AN785">
        <f ca="1">IF($P785,AM785*Analysis!$B$30+Analysis!$B$31,0)</f>
        <v>0.27627026433113216</v>
      </c>
      <c r="AO785">
        <f ca="1">AN785-'Flight Input'!$U785</f>
        <v>1.5270264331132155E-2</v>
      </c>
      <c r="AQ785">
        <f>Analysis!$B$36*'Flight Input'!U785+IF('Flight Input'!U785 &gt; 0,Analysis!$B$37,0)</f>
        <v>-0.95139299999999993</v>
      </c>
      <c r="AR785">
        <f ca="1">_xlfn.COVARIANCE.P($AN$102:$AN$1102,'Flight Input'!U785:U1785)</f>
        <v>0</v>
      </c>
    </row>
    <row r="786" spans="1:44" x14ac:dyDescent="0.3">
      <c r="A786">
        <v>784</v>
      </c>
      <c r="B786">
        <f>'Flight Input'!M786</f>
        <v>16.730964000002132</v>
      </c>
      <c r="C786">
        <f ca="1">INDIRECT(CONCATENATE("'Flight Input'!",Analysis!$B$2,A786+2))</f>
        <v>9.6576212699999999</v>
      </c>
      <c r="D786">
        <f t="shared" si="1630"/>
        <v>1.9457999995211139E-2</v>
      </c>
      <c r="F786">
        <f t="shared" ca="1" si="1636"/>
        <v>164.57851237577191</v>
      </c>
      <c r="G786">
        <f t="shared" ca="1" si="1637"/>
        <v>1376.4822587537701</v>
      </c>
      <c r="I786">
        <f>SUM(D$2:D786)/COUNT(D$2:D786)</f>
        <v>2.1273423469396296E-2</v>
      </c>
      <c r="J786">
        <f t="shared" si="1631"/>
        <v>0.91466237313440391</v>
      </c>
      <c r="L786">
        <f ca="1">VARA(C$2:C786)</f>
        <v>8.8805617309818174E-2</v>
      </c>
      <c r="M786">
        <f t="shared" ca="1" si="1632"/>
        <v>-1.2412160636477688E-3</v>
      </c>
      <c r="N786">
        <f t="shared" ca="1" si="1638"/>
        <v>65.800809451902026</v>
      </c>
      <c r="O786" t="b">
        <f ca="1">IF(OR(O785,M786*MIN((B786-B$2)*Analysis!$B$19,1)&gt;Analysis!$B$18),TRUE,FALSE)</f>
        <v>1</v>
      </c>
      <c r="P786" t="b">
        <f>IF(OR('Flight Input'!N786=3,'Flight Input'!N786=9),TRUE,FALSE)</f>
        <v>1</v>
      </c>
      <c r="Q786">
        <f ca="1">IF(O786,Q785,SUM(C$2:C786)/COUNT(C$2:C786))+(Analysis!$D$14-500)/1000000</f>
        <v>9.8786443641175108</v>
      </c>
      <c r="R786">
        <f t="shared" ca="1" si="1633"/>
        <v>-0.22102309411751087</v>
      </c>
      <c r="S786">
        <f t="shared" ca="1" si="1639"/>
        <v>0.1706926589011836</v>
      </c>
      <c r="T786">
        <f ca="1">IF(P786,T785+S786*$D786,0)</f>
        <v>-0.77253825706555224</v>
      </c>
      <c r="U786">
        <f ca="1">IF($P786,T786*Analysis!$B$28+Analysis!$B$29,0)</f>
        <v>0.2717308714672238</v>
      </c>
      <c r="V786">
        <f ca="1">U786-'Flight Input'!$U786</f>
        <v>9.7308714672237895E-3</v>
      </c>
      <c r="W786">
        <f ca="1">MEDIAN2(R786,Analysis!$B$5,2)</f>
        <v>-0.22102309411751087</v>
      </c>
      <c r="X786">
        <f t="shared" ref="X786:Y786" ca="1" si="1668">X785+W786*$D786</f>
        <v>0.1706926589011836</v>
      </c>
      <c r="Y786">
        <f t="shared" ca="1" si="1668"/>
        <v>-0.696138133581654</v>
      </c>
      <c r="AA786">
        <f ca="1">AVERAGE2(W786,Analysis!$B$6,2)</f>
        <v>-0.22102309411751087</v>
      </c>
      <c r="AB786">
        <f t="shared" ref="AB786:AC786" ca="1" si="1669">AB785+AA786*$D786</f>
        <v>0.1706926589011836</v>
      </c>
      <c r="AC786">
        <f t="shared" ca="1" si="1669"/>
        <v>-0.696138133581654</v>
      </c>
      <c r="AF786">
        <f ca="1">IF(B786&gt;0,C786-Analysis!$B$14,0)</f>
        <v>-0.19554612145715211</v>
      </c>
      <c r="AG786">
        <f ca="1">IF(B786&gt;0,AG785+AF786*$D786,0)</f>
        <v>0.24380006805302423</v>
      </c>
      <c r="AH786">
        <f ca="1">IF(B786&gt;0,AH785+AG786*$D786,0)</f>
        <v>-0.59159715088099896</v>
      </c>
      <c r="AI786">
        <f ca="1">IF(AND(B786&gt;Analysis!$B$39,B786&lt;Analysis!$B$40),FilterInput(AF786,Analysis!$B$34,Analysis!$B$35),0)</f>
        <v>-0.19554612145715211</v>
      </c>
      <c r="AJ786">
        <f ca="1">MEDIAN2(AI786,Analysis!$B$5,2)</f>
        <v>-0.19554612145715211</v>
      </c>
      <c r="AK786">
        <f ca="1">AVERAGE2(AJ786,Analysis!$B$6,2)</f>
        <v>-0.19554612145715211</v>
      </c>
      <c r="AL786">
        <f ca="1">INTEGRAL2(R786,$B786,AL785,R785,$B785,Analysis!$B$22)</f>
        <v>0.1706926589011836</v>
      </c>
      <c r="AM786">
        <f ca="1">IF(AND(B786&lt;Analysis!$B$40,B786&gt;0),INTEGRAL2(AL786,$B786,AM785,AL785,$B785,Analysis!$B$23),0)</f>
        <v>-0.69613813358165388</v>
      </c>
      <c r="AN786">
        <f ca="1">IF($P786,AM786*Analysis!$B$30+Analysis!$B$31,0)</f>
        <v>0.27793093320917306</v>
      </c>
      <c r="AO786">
        <f ca="1">AN786-'Flight Input'!$U786</f>
        <v>1.5930933209173048E-2</v>
      </c>
      <c r="AQ786">
        <f>Analysis!$B$36*'Flight Input'!U786+IF('Flight Input'!U786 &gt; 0,Analysis!$B$37,0)</f>
        <v>-0.94940599999999997</v>
      </c>
      <c r="AR786">
        <f ca="1">_xlfn.COVARIANCE.P($AN$102:$AN$1102,'Flight Input'!U786:U1786)</f>
        <v>0</v>
      </c>
    </row>
    <row r="787" spans="1:44" x14ac:dyDescent="0.3">
      <c r="A787">
        <v>785</v>
      </c>
      <c r="B787">
        <f>'Flight Input'!M787</f>
        <v>16.751571999993757</v>
      </c>
      <c r="C787">
        <f ca="1">INDIRECT(CONCATENATE("'Flight Input'!",Analysis!$B$2,A787+2))</f>
        <v>10.219685220000001</v>
      </c>
      <c r="D787">
        <f t="shared" si="1630"/>
        <v>2.0607999991625547E-2</v>
      </c>
      <c r="F787">
        <f t="shared" ca="1" si="1636"/>
        <v>164.78911964870008</v>
      </c>
      <c r="G787">
        <f t="shared" ca="1" si="1637"/>
        <v>1379.8782329301105</v>
      </c>
      <c r="I787">
        <f>SUM(D$2:D787)/COUNT(D$2:D787)</f>
        <v>2.1272575796176203E-2</v>
      </c>
      <c r="J787">
        <f t="shared" si="1631"/>
        <v>0.96875903459372725</v>
      </c>
      <c r="L787">
        <f ca="1">VARA(C$2:C787)</f>
        <v>8.8805362087727199E-2</v>
      </c>
      <c r="M787">
        <f t="shared" ca="1" si="1632"/>
        <v>-1.2384612338843439E-5</v>
      </c>
      <c r="N787">
        <f t="shared" ca="1" si="1638"/>
        <v>27.274065907822497</v>
      </c>
      <c r="O787" t="b">
        <f ca="1">IF(OR(O786,M787*MIN((B787-B$2)*Analysis!$B$19,1)&gt;Analysis!$B$18),TRUE,FALSE)</f>
        <v>1</v>
      </c>
      <c r="P787" t="b">
        <f>IF(OR('Flight Input'!N787=3,'Flight Input'!N787=9),TRUE,FALSE)</f>
        <v>1</v>
      </c>
      <c r="Q787">
        <f ca="1">IF(O787,Q786,SUM(C$2:C787)/COUNT(C$2:C787))+(Analysis!$D$14-500)/1000000</f>
        <v>9.8787543641175102</v>
      </c>
      <c r="R787">
        <f t="shared" ca="1" si="1633"/>
        <v>0.34093085588249039</v>
      </c>
      <c r="S787">
        <f t="shared" ca="1" si="1639"/>
        <v>0.17771856197635486</v>
      </c>
      <c r="T787">
        <f ca="1">IF(P787,T786+S787*$D787,0)</f>
        <v>-0.76887583294183182</v>
      </c>
      <c r="U787">
        <f ca="1">IF($P787,T787*Analysis!$B$28+Analysis!$B$29,0)</f>
        <v>0.27356208352908401</v>
      </c>
      <c r="V787">
        <f ca="1">U787-'Flight Input'!$U787</f>
        <v>1.0562083529083999E-2</v>
      </c>
      <c r="W787">
        <f ca="1">MEDIAN2(R787,Analysis!$B$5,2)</f>
        <v>0.34093085588249039</v>
      </c>
      <c r="X787">
        <f t="shared" ref="X787:Y787" ca="1" si="1670">X786+W787*$D787</f>
        <v>0.17771856197635486</v>
      </c>
      <c r="Y787">
        <f t="shared" ca="1" si="1670"/>
        <v>-0.69247570945793357</v>
      </c>
      <c r="AA787">
        <f ca="1">AVERAGE2(W787,Analysis!$B$6,2)</f>
        <v>0.34093085588249039</v>
      </c>
      <c r="AB787">
        <f t="shared" ref="AB787:AC787" ca="1" si="1671">AB786+AA787*$D787</f>
        <v>0.17771856197635486</v>
      </c>
      <c r="AC787">
        <f t="shared" ca="1" si="1671"/>
        <v>-0.69247570945793357</v>
      </c>
      <c r="AF787">
        <f ca="1">IF(B787&gt;0,C787-Analysis!$B$14,0)</f>
        <v>0.36651782854284853</v>
      </c>
      <c r="AG787">
        <f ca="1">IF(B787&gt;0,AG786+AF787*$D787,0)</f>
        <v>0.25135326746056585</v>
      </c>
      <c r="AH787">
        <f ca="1">IF(B787&gt;0,AH786+AG787*$D787,0)</f>
        <v>-0.58641726274727657</v>
      </c>
      <c r="AI787">
        <f ca="1">IF(AND(B787&gt;Analysis!$B$39,B787&lt;Analysis!$B$40),FilterInput(AF787,Analysis!$B$34,Analysis!$B$35),0)</f>
        <v>0.36651782854284853</v>
      </c>
      <c r="AJ787">
        <f ca="1">MEDIAN2(AI787,Analysis!$B$5,2)</f>
        <v>0.36651782854284853</v>
      </c>
      <c r="AK787">
        <f ca="1">AVERAGE2(AJ787,Analysis!$B$6,2)</f>
        <v>0.36651782854284853</v>
      </c>
      <c r="AL787">
        <f ca="1">INTEGRAL2(R787,$B787,AL786,R786,$B786,Analysis!$B$22)</f>
        <v>0.17771856197635486</v>
      </c>
      <c r="AM787">
        <f ca="1">IF(AND(B787&lt;Analysis!$B$40,B787&gt;0),INTEGRAL2(AL787,$B787,AM786,AL786,$B786,Analysis!$B$23),0)</f>
        <v>-0.69247570945793346</v>
      </c>
      <c r="AN787">
        <f ca="1">IF($P787,AM787*Analysis!$B$30+Analysis!$B$31,0)</f>
        <v>0.27976214527103327</v>
      </c>
      <c r="AO787">
        <f ca="1">AN787-'Flight Input'!$U787</f>
        <v>1.6762145271033257E-2</v>
      </c>
      <c r="AQ787">
        <f>Analysis!$B$36*'Flight Input'!U787+IF('Flight Input'!U787 &gt; 0,Analysis!$B$37,0)</f>
        <v>-0.9474189999999999</v>
      </c>
      <c r="AR787">
        <f ca="1">_xlfn.COVARIANCE.P($AN$102:$AN$1102,'Flight Input'!U787:U1787)</f>
        <v>0</v>
      </c>
    </row>
    <row r="788" spans="1:44" x14ac:dyDescent="0.3">
      <c r="A788">
        <v>786</v>
      </c>
      <c r="B788">
        <f>'Flight Input'!M788</f>
        <v>16.768802999999025</v>
      </c>
      <c r="C788">
        <f ca="1">INDIRECT(CONCATENATE("'Flight Input'!",Analysis!$B$2,A788+2))</f>
        <v>9.9342240300000011</v>
      </c>
      <c r="D788">
        <f t="shared" si="1630"/>
        <v>1.723100000526756E-2</v>
      </c>
      <c r="F788">
        <f t="shared" ca="1" si="1636"/>
        <v>164.96029626301333</v>
      </c>
      <c r="G788">
        <f t="shared" ca="1" si="1637"/>
        <v>1382.7206637958875</v>
      </c>
      <c r="I788">
        <f>SUM(D$2:D788)/COUNT(D$2:D788)</f>
        <v>2.1267433842243753E-2</v>
      </c>
      <c r="J788">
        <f t="shared" si="1631"/>
        <v>0.81020588252831061</v>
      </c>
      <c r="L788">
        <f ca="1">VARA(C$2:C788)</f>
        <v>8.8692561620883612E-2</v>
      </c>
      <c r="M788">
        <f t="shared" ca="1" si="1632"/>
        <v>-6.5463679884571069E-3</v>
      </c>
      <c r="N788">
        <f t="shared" ca="1" si="1638"/>
        <v>-16.566722181691908</v>
      </c>
      <c r="O788" t="b">
        <f ca="1">IF(OR(O787,M788*MIN((B788-B$2)*Analysis!$B$19,1)&gt;Analysis!$B$18),TRUE,FALSE)</f>
        <v>1</v>
      </c>
      <c r="P788" t="b">
        <f>IF(OR('Flight Input'!N788=3,'Flight Input'!N788=9),TRUE,FALSE)</f>
        <v>1</v>
      </c>
      <c r="Q788">
        <f ca="1">IF(O788,Q787,SUM(C$2:C788)/COUNT(C$2:C788))+(Analysis!$D$14-500)/1000000</f>
        <v>9.8788643641175096</v>
      </c>
      <c r="R788">
        <f t="shared" ca="1" si="1633"/>
        <v>5.5359665882491527E-2</v>
      </c>
      <c r="S788">
        <f t="shared" ca="1" si="1639"/>
        <v>0.17867246437946768</v>
      </c>
      <c r="T788">
        <f ca="1">IF(P788,T787+S788*$D788,0)</f>
        <v>-0.76579712770716801</v>
      </c>
      <c r="U788">
        <f ca="1">IF($P788,T788*Analysis!$B$28+Analysis!$B$29,0)</f>
        <v>0.27510143614641591</v>
      </c>
      <c r="V788">
        <f ca="1">U788-'Flight Input'!$U788</f>
        <v>1.0101436146415899E-2</v>
      </c>
      <c r="W788">
        <f ca="1">MEDIAN2(R788,Analysis!$B$5,2)</f>
        <v>5.5359665882491527E-2</v>
      </c>
      <c r="X788">
        <f t="shared" ref="X788:Y788" ca="1" si="1672">X787+W788*$D788</f>
        <v>0.17867246437946768</v>
      </c>
      <c r="Y788">
        <f t="shared" ca="1" si="1672"/>
        <v>-0.68939700422326977</v>
      </c>
      <c r="AA788">
        <f ca="1">AVERAGE2(W788,Analysis!$B$6,2)</f>
        <v>5.5359665882491527E-2</v>
      </c>
      <c r="AB788">
        <f t="shared" ref="AB788:AC788" ca="1" si="1673">AB787+AA788*$D788</f>
        <v>0.17867246437946768</v>
      </c>
      <c r="AC788">
        <f t="shared" ca="1" si="1673"/>
        <v>-0.68939700422326977</v>
      </c>
      <c r="AF788">
        <f ca="1">IF(B788&gt;0,C788-Analysis!$B$14,0)</f>
        <v>8.1056638542849058E-2</v>
      </c>
      <c r="AG788">
        <f ca="1">IF(B788&gt;0,AG787+AF788*$D788,0)</f>
        <v>0.25274995439972464</v>
      </c>
      <c r="AH788">
        <f ca="1">IF(B788&gt;0,AH787+AG788*$D788,0)</f>
        <v>-0.58206212828168358</v>
      </c>
      <c r="AI788">
        <f ca="1">IF(AND(B788&gt;Analysis!$B$39,B788&lt;Analysis!$B$40),FilterInput(AF788,Analysis!$B$34,Analysis!$B$35),0)</f>
        <v>8.1056638542849058E-2</v>
      </c>
      <c r="AJ788">
        <f ca="1">MEDIAN2(AI788,Analysis!$B$5,2)</f>
        <v>8.1056638542849058E-2</v>
      </c>
      <c r="AK788">
        <f ca="1">AVERAGE2(AJ788,Analysis!$B$6,2)</f>
        <v>8.1056638542849058E-2</v>
      </c>
      <c r="AL788">
        <f ca="1">INTEGRAL2(R788,$B788,AL787,R787,$B787,Analysis!$B$22)</f>
        <v>0.17867246437946768</v>
      </c>
      <c r="AM788">
        <f ca="1">IF(AND(B788&lt;Analysis!$B$40,B788&gt;0),INTEGRAL2(AL788,$B788,AM787,AL787,$B787,Analysis!$B$23),0)</f>
        <v>-0.68939700422326966</v>
      </c>
      <c r="AN788">
        <f ca="1">IF($P788,AM788*Analysis!$B$30+Analysis!$B$31,0)</f>
        <v>0.28130149788836517</v>
      </c>
      <c r="AO788">
        <f ca="1">AN788-'Flight Input'!$U788</f>
        <v>1.6301497888365157E-2</v>
      </c>
      <c r="AQ788">
        <f>Analysis!$B$36*'Flight Input'!U788+IF('Flight Input'!U788 &gt; 0,Analysis!$B$37,0)</f>
        <v>-0.94344499999999987</v>
      </c>
      <c r="AR788">
        <f ca="1">_xlfn.COVARIANCE.P($AN$102:$AN$1102,'Flight Input'!U788:U1788)</f>
        <v>0</v>
      </c>
    </row>
    <row r="789" spans="1:44" x14ac:dyDescent="0.3">
      <c r="A789">
        <v>787</v>
      </c>
      <c r="B789">
        <f>'Flight Input'!M789</f>
        <v>16.786829000004218</v>
      </c>
      <c r="C789">
        <f ca="1">INDIRECT(CONCATENATE("'Flight Input'!",Analysis!$B$2,A789+2))</f>
        <v>9.7558389900000009</v>
      </c>
      <c r="D789">
        <f t="shared" si="1630"/>
        <v>1.8026000005193055E-2</v>
      </c>
      <c r="F789">
        <f t="shared" ca="1" si="1636"/>
        <v>165.13615501669773</v>
      </c>
      <c r="G789">
        <f t="shared" ca="1" si="1637"/>
        <v>1385.697408127076</v>
      </c>
      <c r="I789">
        <f>SUM(D$2:D789)/COUNT(D$2:D789)</f>
        <v>2.1263315120722721E-2</v>
      </c>
      <c r="J789">
        <f t="shared" si="1631"/>
        <v>0.84775115746769625</v>
      </c>
      <c r="L789">
        <f ca="1">VARA(C$2:C789)</f>
        <v>8.8614996338538407E-2</v>
      </c>
      <c r="M789">
        <f t="shared" ca="1" si="1632"/>
        <v>-4.3029669545577992E-3</v>
      </c>
      <c r="N789">
        <f t="shared" ca="1" si="1638"/>
        <v>-9.8959857954404651</v>
      </c>
      <c r="O789" t="b">
        <f ca="1">IF(OR(O788,M789*MIN((B789-B$2)*Analysis!$B$19,1)&gt;Analysis!$B$18),TRUE,FALSE)</f>
        <v>1</v>
      </c>
      <c r="P789" t="b">
        <f>IF(OR('Flight Input'!N789=3,'Flight Input'!N789=9),TRUE,FALSE)</f>
        <v>1</v>
      </c>
      <c r="Q789">
        <f ca="1">IF(O789,Q788,SUM(C$2:C789)/COUNT(C$2:C789))+(Analysis!$D$14-500)/1000000</f>
        <v>9.878974364117509</v>
      </c>
      <c r="R789">
        <f t="shared" ca="1" si="1633"/>
        <v>-0.12313537411750808</v>
      </c>
      <c r="S789">
        <f t="shared" ca="1" si="1639"/>
        <v>0.17645282612498603</v>
      </c>
      <c r="T789">
        <f ca="1">IF(P789,T788+S789*$D789,0)</f>
        <v>-0.76261638906252271</v>
      </c>
      <c r="U789">
        <f ca="1">IF($P789,T789*Analysis!$B$28+Analysis!$B$29,0)</f>
        <v>0.27669180546873856</v>
      </c>
      <c r="V789">
        <f ca="1">U789-'Flight Input'!$U789</f>
        <v>9.6918054687385458E-3</v>
      </c>
      <c r="W789">
        <f ca="1">MEDIAN2(R789,Analysis!$B$5,2)</f>
        <v>-0.12313537411750808</v>
      </c>
      <c r="X789">
        <f t="shared" ref="X789:Y789" ca="1" si="1674">X788+W789*$D789</f>
        <v>0.17645282612498603</v>
      </c>
      <c r="Y789">
        <f t="shared" ca="1" si="1674"/>
        <v>-0.68621626557862447</v>
      </c>
      <c r="AA789">
        <f ca="1">AVERAGE2(W789,Analysis!$B$6,2)</f>
        <v>-0.12313537411750808</v>
      </c>
      <c r="AB789">
        <f t="shared" ref="AB789:AC789" ca="1" si="1675">AB788+AA789*$D789</f>
        <v>0.17645282612498603</v>
      </c>
      <c r="AC789">
        <f t="shared" ca="1" si="1675"/>
        <v>-0.68621626557862447</v>
      </c>
      <c r="AF789">
        <f ca="1">IF(B789&gt;0,C789-Analysis!$B$14,0)</f>
        <v>-9.7328401457151159E-2</v>
      </c>
      <c r="AG789">
        <f ca="1">IF(B789&gt;0,AG788+AF789*$D789,0)</f>
        <v>0.25099551263455261</v>
      </c>
      <c r="AH789">
        <f ca="1">IF(B789&gt;0,AH788+AG789*$D789,0)</f>
        <v>-0.57753768316962972</v>
      </c>
      <c r="AI789">
        <f ca="1">IF(AND(B789&gt;Analysis!$B$39,B789&lt;Analysis!$B$40),FilterInput(AF789,Analysis!$B$34,Analysis!$B$35),0)</f>
        <v>-9.7328401457151159E-2</v>
      </c>
      <c r="AJ789">
        <f ca="1">MEDIAN2(AI789,Analysis!$B$5,2)</f>
        <v>-9.7328401457151159E-2</v>
      </c>
      <c r="AK789">
        <f ca="1">AVERAGE2(AJ789,Analysis!$B$6,2)</f>
        <v>-9.7328401457151159E-2</v>
      </c>
      <c r="AL789">
        <f ca="1">INTEGRAL2(R789,$B789,AL788,R788,$B788,Analysis!$B$22)</f>
        <v>0.17645282612498603</v>
      </c>
      <c r="AM789">
        <f ca="1">IF(AND(B789&lt;Analysis!$B$40,B789&gt;0),INTEGRAL2(AL789,$B789,AM788,AL788,$B788,Analysis!$B$23),0)</f>
        <v>-0.68621626557862436</v>
      </c>
      <c r="AN789">
        <f ca="1">IF($P789,AM789*Analysis!$B$30+Analysis!$B$31,0)</f>
        <v>0.28289186721068782</v>
      </c>
      <c r="AO789">
        <f ca="1">AN789-'Flight Input'!$U789</f>
        <v>1.5891867210687805E-2</v>
      </c>
      <c r="AQ789">
        <f>Analysis!$B$36*'Flight Input'!U789+IF('Flight Input'!U789 &gt; 0,Analysis!$B$37,0)</f>
        <v>-0.93947099999999995</v>
      </c>
      <c r="AR789">
        <f ca="1">_xlfn.COVARIANCE.P($AN$102:$AN$1102,'Flight Input'!U789:U1789)</f>
        <v>0</v>
      </c>
    </row>
    <row r="790" spans="1:44" x14ac:dyDescent="0.3">
      <c r="A790">
        <v>788</v>
      </c>
      <c r="B790">
        <f>'Flight Input'!M790</f>
        <v>16.815285999997286</v>
      </c>
      <c r="C790">
        <f ca="1">INDIRECT(CONCATENATE("'Flight Input'!",Analysis!$B$2,A790+2))</f>
        <v>9.6542171999999997</v>
      </c>
      <c r="D790">
        <f t="shared" si="1630"/>
        <v>2.8456999993068166E-2</v>
      </c>
      <c r="F790">
        <f t="shared" ca="1" si="1636"/>
        <v>165.41088507549119</v>
      </c>
      <c r="G790">
        <f t="shared" ca="1" si="1637"/>
        <v>1390.4045056825225</v>
      </c>
      <c r="I790">
        <f>SUM(D$2:D790)/COUNT(D$2:D790)</f>
        <v>2.1272444162438897E-2</v>
      </c>
      <c r="J790">
        <f t="shared" si="1631"/>
        <v>1.3377400253476823</v>
      </c>
      <c r="L790">
        <f ca="1">VARA(C$2:C790)</f>
        <v>8.8593433359154761E-2</v>
      </c>
      <c r="M790">
        <f t="shared" ca="1" si="1632"/>
        <v>-7.5773902340017904E-4</v>
      </c>
      <c r="N790">
        <f t="shared" ca="1" si="1638"/>
        <v>-3.5710647652512626</v>
      </c>
      <c r="O790" t="b">
        <f ca="1">IF(OR(O789,M790*MIN((B790-B$2)*Analysis!$B$19,1)&gt;Analysis!$B$18),TRUE,FALSE)</f>
        <v>1</v>
      </c>
      <c r="P790" t="b">
        <f>IF(OR('Flight Input'!N790=3,'Flight Input'!N790=9),TRUE,FALSE)</f>
        <v>1</v>
      </c>
      <c r="Q790">
        <f ca="1">IF(O790,Q789,SUM(C$2:C790)/COUNT(C$2:C790))+(Analysis!$D$14-500)/1000000</f>
        <v>9.8790843641175083</v>
      </c>
      <c r="R790">
        <f t="shared" ca="1" si="1633"/>
        <v>-0.22486716411750862</v>
      </c>
      <c r="S790">
        <f t="shared" ca="1" si="1639"/>
        <v>0.17005378123725282</v>
      </c>
      <c r="T790">
        <f ca="1">IF(P790,T789+S790*$D790,0)</f>
        <v>-0.75777716861103295</v>
      </c>
      <c r="U790">
        <f ca="1">IF($P790,T790*Analysis!$B$28+Analysis!$B$29,0)</f>
        <v>0.27911141569448344</v>
      </c>
      <c r="V790">
        <f ca="1">U790-'Flight Input'!$U790</f>
        <v>1.1111415694483429E-2</v>
      </c>
      <c r="W790">
        <f ca="1">MEDIAN2(R790,Analysis!$B$5,2)</f>
        <v>-0.22486716411750862</v>
      </c>
      <c r="X790">
        <f t="shared" ref="X790:Y790" ca="1" si="1676">X789+W790*$D790</f>
        <v>0.17005378123725282</v>
      </c>
      <c r="Y790">
        <f t="shared" ca="1" si="1676"/>
        <v>-0.68137704512713471</v>
      </c>
      <c r="AA790">
        <f ca="1">AVERAGE2(W790,Analysis!$B$6,2)</f>
        <v>-0.22486716411750862</v>
      </c>
      <c r="AB790">
        <f t="shared" ref="AB790:AC790" ca="1" si="1677">AB789+AA790*$D790</f>
        <v>0.17005378123725282</v>
      </c>
      <c r="AC790">
        <f t="shared" ca="1" si="1677"/>
        <v>-0.68137704512713471</v>
      </c>
      <c r="AF790">
        <f ca="1">IF(B790&gt;0,C790-Analysis!$B$14,0)</f>
        <v>-0.19895019145715231</v>
      </c>
      <c r="AG790">
        <f ca="1">IF(B790&gt;0,AG789+AF790*$D790,0)</f>
        <v>0.24533398703763551</v>
      </c>
      <c r="AH790">
        <f ca="1">IF(B790&gt;0,AH789+AG790*$D790,0)</f>
        <v>-0.57055621390220035</v>
      </c>
      <c r="AI790">
        <f ca="1">IF(AND(B790&gt;Analysis!$B$39,B790&lt;Analysis!$B$40),FilterInput(AF790,Analysis!$B$34,Analysis!$B$35),0)</f>
        <v>-0.19895019145715231</v>
      </c>
      <c r="AJ790">
        <f ca="1">MEDIAN2(AI790,Analysis!$B$5,2)</f>
        <v>-0.19895019145715231</v>
      </c>
      <c r="AK790">
        <f ca="1">AVERAGE2(AJ790,Analysis!$B$6,2)</f>
        <v>-0.19895019145715231</v>
      </c>
      <c r="AL790">
        <f ca="1">INTEGRAL2(R790,$B790,AL789,R789,$B789,Analysis!$B$22)</f>
        <v>0.17005378123725282</v>
      </c>
      <c r="AM790">
        <f ca="1">IF(AND(B790&lt;Analysis!$B$40,B790&gt;0),INTEGRAL2(AL790,$B790,AM789,AL789,$B789,Analysis!$B$23),0)</f>
        <v>-0.6813770451271346</v>
      </c>
      <c r="AN790">
        <f ca="1">IF($P790,AM790*Analysis!$B$30+Analysis!$B$31,0)</f>
        <v>0.2853114774364327</v>
      </c>
      <c r="AO790">
        <f ca="1">AN790-'Flight Input'!$U790</f>
        <v>1.7311477436432687E-2</v>
      </c>
      <c r="AQ790">
        <f>Analysis!$B$36*'Flight Input'!U790+IF('Flight Input'!U790 &gt; 0,Analysis!$B$37,0)</f>
        <v>-0.93748399999999987</v>
      </c>
      <c r="AR790">
        <f ca="1">_xlfn.COVARIANCE.P($AN$102:$AN$1102,'Flight Input'!U790:U1790)</f>
        <v>0</v>
      </c>
    </row>
    <row r="791" spans="1:44" x14ac:dyDescent="0.3">
      <c r="A791">
        <v>789</v>
      </c>
      <c r="B791">
        <f>'Flight Input'!M791</f>
        <v>16.832154999996419</v>
      </c>
      <c r="C791">
        <f ca="1">INDIRECT(CONCATENATE("'Flight Input'!",Analysis!$B$2,A791+2))</f>
        <v>9.9669992399999998</v>
      </c>
      <c r="D791">
        <f t="shared" si="1630"/>
        <v>1.6868999999132939E-2</v>
      </c>
      <c r="F791">
        <f t="shared" ca="1" si="1636"/>
        <v>165.57901838566212</v>
      </c>
      <c r="G791">
        <f t="shared" ca="1" si="1637"/>
        <v>1393.1976581435267</v>
      </c>
      <c r="I791">
        <f>SUM(D$2:D791)/COUNT(D$2:D791)</f>
        <v>2.1266863117871966E-2</v>
      </c>
      <c r="J791">
        <f t="shared" si="1631"/>
        <v>0.79320583885061968</v>
      </c>
      <c r="L791">
        <f ca="1">VARA(C$2:C791)</f>
        <v>8.8483748234201048E-2</v>
      </c>
      <c r="M791">
        <f t="shared" ca="1" si="1632"/>
        <v>-6.5021711399223473E-3</v>
      </c>
      <c r="N791">
        <f t="shared" ca="1" si="1638"/>
        <v>18.541824649717054</v>
      </c>
      <c r="O791" t="b">
        <f ca="1">IF(OR(O790,M791*MIN((B791-B$2)*Analysis!$B$19,1)&gt;Analysis!$B$18),TRUE,FALSE)</f>
        <v>1</v>
      </c>
      <c r="P791" t="b">
        <f>IF(OR('Flight Input'!N791=3,'Flight Input'!N791=9),TRUE,FALSE)</f>
        <v>1</v>
      </c>
      <c r="Q791">
        <f ca="1">IF(O791,Q790,SUM(C$2:C791)/COUNT(C$2:C791))+(Analysis!$D$14-500)/1000000</f>
        <v>9.8791943641175077</v>
      </c>
      <c r="R791">
        <f t="shared" ca="1" si="1633"/>
        <v>8.7804875882492084E-2</v>
      </c>
      <c r="S791">
        <f t="shared" ca="1" si="1639"/>
        <v>0.17153496168843843</v>
      </c>
      <c r="T791">
        <f ca="1">IF(P791,T790+S791*$D791,0)</f>
        <v>-0.75488354534245938</v>
      </c>
      <c r="U791">
        <f ca="1">IF($P791,T791*Analysis!$B$28+Analysis!$B$29,0)</f>
        <v>0.28055822732877023</v>
      </c>
      <c r="V791">
        <f ca="1">U791-'Flight Input'!$U791</f>
        <v>1.155822732877021E-2</v>
      </c>
      <c r="W791">
        <f ca="1">MEDIAN2(R791,Analysis!$B$5,2)</f>
        <v>8.7804875882492084E-2</v>
      </c>
      <c r="X791">
        <f t="shared" ref="X791:Y791" ca="1" si="1678">X790+W791*$D791</f>
        <v>0.17153496168843843</v>
      </c>
      <c r="Y791">
        <f t="shared" ca="1" si="1678"/>
        <v>-0.67848342185856114</v>
      </c>
      <c r="AA791">
        <f ca="1">AVERAGE2(W791,Analysis!$B$6,2)</f>
        <v>8.7804875882492084E-2</v>
      </c>
      <c r="AB791">
        <f t="shared" ref="AB791:AC791" ca="1" si="1679">AB790+AA791*$D791</f>
        <v>0.17153496168843843</v>
      </c>
      <c r="AC791">
        <f t="shared" ca="1" si="1679"/>
        <v>-0.67848342185856114</v>
      </c>
      <c r="AF791">
        <f ca="1">IF(B791&gt;0,C791-Analysis!$B$14,0)</f>
        <v>0.11383184854284778</v>
      </c>
      <c r="AG791">
        <f ca="1">IF(B791&gt;0,AG790+AF791*$D791,0)</f>
        <v>0.24725421649060611</v>
      </c>
      <c r="AH791">
        <f ca="1">IF(B791&gt;0,AH790+AG791*$D791,0)</f>
        <v>-0.56638528252443465</v>
      </c>
      <c r="AI791">
        <f ca="1">IF(AND(B791&gt;Analysis!$B$39,B791&lt;Analysis!$B$40),FilterInput(AF791,Analysis!$B$34,Analysis!$B$35),0)</f>
        <v>0.11383184854284778</v>
      </c>
      <c r="AJ791">
        <f ca="1">MEDIAN2(AI791,Analysis!$B$5,2)</f>
        <v>0.11383184854284778</v>
      </c>
      <c r="AK791">
        <f ca="1">AVERAGE2(AJ791,Analysis!$B$6,2)</f>
        <v>0.11383184854284778</v>
      </c>
      <c r="AL791">
        <f ca="1">INTEGRAL2(R791,$B791,AL790,R790,$B790,Analysis!$B$22)</f>
        <v>0.17153496168843843</v>
      </c>
      <c r="AM791">
        <f ca="1">IF(AND(B791&lt;Analysis!$B$40,B791&gt;0),INTEGRAL2(AL791,$B791,AM790,AL790,$B790,Analysis!$B$23),0)</f>
        <v>-0.67848342185856103</v>
      </c>
      <c r="AN791">
        <f ca="1">IF($P791,AM791*Analysis!$B$30+Analysis!$B$31,0)</f>
        <v>0.28675828907071949</v>
      </c>
      <c r="AO791">
        <f ca="1">AN791-'Flight Input'!$U791</f>
        <v>1.7758289070719468E-2</v>
      </c>
      <c r="AQ791">
        <f>Analysis!$B$36*'Flight Input'!U791+IF('Flight Input'!U791 &gt; 0,Analysis!$B$37,0)</f>
        <v>-0.93549699999999991</v>
      </c>
      <c r="AR791">
        <f ca="1">_xlfn.COVARIANCE.P($AN$102:$AN$1102,'Flight Input'!U791:U1791)</f>
        <v>0</v>
      </c>
    </row>
    <row r="792" spans="1:44" x14ac:dyDescent="0.3">
      <c r="A792">
        <v>790</v>
      </c>
      <c r="B792">
        <f>'Flight Input'!M792</f>
        <v>16.852400000003399</v>
      </c>
      <c r="C792">
        <f ca="1">INDIRECT(CONCATENATE("'Flight Input'!",Analysis!$B$2,A792+2))</f>
        <v>10.044203939999999</v>
      </c>
      <c r="D792">
        <f t="shared" si="1630"/>
        <v>2.0245000006980263E-2</v>
      </c>
      <c r="F792">
        <f t="shared" ca="1" si="1636"/>
        <v>165.78236329449754</v>
      </c>
      <c r="G792">
        <f t="shared" ca="1" si="1637"/>
        <v>1396.553922089581</v>
      </c>
      <c r="I792">
        <f>SUM(D$2:D792)/COUNT(D$2:D792)</f>
        <v>2.1265569620263245E-2</v>
      </c>
      <c r="J792">
        <f t="shared" si="1631"/>
        <v>0.95200835757013924</v>
      </c>
      <c r="L792">
        <f ca="1">VARA(C$2:C792)</f>
        <v>8.8390706549555553E-2</v>
      </c>
      <c r="M792">
        <f t="shared" ca="1" si="1632"/>
        <v>-4.5957858539597595E-3</v>
      </c>
      <c r="N792">
        <f t="shared" ca="1" si="1638"/>
        <v>3.8135193861881937</v>
      </c>
      <c r="O792" t="b">
        <f ca="1">IF(OR(O791,M792*MIN((B792-B$2)*Analysis!$B$19,1)&gt;Analysis!$B$18),TRUE,FALSE)</f>
        <v>1</v>
      </c>
      <c r="P792" t="b">
        <f>IF(OR('Flight Input'!N792=3,'Flight Input'!N792=9),TRUE,FALSE)</f>
        <v>1</v>
      </c>
      <c r="Q792">
        <f ca="1">IF(O792,Q791,SUM(C$2:C792)/COUNT(C$2:C792))+(Analysis!$D$14-500)/1000000</f>
        <v>9.8793043641175071</v>
      </c>
      <c r="R792">
        <f t="shared" ca="1" si="1633"/>
        <v>0.16489957588249204</v>
      </c>
      <c r="S792">
        <f t="shared" ca="1" si="1639"/>
        <v>0.17487335360333053</v>
      </c>
      <c r="T792">
        <f ca="1">IF(P792,T791+S792*$D792,0)</f>
        <v>-0.75134323429753924</v>
      </c>
      <c r="U792">
        <f ca="1">IF($P792,T792*Analysis!$B$28+Analysis!$B$29,0)</f>
        <v>0.2823283828512303</v>
      </c>
      <c r="V792">
        <f ca="1">U792-'Flight Input'!$U792</f>
        <v>1.1328382851230279E-2</v>
      </c>
      <c r="W792">
        <f ca="1">MEDIAN2(R792,Analysis!$B$5,2)</f>
        <v>0.16489957588249204</v>
      </c>
      <c r="X792">
        <f t="shared" ref="X792:Y792" ca="1" si="1680">X791+W792*$D792</f>
        <v>0.17487335360333053</v>
      </c>
      <c r="Y792">
        <f t="shared" ca="1" si="1680"/>
        <v>-0.674943110813641</v>
      </c>
      <c r="AA792">
        <f ca="1">AVERAGE2(W792,Analysis!$B$6,2)</f>
        <v>0.16489957588249204</v>
      </c>
      <c r="AB792">
        <f t="shared" ref="AB792:AC792" ca="1" si="1681">AB791+AA792*$D792</f>
        <v>0.17487335360333053</v>
      </c>
      <c r="AC792">
        <f t="shared" ca="1" si="1681"/>
        <v>-0.674943110813641</v>
      </c>
      <c r="AF792">
        <f ca="1">IF(B792&gt;0,C792-Analysis!$B$14,0)</f>
        <v>0.19103654854284713</v>
      </c>
      <c r="AG792">
        <f ca="1">IF(B792&gt;0,AG791+AF792*$D792,0)</f>
        <v>0.25112175141718951</v>
      </c>
      <c r="AH792">
        <f ca="1">IF(B792&gt;0,AH791+AG792*$D792,0)</f>
        <v>-0.5613013226652408</v>
      </c>
      <c r="AI792">
        <f ca="1">IF(AND(B792&gt;Analysis!$B$39,B792&lt;Analysis!$B$40),FilterInput(AF792,Analysis!$B$34,Analysis!$B$35),0)</f>
        <v>0.19103654854284713</v>
      </c>
      <c r="AJ792">
        <f ca="1">MEDIAN2(AI792,Analysis!$B$5,2)</f>
        <v>0.19103654854284713</v>
      </c>
      <c r="AK792">
        <f ca="1">AVERAGE2(AJ792,Analysis!$B$6,2)</f>
        <v>0.19103654854284713</v>
      </c>
      <c r="AL792">
        <f ca="1">INTEGRAL2(R792,$B792,AL791,R791,$B791,Analysis!$B$22)</f>
        <v>0.17487335360333053</v>
      </c>
      <c r="AM792">
        <f ca="1">IF(AND(B792&lt;Analysis!$B$40,B792&gt;0),INTEGRAL2(AL792,$B792,AM791,AL791,$B791,Analysis!$B$23),0)</f>
        <v>-0.67494311081364089</v>
      </c>
      <c r="AN792">
        <f ca="1">IF($P792,AM792*Analysis!$B$30+Analysis!$B$31,0)</f>
        <v>0.28852844459317956</v>
      </c>
      <c r="AO792">
        <f ca="1">AN792-'Flight Input'!$U792</f>
        <v>1.7528444593179537E-2</v>
      </c>
      <c r="AQ792">
        <f>Analysis!$B$36*'Flight Input'!U792+IF('Flight Input'!U792 &gt; 0,Analysis!$B$37,0)</f>
        <v>-0.93152299999999988</v>
      </c>
      <c r="AR792">
        <f ca="1">_xlfn.COVARIANCE.P($AN$102:$AN$1102,'Flight Input'!U792:U1792)</f>
        <v>0</v>
      </c>
    </row>
    <row r="793" spans="1:44" x14ac:dyDescent="0.3">
      <c r="A793">
        <v>791</v>
      </c>
      <c r="B793">
        <f>'Flight Input'!M793</f>
        <v>16.870198999997228</v>
      </c>
      <c r="C793">
        <f ca="1">INDIRECT(CONCATENATE("'Flight Input'!",Analysis!$B$2,A793+2))</f>
        <v>10.101612059999999</v>
      </c>
      <c r="D793">
        <f t="shared" si="1630"/>
        <v>1.7798999993829057E-2</v>
      </c>
      <c r="F793">
        <f t="shared" ca="1" si="1636"/>
        <v>165.96216188749113</v>
      </c>
      <c r="G793">
        <f t="shared" ca="1" si="1637"/>
        <v>1399.5078826079923</v>
      </c>
      <c r="I793">
        <f>SUM(D$2:D793)/COUNT(D$2:D793)</f>
        <v>2.1261187104932733E-2</v>
      </c>
      <c r="J793">
        <f t="shared" si="1631"/>
        <v>0.8371592755373275</v>
      </c>
      <c r="L793">
        <f ca="1">VARA(C$2:C793)</f>
        <v>8.8319746067476154E-2</v>
      </c>
      <c r="M793">
        <f t="shared" ca="1" si="1632"/>
        <v>-3.9867679141525484E-3</v>
      </c>
      <c r="N793">
        <f t="shared" ca="1" si="1638"/>
        <v>3.2253564818193907</v>
      </c>
      <c r="O793" t="b">
        <f ca="1">IF(OR(O792,M793*MIN((B793-B$2)*Analysis!$B$19,1)&gt;Analysis!$B$18),TRUE,FALSE)</f>
        <v>1</v>
      </c>
      <c r="P793" t="b">
        <f>IF(OR('Flight Input'!N793=3,'Flight Input'!N793=9),TRUE,FALSE)</f>
        <v>1</v>
      </c>
      <c r="Q793">
        <f ca="1">IF(O793,Q792,SUM(C$2:C793)/COUNT(C$2:C793))+(Analysis!$D$14-500)/1000000</f>
        <v>9.8794143641175065</v>
      </c>
      <c r="R793">
        <f t="shared" ca="1" si="1633"/>
        <v>0.2221976958824925</v>
      </c>
      <c r="S793">
        <f t="shared" ca="1" si="1639"/>
        <v>0.17882825039097186</v>
      </c>
      <c r="T793">
        <f ca="1">IF(P793,T792+S793*$D793,0)</f>
        <v>-0.74816027026993392</v>
      </c>
      <c r="U793">
        <f ca="1">IF($P793,T793*Analysis!$B$28+Analysis!$B$29,0)</f>
        <v>0.28391986486503296</v>
      </c>
      <c r="V793">
        <f ca="1">U793-'Flight Input'!$U793</f>
        <v>1.0919864865032936E-2</v>
      </c>
      <c r="W793">
        <f ca="1">MEDIAN2(R793,Analysis!$B$5,2)</f>
        <v>0.2221976958824925</v>
      </c>
      <c r="X793">
        <f t="shared" ref="X793:Y793" ca="1" si="1682">X792+W793*$D793</f>
        <v>0.17882825039097186</v>
      </c>
      <c r="Y793">
        <f t="shared" ca="1" si="1682"/>
        <v>-0.67176014678603568</v>
      </c>
      <c r="AA793">
        <f ca="1">AVERAGE2(W793,Analysis!$B$6,2)</f>
        <v>0.2221976958824925</v>
      </c>
      <c r="AB793">
        <f t="shared" ref="AB793:AC793" ca="1" si="1683">AB792+AA793*$D793</f>
        <v>0.17882825039097186</v>
      </c>
      <c r="AC793">
        <f t="shared" ca="1" si="1683"/>
        <v>-0.67176014678603568</v>
      </c>
      <c r="AF793">
        <f ca="1">IF(B793&gt;0,C793-Analysis!$B$14,0)</f>
        <v>0.24844466854284697</v>
      </c>
      <c r="AG793">
        <f ca="1">IF(B793&gt;0,AG792+AF793*$D793,0)</f>
        <v>0.25554381807105053</v>
      </c>
      <c r="AH793">
        <f ca="1">IF(B793&gt;0,AH792+AG793*$D793,0)</f>
        <v>-0.55675289824897112</v>
      </c>
      <c r="AI793">
        <f ca="1">IF(AND(B793&gt;Analysis!$B$39,B793&lt;Analysis!$B$40),FilterInput(AF793,Analysis!$B$34,Analysis!$B$35),0)</f>
        <v>0.24844466854284697</v>
      </c>
      <c r="AJ793">
        <f ca="1">MEDIAN2(AI793,Analysis!$B$5,2)</f>
        <v>0.24844466854284697</v>
      </c>
      <c r="AK793">
        <f ca="1">AVERAGE2(AJ793,Analysis!$B$6,2)</f>
        <v>0.24844466854284697</v>
      </c>
      <c r="AL793">
        <f ca="1">INTEGRAL2(R793,$B793,AL792,R792,$B792,Analysis!$B$22)</f>
        <v>0.17882825039097186</v>
      </c>
      <c r="AM793">
        <f ca="1">IF(AND(B793&lt;Analysis!$B$40,B793&gt;0),INTEGRAL2(AL793,$B793,AM792,AL792,$B792,Analysis!$B$23),0)</f>
        <v>-0.67176014678603557</v>
      </c>
      <c r="AN793">
        <f ca="1">IF($P793,AM793*Analysis!$B$30+Analysis!$B$31,0)</f>
        <v>0.29011992660698221</v>
      </c>
      <c r="AO793">
        <f ca="1">AN793-'Flight Input'!$U793</f>
        <v>1.7119926606982194E-2</v>
      </c>
      <c r="AQ793">
        <f>Analysis!$B$36*'Flight Input'!U793+IF('Flight Input'!U793 &gt; 0,Analysis!$B$37,0)</f>
        <v>-0.92754899999999996</v>
      </c>
      <c r="AR793">
        <f ca="1">_xlfn.COVARIANCE.P($AN$102:$AN$1102,'Flight Input'!U793:U1793)</f>
        <v>0</v>
      </c>
    </row>
    <row r="794" spans="1:44" x14ac:dyDescent="0.3">
      <c r="A794">
        <v>792</v>
      </c>
      <c r="B794">
        <f>'Flight Input'!M794</f>
        <v>16.891808999993373</v>
      </c>
      <c r="C794">
        <f ca="1">INDIRECT(CONCATENATE("'Flight Input'!",Analysis!$B$2,A794+2))</f>
        <v>9.8052127200000001</v>
      </c>
      <c r="D794">
        <f t="shared" si="1630"/>
        <v>2.1609999996144325E-2</v>
      </c>
      <c r="F794">
        <f t="shared" ca="1" si="1636"/>
        <v>166.17405253433253</v>
      </c>
      <c r="G794">
        <f t="shared" ca="1" si="1637"/>
        <v>1403.0989038826185</v>
      </c>
      <c r="I794">
        <f>SUM(D$2:D794)/COUNT(D$2:D794)</f>
        <v>2.1261627525249918E-2</v>
      </c>
      <c r="J794">
        <f t="shared" si="1631"/>
        <v>1.0163850331062703</v>
      </c>
      <c r="L794">
        <f ca="1">VARA(C$2:C794)</f>
        <v>8.8225463856534361E-2</v>
      </c>
      <c r="M794">
        <f t="shared" ca="1" si="1632"/>
        <v>-4.362897314142287E-3</v>
      </c>
      <c r="N794">
        <f t="shared" ca="1" si="1638"/>
        <v>-13.715841742382358</v>
      </c>
      <c r="O794" t="b">
        <f ca="1">IF(OR(O793,M794*MIN((B794-B$2)*Analysis!$B$19,1)&gt;Analysis!$B$18),TRUE,FALSE)</f>
        <v>1</v>
      </c>
      <c r="P794" t="b">
        <f>IF(OR('Flight Input'!N794=3,'Flight Input'!N794=9),TRUE,FALSE)</f>
        <v>1</v>
      </c>
      <c r="Q794">
        <f ca="1">IF(O794,Q793,SUM(C$2:C794)/COUNT(C$2:C794))+(Analysis!$D$14-500)/1000000</f>
        <v>9.8795243641175059</v>
      </c>
      <c r="R794">
        <f t="shared" ca="1" si="1633"/>
        <v>-7.4311644117505793E-2</v>
      </c>
      <c r="S794">
        <f t="shared" ca="1" si="1639"/>
        <v>0.17722237576187908</v>
      </c>
      <c r="T794">
        <f ca="1">IF(P794,T793+S794*$D794,0)</f>
        <v>-0.74433049473040303</v>
      </c>
      <c r="U794">
        <f ca="1">IF($P794,T794*Analysis!$B$28+Analysis!$B$29,0)</f>
        <v>0.28583475263479841</v>
      </c>
      <c r="V794">
        <f ca="1">U794-'Flight Input'!$U794</f>
        <v>1.0834752634798384E-2</v>
      </c>
      <c r="W794">
        <f ca="1">MEDIAN2(R794,Analysis!$B$5,2)</f>
        <v>-7.4311644117505793E-2</v>
      </c>
      <c r="X794">
        <f t="shared" ref="X794:Y794" ca="1" si="1684">X793+W794*$D794</f>
        <v>0.17722237576187908</v>
      </c>
      <c r="Y794">
        <f t="shared" ca="1" si="1684"/>
        <v>-0.66793037124650478</v>
      </c>
      <c r="AA794">
        <f ca="1">AVERAGE2(W794,Analysis!$B$6,2)</f>
        <v>-7.4311644117505793E-2</v>
      </c>
      <c r="AB794">
        <f t="shared" ref="AB794:AC794" ca="1" si="1685">AB793+AA794*$D794</f>
        <v>0.17722237576187908</v>
      </c>
      <c r="AC794">
        <f t="shared" ca="1" si="1685"/>
        <v>-0.66793037124650478</v>
      </c>
      <c r="AF794">
        <f ca="1">IF(B794&gt;0,C794-Analysis!$B$14,0)</f>
        <v>-4.7954671457151932E-2</v>
      </c>
      <c r="AG794">
        <f ca="1">IF(B794&gt;0,AG793+AF794*$D794,0)</f>
        <v>0.2545075176210464</v>
      </c>
      <c r="AH794">
        <f ca="1">IF(B794&gt;0,AH793+AG794*$D794,0)</f>
        <v>-0.55125299079416157</v>
      </c>
      <c r="AI794">
        <f ca="1">IF(AND(B794&gt;Analysis!$B$39,B794&lt;Analysis!$B$40),FilterInput(AF794,Analysis!$B$34,Analysis!$B$35),0)</f>
        <v>-4.7954671457151932E-2</v>
      </c>
      <c r="AJ794">
        <f ca="1">MEDIAN2(AI794,Analysis!$B$5,2)</f>
        <v>-4.7954671457151932E-2</v>
      </c>
      <c r="AK794">
        <f ca="1">AVERAGE2(AJ794,Analysis!$B$6,2)</f>
        <v>-4.7954671457151932E-2</v>
      </c>
      <c r="AL794">
        <f ca="1">INTEGRAL2(R794,$B794,AL793,R793,$B793,Analysis!$B$22)</f>
        <v>0.17722237576187908</v>
      </c>
      <c r="AM794">
        <f ca="1">IF(AND(B794&lt;Analysis!$B$40,B794&gt;0),INTEGRAL2(AL794,$B794,AM793,AL793,$B793,Analysis!$B$23),0)</f>
        <v>-0.66793037124650467</v>
      </c>
      <c r="AN794">
        <f ca="1">IF($P794,AM794*Analysis!$B$30+Analysis!$B$31,0)</f>
        <v>0.29203481437674766</v>
      </c>
      <c r="AO794">
        <f ca="1">AN794-'Flight Input'!$U794</f>
        <v>1.7034814376747642E-2</v>
      </c>
      <c r="AQ794">
        <f>Analysis!$B$36*'Flight Input'!U794+IF('Flight Input'!U794 &gt; 0,Analysis!$B$37,0)</f>
        <v>-0.92357499999999992</v>
      </c>
      <c r="AR794">
        <f ca="1">_xlfn.COVARIANCE.P($AN$102:$AN$1102,'Flight Input'!U794:U1794)</f>
        <v>0</v>
      </c>
    </row>
    <row r="795" spans="1:44" x14ac:dyDescent="0.3">
      <c r="A795">
        <v>793</v>
      </c>
      <c r="B795">
        <f>'Flight Input'!M795</f>
        <v>16.910401999994065</v>
      </c>
      <c r="C795">
        <f ca="1">INDIRECT(CONCATENATE("'Flight Input'!",Analysis!$B$2,A795+2))</f>
        <v>9.347380020000001</v>
      </c>
      <c r="D795">
        <f t="shared" si="1630"/>
        <v>1.8593000000691973E-2</v>
      </c>
      <c r="F795">
        <f t="shared" ca="1" si="1636"/>
        <v>166.34784837105087</v>
      </c>
      <c r="G795">
        <f t="shared" ca="1" si="1637"/>
        <v>1406.1918094274965</v>
      </c>
      <c r="I795">
        <f>SUM(D$2:D795)/COUNT(D$2:D795)</f>
        <v>2.1258262295080238E-2</v>
      </c>
      <c r="J795">
        <f t="shared" si="1631"/>
        <v>0.87462463970984672</v>
      </c>
      <c r="L795">
        <f ca="1">VARA(C$2:C795)</f>
        <v>8.8530011503599793E-2</v>
      </c>
      <c r="M795">
        <f t="shared" ca="1" si="1632"/>
        <v>1.6379693812407732E-2</v>
      </c>
      <c r="N795">
        <f t="shared" ca="1" si="1638"/>
        <v>-24.623928359219061</v>
      </c>
      <c r="O795" t="b">
        <f ca="1">IF(OR(O794,M795*MIN((B795-B$2)*Analysis!$B$19,1)&gt;Analysis!$B$18),TRUE,FALSE)</f>
        <v>1</v>
      </c>
      <c r="P795" t="b">
        <f>IF(OR('Flight Input'!N795=3,'Flight Input'!N795=9),TRUE,FALSE)</f>
        <v>1</v>
      </c>
      <c r="Q795">
        <f ca="1">IF(O795,Q794,SUM(C$2:C795)/COUNT(C$2:C795))+(Analysis!$D$14-500)/1000000</f>
        <v>9.8796343641175053</v>
      </c>
      <c r="R795">
        <f t="shared" ca="1" si="1633"/>
        <v>-0.53225434411750427</v>
      </c>
      <c r="S795">
        <f t="shared" ca="1" si="1639"/>
        <v>0.16732617074133402</v>
      </c>
      <c r="T795">
        <f ca="1">IF(P795,T794+S795*$D795,0)</f>
        <v>-0.74121939923769364</v>
      </c>
      <c r="U795">
        <f ca="1">IF($P795,T795*Analysis!$B$28+Analysis!$B$29,0)</f>
        <v>0.2873903003811531</v>
      </c>
      <c r="V795">
        <f ca="1">U795-'Flight Input'!$U795</f>
        <v>1.0390300381153073E-2</v>
      </c>
      <c r="W795">
        <f ca="1">MEDIAN2(R795,Analysis!$B$5,2)</f>
        <v>-0.53225434411750427</v>
      </c>
      <c r="X795">
        <f t="shared" ref="X795:Y795" ca="1" si="1686">X794+W795*$D795</f>
        <v>0.16732617074133402</v>
      </c>
      <c r="Y795">
        <f t="shared" ca="1" si="1686"/>
        <v>-0.6648192757537954</v>
      </c>
      <c r="AA795">
        <f ca="1">AVERAGE2(W795,Analysis!$B$6,2)</f>
        <v>-0.53225434411750427</v>
      </c>
      <c r="AB795">
        <f t="shared" ref="AB795:AC795" ca="1" si="1687">AB794+AA795*$D795</f>
        <v>0.16732617074133402</v>
      </c>
      <c r="AC795">
        <f t="shared" ca="1" si="1687"/>
        <v>-0.6648192757537954</v>
      </c>
      <c r="AF795">
        <f ca="1">IF(B795&gt;0,C795-Analysis!$B$14,0)</f>
        <v>-0.50578737145715102</v>
      </c>
      <c r="AG795">
        <f ca="1">IF(B795&gt;0,AG794+AF795*$D795,0)</f>
        <v>0.24510341302319361</v>
      </c>
      <c r="AH795">
        <f ca="1">IF(B795&gt;0,AH794+AG795*$D795,0)</f>
        <v>-0.54669578303565169</v>
      </c>
      <c r="AI795">
        <f ca="1">IF(AND(B795&gt;Analysis!$B$39,B795&lt;Analysis!$B$40),FilterInput(AF795,Analysis!$B$34,Analysis!$B$35),0)</f>
        <v>-0.50578737145715102</v>
      </c>
      <c r="AJ795">
        <f ca="1">MEDIAN2(AI795,Analysis!$B$5,2)</f>
        <v>-0.50578737145715102</v>
      </c>
      <c r="AK795">
        <f ca="1">AVERAGE2(AJ795,Analysis!$B$6,2)</f>
        <v>-0.50578737145715102</v>
      </c>
      <c r="AL795">
        <f ca="1">INTEGRAL2(R795,$B795,AL794,R794,$B794,Analysis!$B$22)</f>
        <v>0.16732617074133402</v>
      </c>
      <c r="AM795">
        <f ca="1">IF(AND(B795&lt;Analysis!$B$40,B795&gt;0),INTEGRAL2(AL795,$B795,AM794,AL794,$B794,Analysis!$B$23),0)</f>
        <v>-0.66481927575379529</v>
      </c>
      <c r="AN795">
        <f ca="1">IF($P795,AM795*Analysis!$B$30+Analysis!$B$31,0)</f>
        <v>0.29359036212310236</v>
      </c>
      <c r="AO795">
        <f ca="1">AN795-'Flight Input'!$U795</f>
        <v>1.6590362123102331E-2</v>
      </c>
      <c r="AQ795">
        <f>Analysis!$B$36*'Flight Input'!U795+IF('Flight Input'!U795 &gt; 0,Analysis!$B$37,0)</f>
        <v>-0.91960099999999989</v>
      </c>
      <c r="AR795">
        <f ca="1">_xlfn.COVARIANCE.P($AN$102:$AN$1102,'Flight Input'!U795:U1795)</f>
        <v>0</v>
      </c>
    </row>
    <row r="796" spans="1:44" x14ac:dyDescent="0.3">
      <c r="A796">
        <v>794</v>
      </c>
      <c r="B796">
        <f>'Flight Input'!M796</f>
        <v>16.929067999997642</v>
      </c>
      <c r="C796">
        <f ca="1">INDIRECT(CONCATENATE("'Flight Input'!",Analysis!$B$2,A796+2))</f>
        <v>9.3865513499999995</v>
      </c>
      <c r="D796">
        <f t="shared" si="1630"/>
        <v>1.866600000357721E-2</v>
      </c>
      <c r="F796">
        <f t="shared" ca="1" si="1636"/>
        <v>166.52305773858356</v>
      </c>
      <c r="G796">
        <f t="shared" ca="1" si="1637"/>
        <v>1409.3001288238406</v>
      </c>
      <c r="I796">
        <f>SUM(D$2:D796)/COUNT(D$2:D796)</f>
        <v>2.125499748111109E-2</v>
      </c>
      <c r="J796">
        <f t="shared" si="1631"/>
        <v>0.87819347050806884</v>
      </c>
      <c r="L796">
        <f ca="1">VARA(C$2:C796)</f>
        <v>8.877812666443706E-2</v>
      </c>
      <c r="M796">
        <f t="shared" ca="1" si="1632"/>
        <v>1.3292358340818478E-2</v>
      </c>
      <c r="N796">
        <f t="shared" ca="1" si="1638"/>
        <v>2.0985390545639984</v>
      </c>
      <c r="O796" t="b">
        <f ca="1">IF(OR(O795,M796*MIN((B796-B$2)*Analysis!$B$19,1)&gt;Analysis!$B$18),TRUE,FALSE)</f>
        <v>1</v>
      </c>
      <c r="P796" t="b">
        <f>IF(OR('Flight Input'!N796=3,'Flight Input'!N796=9),TRUE,FALSE)</f>
        <v>1</v>
      </c>
      <c r="Q796">
        <f ca="1">IF(O796,Q795,SUM(C$2:C796)/COUNT(C$2:C796))+(Analysis!$D$14-500)/1000000</f>
        <v>9.8797443641175047</v>
      </c>
      <c r="R796">
        <f t="shared" ca="1" si="1633"/>
        <v>-0.49319301411750516</v>
      </c>
      <c r="S796">
        <f t="shared" ca="1" si="1639"/>
        <v>0.15812022993805241</v>
      </c>
      <c r="T796">
        <f ca="1">IF(P796,T795+S796*$D796,0)</f>
        <v>-0.73826792702510435</v>
      </c>
      <c r="U796">
        <f ca="1">IF($P796,T796*Analysis!$B$28+Analysis!$B$29,0)</f>
        <v>0.28886603648744774</v>
      </c>
      <c r="V796">
        <f ca="1">U796-'Flight Input'!$U796</f>
        <v>1.0866036487447717E-2</v>
      </c>
      <c r="W796">
        <f ca="1">MEDIAN2(R796,Analysis!$B$5,2)</f>
        <v>-0.49319301411750516</v>
      </c>
      <c r="X796">
        <f t="shared" ref="X796:Y796" ca="1" si="1688">X795+W796*$D796</f>
        <v>0.15812022993805241</v>
      </c>
      <c r="Y796">
        <f t="shared" ca="1" si="1688"/>
        <v>-0.66186780354120611</v>
      </c>
      <c r="AA796">
        <f ca="1">AVERAGE2(W796,Analysis!$B$6,2)</f>
        <v>-0.49319301411750516</v>
      </c>
      <c r="AB796">
        <f t="shared" ref="AB796:AC796" ca="1" si="1689">AB795+AA796*$D796</f>
        <v>0.15812022993805241</v>
      </c>
      <c r="AC796">
        <f t="shared" ca="1" si="1689"/>
        <v>-0.66186780354120611</v>
      </c>
      <c r="AF796">
        <f ca="1">IF(B796&gt;0,C796-Analysis!$B$14,0)</f>
        <v>-0.46661604145715252</v>
      </c>
      <c r="AG796">
        <f ca="1">IF(B796&gt;0,AG795+AF796*$D796,0)</f>
        <v>0.23639355799168521</v>
      </c>
      <c r="AH796">
        <f ca="1">IF(B796&gt;0,AH795+AG796*$D796,0)</f>
        <v>-0.54228326088133327</v>
      </c>
      <c r="AI796">
        <f ca="1">IF(AND(B796&gt;Analysis!$B$39,B796&lt;Analysis!$B$40),FilterInput(AF796,Analysis!$B$34,Analysis!$B$35),0)</f>
        <v>-0.46661604145715252</v>
      </c>
      <c r="AJ796">
        <f ca="1">MEDIAN2(AI796,Analysis!$B$5,2)</f>
        <v>-0.46661604145715252</v>
      </c>
      <c r="AK796">
        <f ca="1">AVERAGE2(AJ796,Analysis!$B$6,2)</f>
        <v>-0.46661604145715252</v>
      </c>
      <c r="AL796">
        <f ca="1">INTEGRAL2(R796,$B796,AL795,R795,$B795,Analysis!$B$22)</f>
        <v>0.15812022993805241</v>
      </c>
      <c r="AM796">
        <f ca="1">IF(AND(B796&lt;Analysis!$B$40,B796&gt;0),INTEGRAL2(AL796,$B796,AM795,AL795,$B795,Analysis!$B$23),0)</f>
        <v>-0.661867803541206</v>
      </c>
      <c r="AN796">
        <f ca="1">IF($P796,AM796*Analysis!$B$30+Analysis!$B$31,0)</f>
        <v>0.295066098229397</v>
      </c>
      <c r="AO796">
        <f ca="1">AN796-'Flight Input'!$U796</f>
        <v>1.7066098229396975E-2</v>
      </c>
      <c r="AQ796">
        <f>Analysis!$B$36*'Flight Input'!U796+IF('Flight Input'!U796 &gt; 0,Analysis!$B$37,0)</f>
        <v>-0.91761399999999993</v>
      </c>
      <c r="AR796">
        <f ca="1">_xlfn.COVARIANCE.P($AN$102:$AN$1102,'Flight Input'!U796:U1796)</f>
        <v>0</v>
      </c>
    </row>
    <row r="797" spans="1:44" x14ac:dyDescent="0.3">
      <c r="A797">
        <v>795</v>
      </c>
      <c r="B797">
        <f>'Flight Input'!M797</f>
        <v>16.9520909999992</v>
      </c>
      <c r="C797">
        <f ca="1">INDIRECT(CONCATENATE("'Flight Input'!",Analysis!$B$2,A797+2))</f>
        <v>9.6852854700000002</v>
      </c>
      <c r="D797">
        <f t="shared" si="1630"/>
        <v>2.3023000001558103E-2</v>
      </c>
      <c r="F797">
        <f t="shared" ca="1" si="1636"/>
        <v>166.74604206597445</v>
      </c>
      <c r="G797">
        <f t="shared" ca="1" si="1637"/>
        <v>1413.1391229505853</v>
      </c>
      <c r="I797">
        <f>SUM(D$2:D797)/COUNT(D$2:D797)</f>
        <v>2.1257221383652533E-2</v>
      </c>
      <c r="J797">
        <f t="shared" si="1631"/>
        <v>1.0830672356483764</v>
      </c>
      <c r="L797">
        <f ca="1">VARA(C$2:C797)</f>
        <v>8.8736001405929243E-2</v>
      </c>
      <c r="M797">
        <f t="shared" ca="1" si="1632"/>
        <v>-1.8297032752015584E-3</v>
      </c>
      <c r="N797">
        <f t="shared" ca="1" si="1638"/>
        <v>12.975464534586438</v>
      </c>
      <c r="O797" t="b">
        <f ca="1">IF(OR(O796,M797*MIN((B797-B$2)*Analysis!$B$19,1)&gt;Analysis!$B$18),TRUE,FALSE)</f>
        <v>1</v>
      </c>
      <c r="P797" t="b">
        <f>IF(OR('Flight Input'!N797=3,'Flight Input'!N797=9),TRUE,FALSE)</f>
        <v>1</v>
      </c>
      <c r="Q797">
        <f ca="1">IF(O797,Q796,SUM(C$2:C797)/COUNT(C$2:C797))+(Analysis!$D$14-500)/1000000</f>
        <v>9.8798543641175041</v>
      </c>
      <c r="R797">
        <f t="shared" ca="1" si="1633"/>
        <v>-0.19456889411750389</v>
      </c>
      <c r="S797">
        <f t="shared" ca="1" si="1639"/>
        <v>0.15364067028848197</v>
      </c>
      <c r="T797">
        <f ca="1">IF(P797,T796+S797*$D797,0)</f>
        <v>-0.73473065787281322</v>
      </c>
      <c r="U797">
        <f ca="1">IF($P797,T797*Analysis!$B$28+Analysis!$B$29,0)</f>
        <v>0.29063467106359331</v>
      </c>
      <c r="V797">
        <f ca="1">U797-'Flight Input'!$U797</f>
        <v>1.0634671063593282E-2</v>
      </c>
      <c r="W797">
        <f ca="1">MEDIAN2(R797,Analysis!$B$5,2)</f>
        <v>-0.19456889411750389</v>
      </c>
      <c r="X797">
        <f t="shared" ref="X797:Y797" ca="1" si="1690">X796+W797*$D797</f>
        <v>0.15364067028848197</v>
      </c>
      <c r="Y797">
        <f t="shared" ca="1" si="1690"/>
        <v>-0.65833053438891498</v>
      </c>
      <c r="AA797">
        <f ca="1">AVERAGE2(W797,Analysis!$B$6,2)</f>
        <v>-0.19456889411750389</v>
      </c>
      <c r="AB797">
        <f t="shared" ref="AB797:AC797" ca="1" si="1691">AB796+AA797*$D797</f>
        <v>0.15364067028848197</v>
      </c>
      <c r="AC797">
        <f t="shared" ca="1" si="1691"/>
        <v>-0.65833053438891498</v>
      </c>
      <c r="AF797">
        <f ca="1">IF(B797&gt;0,C797-Analysis!$B$14,0)</f>
        <v>-0.16788192145715186</v>
      </c>
      <c r="AG797">
        <f ca="1">IF(B797&gt;0,AG796+AF797*$D797,0)</f>
        <v>0.23252841251371562</v>
      </c>
      <c r="AH797">
        <f ca="1">IF(B797&gt;0,AH796+AG797*$D797,0)</f>
        <v>-0.53692975923966768</v>
      </c>
      <c r="AI797">
        <f ca="1">IF(AND(B797&gt;Analysis!$B$39,B797&lt;Analysis!$B$40),FilterInput(AF797,Analysis!$B$34,Analysis!$B$35),0)</f>
        <v>-0.16788192145715186</v>
      </c>
      <c r="AJ797">
        <f ca="1">MEDIAN2(AI797,Analysis!$B$5,2)</f>
        <v>-0.16788192145715186</v>
      </c>
      <c r="AK797">
        <f ca="1">AVERAGE2(AJ797,Analysis!$B$6,2)</f>
        <v>-0.16788192145715186</v>
      </c>
      <c r="AL797">
        <f ca="1">INTEGRAL2(R797,$B797,AL796,R796,$B796,Analysis!$B$22)</f>
        <v>0.15364067028848197</v>
      </c>
      <c r="AM797">
        <f ca="1">IF(AND(B797&lt;Analysis!$B$40,B797&gt;0),INTEGRAL2(AL797,$B797,AM796,AL796,$B796,Analysis!$B$23),0)</f>
        <v>-0.65833053438891487</v>
      </c>
      <c r="AN797">
        <f ca="1">IF($P797,AM797*Analysis!$B$30+Analysis!$B$31,0)</f>
        <v>0.29683473280554257</v>
      </c>
      <c r="AO797">
        <f ca="1">AN797-'Flight Input'!$U797</f>
        <v>1.683473280554254E-2</v>
      </c>
      <c r="AQ797">
        <f>Analysis!$B$36*'Flight Input'!U797+IF('Flight Input'!U797 &gt; 0,Analysis!$B$37,0)</f>
        <v>-0.9136399999999999</v>
      </c>
      <c r="AR797">
        <f ca="1">_xlfn.COVARIANCE.P($AN$102:$AN$1102,'Flight Input'!U797:U1797)</f>
        <v>0</v>
      </c>
    </row>
    <row r="798" spans="1:44" x14ac:dyDescent="0.3">
      <c r="A798">
        <v>796</v>
      </c>
      <c r="B798">
        <f>'Flight Input'!M798</f>
        <v>16.966167000005953</v>
      </c>
      <c r="C798">
        <f ca="1">INDIRECT(CONCATENATE("'Flight Input'!",Analysis!$B$2,A798+2))</f>
        <v>9.79417647</v>
      </c>
      <c r="D798">
        <f t="shared" si="1630"/>
        <v>1.407600000675302E-2</v>
      </c>
      <c r="F798">
        <f t="shared" ca="1" si="1636"/>
        <v>166.8839048940323</v>
      </c>
      <c r="G798">
        <f t="shared" ca="1" si="1637"/>
        <v>1415.4881807970007</v>
      </c>
      <c r="I798">
        <f>SUM(D$2:D798)/COUNT(D$2:D798)</f>
        <v>2.124819974875693E-2</v>
      </c>
      <c r="J798">
        <f t="shared" si="1631"/>
        <v>0.66245612208048354</v>
      </c>
      <c r="L798">
        <f ca="1">VARA(C$2:C798)</f>
        <v>8.8644474214806104E-2</v>
      </c>
      <c r="M798">
        <f t="shared" ca="1" si="1632"/>
        <v>-6.5023579908517022E-3</v>
      </c>
      <c r="N798">
        <f t="shared" ca="1" si="1638"/>
        <v>7.7359335001249603</v>
      </c>
      <c r="O798" t="b">
        <f ca="1">IF(OR(O797,M798*MIN((B798-B$2)*Analysis!$B$19,1)&gt;Analysis!$B$18),TRUE,FALSE)</f>
        <v>1</v>
      </c>
      <c r="P798" t="b">
        <f>IF(OR('Flight Input'!N798=3,'Flight Input'!N798=9),TRUE,FALSE)</f>
        <v>1</v>
      </c>
      <c r="Q798">
        <f ca="1">IF(O798,Q797,SUM(C$2:C798)/COUNT(C$2:C798))+(Analysis!$D$14-500)/1000000</f>
        <v>9.8799643641175035</v>
      </c>
      <c r="R798">
        <f t="shared" ca="1" si="1633"/>
        <v>-8.5787894117503427E-2</v>
      </c>
      <c r="S798">
        <f t="shared" ca="1" si="1639"/>
        <v>0.15243311989030467</v>
      </c>
      <c r="T798">
        <f ca="1">IF(P798,T797+S798*$D798,0)</f>
        <v>-0.73258500927620795</v>
      </c>
      <c r="U798">
        <f ca="1">IF($P798,T798*Analysis!$B$28+Analysis!$B$29,0)</f>
        <v>0.29170749536189594</v>
      </c>
      <c r="V798">
        <f ca="1">U798-'Flight Input'!$U798</f>
        <v>1.0707495361895913E-2</v>
      </c>
      <c r="W798">
        <f ca="1">MEDIAN2(R798,Analysis!$B$5,2)</f>
        <v>-8.5787894117503427E-2</v>
      </c>
      <c r="X798">
        <f t="shared" ref="X798:Y798" ca="1" si="1692">X797+W798*$D798</f>
        <v>0.15243311989030467</v>
      </c>
      <c r="Y798">
        <f t="shared" ca="1" si="1692"/>
        <v>-0.65618488579230971</v>
      </c>
      <c r="AA798">
        <f ca="1">AVERAGE2(W798,Analysis!$B$6,2)</f>
        <v>-8.5787894117503427E-2</v>
      </c>
      <c r="AB798">
        <f t="shared" ref="AB798:AC798" ca="1" si="1693">AB797+AA798*$D798</f>
        <v>0.15243311989030467</v>
      </c>
      <c r="AC798">
        <f t="shared" ca="1" si="1693"/>
        <v>-0.65618488579230971</v>
      </c>
      <c r="AF798">
        <f ca="1">IF(B798&gt;0,C798-Analysis!$B$14,0)</f>
        <v>-5.8990921457152012E-2</v>
      </c>
      <c r="AG798">
        <f ca="1">IF(B798&gt;0,AG797+AF798*$D798,0)</f>
        <v>0.23169805630288637</v>
      </c>
      <c r="AH798">
        <f ca="1">IF(B798&gt;0,AH797+AG798*$D798,0)</f>
        <v>-0.53366837739758355</v>
      </c>
      <c r="AI798">
        <f ca="1">IF(AND(B798&gt;Analysis!$B$39,B798&lt;Analysis!$B$40),FilterInput(AF798,Analysis!$B$34,Analysis!$B$35),0)</f>
        <v>-5.8990921457152012E-2</v>
      </c>
      <c r="AJ798">
        <f ca="1">MEDIAN2(AI798,Analysis!$B$5,2)</f>
        <v>-5.8990921457152012E-2</v>
      </c>
      <c r="AK798">
        <f ca="1">AVERAGE2(AJ798,Analysis!$B$6,2)</f>
        <v>-5.8990921457152012E-2</v>
      </c>
      <c r="AL798">
        <f ca="1">INTEGRAL2(R798,$B798,AL797,R797,$B797,Analysis!$B$22)</f>
        <v>0.15243311989030467</v>
      </c>
      <c r="AM798">
        <f ca="1">IF(AND(B798&lt;Analysis!$B$40,B798&gt;0),INTEGRAL2(AL798,$B798,AM797,AL797,$B797,Analysis!$B$23),0)</f>
        <v>-0.6561848857923096</v>
      </c>
      <c r="AN798">
        <f ca="1">IF($P798,AM798*Analysis!$B$30+Analysis!$B$31,0)</f>
        <v>0.2979075571038452</v>
      </c>
      <c r="AO798">
        <f ca="1">AN798-'Flight Input'!$U798</f>
        <v>1.6907557103845172E-2</v>
      </c>
      <c r="AQ798">
        <f>Analysis!$B$36*'Flight Input'!U798+IF('Flight Input'!U798 &gt; 0,Analysis!$B$37,0)</f>
        <v>-0.91165299999999994</v>
      </c>
      <c r="AR798">
        <f ca="1">_xlfn.COVARIANCE.P($AN$102:$AN$1102,'Flight Input'!U798:U1798)</f>
        <v>0</v>
      </c>
    </row>
    <row r="799" spans="1:44" x14ac:dyDescent="0.3">
      <c r="A799">
        <v>797</v>
      </c>
      <c r="B799">
        <f>'Flight Input'!M799</f>
        <v>16.982866000005743</v>
      </c>
      <c r="C799">
        <f ca="1">INDIRECT(CONCATENATE("'Flight Input'!",Analysis!$B$2,A799+2))</f>
        <v>9.6328608300000003</v>
      </c>
      <c r="D799">
        <f t="shared" si="1630"/>
        <v>1.6698999999789521E-2</v>
      </c>
      <c r="F799">
        <f t="shared" ca="1" si="1636"/>
        <v>167.04476403703043</v>
      </c>
      <c r="G799">
        <f t="shared" ca="1" si="1637"/>
        <v>1418.27766131162</v>
      </c>
      <c r="I799">
        <f>SUM(D$2:D799)/COUNT(D$2:D799)</f>
        <v>2.1242491844429494E-2</v>
      </c>
      <c r="J799">
        <f t="shared" si="1631"/>
        <v>0.78611304747510447</v>
      </c>
      <c r="L799">
        <f ca="1">VARA(C$2:C799)</f>
        <v>8.8636653508046087E-2</v>
      </c>
      <c r="M799">
        <f t="shared" ca="1" si="1632"/>
        <v>-4.6833383796130313E-4</v>
      </c>
      <c r="N799">
        <f t="shared" ca="1" si="1638"/>
        <v>-9.6601976167454957</v>
      </c>
      <c r="O799" t="b">
        <f ca="1">IF(OR(O798,M799*MIN((B799-B$2)*Analysis!$B$19,1)&gt;Analysis!$B$18),TRUE,FALSE)</f>
        <v>1</v>
      </c>
      <c r="P799" t="b">
        <f>IF(OR('Flight Input'!N799=3,'Flight Input'!N799=9),TRUE,FALSE)</f>
        <v>1</v>
      </c>
      <c r="Q799">
        <f ca="1">IF(O799,Q798,SUM(C$2:C799)/COUNT(C$2:C799))+(Analysis!$D$14-500)/1000000</f>
        <v>9.8800743641175028</v>
      </c>
      <c r="R799">
        <f t="shared" ca="1" si="1633"/>
        <v>-0.24721353411750258</v>
      </c>
      <c r="S799">
        <f t="shared" ca="1" si="1639"/>
        <v>0.14830490108412853</v>
      </c>
      <c r="T799">
        <f ca="1">IF(P799,T798+S799*$D799,0)</f>
        <v>-0.73010846573303534</v>
      </c>
      <c r="U799">
        <f ca="1">IF($P799,T799*Analysis!$B$28+Analysis!$B$29,0)</f>
        <v>0.29294576713348225</v>
      </c>
      <c r="V799">
        <f ca="1">U799-'Flight Input'!$U799</f>
        <v>9.945767133482275E-3</v>
      </c>
      <c r="W799">
        <f ca="1">MEDIAN2(R799,Analysis!$B$5,2)</f>
        <v>-0.24721353411750258</v>
      </c>
      <c r="X799">
        <f t="shared" ref="X799:Y799" ca="1" si="1694">X798+W799*$D799</f>
        <v>0.14830490108412853</v>
      </c>
      <c r="Y799">
        <f t="shared" ca="1" si="1694"/>
        <v>-0.6537083422491371</v>
      </c>
      <c r="AA799">
        <f ca="1">AVERAGE2(W799,Analysis!$B$6,2)</f>
        <v>-0.24721353411750258</v>
      </c>
      <c r="AB799">
        <f t="shared" ref="AB799:AC799" ca="1" si="1695">AB798+AA799*$D799</f>
        <v>0.14830490108412853</v>
      </c>
      <c r="AC799">
        <f t="shared" ca="1" si="1695"/>
        <v>-0.6537083422491371</v>
      </c>
      <c r="AF799">
        <f ca="1">IF(B799&gt;0,C799-Analysis!$B$14,0)</f>
        <v>-0.22030656145715177</v>
      </c>
      <c r="AG799">
        <f ca="1">IF(B799&gt;0,AG798+AF799*$D799,0)</f>
        <v>0.22801915703315975</v>
      </c>
      <c r="AH799">
        <f ca="1">IF(B799&gt;0,AH798+AG799*$D799,0)</f>
        <v>-0.52986068549433485</v>
      </c>
      <c r="AI799">
        <f ca="1">IF(AND(B799&gt;Analysis!$B$39,B799&lt;Analysis!$B$40),FilterInput(AF799,Analysis!$B$34,Analysis!$B$35),0)</f>
        <v>-0.22030656145715177</v>
      </c>
      <c r="AJ799">
        <f ca="1">MEDIAN2(AI799,Analysis!$B$5,2)</f>
        <v>-0.22030656145715177</v>
      </c>
      <c r="AK799">
        <f ca="1">AVERAGE2(AJ799,Analysis!$B$6,2)</f>
        <v>-0.22030656145715177</v>
      </c>
      <c r="AL799">
        <f ca="1">INTEGRAL2(R799,$B799,AL798,R798,$B798,Analysis!$B$22)</f>
        <v>0.14830490108412853</v>
      </c>
      <c r="AM799">
        <f ca="1">IF(AND(B799&lt;Analysis!$B$40,B799&gt;0),INTEGRAL2(AL799,$B799,AM798,AL798,$B798,Analysis!$B$23),0)</f>
        <v>-0.65370834224913699</v>
      </c>
      <c r="AN799">
        <f ca="1">IF($P799,AM799*Analysis!$B$30+Analysis!$B$31,0)</f>
        <v>0.29914582887543151</v>
      </c>
      <c r="AO799">
        <f ca="1">AN799-'Flight Input'!$U799</f>
        <v>1.6145828875431534E-2</v>
      </c>
      <c r="AQ799">
        <f>Analysis!$B$36*'Flight Input'!U799+IF('Flight Input'!U799 &gt; 0,Analysis!$B$37,0)</f>
        <v>-0.90767900000000001</v>
      </c>
      <c r="AR799">
        <f ca="1">_xlfn.COVARIANCE.P($AN$102:$AN$1102,'Flight Input'!U799:U1799)</f>
        <v>0</v>
      </c>
    </row>
    <row r="800" spans="1:44" x14ac:dyDescent="0.3">
      <c r="A800">
        <v>798</v>
      </c>
      <c r="B800">
        <f>'Flight Input'!M800</f>
        <v>17.002632000003359</v>
      </c>
      <c r="C800">
        <f ca="1">INDIRECT(CONCATENATE("'Flight Input'!",Analysis!$B$2,A800+2))</f>
        <v>9.2492211600000012</v>
      </c>
      <c r="D800">
        <f t="shared" si="1630"/>
        <v>1.9765999997616746E-2</v>
      </c>
      <c r="F800">
        <f t="shared" ca="1" si="1636"/>
        <v>167.22758414245695</v>
      </c>
      <c r="G800">
        <f t="shared" ca="1" si="1637"/>
        <v>1421.5830817393812</v>
      </c>
      <c r="I800">
        <f>SUM(D$2:D800)/COUNT(D$2:D800)</f>
        <v>2.1240641604019953E-2</v>
      </c>
      <c r="J800">
        <f t="shared" si="1631"/>
        <v>0.93057452623633929</v>
      </c>
      <c r="L800">
        <f ca="1">VARA(C$2:C800)</f>
        <v>8.9088302463014579E-2</v>
      </c>
      <c r="M800">
        <f t="shared" ca="1" si="1632"/>
        <v>2.2849790297629718E-2</v>
      </c>
      <c r="N800">
        <f t="shared" ca="1" si="1638"/>
        <v>-19.409069616829701</v>
      </c>
      <c r="O800" t="b">
        <f ca="1">IF(OR(O799,M800*MIN((B800-B$2)*Analysis!$B$19,1)&gt;Analysis!$B$18),TRUE,FALSE)</f>
        <v>1</v>
      </c>
      <c r="P800" t="b">
        <f>IF(OR('Flight Input'!N800=3,'Flight Input'!N800=9),TRUE,FALSE)</f>
        <v>1</v>
      </c>
      <c r="Q800">
        <f ca="1">IF(O800,Q799,SUM(C$2:C800)/COUNT(C$2:C800))+(Analysis!$D$14-500)/1000000</f>
        <v>9.8801843641175022</v>
      </c>
      <c r="R800">
        <f t="shared" ca="1" si="1633"/>
        <v>-0.63096320411750106</v>
      </c>
      <c r="S800">
        <f t="shared" ca="1" si="1639"/>
        <v>0.13583328239304573</v>
      </c>
      <c r="T800">
        <f ca="1">IF(P800,T799+S800*$D800,0)</f>
        <v>-0.72742358507357807</v>
      </c>
      <c r="U800">
        <f ca="1">IF($P800,T800*Analysis!$B$28+Analysis!$B$29,0)</f>
        <v>0.29428820746321088</v>
      </c>
      <c r="V800">
        <f ca="1">U800-'Flight Input'!$U800</f>
        <v>1.0288207463210908E-2</v>
      </c>
      <c r="W800">
        <f ca="1">MEDIAN2(R800,Analysis!$B$5,2)</f>
        <v>-0.63096320411750106</v>
      </c>
      <c r="X800">
        <f t="shared" ref="X800:Y800" ca="1" si="1696">X799+W800*$D800</f>
        <v>0.13583328239304573</v>
      </c>
      <c r="Y800">
        <f t="shared" ca="1" si="1696"/>
        <v>-0.65102346158967983</v>
      </c>
      <c r="AA800">
        <f ca="1">AVERAGE2(W800,Analysis!$B$6,2)</f>
        <v>-0.63096320411750106</v>
      </c>
      <c r="AB800">
        <f t="shared" ref="AB800:AC800" ca="1" si="1697">AB799+AA800*$D800</f>
        <v>0.13583328239304573</v>
      </c>
      <c r="AC800">
        <f t="shared" ca="1" si="1697"/>
        <v>-0.65102346158967983</v>
      </c>
      <c r="AF800">
        <f ca="1">IF(B800&gt;0,C800-Analysis!$B$14,0)</f>
        <v>-0.60394623145715087</v>
      </c>
      <c r="AG800">
        <f ca="1">IF(B800&gt;0,AG799+AF800*$D800,0)</f>
        <v>0.21608155582361707</v>
      </c>
      <c r="AH800">
        <f ca="1">IF(B800&gt;0,AH799+AG800*$D800,0)</f>
        <v>-0.52558961746244026</v>
      </c>
      <c r="AI800">
        <f ca="1">IF(AND(B800&gt;Analysis!$B$39,B800&lt;Analysis!$B$40),FilterInput(AF800,Analysis!$B$34,Analysis!$B$35),0)</f>
        <v>-0.60394623145715087</v>
      </c>
      <c r="AJ800">
        <f ca="1">MEDIAN2(AI800,Analysis!$B$5,2)</f>
        <v>-0.60394623145715087</v>
      </c>
      <c r="AK800">
        <f ca="1">AVERAGE2(AJ800,Analysis!$B$6,2)</f>
        <v>-0.60394623145715087</v>
      </c>
      <c r="AL800">
        <f ca="1">INTEGRAL2(R800,$B800,AL799,R799,$B799,Analysis!$B$22)</f>
        <v>0.13583328239304573</v>
      </c>
      <c r="AM800">
        <f ca="1">IF(AND(B800&lt;Analysis!$B$40,B800&gt;0),INTEGRAL2(AL800,$B800,AM799,AL799,$B799,Analysis!$B$23),0)</f>
        <v>-0.65102346158967972</v>
      </c>
      <c r="AN800">
        <f ca="1">IF($P800,AM800*Analysis!$B$30+Analysis!$B$31,0)</f>
        <v>0.30048826920516014</v>
      </c>
      <c r="AO800">
        <f ca="1">AN800-'Flight Input'!$U800</f>
        <v>1.6488269205160166E-2</v>
      </c>
      <c r="AQ800">
        <f>Analysis!$B$36*'Flight Input'!U800+IF('Flight Input'!U800 &gt; 0,Analysis!$B$37,0)</f>
        <v>-0.90569199999999994</v>
      </c>
      <c r="AR800">
        <f ca="1">_xlfn.COVARIANCE.P($AN$102:$AN$1102,'Flight Input'!U800:U1800)</f>
        <v>0</v>
      </c>
    </row>
    <row r="801" spans="1:44" x14ac:dyDescent="0.3">
      <c r="A801">
        <v>799</v>
      </c>
      <c r="B801">
        <f>'Flight Input'!M801</f>
        <v>17.025712000002386</v>
      </c>
      <c r="C801">
        <f ca="1">INDIRECT(CONCATENATE("'Flight Input'!",Analysis!$B$2,A801+2))</f>
        <v>9.1645314300000003</v>
      </c>
      <c r="D801">
        <f t="shared" si="1630"/>
        <v>2.3079999999026768E-2</v>
      </c>
      <c r="F801">
        <f t="shared" ca="1" si="1636"/>
        <v>167.43910152785242</v>
      </c>
      <c r="G801">
        <f t="shared" ca="1" si="1637"/>
        <v>1425.4475762024811</v>
      </c>
      <c r="I801">
        <f>SUM(D$2:D801)/COUNT(D$2:D801)</f>
        <v>2.1242943679608196E-2</v>
      </c>
      <c r="J801">
        <f t="shared" si="1631"/>
        <v>1.0864784253597595</v>
      </c>
      <c r="L801">
        <f ca="1">VARA(C$2:C801)</f>
        <v>8.9688171855842283E-2</v>
      </c>
      <c r="M801">
        <f t="shared" ca="1" si="1632"/>
        <v>2.599087490697569E-2</v>
      </c>
      <c r="N801">
        <f t="shared" ca="1" si="1638"/>
        <v>-3.6693990469485307</v>
      </c>
      <c r="O801" t="b">
        <f ca="1">IF(OR(O800,M801*MIN((B801-B$2)*Analysis!$B$19,1)&gt;Analysis!$B$18),TRUE,FALSE)</f>
        <v>1</v>
      </c>
      <c r="P801" t="b">
        <f>IF(OR('Flight Input'!N801=3,'Flight Input'!N801=9),TRUE,FALSE)</f>
        <v>1</v>
      </c>
      <c r="Q801">
        <f ca="1">IF(O801,Q800,SUM(C$2:C801)/COUNT(C$2:C801))+(Analysis!$D$14-500)/1000000</f>
        <v>9.8802943641175016</v>
      </c>
      <c r="R801">
        <f t="shared" ca="1" si="1633"/>
        <v>-0.71576293411750136</v>
      </c>
      <c r="S801">
        <f t="shared" ca="1" si="1639"/>
        <v>0.11931347387431041</v>
      </c>
      <c r="T801">
        <f ca="1">IF(P801,T800+S801*$D801,0)</f>
        <v>-0.72466983009667507</v>
      </c>
      <c r="U801">
        <f ca="1">IF($P801,T801*Analysis!$B$28+Analysis!$B$29,0)</f>
        <v>0.29566508495166238</v>
      </c>
      <c r="V801">
        <f ca="1">U801-'Flight Input'!$U801</f>
        <v>8.6650849516624051E-3</v>
      </c>
      <c r="W801">
        <f ca="1">MEDIAN2(R801,Analysis!$B$5,2)</f>
        <v>-0.71576293411750136</v>
      </c>
      <c r="X801">
        <f t="shared" ref="X801:Y801" ca="1" si="1698">X800+W801*$D801</f>
        <v>0.11931347387431041</v>
      </c>
      <c r="Y801">
        <f t="shared" ca="1" si="1698"/>
        <v>-0.64826970661277683</v>
      </c>
      <c r="AA801">
        <f ca="1">AVERAGE2(W801,Analysis!$B$6,2)</f>
        <v>-0.71576293411750136</v>
      </c>
      <c r="AB801">
        <f t="shared" ref="AB801:AC801" ca="1" si="1699">AB800+AA801*$D801</f>
        <v>0.11931347387431041</v>
      </c>
      <c r="AC801">
        <f t="shared" ca="1" si="1699"/>
        <v>-0.64826970661277683</v>
      </c>
      <c r="AF801">
        <f ca="1">IF(B801&gt;0,C801-Analysis!$B$14,0)</f>
        <v>-0.68863596145715178</v>
      </c>
      <c r="AG801">
        <f ca="1">IF(B801&gt;0,AG800+AF801*$D801,0)</f>
        <v>0.20018783783385621</v>
      </c>
      <c r="AH801">
        <f ca="1">IF(B801&gt;0,AH800+AG801*$D801,0)</f>
        <v>-0.5209692821654297</v>
      </c>
      <c r="AI801">
        <f ca="1">IF(AND(B801&gt;Analysis!$B$39,B801&lt;Analysis!$B$40),FilterInput(AF801,Analysis!$B$34,Analysis!$B$35),0)</f>
        <v>-0.68863596145715178</v>
      </c>
      <c r="AJ801">
        <f ca="1">MEDIAN2(AI801,Analysis!$B$5,2)</f>
        <v>-0.68863596145715178</v>
      </c>
      <c r="AK801">
        <f ca="1">AVERAGE2(AJ801,Analysis!$B$6,2)</f>
        <v>-0.68863596145715178</v>
      </c>
      <c r="AL801">
        <f ca="1">INTEGRAL2(R801,$B801,AL800,R800,$B800,Analysis!$B$22)</f>
        <v>0.11931347387431041</v>
      </c>
      <c r="AM801">
        <f ca="1">IF(AND(B801&lt;Analysis!$B$40,B801&gt;0),INTEGRAL2(AL801,$B801,AM800,AL800,$B800,Analysis!$B$23),0)</f>
        <v>-0.64826970661277672</v>
      </c>
      <c r="AN801">
        <f ca="1">IF($P801,AM801*Analysis!$B$30+Analysis!$B$31,0)</f>
        <v>0.30186514669361164</v>
      </c>
      <c r="AO801">
        <f ca="1">AN801-'Flight Input'!$U801</f>
        <v>1.4865146693611664E-2</v>
      </c>
      <c r="AQ801">
        <f>Analysis!$B$36*'Flight Input'!U801+IF('Flight Input'!U801 &gt; 0,Analysis!$B$37,0)</f>
        <v>-0.89973099999999995</v>
      </c>
      <c r="AR801">
        <f ca="1">_xlfn.COVARIANCE.P($AN$102:$AN$1102,'Flight Input'!U801:U1801)</f>
        <v>0</v>
      </c>
    </row>
    <row r="802" spans="1:44" x14ac:dyDescent="0.3">
      <c r="A802">
        <v>800</v>
      </c>
      <c r="B802">
        <f>'Flight Input'!M802</f>
        <v>17.050281000003451</v>
      </c>
      <c r="C802">
        <f ca="1">INDIRECT(CONCATENATE("'Flight Input'!",Analysis!$B$2,A802+2))</f>
        <v>9.7469609399999992</v>
      </c>
      <c r="D802">
        <f t="shared" si="1630"/>
        <v>2.4569000001065433E-2</v>
      </c>
      <c r="F802">
        <f t="shared" ca="1" si="1636"/>
        <v>167.67857461119766</v>
      </c>
      <c r="G802">
        <f t="shared" ca="1" si="1637"/>
        <v>1429.5672711022821</v>
      </c>
      <c r="I802">
        <f>SUM(D$2:D802)/COUNT(D$2:D802)</f>
        <v>2.1247101250010017E-2</v>
      </c>
      <c r="J802">
        <f t="shared" si="1631"/>
        <v>1.1563459745387079</v>
      </c>
      <c r="L802">
        <f ca="1">VARA(C$2:C802)</f>
        <v>8.9612572200971213E-2</v>
      </c>
      <c r="M802">
        <f t="shared" ca="1" si="1632"/>
        <v>-3.0770342654479754E-3</v>
      </c>
      <c r="N802">
        <f t="shared" ca="1" si="1638"/>
        <v>23.705869590733933</v>
      </c>
      <c r="O802" t="b">
        <f ca="1">IF(OR(O801,M802*MIN((B802-B$2)*Analysis!$B$19,1)&gt;Analysis!$B$18),TRUE,FALSE)</f>
        <v>1</v>
      </c>
      <c r="P802" t="b">
        <f>IF(OR('Flight Input'!N802=3,'Flight Input'!N802=9),TRUE,FALSE)</f>
        <v>1</v>
      </c>
      <c r="Q802">
        <f ca="1">IF(O802,Q801,SUM(C$2:C802)/COUNT(C$2:C802))+(Analysis!$D$14-500)/1000000</f>
        <v>9.880404364117501</v>
      </c>
      <c r="R802">
        <f t="shared" ca="1" si="1633"/>
        <v>-0.13344342411750176</v>
      </c>
      <c r="S802">
        <f t="shared" ca="1" si="1639"/>
        <v>0.11603490238702532</v>
      </c>
      <c r="T802">
        <f ca="1">IF(P802,T801+S802*$D802,0)</f>
        <v>-0.72181896857980465</v>
      </c>
      <c r="U802">
        <f ca="1">IF($P802,T802*Analysis!$B$28+Analysis!$B$29,0)</f>
        <v>0.29709051571009759</v>
      </c>
      <c r="V802">
        <f ca="1">U802-'Flight Input'!$U802</f>
        <v>8.0905157100976122E-3</v>
      </c>
      <c r="W802">
        <f ca="1">MEDIAN2(R802,Analysis!$B$5,2)</f>
        <v>-0.13344342411750176</v>
      </c>
      <c r="X802">
        <f t="shared" ref="X802:Y802" ca="1" si="1700">X801+W802*$D802</f>
        <v>0.11603490238702532</v>
      </c>
      <c r="Y802">
        <f t="shared" ca="1" si="1700"/>
        <v>-0.64541884509590641</v>
      </c>
      <c r="AA802">
        <f ca="1">AVERAGE2(W802,Analysis!$B$6,2)</f>
        <v>-0.13344342411750176</v>
      </c>
      <c r="AB802">
        <f t="shared" ref="AB802:AC802" ca="1" si="1701">AB801+AA802*$D802</f>
        <v>0.11603490238702532</v>
      </c>
      <c r="AC802">
        <f t="shared" ca="1" si="1701"/>
        <v>-0.64541884509590641</v>
      </c>
      <c r="AF802">
        <f ca="1">IF(B802&gt;0,C802-Analysis!$B$14,0)</f>
        <v>-0.1062064514571528</v>
      </c>
      <c r="AG802">
        <f ca="1">IF(B802&gt;0,AG801+AF802*$D802,0)</f>
        <v>0.19757845152789227</v>
      </c>
      <c r="AH802">
        <f ca="1">IF(B802&gt;0,AH801+AG802*$D802,0)</f>
        <v>-0.5161149771896304</v>
      </c>
      <c r="AI802">
        <f ca="1">IF(AND(B802&gt;Analysis!$B$39,B802&lt;Analysis!$B$40),FilterInput(AF802,Analysis!$B$34,Analysis!$B$35),0)</f>
        <v>-0.1062064514571528</v>
      </c>
      <c r="AJ802">
        <f ca="1">MEDIAN2(AI802,Analysis!$B$5,2)</f>
        <v>-0.1062064514571528</v>
      </c>
      <c r="AK802">
        <f ca="1">AVERAGE2(AJ802,Analysis!$B$6,2)</f>
        <v>-0.1062064514571528</v>
      </c>
      <c r="AL802">
        <f ca="1">INTEGRAL2(R802,$B802,AL801,R801,$B801,Analysis!$B$22)</f>
        <v>0.11603490238702532</v>
      </c>
      <c r="AM802">
        <f ca="1">IF(AND(B802&lt;Analysis!$B$40,B802&gt;0),INTEGRAL2(AL802,$B802,AM801,AL801,$B801,Analysis!$B$23),0)</f>
        <v>-0.6454188450959063</v>
      </c>
      <c r="AN802">
        <f ca="1">IF($P802,AM802*Analysis!$B$30+Analysis!$B$31,0)</f>
        <v>0.30329057745204685</v>
      </c>
      <c r="AO802">
        <f ca="1">AN802-'Flight Input'!$U802</f>
        <v>1.4290577452046871E-2</v>
      </c>
      <c r="AQ802">
        <f>Analysis!$B$36*'Flight Input'!U802+IF('Flight Input'!U802 &gt; 0,Analysis!$B$37,0)</f>
        <v>-0.89575700000000003</v>
      </c>
      <c r="AR802">
        <f ca="1">_xlfn.COVARIANCE.P($AN$102:$AN$1102,'Flight Input'!U802:U1802)</f>
        <v>0</v>
      </c>
    </row>
    <row r="803" spans="1:44" x14ac:dyDescent="0.3">
      <c r="A803">
        <v>801</v>
      </c>
      <c r="B803">
        <f>'Flight Input'!M803</f>
        <v>17.07241900000372</v>
      </c>
      <c r="C803">
        <f ca="1">INDIRECT(CONCATENATE("'Flight Input'!",Analysis!$B$2,A803+2))</f>
        <v>9.6055596000000012</v>
      </c>
      <c r="D803">
        <f t="shared" si="1630"/>
        <v>2.2138000000268221E-2</v>
      </c>
      <c r="F803">
        <f t="shared" ca="1" si="1636"/>
        <v>167.89122248962505</v>
      </c>
      <c r="G803">
        <f t="shared" ca="1" si="1637"/>
        <v>1433.2840469858024</v>
      </c>
      <c r="I803">
        <f>SUM(D$2:D803)/COUNT(D$2:D803)</f>
        <v>2.1248213483156409E-2</v>
      </c>
      <c r="J803">
        <f t="shared" si="1631"/>
        <v>1.0418758272462365</v>
      </c>
      <c r="L803">
        <f ca="1">VARA(C$2:C803)</f>
        <v>8.9622228095824319E-2</v>
      </c>
      <c r="M803">
        <f t="shared" ca="1" si="1632"/>
        <v>4.3616834641740877E-4</v>
      </c>
      <c r="N803">
        <f t="shared" ca="1" si="1638"/>
        <v>-6.3872680458164623</v>
      </c>
      <c r="O803" t="b">
        <f ca="1">IF(OR(O802,M803*MIN((B803-B$2)*Analysis!$B$19,1)&gt;Analysis!$B$18),TRUE,FALSE)</f>
        <v>1</v>
      </c>
      <c r="P803" t="b">
        <f>IF(OR('Flight Input'!N803=3,'Flight Input'!N803=9),TRUE,FALSE)</f>
        <v>1</v>
      </c>
      <c r="Q803">
        <f ca="1">IF(O803,Q802,SUM(C$2:C803)/COUNT(C$2:C803))+(Analysis!$D$14-500)/1000000</f>
        <v>9.8805143641175004</v>
      </c>
      <c r="R803">
        <f t="shared" ca="1" si="1633"/>
        <v>-0.2749547641174992</v>
      </c>
      <c r="S803">
        <f t="shared" ca="1" si="1639"/>
        <v>0.10994795381891838</v>
      </c>
      <c r="T803">
        <f ca="1">IF(P803,T802+S803*$D803,0)</f>
        <v>-0.71938494077813198</v>
      </c>
      <c r="U803">
        <f ca="1">IF($P803,T803*Analysis!$B$28+Analysis!$B$29,0)</f>
        <v>0.29830752961093393</v>
      </c>
      <c r="V803">
        <f ca="1">U803-'Flight Input'!$U803</f>
        <v>7.3075296109339494E-3</v>
      </c>
      <c r="W803">
        <f ca="1">MEDIAN2(R803,Analysis!$B$5,2)</f>
        <v>-0.2749547641174992</v>
      </c>
      <c r="X803">
        <f t="shared" ref="X803:Y803" ca="1" si="1702">X802+W803*$D803</f>
        <v>0.10994795381891838</v>
      </c>
      <c r="Y803">
        <f t="shared" ca="1" si="1702"/>
        <v>-0.64298481729423373</v>
      </c>
      <c r="AA803">
        <f ca="1">AVERAGE2(W803,Analysis!$B$6,2)</f>
        <v>-0.2749547641174992</v>
      </c>
      <c r="AB803">
        <f t="shared" ref="AB803:AC803" ca="1" si="1703">AB802+AA803*$D803</f>
        <v>0.10994795381891838</v>
      </c>
      <c r="AC803">
        <f t="shared" ca="1" si="1703"/>
        <v>-0.64298481729423373</v>
      </c>
      <c r="AF803">
        <f ca="1">IF(B803&gt;0,C803-Analysis!$B$14,0)</f>
        <v>-0.24760779145715084</v>
      </c>
      <c r="AG803">
        <f ca="1">IF(B803&gt;0,AG802+AF803*$D803,0)</f>
        <v>0.19209691024054745</v>
      </c>
      <c r="AH803">
        <f ca="1">IF(B803&gt;0,AH802+AG803*$D803,0)</f>
        <v>-0.51186233579067364</v>
      </c>
      <c r="AI803">
        <f ca="1">IF(AND(B803&gt;Analysis!$B$39,B803&lt;Analysis!$B$40),FilterInput(AF803,Analysis!$B$34,Analysis!$B$35),0)</f>
        <v>-0.24760779145715084</v>
      </c>
      <c r="AJ803">
        <f ca="1">MEDIAN2(AI803,Analysis!$B$5,2)</f>
        <v>-0.24760779145715084</v>
      </c>
      <c r="AK803">
        <f ca="1">AVERAGE2(AJ803,Analysis!$B$6,2)</f>
        <v>-0.24760779145715084</v>
      </c>
      <c r="AL803">
        <f ca="1">INTEGRAL2(R803,$B803,AL802,R802,$B802,Analysis!$B$22)</f>
        <v>0.10994795381891838</v>
      </c>
      <c r="AM803">
        <f ca="1">IF(AND(B803&lt;Analysis!$B$40,B803&gt;0),INTEGRAL2(AL803,$B803,AM802,AL802,$B802,Analysis!$B$23),0)</f>
        <v>-0.64298481729423362</v>
      </c>
      <c r="AN803">
        <f ca="1">IF($P803,AM803*Analysis!$B$30+Analysis!$B$31,0)</f>
        <v>0.30450759135288319</v>
      </c>
      <c r="AO803">
        <f ca="1">AN803-'Flight Input'!$U803</f>
        <v>1.3507591352883208E-2</v>
      </c>
      <c r="AQ803">
        <f>Analysis!$B$36*'Flight Input'!U803+IF('Flight Input'!U803 &gt; 0,Analysis!$B$37,0)</f>
        <v>-0.89178299999999999</v>
      </c>
      <c r="AR803">
        <f ca="1">_xlfn.COVARIANCE.P($AN$102:$AN$1102,'Flight Input'!U803:U1803)</f>
        <v>0</v>
      </c>
    </row>
    <row r="804" spans="1:44" x14ac:dyDescent="0.3">
      <c r="A804">
        <v>802</v>
      </c>
      <c r="B804">
        <f>'Flight Input'!M804</f>
        <v>17.091975999996066</v>
      </c>
      <c r="C804">
        <f ca="1">INDIRECT(CONCATENATE("'Flight Input'!",Analysis!$B$2,A804+2))</f>
        <v>9.6997061700000007</v>
      </c>
      <c r="D804">
        <f t="shared" si="1630"/>
        <v>1.9556999992346391E-2</v>
      </c>
      <c r="F804">
        <f t="shared" ca="1" si="1636"/>
        <v>168.08091964311751</v>
      </c>
      <c r="G804">
        <f t="shared" ca="1" si="1637"/>
        <v>1436.5712055299764</v>
      </c>
      <c r="I804">
        <f>SUM(D$2:D804)/COUNT(D$2:D804)</f>
        <v>2.12461047381554E-2</v>
      </c>
      <c r="J804">
        <f t="shared" si="1631"/>
        <v>0.92049814464222313</v>
      </c>
      <c r="L804">
        <f ca="1">VARA(C$2:C804)</f>
        <v>8.9569480217161906E-2</v>
      </c>
      <c r="M804">
        <f t="shared" ca="1" si="1632"/>
        <v>-2.6971354851488116E-3</v>
      </c>
      <c r="N804">
        <f t="shared" ca="1" si="1638"/>
        <v>4.8139576641020421</v>
      </c>
      <c r="O804" t="b">
        <f ca="1">IF(OR(O803,M804*MIN((B804-B$2)*Analysis!$B$19,1)&gt;Analysis!$B$18),TRUE,FALSE)</f>
        <v>1</v>
      </c>
      <c r="P804" t="b">
        <f>IF(OR('Flight Input'!N804=3,'Flight Input'!N804=9),TRUE,FALSE)</f>
        <v>1</v>
      </c>
      <c r="Q804">
        <f ca="1">IF(O804,Q803,SUM(C$2:C804)/COUNT(C$2:C804))+(Analysis!$D$14-500)/1000000</f>
        <v>9.8806243641174998</v>
      </c>
      <c r="R804">
        <f t="shared" ca="1" si="1633"/>
        <v>-0.1809181941174991</v>
      </c>
      <c r="S804">
        <f t="shared" ca="1" si="1639"/>
        <v>0.10640973669794712</v>
      </c>
      <c r="T804">
        <f ca="1">IF(P804,T803+S804*$D804,0)</f>
        <v>-0.71730388555834468</v>
      </c>
      <c r="U804">
        <f ca="1">IF($P804,T804*Analysis!$B$28+Analysis!$B$29,0)</f>
        <v>0.29934805722082758</v>
      </c>
      <c r="V804">
        <f ca="1">U804-'Flight Input'!$U804</f>
        <v>8.3480572208275983E-3</v>
      </c>
      <c r="W804">
        <f ca="1">MEDIAN2(R804,Analysis!$B$5,2)</f>
        <v>-0.1809181941174991</v>
      </c>
      <c r="X804">
        <f t="shared" ref="X804:Y804" ca="1" si="1704">X803+W804*$D804</f>
        <v>0.10640973669794712</v>
      </c>
      <c r="Y804">
        <f t="shared" ca="1" si="1704"/>
        <v>-0.64090376207444644</v>
      </c>
      <c r="AA804">
        <f ca="1">AVERAGE2(W804,Analysis!$B$6,2)</f>
        <v>-0.1809181941174991</v>
      </c>
      <c r="AB804">
        <f t="shared" ref="AB804:AC804" ca="1" si="1705">AB803+AA804*$D804</f>
        <v>0.10640973669794712</v>
      </c>
      <c r="AC804">
        <f t="shared" ca="1" si="1705"/>
        <v>-0.64090376207444644</v>
      </c>
      <c r="AF804">
        <f ca="1">IF(B804&gt;0,C804-Analysis!$B$14,0)</f>
        <v>-0.15346122145715135</v>
      </c>
      <c r="AG804">
        <f ca="1">IF(B804&gt;0,AG803+AF804*$D804,0)</f>
        <v>0.18909566913368447</v>
      </c>
      <c r="AH804">
        <f ca="1">IF(B804&gt;0,AH803+AG804*$D804,0)</f>
        <v>-0.50816419179087347</v>
      </c>
      <c r="AI804">
        <f ca="1">IF(AND(B804&gt;Analysis!$B$39,B804&lt;Analysis!$B$40),FilterInput(AF804,Analysis!$B$34,Analysis!$B$35),0)</f>
        <v>-0.15346122145715135</v>
      </c>
      <c r="AJ804">
        <f ca="1">MEDIAN2(AI804,Analysis!$B$5,2)</f>
        <v>-0.15346122145715135</v>
      </c>
      <c r="AK804">
        <f ca="1">AVERAGE2(AJ804,Analysis!$B$6,2)</f>
        <v>-0.15346122145715135</v>
      </c>
      <c r="AL804">
        <f ca="1">INTEGRAL2(R804,$B804,AL803,R803,$B803,Analysis!$B$22)</f>
        <v>0.10640973669794712</v>
      </c>
      <c r="AM804">
        <f ca="1">IF(AND(B804&lt;Analysis!$B$40,B804&gt;0),INTEGRAL2(AL804,$B804,AM803,AL803,$B803,Analysis!$B$23),0)</f>
        <v>-0.64090376207444633</v>
      </c>
      <c r="AN804">
        <f ca="1">IF($P804,AM804*Analysis!$B$30+Analysis!$B$31,0)</f>
        <v>0.30554811896277684</v>
      </c>
      <c r="AO804">
        <f ca="1">AN804-'Flight Input'!$U804</f>
        <v>1.4548118962776857E-2</v>
      </c>
      <c r="AQ804">
        <f>Analysis!$B$36*'Flight Input'!U804+IF('Flight Input'!U804 &gt; 0,Analysis!$B$37,0)</f>
        <v>-0.89178299999999999</v>
      </c>
      <c r="AR804">
        <f ca="1">_xlfn.COVARIANCE.P($AN$102:$AN$1102,'Flight Input'!U804:U1804)</f>
        <v>0</v>
      </c>
    </row>
    <row r="805" spans="1:44" x14ac:dyDescent="0.3">
      <c r="A805">
        <v>803</v>
      </c>
      <c r="B805">
        <f>'Flight Input'!M805</f>
        <v>17.101974999997765</v>
      </c>
      <c r="C805">
        <f ca="1">INDIRECT(CONCATENATE("'Flight Input'!",Analysis!$B$2,A805+2))</f>
        <v>9.6933198600000008</v>
      </c>
      <c r="D805">
        <f t="shared" si="1630"/>
        <v>9.9990000016987324E-3</v>
      </c>
      <c r="F805">
        <f t="shared" ca="1" si="1636"/>
        <v>168.17784314841413</v>
      </c>
      <c r="G805">
        <f t="shared" ca="1" si="1637"/>
        <v>1438.2528157839031</v>
      </c>
      <c r="I805">
        <f>SUM(D$2:D805)/COUNT(D$2:D805)</f>
        <v>2.1232098381073882E-2</v>
      </c>
      <c r="J805">
        <f t="shared" si="1631"/>
        <v>0.47093790836103883</v>
      </c>
      <c r="L805">
        <f ca="1">VARA(C$2:C805)</f>
        <v>8.9520221430364255E-2</v>
      </c>
      <c r="M805">
        <f t="shared" ca="1" si="1632"/>
        <v>-4.926371316059875E-3</v>
      </c>
      <c r="N805">
        <f t="shared" ca="1" si="1638"/>
        <v>-0.63869486937843023</v>
      </c>
      <c r="O805" t="b">
        <f ca="1">IF(OR(O804,M805*MIN((B805-B$2)*Analysis!$B$19,1)&gt;Analysis!$B$18),TRUE,FALSE)</f>
        <v>1</v>
      </c>
      <c r="P805" t="b">
        <f>IF(OR('Flight Input'!N805=3,'Flight Input'!N805=9),TRUE,FALSE)</f>
        <v>1</v>
      </c>
      <c r="Q805">
        <f ca="1">IF(O805,Q804,SUM(C$2:C805)/COUNT(C$2:C805))+(Analysis!$D$14-500)/1000000</f>
        <v>9.8807343641174992</v>
      </c>
      <c r="R805">
        <f t="shared" ca="1" si="1633"/>
        <v>-0.18741450411749838</v>
      </c>
      <c r="S805">
        <f t="shared" ca="1" si="1639"/>
        <v>0.10453577907095789</v>
      </c>
      <c r="T805">
        <f ca="1">IF(P805,T804+S805*$D805,0)</f>
        <v>-0.71625863230323661</v>
      </c>
      <c r="U805">
        <f ca="1">IF($P805,T805*Analysis!$B$28+Analysis!$B$29,0)</f>
        <v>0.29987068384838161</v>
      </c>
      <c r="V805">
        <f ca="1">U805-'Flight Input'!$U805</f>
        <v>6.8706838483816313E-3</v>
      </c>
      <c r="W805">
        <f ca="1">MEDIAN2(R805,Analysis!$B$5,2)</f>
        <v>-0.18741450411749838</v>
      </c>
      <c r="X805">
        <f t="shared" ref="X805:Y805" ca="1" si="1706">X804+W805*$D805</f>
        <v>0.10453577907095789</v>
      </c>
      <c r="Y805">
        <f t="shared" ca="1" si="1706"/>
        <v>-0.63985850881933837</v>
      </c>
      <c r="AA805">
        <f ca="1">AVERAGE2(W805,Analysis!$B$6,2)</f>
        <v>-0.18741450411749838</v>
      </c>
      <c r="AB805">
        <f t="shared" ref="AB805:AC805" ca="1" si="1707">AB804+AA805*$D805</f>
        <v>0.10453577907095789</v>
      </c>
      <c r="AC805">
        <f t="shared" ca="1" si="1707"/>
        <v>-0.63985850881933837</v>
      </c>
      <c r="AF805">
        <f ca="1">IF(B805&gt;0,C805-Analysis!$B$14,0)</f>
        <v>-0.15984753145715125</v>
      </c>
      <c r="AG805">
        <f ca="1">IF(B805&gt;0,AG804+AF805*$D805,0)</f>
        <v>0.18749735366637288</v>
      </c>
      <c r="AH805">
        <f ca="1">IF(B805&gt;0,AH804+AG805*$D805,0)</f>
        <v>-0.50628940575124493</v>
      </c>
      <c r="AI805">
        <f ca="1">IF(AND(B805&gt;Analysis!$B$39,B805&lt;Analysis!$B$40),FilterInput(AF805,Analysis!$B$34,Analysis!$B$35),0)</f>
        <v>-0.15984753145715125</v>
      </c>
      <c r="AJ805">
        <f ca="1">MEDIAN2(AI805,Analysis!$B$5,2)</f>
        <v>-0.15984753145715125</v>
      </c>
      <c r="AK805">
        <f ca="1">AVERAGE2(AJ805,Analysis!$B$6,2)</f>
        <v>-0.15984753145715125</v>
      </c>
      <c r="AL805">
        <f ca="1">INTEGRAL2(R805,$B805,AL804,R804,$B804,Analysis!$B$22)</f>
        <v>0.10453577907095789</v>
      </c>
      <c r="AM805">
        <f ca="1">IF(AND(B805&lt;Analysis!$B$40,B805&gt;0),INTEGRAL2(AL805,$B805,AM804,AL804,$B804,Analysis!$B$23),0)</f>
        <v>-0.63985850881933826</v>
      </c>
      <c r="AN805">
        <f ca="1">IF($P805,AM805*Analysis!$B$30+Analysis!$B$31,0)</f>
        <v>0.30607074559033087</v>
      </c>
      <c r="AO805">
        <f ca="1">AN805-'Flight Input'!$U805</f>
        <v>1.307074559033089E-2</v>
      </c>
      <c r="AQ805">
        <f>Analysis!$B$36*'Flight Input'!U805+IF('Flight Input'!U805 &gt; 0,Analysis!$B$37,0)</f>
        <v>-0.88780899999999996</v>
      </c>
      <c r="AR805">
        <f ca="1">_xlfn.COVARIANCE.P($AN$102:$AN$1102,'Flight Input'!U805:U1805)</f>
        <v>0</v>
      </c>
    </row>
    <row r="806" spans="1:44" x14ac:dyDescent="0.3">
      <c r="A806">
        <v>804</v>
      </c>
      <c r="B806">
        <f>'Flight Input'!M806</f>
        <v>17.132593999995152</v>
      </c>
      <c r="C806">
        <f ca="1">INDIRECT(CONCATENATE("'Flight Input'!",Analysis!$B$2,A806+2))</f>
        <v>9.1144317600000004</v>
      </c>
      <c r="D806">
        <f t="shared" si="1630"/>
        <v>3.0618999997386709E-2</v>
      </c>
      <c r="F806">
        <f t="shared" ca="1" si="1636"/>
        <v>168.45691793444973</v>
      </c>
      <c r="G806">
        <f t="shared" ca="1" si="1637"/>
        <v>1443.4107981536977</v>
      </c>
      <c r="I806">
        <f>SUM(D$2:D806)/COUNT(D$2:D806)</f>
        <v>2.1243773631840442E-2</v>
      </c>
      <c r="J806">
        <f t="shared" si="1631"/>
        <v>1.4413164312528051</v>
      </c>
      <c r="L806">
        <f ca="1">VARA(C$2:C806)</f>
        <v>9.0208663514198623E-2</v>
      </c>
      <c r="M806">
        <f t="shared" ca="1" si="1632"/>
        <v>2.2484146572165162E-2</v>
      </c>
      <c r="N806">
        <f t="shared" ca="1" si="1638"/>
        <v>-18.906172639518196</v>
      </c>
      <c r="O806" t="b">
        <f ca="1">IF(OR(O805,M806*MIN((B806-B$2)*Analysis!$B$19,1)&gt;Analysis!$B$18),TRUE,FALSE)</f>
        <v>1</v>
      </c>
      <c r="P806" t="b">
        <f>IF(OR('Flight Input'!N806=3,'Flight Input'!N806=9),TRUE,FALSE)</f>
        <v>1</v>
      </c>
      <c r="Q806">
        <f ca="1">IF(O806,Q805,SUM(C$2:C806)/COUNT(C$2:C806))+(Analysis!$D$14-500)/1000000</f>
        <v>9.8808443641174986</v>
      </c>
      <c r="R806">
        <f t="shared" ca="1" si="1633"/>
        <v>-0.76641260411749812</v>
      </c>
      <c r="S806">
        <f t="shared" ca="1" si="1639"/>
        <v>8.1068991547487076E-2</v>
      </c>
      <c r="T806">
        <f ca="1">IF(P806,T805+S806*$D806,0)</f>
        <v>-0.71377638085125594</v>
      </c>
      <c r="U806">
        <f ca="1">IF($P806,T806*Analysis!$B$28+Analysis!$B$29,0)</f>
        <v>0.30111180957437195</v>
      </c>
      <c r="V806">
        <f ca="1">U806-'Flight Input'!$U806</f>
        <v>8.1118095743719643E-3</v>
      </c>
      <c r="W806">
        <f ca="1">MEDIAN2(R806,Analysis!$B$5,2)</f>
        <v>-0.76641260411749812</v>
      </c>
      <c r="X806">
        <f t="shared" ref="X806:Y806" ca="1" si="1708">X805+W806*$D806</f>
        <v>8.1068991547487076E-2</v>
      </c>
      <c r="Y806">
        <f t="shared" ca="1" si="1708"/>
        <v>-0.6373762573673577</v>
      </c>
      <c r="AA806">
        <f ca="1">AVERAGE2(W806,Analysis!$B$6,2)</f>
        <v>-0.76641260411749812</v>
      </c>
      <c r="AB806">
        <f t="shared" ref="AB806:AC806" ca="1" si="1709">AB805+AA806*$D806</f>
        <v>8.1068991547487076E-2</v>
      </c>
      <c r="AC806">
        <f t="shared" ca="1" si="1709"/>
        <v>-0.6373762573673577</v>
      </c>
      <c r="AF806">
        <f ca="1">IF(B806&gt;0,C806-Analysis!$B$14,0)</f>
        <v>-0.7387356314571516</v>
      </c>
      <c r="AG806">
        <f ca="1">IF(B806&gt;0,AG805+AF806*$D806,0)</f>
        <v>0.16487800736871688</v>
      </c>
      <c r="AH806">
        <f ca="1">IF(B806&gt;0,AH805+AG806*$D806,0)</f>
        <v>-0.50124100604405308</v>
      </c>
      <c r="AI806">
        <f ca="1">IF(AND(B806&gt;Analysis!$B$39,B806&lt;Analysis!$B$40),FilterInput(AF806,Analysis!$B$34,Analysis!$B$35),0)</f>
        <v>-0.7387356314571516</v>
      </c>
      <c r="AJ806">
        <f ca="1">MEDIAN2(AI806,Analysis!$B$5,2)</f>
        <v>-0.7387356314571516</v>
      </c>
      <c r="AK806">
        <f ca="1">AVERAGE2(AJ806,Analysis!$B$6,2)</f>
        <v>-0.7387356314571516</v>
      </c>
      <c r="AL806">
        <f ca="1">INTEGRAL2(R806,$B806,AL805,R805,$B805,Analysis!$B$22)</f>
        <v>8.1068991547487076E-2</v>
      </c>
      <c r="AM806">
        <f ca="1">IF(AND(B806&lt;Analysis!$B$40,B806&gt;0),INTEGRAL2(AL806,$B806,AM805,AL805,$B805,Analysis!$B$23),0)</f>
        <v>-0.63737625736735759</v>
      </c>
      <c r="AN806">
        <f ca="1">IF($P806,AM806*Analysis!$B$30+Analysis!$B$31,0)</f>
        <v>0.30731187131632121</v>
      </c>
      <c r="AO806">
        <f ca="1">AN806-'Flight Input'!$U806</f>
        <v>1.4311871316321223E-2</v>
      </c>
      <c r="AQ806">
        <f>Analysis!$B$36*'Flight Input'!U806+IF('Flight Input'!U806 &gt; 0,Analysis!$B$37,0)</f>
        <v>-0.88780899999999996</v>
      </c>
      <c r="AR806">
        <f ca="1">_xlfn.COVARIANCE.P($AN$102:$AN$1102,'Flight Input'!U806:U1806)</f>
        <v>0</v>
      </c>
    </row>
    <row r="807" spans="1:44" x14ac:dyDescent="0.3">
      <c r="A807">
        <v>805</v>
      </c>
      <c r="B807">
        <f>'Flight Input'!M807</f>
        <v>17.14909799999441</v>
      </c>
      <c r="C807">
        <f ca="1">INDIRECT(CONCATENATE("'Flight Input'!",Analysis!$B$2,A807+2))</f>
        <v>8.7379828200000009</v>
      </c>
      <c r="D807">
        <f t="shared" si="1630"/>
        <v>1.6503999999258667E-2</v>
      </c>
      <c r="F807">
        <f t="shared" ca="1" si="1636"/>
        <v>168.60112960290454</v>
      </c>
      <c r="G807">
        <f t="shared" ca="1" si="1637"/>
        <v>1446.1933911965391</v>
      </c>
      <c r="I807">
        <f>SUM(D$2:D807)/COUNT(D$2:D807)</f>
        <v>2.1237885714284439E-2</v>
      </c>
      <c r="J807">
        <f t="shared" si="1631"/>
        <v>0.77710183684424872</v>
      </c>
      <c r="L807">
        <f ca="1">VARA(C$2:C807)</f>
        <v>9.1817829959367436E-2</v>
      </c>
      <c r="M807">
        <f t="shared" ca="1" si="1632"/>
        <v>9.7501602353435218E-2</v>
      </c>
      <c r="N807">
        <f t="shared" ca="1" si="1638"/>
        <v>-22.809557684010482</v>
      </c>
      <c r="O807" t="b">
        <f ca="1">IF(OR(O806,M807*MIN((B807-B$2)*Analysis!$B$19,1)&gt;Analysis!$B$18),TRUE,FALSE)</f>
        <v>1</v>
      </c>
      <c r="P807" t="b">
        <f>IF(OR('Flight Input'!N807=3,'Flight Input'!N807=9),TRUE,FALSE)</f>
        <v>1</v>
      </c>
      <c r="Q807">
        <f ca="1">IF(O807,Q806,SUM(C$2:C807)/COUNT(C$2:C807))+(Analysis!$D$14-500)/1000000</f>
        <v>9.8809543641174979</v>
      </c>
      <c r="R807">
        <f t="shared" ca="1" si="1633"/>
        <v>-1.142971544117497</v>
      </c>
      <c r="S807">
        <f t="shared" ca="1" si="1639"/>
        <v>6.2205389184219223E-2</v>
      </c>
      <c r="T807">
        <f ca="1">IF(P807,T806+S807*$D807,0)</f>
        <v>-0.71274974310820571</v>
      </c>
      <c r="U807">
        <f ca="1">IF($P807,T807*Analysis!$B$28+Analysis!$B$29,0)</f>
        <v>0.30162512844589706</v>
      </c>
      <c r="V807">
        <f ca="1">U807-'Flight Input'!$U807</f>
        <v>5.6251284458970763E-3</v>
      </c>
      <c r="W807">
        <f ca="1">MEDIAN2(R807,Analysis!$B$5,2)</f>
        <v>-1.142971544117497</v>
      </c>
      <c r="X807">
        <f t="shared" ref="X807:Y807" ca="1" si="1710">X806+W807*$D807</f>
        <v>6.2205389184219223E-2</v>
      </c>
      <c r="Y807">
        <f t="shared" ca="1" si="1710"/>
        <v>-0.63634961962430747</v>
      </c>
      <c r="AA807">
        <f ca="1">AVERAGE2(W807,Analysis!$B$6,2)</f>
        <v>-1.142971544117497</v>
      </c>
      <c r="AB807">
        <f t="shared" ref="AB807:AC807" ca="1" si="1711">AB806+AA807*$D807</f>
        <v>6.2205389184219223E-2</v>
      </c>
      <c r="AC807">
        <f t="shared" ca="1" si="1711"/>
        <v>-0.63634961962430747</v>
      </c>
      <c r="AF807">
        <f ca="1">IF(B807&gt;0,C807-Analysis!$B$14,0)</f>
        <v>-1.1151845714571511</v>
      </c>
      <c r="AG807">
        <f ca="1">IF(B807&gt;0,AG806+AF807*$D807,0)</f>
        <v>0.14647300120221479</v>
      </c>
      <c r="AH807">
        <f ca="1">IF(B807&gt;0,AH806+AG807*$D807,0)</f>
        <v>-0.49882361563232031</v>
      </c>
      <c r="AI807">
        <f ca="1">IF(AND(B807&gt;Analysis!$B$39,B807&lt;Analysis!$B$40),FilterInput(AF807,Analysis!$B$34,Analysis!$B$35),0)</f>
        <v>-1.1151845714571511</v>
      </c>
      <c r="AJ807">
        <f ca="1">MEDIAN2(AI807,Analysis!$B$5,2)</f>
        <v>-1.1151845714571511</v>
      </c>
      <c r="AK807">
        <f ca="1">AVERAGE2(AJ807,Analysis!$B$6,2)</f>
        <v>-1.1151845714571511</v>
      </c>
      <c r="AL807">
        <f ca="1">INTEGRAL2(R807,$B807,AL806,R806,$B806,Analysis!$B$22)</f>
        <v>6.220538918421923E-2</v>
      </c>
      <c r="AM807">
        <f ca="1">IF(AND(B807&lt;Analysis!$B$40,B807&gt;0),INTEGRAL2(AL807,$B807,AM806,AL806,$B806,Analysis!$B$23),0)</f>
        <v>-0.63634961962430736</v>
      </c>
      <c r="AN807">
        <f ca="1">IF($P807,AM807*Analysis!$B$30+Analysis!$B$31,0)</f>
        <v>0.30782519018784632</v>
      </c>
      <c r="AO807">
        <f ca="1">AN807-'Flight Input'!$U807</f>
        <v>1.1825190187846335E-2</v>
      </c>
      <c r="AQ807">
        <f>Analysis!$B$36*'Flight Input'!U807+IF('Flight Input'!U807 &gt; 0,Analysis!$B$37,0)</f>
        <v>-0.88184799999999997</v>
      </c>
      <c r="AR807">
        <f ca="1">_xlfn.COVARIANCE.P($AN$102:$AN$1102,'Flight Input'!U807:U1807)</f>
        <v>0</v>
      </c>
    </row>
    <row r="808" spans="1:44" x14ac:dyDescent="0.3">
      <c r="A808">
        <v>806</v>
      </c>
      <c r="B808">
        <f>'Flight Input'!M808</f>
        <v>17.17214999999851</v>
      </c>
      <c r="C808">
        <f ca="1">INDIRECT(CONCATENATE("'Flight Input'!",Analysis!$B$2,A808+2))</f>
        <v>9.2125710000000005</v>
      </c>
      <c r="D808">
        <f t="shared" si="1630"/>
        <v>2.3052000004099682E-2</v>
      </c>
      <c r="F808">
        <f t="shared" ca="1" si="1636"/>
        <v>168.81349778963431</v>
      </c>
      <c r="G808">
        <f t="shared" ca="1" si="1637"/>
        <v>1450.0848799482778</v>
      </c>
      <c r="I808">
        <f>SUM(D$2:D808)/COUNT(D$2:D808)</f>
        <v>2.1240136476430613E-2</v>
      </c>
      <c r="J808">
        <f t="shared" si="1631"/>
        <v>1.0853037610977512</v>
      </c>
      <c r="L808">
        <f ca="1">VARA(C$2:C808)</f>
        <v>9.2314210639695735E-2</v>
      </c>
      <c r="M808">
        <f t="shared" ca="1" si="1632"/>
        <v>2.1533085209093333E-2</v>
      </c>
      <c r="N808">
        <f t="shared" ca="1" si="1638"/>
        <v>20.587722536682129</v>
      </c>
      <c r="O808" t="b">
        <f ca="1">IF(OR(O807,M808*MIN((B808-B$2)*Analysis!$B$19,1)&gt;Analysis!$B$18),TRUE,FALSE)</f>
        <v>1</v>
      </c>
      <c r="P808" t="b">
        <f>IF(OR('Flight Input'!N808=3,'Flight Input'!N808=9),TRUE,FALSE)</f>
        <v>1</v>
      </c>
      <c r="Q808">
        <f ca="1">IF(O808,Q807,SUM(C$2:C808)/COUNT(C$2:C808))+(Analysis!$D$14-500)/1000000</f>
        <v>9.8810643641174973</v>
      </c>
      <c r="R808">
        <f t="shared" ca="1" si="1633"/>
        <v>-0.66849336411749682</v>
      </c>
      <c r="S808">
        <f t="shared" ca="1" si="1639"/>
        <v>4.6795280151842075E-2</v>
      </c>
      <c r="T808">
        <f ca="1">IF(P808,T807+S808*$D808,0)</f>
        <v>-0.71167101830995361</v>
      </c>
      <c r="U808">
        <f ca="1">IF($P808,T808*Analysis!$B$28+Analysis!$B$29,0)</f>
        <v>0.30216449084502311</v>
      </c>
      <c r="V808">
        <f ca="1">U808-'Flight Input'!$U808</f>
        <v>6.1644908450231295E-3</v>
      </c>
      <c r="W808">
        <f ca="1">MEDIAN2(R808,Analysis!$B$5,2)</f>
        <v>-0.66849336411749682</v>
      </c>
      <c r="X808">
        <f t="shared" ref="X808:Y808" ca="1" si="1712">X807+W808*$D808</f>
        <v>4.6795280151842075E-2</v>
      </c>
      <c r="Y808">
        <f t="shared" ca="1" si="1712"/>
        <v>-0.63527089482605537</v>
      </c>
      <c r="AA808">
        <f ca="1">AVERAGE2(W808,Analysis!$B$6,2)</f>
        <v>-0.66849336411749682</v>
      </c>
      <c r="AB808">
        <f t="shared" ref="AB808:AC808" ca="1" si="1713">AB807+AA808*$D808</f>
        <v>4.6795280151842075E-2</v>
      </c>
      <c r="AC808">
        <f t="shared" ca="1" si="1713"/>
        <v>-0.63527089482605537</v>
      </c>
      <c r="AF808">
        <f ca="1">IF(B808&gt;0,C808-Analysis!$B$14,0)</f>
        <v>-0.64059639145715153</v>
      </c>
      <c r="AG808">
        <f ca="1">IF(B808&gt;0,AG807+AF808*$D808,0)</f>
        <v>0.13170597318371829</v>
      </c>
      <c r="AH808">
        <f ca="1">IF(B808&gt;0,AH807+AG808*$D808,0)</f>
        <v>-0.4957875295379493</v>
      </c>
      <c r="AI808">
        <f ca="1">IF(AND(B808&gt;Analysis!$B$39,B808&lt;Analysis!$B$40),FilterInput(AF808,Analysis!$B$34,Analysis!$B$35),0)</f>
        <v>-0.64059639145715153</v>
      </c>
      <c r="AJ808">
        <f ca="1">MEDIAN2(AI808,Analysis!$B$5,2)</f>
        <v>-0.64059639145715153</v>
      </c>
      <c r="AK808">
        <f ca="1">AVERAGE2(AJ808,Analysis!$B$6,2)</f>
        <v>-0.64059639145715153</v>
      </c>
      <c r="AL808">
        <f ca="1">INTEGRAL2(R808,$B808,AL807,R807,$B807,Analysis!$B$22)</f>
        <v>4.6795280151842082E-2</v>
      </c>
      <c r="AM808">
        <f ca="1">IF(AND(B808&lt;Analysis!$B$40,B808&gt;0),INTEGRAL2(AL808,$B808,AM807,AL807,$B807,Analysis!$B$23),0)</f>
        <v>-0.63527089482605525</v>
      </c>
      <c r="AN808">
        <f ca="1">IF($P808,AM808*Analysis!$B$30+Analysis!$B$31,0)</f>
        <v>0.30836455258697237</v>
      </c>
      <c r="AO808">
        <f ca="1">AN808-'Flight Input'!$U808</f>
        <v>1.2364552586972388E-2</v>
      </c>
      <c r="AQ808">
        <f>Analysis!$B$36*'Flight Input'!U808+IF('Flight Input'!U808 &gt; 0,Analysis!$B$37,0)</f>
        <v>-0.88184799999999997</v>
      </c>
      <c r="AR808">
        <f ca="1">_xlfn.COVARIANCE.P($AN$102:$AN$1102,'Flight Input'!U808:U1808)</f>
        <v>0</v>
      </c>
    </row>
    <row r="809" spans="1:44" x14ac:dyDescent="0.3">
      <c r="A809">
        <v>807</v>
      </c>
      <c r="B809">
        <f>'Flight Input'!M809</f>
        <v>17.184187000006204</v>
      </c>
      <c r="C809">
        <f ca="1">INDIRECT(CONCATENATE("'Flight Input'!",Analysis!$B$2,A809+2))</f>
        <v>9.5151015900000004</v>
      </c>
      <c r="D809">
        <f t="shared" si="1630"/>
        <v>1.2037000007694587E-2</v>
      </c>
      <c r="F809">
        <f t="shared" ca="1" si="1636"/>
        <v>168.92803106754636</v>
      </c>
      <c r="G809">
        <f t="shared" ca="1" si="1637"/>
        <v>1452.1182666595378</v>
      </c>
      <c r="I809">
        <f>SUM(D$2:D809)/COUNT(D$2:D809)</f>
        <v>2.1228732342020776E-2</v>
      </c>
      <c r="J809">
        <f t="shared" si="1631"/>
        <v>0.56701454489904679</v>
      </c>
      <c r="L809">
        <f ca="1">VARA(C$2:C809)</f>
        <v>9.2396248770277536E-2</v>
      </c>
      <c r="M809">
        <f t="shared" ca="1" si="1632"/>
        <v>6.8154964301204157E-3</v>
      </c>
      <c r="N809">
        <f t="shared" ca="1" si="1638"/>
        <v>25.133387871280959</v>
      </c>
      <c r="O809" t="b">
        <f ca="1">IF(OR(O808,M809*MIN((B809-B$2)*Analysis!$B$19,1)&gt;Analysis!$B$18),TRUE,FALSE)</f>
        <v>1</v>
      </c>
      <c r="P809" t="b">
        <f>IF(OR('Flight Input'!N809=3,'Flight Input'!N809=9),TRUE,FALSE)</f>
        <v>1</v>
      </c>
      <c r="Q809">
        <f ca="1">IF(O809,Q808,SUM(C$2:C809)/COUNT(C$2:C809))+(Analysis!$D$14-500)/1000000</f>
        <v>9.8811743641174967</v>
      </c>
      <c r="R809">
        <f t="shared" ca="1" si="1633"/>
        <v>-0.36607277411749628</v>
      </c>
      <c r="S809">
        <f t="shared" ca="1" si="1639"/>
        <v>4.238886216697299E-2</v>
      </c>
      <c r="T809">
        <f ca="1">IF(P809,T808+S809*$D809,0)</f>
        <v>-0.71116078357572354</v>
      </c>
      <c r="U809">
        <f ca="1">IF($P809,T809*Analysis!$B$28+Analysis!$B$29,0)</f>
        <v>0.30241960821213815</v>
      </c>
      <c r="V809">
        <f ca="1">U809-'Flight Input'!$U809</f>
        <v>4.4196082121381597E-3</v>
      </c>
      <c r="W809">
        <f ca="1">MEDIAN2(R809,Analysis!$B$5,2)</f>
        <v>-0.36607277411749628</v>
      </c>
      <c r="X809">
        <f t="shared" ref="X809:Y809" ca="1" si="1714">X808+W809*$D809</f>
        <v>4.238886216697299E-2</v>
      </c>
      <c r="Y809">
        <f t="shared" ca="1" si="1714"/>
        <v>-0.6347606600918253</v>
      </c>
      <c r="AA809">
        <f ca="1">AVERAGE2(W809,Analysis!$B$6,2)</f>
        <v>-0.36607277411749628</v>
      </c>
      <c r="AB809">
        <f t="shared" ref="AB809:AC809" ca="1" si="1715">AB808+AA809*$D809</f>
        <v>4.238886216697299E-2</v>
      </c>
      <c r="AC809">
        <f t="shared" ca="1" si="1715"/>
        <v>-0.6347606600918253</v>
      </c>
      <c r="AF809">
        <f ca="1">IF(B809&gt;0,C809-Analysis!$B$14,0)</f>
        <v>-0.33806580145715159</v>
      </c>
      <c r="AG809">
        <f ca="1">IF(B809&gt;0,AG808+AF809*$D809,0)</f>
        <v>0.12763667512897728</v>
      </c>
      <c r="AH809">
        <f ca="1">IF(B809&gt;0,AH808+AG809*$D809,0)</f>
        <v>-0.49425116687843967</v>
      </c>
      <c r="AI809">
        <f ca="1">IF(AND(B809&gt;Analysis!$B$39,B809&lt;Analysis!$B$40),FilterInput(AF809,Analysis!$B$34,Analysis!$B$35),0)</f>
        <v>-0.33806580145715159</v>
      </c>
      <c r="AJ809">
        <f ca="1">MEDIAN2(AI809,Analysis!$B$5,2)</f>
        <v>-0.33806580145715159</v>
      </c>
      <c r="AK809">
        <f ca="1">AVERAGE2(AJ809,Analysis!$B$6,2)</f>
        <v>-0.33806580145715159</v>
      </c>
      <c r="AL809">
        <f ca="1">INTEGRAL2(R809,$B809,AL808,R808,$B808,Analysis!$B$22)</f>
        <v>4.2388862166972997E-2</v>
      </c>
      <c r="AM809">
        <f ca="1">IF(AND(B809&lt;Analysis!$B$40,B809&gt;0),INTEGRAL2(AL809,$B809,AM808,AL808,$B808,Analysis!$B$23),0)</f>
        <v>-0.63476066009182519</v>
      </c>
      <c r="AN809">
        <f ca="1">IF($P809,AM809*Analysis!$B$30+Analysis!$B$31,0)</f>
        <v>0.30861966995408741</v>
      </c>
      <c r="AO809">
        <f ca="1">AN809-'Flight Input'!$U809</f>
        <v>1.0619669954087418E-2</v>
      </c>
      <c r="AQ809">
        <f>Analysis!$B$36*'Flight Input'!U809+IF('Flight Input'!U809 &gt; 0,Analysis!$B$37,0)</f>
        <v>-0.87787399999999993</v>
      </c>
      <c r="AR809">
        <f ca="1">_xlfn.COVARIANCE.P($AN$102:$AN$1102,'Flight Input'!U809:U1809)</f>
        <v>0</v>
      </c>
    </row>
    <row r="810" spans="1:44" x14ac:dyDescent="0.3">
      <c r="A810">
        <v>808</v>
      </c>
      <c r="B810">
        <f>'Flight Input'!M810</f>
        <v>17.209308999998029</v>
      </c>
      <c r="C810">
        <f ca="1">INDIRECT(CONCATENATE("'Flight Input'!",Analysis!$B$2,A810+2))</f>
        <v>9.1302552900000009</v>
      </c>
      <c r="D810">
        <f t="shared" si="1630"/>
        <v>2.512199999182485E-2</v>
      </c>
      <c r="F810">
        <f t="shared" ca="1" si="1636"/>
        <v>169.1574013408671</v>
      </c>
      <c r="G810">
        <f t="shared" ca="1" si="1637"/>
        <v>1456.36783889464</v>
      </c>
      <c r="I810">
        <f>SUM(D$2:D810)/COUNT(D$2:D810)</f>
        <v>2.1233550742577465E-2</v>
      </c>
      <c r="J810">
        <f t="shared" si="1631"/>
        <v>1.183127602933139</v>
      </c>
      <c r="L810">
        <f ca="1">VARA(C$2:C810)</f>
        <v>9.3039237636649133E-2</v>
      </c>
      <c r="M810">
        <f t="shared" ca="1" si="1632"/>
        <v>2.5594652757775522E-2</v>
      </c>
      <c r="N810">
        <f t="shared" ca="1" si="1638"/>
        <v>-15.319094822276707</v>
      </c>
      <c r="O810" t="b">
        <f ca="1">IF(OR(O809,M810*MIN((B810-B$2)*Analysis!$B$19,1)&gt;Analysis!$B$18),TRUE,FALSE)</f>
        <v>1</v>
      </c>
      <c r="P810" t="b">
        <f>IF(OR('Flight Input'!N810=3,'Flight Input'!N810=9),TRUE,FALSE)</f>
        <v>1</v>
      </c>
      <c r="Q810">
        <f ca="1">IF(O810,Q809,SUM(C$2:C810)/COUNT(C$2:C810))+(Analysis!$D$14-500)/1000000</f>
        <v>9.8812843641174961</v>
      </c>
      <c r="R810">
        <f t="shared" ca="1" si="1633"/>
        <v>-0.7510290741174952</v>
      </c>
      <c r="S810">
        <f t="shared" ca="1" si="1639"/>
        <v>2.352150977313305E-2</v>
      </c>
      <c r="T810">
        <f ca="1">IF(P810,T809+S810*$D810,0)</f>
        <v>-0.7105698762073952</v>
      </c>
      <c r="U810">
        <f ca="1">IF($P810,T810*Analysis!$B$28+Analysis!$B$29,0)</f>
        <v>0.30271506189630232</v>
      </c>
      <c r="V810">
        <f ca="1">U810-'Flight Input'!$U810</f>
        <v>3.7150618963023296E-3</v>
      </c>
      <c r="W810">
        <f ca="1">MEDIAN2(R810,Analysis!$B$5,2)</f>
        <v>-0.7510290741174952</v>
      </c>
      <c r="X810">
        <f t="shared" ref="X810:Y810" ca="1" si="1716">X809+W810*$D810</f>
        <v>2.352150977313305E-2</v>
      </c>
      <c r="Y810">
        <f t="shared" ca="1" si="1716"/>
        <v>-0.63416975272349696</v>
      </c>
      <c r="AA810">
        <f ca="1">AVERAGE2(W810,Analysis!$B$6,2)</f>
        <v>-0.7510290741174952</v>
      </c>
      <c r="AB810">
        <f t="shared" ref="AB810:AC810" ca="1" si="1717">AB809+AA810*$D810</f>
        <v>2.352150977313305E-2</v>
      </c>
      <c r="AC810">
        <f t="shared" ca="1" si="1717"/>
        <v>-0.63416975272349696</v>
      </c>
      <c r="AF810">
        <f ca="1">IF(B810&gt;0,C810-Analysis!$B$14,0)</f>
        <v>-0.72291210145715112</v>
      </c>
      <c r="AG810">
        <f ca="1">IF(B810&gt;0,AG809+AF810*$D810,0)</f>
        <v>0.10947567732208065</v>
      </c>
      <c r="AH810">
        <f ca="1">IF(B810&gt;0,AH809+AG810*$D810,0)</f>
        <v>-0.49150091891364933</v>
      </c>
      <c r="AI810">
        <f ca="1">IF(AND(B810&gt;Analysis!$B$39,B810&lt;Analysis!$B$40),FilterInput(AF810,Analysis!$B$34,Analysis!$B$35),0)</f>
        <v>-0.72291210145715112</v>
      </c>
      <c r="AJ810">
        <f ca="1">MEDIAN2(AI810,Analysis!$B$5,2)</f>
        <v>-0.72291210145715112</v>
      </c>
      <c r="AK810">
        <f ca="1">AVERAGE2(AJ810,Analysis!$B$6,2)</f>
        <v>-0.72291210145715112</v>
      </c>
      <c r="AL810">
        <f ca="1">INTEGRAL2(R810,$B810,AL809,R809,$B809,Analysis!$B$22)</f>
        <v>2.3521509773133057E-2</v>
      </c>
      <c r="AM810">
        <f ca="1">IF(AND(B810&lt;Analysis!$B$40,B810&gt;0),INTEGRAL2(AL810,$B810,AM809,AL809,$B809,Analysis!$B$23),0)</f>
        <v>-0.63416975272349685</v>
      </c>
      <c r="AN810">
        <f ca="1">IF($P810,AM810*Analysis!$B$30+Analysis!$B$31,0)</f>
        <v>0.30891512363825158</v>
      </c>
      <c r="AO810">
        <f ca="1">AN810-'Flight Input'!$U810</f>
        <v>9.9151236382515884E-3</v>
      </c>
      <c r="AQ810">
        <f>Analysis!$B$36*'Flight Input'!U810+IF('Flight Input'!U810 &gt; 0,Analysis!$B$37,0)</f>
        <v>-0.87588699999999997</v>
      </c>
      <c r="AR810">
        <f ca="1">_xlfn.COVARIANCE.P($AN$102:$AN$1102,'Flight Input'!U810:U1810)</f>
        <v>0</v>
      </c>
    </row>
    <row r="811" spans="1:44" x14ac:dyDescent="0.3">
      <c r="A811">
        <v>809</v>
      </c>
      <c r="B811">
        <f>'Flight Input'!M811</f>
        <v>17.22954000000027</v>
      </c>
      <c r="C811">
        <f ca="1">INDIRECT(CONCATENATE("'Flight Input'!",Analysis!$B$2,A811+2))</f>
        <v>8.8403894100000002</v>
      </c>
      <c r="D811">
        <f t="shared" si="1630"/>
        <v>2.0231000002240762E-2</v>
      </c>
      <c r="F811">
        <f t="shared" ca="1" si="1636"/>
        <v>169.33625125904061</v>
      </c>
      <c r="G811">
        <f t="shared" ca="1" si="1637"/>
        <v>1459.7936805942411</v>
      </c>
      <c r="I811">
        <f>SUM(D$2:D811)/COUNT(D$2:D811)</f>
        <v>2.1232311495679647E-2</v>
      </c>
      <c r="J811">
        <f t="shared" si="1631"/>
        <v>0.95284020330793318</v>
      </c>
      <c r="L811">
        <f ca="1">VARA(C$2:C811)</f>
        <v>9.4342032242457824E-2</v>
      </c>
      <c r="M811">
        <f t="shared" ca="1" si="1632"/>
        <v>6.4395956980099589E-2</v>
      </c>
      <c r="N811">
        <f t="shared" ca="1" si="1638"/>
        <v>-14.327807818095767</v>
      </c>
      <c r="O811" t="b">
        <f ca="1">IF(OR(O810,M811*MIN((B811-B$2)*Analysis!$B$19,1)&gt;Analysis!$B$18),TRUE,FALSE)</f>
        <v>1</v>
      </c>
      <c r="P811" t="b">
        <f>IF(OR('Flight Input'!N811=3,'Flight Input'!N811=9),TRUE,FALSE)</f>
        <v>1</v>
      </c>
      <c r="Q811">
        <f ca="1">IF(O811,Q810,SUM(C$2:C811)/COUNT(C$2:C811))+(Analysis!$D$14-500)/1000000</f>
        <v>9.8813943641174955</v>
      </c>
      <c r="R811">
        <f t="shared" ca="1" si="1633"/>
        <v>-1.0410049541174953</v>
      </c>
      <c r="S811">
        <f t="shared" ca="1" si="1639"/>
        <v>2.4609385440493604E-3</v>
      </c>
      <c r="T811">
        <f ca="1">IF(P811,T810+S811*$D811,0)</f>
        <v>-0.71052008895970498</v>
      </c>
      <c r="U811">
        <f ca="1">IF($P811,T811*Analysis!$B$28+Analysis!$B$29,0)</f>
        <v>0.30273995552014743</v>
      </c>
      <c r="V811">
        <f ca="1">U811-'Flight Input'!$U811</f>
        <v>1.7399555201474404E-3</v>
      </c>
      <c r="W811">
        <f ca="1">MEDIAN2(R811,Analysis!$B$5,2)</f>
        <v>-1.0410049541174953</v>
      </c>
      <c r="X811">
        <f t="shared" ref="X811:Y811" ca="1" si="1718">X810+W811*$D811</f>
        <v>2.4609385440493604E-3</v>
      </c>
      <c r="Y811">
        <f t="shared" ca="1" si="1718"/>
        <v>-0.63411996547580674</v>
      </c>
      <c r="AA811">
        <f ca="1">AVERAGE2(W811,Analysis!$B$6,2)</f>
        <v>-1.0410049541174953</v>
      </c>
      <c r="AB811">
        <f t="shared" ref="AB811:AC811" ca="1" si="1719">AB810+AA811*$D811</f>
        <v>2.4609385440493604E-3</v>
      </c>
      <c r="AC811">
        <f t="shared" ca="1" si="1719"/>
        <v>-0.63411996547580674</v>
      </c>
      <c r="AF811">
        <f ca="1">IF(B811&gt;0,C811-Analysis!$B$14,0)</f>
        <v>-1.0127779814571518</v>
      </c>
      <c r="AG811">
        <f ca="1">IF(B811&gt;0,AG810+AF811*$D811,0)</f>
        <v>8.8986165976951609E-2</v>
      </c>
      <c r="AH811">
        <f ca="1">IF(B811&gt;0,AH810+AG811*$D811,0)</f>
        <v>-0.48970063978957024</v>
      </c>
      <c r="AI811">
        <f ca="1">IF(AND(B811&gt;Analysis!$B$39,B811&lt;Analysis!$B$40),FilterInput(AF811,Analysis!$B$34,Analysis!$B$35),0)</f>
        <v>-1.0127779814571518</v>
      </c>
      <c r="AJ811">
        <f ca="1">MEDIAN2(AI811,Analysis!$B$5,2)</f>
        <v>-1.0127779814571518</v>
      </c>
      <c r="AK811">
        <f ca="1">AVERAGE2(AJ811,Analysis!$B$6,2)</f>
        <v>-1.0127779814571518</v>
      </c>
      <c r="AL811">
        <f ca="1">INTEGRAL2(R811,$B811,AL810,R810,$B810,Analysis!$B$22)</f>
        <v>2.4609385440493656E-3</v>
      </c>
      <c r="AM811">
        <f ca="1">IF(AND(B811&lt;Analysis!$B$40,B811&gt;0),INTEGRAL2(AL811,$B811,AM810,AL810,$B810,Analysis!$B$23),0)</f>
        <v>-0.63411996547580662</v>
      </c>
      <c r="AN811">
        <f ca="1">IF($P811,AM811*Analysis!$B$30+Analysis!$B$31,0)</f>
        <v>0.30894001726209669</v>
      </c>
      <c r="AO811">
        <f ca="1">AN811-'Flight Input'!$U811</f>
        <v>7.9400172620966991E-3</v>
      </c>
      <c r="AQ811">
        <f>Analysis!$B$36*'Flight Input'!U811+IF('Flight Input'!U811 &gt; 0,Analysis!$B$37,0)</f>
        <v>-0.87191299999999994</v>
      </c>
      <c r="AR811">
        <f ca="1">_xlfn.COVARIANCE.P($AN$102:$AN$1102,'Flight Input'!U811:U1811)</f>
        <v>0</v>
      </c>
    </row>
    <row r="812" spans="1:44" x14ac:dyDescent="0.3">
      <c r="A812">
        <v>810</v>
      </c>
      <c r="B812">
        <f>'Flight Input'!M812</f>
        <v>17.251128999996581</v>
      </c>
      <c r="C812">
        <f ca="1">INDIRECT(CONCATENATE("'Flight Input'!",Analysis!$B$2,A812+2))</f>
        <v>9.1124697600000015</v>
      </c>
      <c r="D812">
        <f t="shared" si="1630"/>
        <v>2.1588999996311031E-2</v>
      </c>
      <c r="F812">
        <f t="shared" ca="1" si="1636"/>
        <v>169.53298036865564</v>
      </c>
      <c r="G812">
        <f t="shared" ca="1" si="1637"/>
        <v>1463.4537281067946</v>
      </c>
      <c r="I812">
        <f>SUM(D$2:D812)/COUNT(D$2:D812)</f>
        <v>2.1232751851853266E-2</v>
      </c>
      <c r="J812">
        <f t="shared" si="1631"/>
        <v>1.016778237081251</v>
      </c>
      <c r="L812">
        <f ca="1">VARA(C$2:C812)</f>
        <v>9.5011239862721322E-2</v>
      </c>
      <c r="M812">
        <f t="shared" ca="1" si="1632"/>
        <v>3.0997620101804048E-2</v>
      </c>
      <c r="N812">
        <f t="shared" ca="1" si="1638"/>
        <v>12.60273055938174</v>
      </c>
      <c r="O812" t="b">
        <f ca="1">IF(OR(O811,M812*MIN((B812-B$2)*Analysis!$B$19,1)&gt;Analysis!$B$18),TRUE,FALSE)</f>
        <v>1</v>
      </c>
      <c r="P812" t="b">
        <f>IF(OR('Flight Input'!N812=3,'Flight Input'!N812=9),TRUE,FALSE)</f>
        <v>1</v>
      </c>
      <c r="Q812">
        <f ca="1">IF(O812,Q811,SUM(C$2:C812)/COUNT(C$2:C812))+(Analysis!$D$14-500)/1000000</f>
        <v>9.8815043641174949</v>
      </c>
      <c r="R812">
        <f t="shared" ca="1" si="1633"/>
        <v>-0.76903460411749336</v>
      </c>
      <c r="S812">
        <f t="shared" ca="1" si="1639"/>
        <v>-1.4141749521406261E-2</v>
      </c>
      <c r="T812">
        <f ca="1">IF(P812,T811+S812*$D812,0)</f>
        <v>-0.71082539519007049</v>
      </c>
      <c r="U812">
        <f ca="1">IF($P812,T812*Analysis!$B$28+Analysis!$B$29,0)</f>
        <v>0.30258730240496468</v>
      </c>
      <c r="V812">
        <f ca="1">U812-'Flight Input'!$U812</f>
        <v>2.5873024049646864E-3</v>
      </c>
      <c r="W812">
        <f ca="1">MEDIAN2(R812,Analysis!$B$5,2)</f>
        <v>-0.76903460411749336</v>
      </c>
      <c r="X812">
        <f t="shared" ref="X812:Y812" ca="1" si="1720">X811+W812*$D812</f>
        <v>-1.4141749521406261E-2</v>
      </c>
      <c r="Y812">
        <f t="shared" ca="1" si="1720"/>
        <v>-0.63442527170617224</v>
      </c>
      <c r="AA812">
        <f ca="1">AVERAGE2(W812,Analysis!$B$6,2)</f>
        <v>-0.76903460411749336</v>
      </c>
      <c r="AB812">
        <f t="shared" ref="AB812:AC812" ca="1" si="1721">AB811+AA812*$D812</f>
        <v>-1.4141749521406261E-2</v>
      </c>
      <c r="AC812">
        <f t="shared" ca="1" si="1721"/>
        <v>-0.63442527170617224</v>
      </c>
      <c r="AF812">
        <f ca="1">IF(B812&gt;0,C812-Analysis!$B$14,0)</f>
        <v>-0.74069763145715051</v>
      </c>
      <c r="AG812">
        <f ca="1">IF(B812&gt;0,AG811+AF812*$D812,0)</f>
        <v>7.2995244814155591E-2</v>
      </c>
      <c r="AH812">
        <f ca="1">IF(B812&gt;0,AH811+AG812*$D812,0)</f>
        <v>-0.4881247454495467</v>
      </c>
      <c r="AI812">
        <f ca="1">IF(AND(B812&gt;Analysis!$B$39,B812&lt;Analysis!$B$40),FilterInput(AF812,Analysis!$B$34,Analysis!$B$35),0)</f>
        <v>-0.74069763145715051</v>
      </c>
      <c r="AJ812">
        <f ca="1">MEDIAN2(AI812,Analysis!$B$5,2)</f>
        <v>-0.74069763145715051</v>
      </c>
      <c r="AK812">
        <f ca="1">AVERAGE2(AJ812,Analysis!$B$6,2)</f>
        <v>-0.74069763145715051</v>
      </c>
      <c r="AL812">
        <f ca="1">INTEGRAL2(R812,$B812,AL811,R811,$B811,Analysis!$B$22)</f>
        <v>-1.4141749521406254E-2</v>
      </c>
      <c r="AM812">
        <f ca="1">IF(AND(B812&lt;Analysis!$B$40,B812&gt;0),INTEGRAL2(AL812,$B812,AM811,AL811,$B811,Analysis!$B$23),0)</f>
        <v>-0.63442527170617213</v>
      </c>
      <c r="AN812">
        <f ca="1">IF($P812,AM812*Analysis!$B$30+Analysis!$B$31,0)</f>
        <v>0.30878736414691393</v>
      </c>
      <c r="AO812">
        <f ca="1">AN812-'Flight Input'!$U812</f>
        <v>8.7873641469139452E-3</v>
      </c>
      <c r="AQ812">
        <f>Analysis!$B$36*'Flight Input'!U812+IF('Flight Input'!U812 &gt; 0,Analysis!$B$37,0)</f>
        <v>-0.87390000000000001</v>
      </c>
      <c r="AR812">
        <f ca="1">_xlfn.COVARIANCE.P($AN$102:$AN$1102,'Flight Input'!U812:U1812)</f>
        <v>0</v>
      </c>
    </row>
    <row r="813" spans="1:44" x14ac:dyDescent="0.3">
      <c r="A813">
        <v>811</v>
      </c>
      <c r="B813">
        <f>'Flight Input'!M813</f>
        <v>17.26578800000425</v>
      </c>
      <c r="C813">
        <f ca="1">INDIRECT(CONCATENATE("'Flight Input'!",Analysis!$B$2,A813+2))</f>
        <v>9.2020644899999997</v>
      </c>
      <c r="D813">
        <f t="shared" si="1630"/>
        <v>1.465900000766851E-2</v>
      </c>
      <c r="F813">
        <f t="shared" ca="1" si="1636"/>
        <v>169.66787343208512</v>
      </c>
      <c r="G813">
        <f t="shared" ca="1" si="1637"/>
        <v>1465.9408894647368</v>
      </c>
      <c r="I813">
        <f>SUM(D$2:D813)/COUNT(D$2:D813)</f>
        <v>2.1224646115917154E-2</v>
      </c>
      <c r="J813">
        <f t="shared" si="1631"/>
        <v>0.69065933667912505</v>
      </c>
      <c r="L813">
        <f ca="1">VARA(C$2:C813)</f>
        <v>9.5510814528258325E-2</v>
      </c>
      <c r="M813">
        <f t="shared" ca="1" si="1632"/>
        <v>3.4079723396934471E-2</v>
      </c>
      <c r="N813">
        <f t="shared" ca="1" si="1638"/>
        <v>6.1119264583620172</v>
      </c>
      <c r="O813" t="b">
        <f ca="1">IF(OR(O812,M813*MIN((B813-B$2)*Analysis!$B$19,1)&gt;Analysis!$B$18),TRUE,FALSE)</f>
        <v>1</v>
      </c>
      <c r="P813" t="b">
        <f>IF(OR('Flight Input'!N813=3,'Flight Input'!N813=9),TRUE,FALSE)</f>
        <v>1</v>
      </c>
      <c r="Q813">
        <f ca="1">IF(O813,Q812,SUM(C$2:C813)/COUNT(C$2:C813))+(Analysis!$D$14-500)/1000000</f>
        <v>9.8816143641174943</v>
      </c>
      <c r="R813">
        <f t="shared" ca="1" si="1633"/>
        <v>-0.67954987411749457</v>
      </c>
      <c r="S813">
        <f t="shared" ca="1" si="1639"/>
        <v>-2.4103271131305747E-2</v>
      </c>
      <c r="T813">
        <f ca="1">IF(P813,T812+S813*$D813,0)</f>
        <v>-0.71117872504176916</v>
      </c>
      <c r="U813">
        <f ca="1">IF($P813,T813*Analysis!$B$28+Analysis!$B$29,0)</f>
        <v>0.30241063747911534</v>
      </c>
      <c r="V813">
        <f ca="1">U813-'Flight Input'!$U813</f>
        <v>4.1063747911534998E-4</v>
      </c>
      <c r="W813">
        <f ca="1">MEDIAN2(R813,Analysis!$B$5,2)</f>
        <v>-0.67954987411749457</v>
      </c>
      <c r="X813">
        <f t="shared" ref="X813:Y813" ca="1" si="1722">X812+W813*$D813</f>
        <v>-2.4103271131305747E-2</v>
      </c>
      <c r="Y813">
        <f t="shared" ca="1" si="1722"/>
        <v>-0.63477860155787091</v>
      </c>
      <c r="AA813">
        <f ca="1">AVERAGE2(W813,Analysis!$B$6,2)</f>
        <v>-0.67954987411749457</v>
      </c>
      <c r="AB813">
        <f t="shared" ref="AB813:AC813" ca="1" si="1723">AB812+AA813*$D813</f>
        <v>-2.4103271131305747E-2</v>
      </c>
      <c r="AC813">
        <f t="shared" ca="1" si="1723"/>
        <v>-0.63477860155787091</v>
      </c>
      <c r="AF813">
        <f ca="1">IF(B813&gt;0,C813-Analysis!$B$14,0)</f>
        <v>-0.65110290145715233</v>
      </c>
      <c r="AG813">
        <f ca="1">IF(B813&gt;0,AG812+AF813*$D813,0)</f>
        <v>6.345072737670221E-2</v>
      </c>
      <c r="AH813">
        <f ca="1">IF(B813&gt;0,AH812+AG813*$D813,0)</f>
        <v>-0.48719462123644508</v>
      </c>
      <c r="AI813">
        <f ca="1">IF(AND(B813&gt;Analysis!$B$39,B813&lt;Analysis!$B$40),FilterInput(AF813,Analysis!$B$34,Analysis!$B$35),0)</f>
        <v>-0.65110290145715233</v>
      </c>
      <c r="AJ813">
        <f ca="1">MEDIAN2(AI813,Analysis!$B$5,2)</f>
        <v>-0.65110290145715233</v>
      </c>
      <c r="AK813">
        <f ca="1">AVERAGE2(AJ813,Analysis!$B$6,2)</f>
        <v>-0.65110290145715233</v>
      </c>
      <c r="AL813">
        <f ca="1">INTEGRAL2(R813,$B813,AL812,R812,$B812,Analysis!$B$22)</f>
        <v>-2.4103271131305743E-2</v>
      </c>
      <c r="AM813">
        <f ca="1">IF(AND(B813&lt;Analysis!$B$40,B813&gt;0),INTEGRAL2(AL813,$B813,AM812,AL812,$B812,Analysis!$B$23),0)</f>
        <v>-0.6347786015578708</v>
      </c>
      <c r="AN813">
        <f ca="1">IF($P813,AM813*Analysis!$B$30+Analysis!$B$31,0)</f>
        <v>0.3086106992210646</v>
      </c>
      <c r="AO813">
        <f ca="1">AN813-'Flight Input'!$U813</f>
        <v>6.6106992210646087E-3</v>
      </c>
      <c r="AQ813">
        <f>Analysis!$B$36*'Flight Input'!U813+IF('Flight Input'!U813 &gt; 0,Analysis!$B$37,0)</f>
        <v>-0.86992599999999998</v>
      </c>
      <c r="AR813">
        <f ca="1">_xlfn.COVARIANCE.P($AN$102:$AN$1102,'Flight Input'!U813:U1813)</f>
        <v>0</v>
      </c>
    </row>
    <row r="814" spans="1:44" x14ac:dyDescent="0.3">
      <c r="A814">
        <v>812</v>
      </c>
      <c r="B814">
        <f>'Flight Input'!M814</f>
        <v>17.290540000001783</v>
      </c>
      <c r="C814">
        <f ca="1">INDIRECT(CONCATENATE("'Flight Input'!",Analysis!$B$2,A814+2))</f>
        <v>9.2516148000000005</v>
      </c>
      <c r="D814">
        <f t="shared" si="1630"/>
        <v>2.4751999997533858E-2</v>
      </c>
      <c r="F814">
        <f t="shared" ca="1" si="1636"/>
        <v>169.89686940159191</v>
      </c>
      <c r="G814">
        <f t="shared" ca="1" si="1637"/>
        <v>1470.146176775746</v>
      </c>
      <c r="I814">
        <f>SUM(D$2:D814)/COUNT(D$2:D814)</f>
        <v>2.1228990147791067E-2</v>
      </c>
      <c r="J814">
        <f t="shared" si="1631"/>
        <v>1.1659527761432105</v>
      </c>
      <c r="L814">
        <f ca="1">VARA(C$2:C814)</f>
        <v>9.5924509383492604E-2</v>
      </c>
      <c r="M814">
        <f t="shared" ca="1" si="1632"/>
        <v>1.6713593054116696E-2</v>
      </c>
      <c r="N814">
        <f t="shared" ca="1" si="1638"/>
        <v>2.001870960121916</v>
      </c>
      <c r="O814" t="b">
        <f ca="1">IF(OR(O813,M814*MIN((B814-B$2)*Analysis!$B$19,1)&gt;Analysis!$B$18),TRUE,FALSE)</f>
        <v>1</v>
      </c>
      <c r="P814" t="b">
        <f>IF(OR('Flight Input'!N814=3,'Flight Input'!N814=9),TRUE,FALSE)</f>
        <v>1</v>
      </c>
      <c r="Q814">
        <f ca="1">IF(O814,Q813,SUM(C$2:C814)/COUNT(C$2:C814))+(Analysis!$D$14-500)/1000000</f>
        <v>9.8817243641174937</v>
      </c>
      <c r="R814">
        <f t="shared" ca="1" si="1633"/>
        <v>-0.63010956411749319</v>
      </c>
      <c r="S814">
        <f t="shared" ca="1" si="1639"/>
        <v>-3.9699743060787995E-2</v>
      </c>
      <c r="T814">
        <f ca="1">IF(P814,T813+S814*$D814,0)</f>
        <v>-0.71216137308191185</v>
      </c>
      <c r="U814">
        <f ca="1">IF($P814,T814*Analysis!$B$28+Analysis!$B$29,0)</f>
        <v>0.30191931345904399</v>
      </c>
      <c r="V814">
        <f ca="1">U814-'Flight Input'!$U814</f>
        <v>-8.0686540955998698E-5</v>
      </c>
      <c r="W814">
        <f ca="1">MEDIAN2(R814,Analysis!$B$5,2)</f>
        <v>-0.63010956411749319</v>
      </c>
      <c r="X814">
        <f t="shared" ref="X814:Y814" ca="1" si="1724">X813+W814*$D814</f>
        <v>-3.9699743060787995E-2</v>
      </c>
      <c r="Y814">
        <f t="shared" ca="1" si="1724"/>
        <v>-0.63576124959801361</v>
      </c>
      <c r="AA814">
        <f ca="1">AVERAGE2(W814,Analysis!$B$6,2)</f>
        <v>-0.63010956411749319</v>
      </c>
      <c r="AB814">
        <f t="shared" ref="AB814:AC814" ca="1" si="1725">AB813+AA814*$D814</f>
        <v>-3.9699743060787995E-2</v>
      </c>
      <c r="AC814">
        <f t="shared" ca="1" si="1725"/>
        <v>-0.63576124959801361</v>
      </c>
      <c r="AF814">
        <f ca="1">IF(B814&gt;0,C814-Analysis!$B$14,0)</f>
        <v>-0.60155259145715156</v>
      </c>
      <c r="AG814">
        <f ca="1">IF(B814&gt;0,AG813+AF814*$D814,0)</f>
        <v>4.8561097634438305E-2</v>
      </c>
      <c r="AH814">
        <f ca="1">IF(B814&gt;0,AH813+AG814*$D814,0)</f>
        <v>-0.48599263694791722</v>
      </c>
      <c r="AI814">
        <f ca="1">IF(AND(B814&gt;Analysis!$B$39,B814&lt;Analysis!$B$40),FilterInput(AF814,Analysis!$B$34,Analysis!$B$35),0)</f>
        <v>-0.60155259145715156</v>
      </c>
      <c r="AJ814">
        <f ca="1">MEDIAN2(AI814,Analysis!$B$5,2)</f>
        <v>-0.60155259145715156</v>
      </c>
      <c r="AK814">
        <f ca="1">AVERAGE2(AJ814,Analysis!$B$6,2)</f>
        <v>-0.60155259145715156</v>
      </c>
      <c r="AL814">
        <f ca="1">INTEGRAL2(R814,$B814,AL813,R813,$B813,Analysis!$B$22)</f>
        <v>-3.9699743060787995E-2</v>
      </c>
      <c r="AM814">
        <f ca="1">IF(AND(B814&lt;Analysis!$B$40,B814&gt;0),INTEGRAL2(AL814,$B814,AM813,AL813,$B813,Analysis!$B$23),0)</f>
        <v>-0.6357612495980135</v>
      </c>
      <c r="AN814">
        <f ca="1">IF($P814,AM814*Analysis!$B$30+Analysis!$B$31,0)</f>
        <v>0.30811937520099325</v>
      </c>
      <c r="AO814">
        <f ca="1">AN814-'Flight Input'!$U814</f>
        <v>6.11937520099326E-3</v>
      </c>
      <c r="AQ814">
        <f>Analysis!$B$36*'Flight Input'!U814+IF('Flight Input'!U814 &gt; 0,Analysis!$B$37,0)</f>
        <v>-0.86992599999999998</v>
      </c>
      <c r="AR814">
        <f ca="1">_xlfn.COVARIANCE.P($AN$102:$AN$1102,'Flight Input'!U814:U1814)</f>
        <v>0</v>
      </c>
    </row>
    <row r="815" spans="1:44" x14ac:dyDescent="0.3">
      <c r="A815">
        <v>813</v>
      </c>
      <c r="B815">
        <f>'Flight Input'!M815</f>
        <v>17.310494000004837</v>
      </c>
      <c r="C815">
        <f ca="1">INDIRECT(CONCATENATE("'Flight Input'!",Analysis!$B$2,A815+2))</f>
        <v>9.2468079000000003</v>
      </c>
      <c r="D815">
        <f t="shared" si="1630"/>
        <v>1.9954000003053807E-2</v>
      </c>
      <c r="F815">
        <f t="shared" ca="1" si="1636"/>
        <v>170.08138020645674</v>
      </c>
      <c r="G815">
        <f t="shared" ca="1" si="1637"/>
        <v>1473.5399806369051</v>
      </c>
      <c r="I815">
        <f>SUM(D$2:D815)/COUNT(D$2:D815)</f>
        <v>2.1227421894230505E-2</v>
      </c>
      <c r="J815">
        <f t="shared" si="1631"/>
        <v>0.94001052518192008</v>
      </c>
      <c r="L815">
        <f ca="1">VARA(C$2:C815)</f>
        <v>9.6343663888409967E-2</v>
      </c>
      <c r="M815">
        <f t="shared" ca="1" si="1632"/>
        <v>2.1006039132665855E-2</v>
      </c>
      <c r="N815">
        <f t="shared" ca="1" si="1638"/>
        <v>-0.24089906781920969</v>
      </c>
      <c r="O815" t="b">
        <f ca="1">IF(OR(O814,M815*MIN((B815-B$2)*Analysis!$B$19,1)&gt;Analysis!$B$18),TRUE,FALSE)</f>
        <v>1</v>
      </c>
      <c r="P815" t="b">
        <f>IF(OR('Flight Input'!N815=3,'Flight Input'!N815=9),TRUE,FALSE)</f>
        <v>1</v>
      </c>
      <c r="Q815">
        <f ca="1">IF(O815,Q814,SUM(C$2:C815)/COUNT(C$2:C815))+(Analysis!$D$14-500)/1000000</f>
        <v>9.8818343641174931</v>
      </c>
      <c r="R815">
        <f t="shared" ca="1" si="1633"/>
        <v>-0.63502646411749275</v>
      </c>
      <c r="S815">
        <f t="shared" ca="1" si="1639"/>
        <v>-5.2371061127727693E-2</v>
      </c>
      <c r="T815">
        <f ca="1">IF(P815,T814+S815*$D815,0)</f>
        <v>-0.71320638523581448</v>
      </c>
      <c r="U815">
        <f ca="1">IF($P815,T815*Analysis!$B$28+Analysis!$B$29,0)</f>
        <v>0.30139680738209268</v>
      </c>
      <c r="V815">
        <f ca="1">U815-'Flight Input'!$U815</f>
        <v>-2.6031926179073128E-3</v>
      </c>
      <c r="W815">
        <f ca="1">MEDIAN2(R815,Analysis!$B$5,2)</f>
        <v>-0.63502646411749275</v>
      </c>
      <c r="X815">
        <f t="shared" ref="X815:Y815" ca="1" si="1726">X814+W815*$D815</f>
        <v>-5.2371061127727693E-2</v>
      </c>
      <c r="Y815">
        <f t="shared" ca="1" si="1726"/>
        <v>-0.63680626175191624</v>
      </c>
      <c r="AA815">
        <f ca="1">AVERAGE2(W815,Analysis!$B$6,2)</f>
        <v>-0.63502646411749275</v>
      </c>
      <c r="AB815">
        <f t="shared" ref="AB815:AC815" ca="1" si="1727">AB814+AA815*$D815</f>
        <v>-5.2371061127727693E-2</v>
      </c>
      <c r="AC815">
        <f t="shared" ca="1" si="1727"/>
        <v>-0.63680626175191624</v>
      </c>
      <c r="AF815">
        <f ca="1">IF(B815&gt;0,C815-Analysis!$B$14,0)</f>
        <v>-0.60635949145715173</v>
      </c>
      <c r="AG815">
        <f ca="1">IF(B815&gt;0,AG814+AF815*$D815,0)</f>
        <v>3.6461800340050594E-2</v>
      </c>
      <c r="AH815">
        <f ca="1">IF(B815&gt;0,AH814+AG815*$D815,0)</f>
        <v>-0.48526507818382053</v>
      </c>
      <c r="AI815">
        <f ca="1">IF(AND(B815&gt;Analysis!$B$39,B815&lt;Analysis!$B$40),FilterInput(AF815,Analysis!$B$34,Analysis!$B$35),0)</f>
        <v>-0.60635949145715173</v>
      </c>
      <c r="AJ815">
        <f ca="1">MEDIAN2(AI815,Analysis!$B$5,2)</f>
        <v>-0.60635949145715173</v>
      </c>
      <c r="AK815">
        <f ca="1">AVERAGE2(AJ815,Analysis!$B$6,2)</f>
        <v>-0.60635949145715173</v>
      </c>
      <c r="AL815">
        <f ca="1">INTEGRAL2(R815,$B815,AL814,R814,$B814,Analysis!$B$22)</f>
        <v>-5.2371061127727693E-2</v>
      </c>
      <c r="AM815">
        <f ca="1">IF(AND(B815&lt;Analysis!$B$40,B815&gt;0),INTEGRAL2(AL815,$B815,AM814,AL814,$B814,Analysis!$B$23),0)</f>
        <v>-0.63680626175191613</v>
      </c>
      <c r="AN815">
        <f ca="1">IF($P815,AM815*Analysis!$B$30+Analysis!$B$31,0)</f>
        <v>0.30759686912404194</v>
      </c>
      <c r="AO815">
        <f ca="1">AN815-'Flight Input'!$U815</f>
        <v>3.5968691240419459E-3</v>
      </c>
      <c r="AQ815">
        <f>Analysis!$B$36*'Flight Input'!U815+IF('Flight Input'!U815 &gt; 0,Analysis!$B$37,0)</f>
        <v>-0.86595199999999994</v>
      </c>
      <c r="AR815">
        <f ca="1">_xlfn.COVARIANCE.P($AN$102:$AN$1102,'Flight Input'!U815:U1815)</f>
        <v>0</v>
      </c>
    </row>
    <row r="816" spans="1:44" x14ac:dyDescent="0.3">
      <c r="A816">
        <v>814</v>
      </c>
      <c r="B816">
        <f>'Flight Input'!M816</f>
        <v>17.330820999995922</v>
      </c>
      <c r="C816">
        <f ca="1">INDIRECT(CONCATENATE("'Flight Input'!",Analysis!$B$2,A816+2))</f>
        <v>9.3799688400000001</v>
      </c>
      <c r="D816">
        <f t="shared" si="1630"/>
        <v>2.0326999991084449E-2</v>
      </c>
      <c r="F816">
        <f t="shared" ca="1" si="1636"/>
        <v>170.27204683298379</v>
      </c>
      <c r="G816">
        <f t="shared" ca="1" si="1637"/>
        <v>1477.0011005313611</v>
      </c>
      <c r="I816">
        <f>SUM(D$2:D816)/COUNT(D$2:D816)</f>
        <v>2.1226315724816321E-2</v>
      </c>
      <c r="J816">
        <f t="shared" si="1631"/>
        <v>0.95763203820244436</v>
      </c>
      <c r="L816">
        <f ca="1">VARA(C$2:C816)</f>
        <v>9.6566418409019625E-2</v>
      </c>
      <c r="M816">
        <f t="shared" ca="1" si="1632"/>
        <v>1.095855368265655E-2</v>
      </c>
      <c r="N816">
        <f t="shared" ca="1" si="1638"/>
        <v>6.5509391478528567</v>
      </c>
      <c r="O816" t="b">
        <f ca="1">IF(OR(O815,M816*MIN((B816-B$2)*Analysis!$B$19,1)&gt;Analysis!$B$18),TRUE,FALSE)</f>
        <v>1</v>
      </c>
      <c r="P816" t="b">
        <f>IF(OR('Flight Input'!N816=3,'Flight Input'!N816=9),TRUE,FALSE)</f>
        <v>1</v>
      </c>
      <c r="Q816">
        <f ca="1">IF(O816,Q815,SUM(C$2:C816)/COUNT(C$2:C816))+(Analysis!$D$14-500)/1000000</f>
        <v>9.8819443641174924</v>
      </c>
      <c r="R816">
        <f t="shared" ca="1" si="1633"/>
        <v>-0.50197552411749236</v>
      </c>
      <c r="S816">
        <f t="shared" ca="1" si="1639"/>
        <v>-6.2574717601988572E-2</v>
      </c>
      <c r="T816">
        <f ca="1">IF(P816,T815+S816*$D816,0)</f>
        <v>-0.71447834151995226</v>
      </c>
      <c r="U816">
        <f ca="1">IF($P816,T816*Analysis!$B$28+Analysis!$B$29,0)</f>
        <v>0.30076082924002379</v>
      </c>
      <c r="V816">
        <f ca="1">U816-'Flight Input'!$U816</f>
        <v>-2.2391707599762056E-3</v>
      </c>
      <c r="W816">
        <f ca="1">MEDIAN2(R816,Analysis!$B$5,2)</f>
        <v>-0.50197552411749236</v>
      </c>
      <c r="X816">
        <f t="shared" ref="X816:Y816" ca="1" si="1728">X815+W816*$D816</f>
        <v>-6.2574717601988572E-2</v>
      </c>
      <c r="Y816">
        <f t="shared" ca="1" si="1728"/>
        <v>-0.63807821803605402</v>
      </c>
      <c r="AA816">
        <f ca="1">AVERAGE2(W816,Analysis!$B$6,2)</f>
        <v>-0.50197552411749236</v>
      </c>
      <c r="AB816">
        <f t="shared" ref="AB816:AC816" ca="1" si="1729">AB815+AA816*$D816</f>
        <v>-6.2574717601988572E-2</v>
      </c>
      <c r="AC816">
        <f t="shared" ca="1" si="1729"/>
        <v>-0.63807821803605402</v>
      </c>
      <c r="AF816">
        <f ca="1">IF(B816&gt;0,C816-Analysis!$B$14,0)</f>
        <v>-0.47319855145715195</v>
      </c>
      <c r="AG816">
        <f ca="1">IF(B816&gt;0,AG815+AF816*$D816,0)</f>
        <v>2.6843093388799893E-2</v>
      </c>
      <c r="AH816">
        <f ca="1">IF(B816&gt;0,AH815+AG816*$D816,0)</f>
        <v>-0.4847194386247457</v>
      </c>
      <c r="AI816">
        <f ca="1">IF(AND(B816&gt;Analysis!$B$39,B816&lt;Analysis!$B$40),FilterInput(AF816,Analysis!$B$34,Analysis!$B$35),0)</f>
        <v>-0.47319855145715195</v>
      </c>
      <c r="AJ816">
        <f ca="1">MEDIAN2(AI816,Analysis!$B$5,2)</f>
        <v>-0.47319855145715195</v>
      </c>
      <c r="AK816">
        <f ca="1">AVERAGE2(AJ816,Analysis!$B$6,2)</f>
        <v>-0.47319855145715195</v>
      </c>
      <c r="AL816">
        <f ca="1">INTEGRAL2(R816,$B816,AL815,R815,$B815,Analysis!$B$22)</f>
        <v>-6.2574717601988572E-2</v>
      </c>
      <c r="AM816">
        <f ca="1">IF(AND(B816&lt;Analysis!$B$40,B816&gt;0),INTEGRAL2(AL816,$B816,AM815,AL815,$B815,Analysis!$B$23),0)</f>
        <v>-0.63807821803605391</v>
      </c>
      <c r="AN816">
        <f ca="1">IF($P816,AM816*Analysis!$B$30+Analysis!$B$31,0)</f>
        <v>0.30696089098197304</v>
      </c>
      <c r="AO816">
        <f ca="1">AN816-'Flight Input'!$U816</f>
        <v>3.9608909819730531E-3</v>
      </c>
      <c r="AQ816">
        <f>Analysis!$B$36*'Flight Input'!U816+IF('Flight Input'!U816 &gt; 0,Analysis!$B$37,0)</f>
        <v>-0.86793899999999991</v>
      </c>
      <c r="AR816">
        <f ca="1">_xlfn.COVARIANCE.P($AN$102:$AN$1102,'Flight Input'!U816:U1816)</f>
        <v>0</v>
      </c>
    </row>
    <row r="817" spans="1:44" x14ac:dyDescent="0.3">
      <c r="A817">
        <v>815</v>
      </c>
      <c r="B817">
        <f>'Flight Input'!M817</f>
        <v>17.352037000004202</v>
      </c>
      <c r="C817">
        <f ca="1">INDIRECT(CONCATENATE("'Flight Input'!",Analysis!$B$2,A817+2))</f>
        <v>9.4918518900000013</v>
      </c>
      <c r="D817">
        <f t="shared" si="1630"/>
        <v>2.1216000008280389E-2</v>
      </c>
      <c r="F817">
        <f t="shared" ca="1" si="1636"/>
        <v>170.47342596276061</v>
      </c>
      <c r="G817">
        <f t="shared" ca="1" si="1637"/>
        <v>1480.6178647379986</v>
      </c>
      <c r="I817">
        <f>SUM(D$2:D817)/COUNT(D$2:D817)</f>
        <v>2.1226303067495417E-2</v>
      </c>
      <c r="J817">
        <f t="shared" si="1631"/>
        <v>0.99951460887078325</v>
      </c>
      <c r="L817">
        <f ca="1">VARA(C$2:C817)</f>
        <v>9.6658721222928332E-2</v>
      </c>
      <c r="M817">
        <f t="shared" ca="1" si="1632"/>
        <v>4.3506228258239962E-3</v>
      </c>
      <c r="N817">
        <f t="shared" ca="1" si="1638"/>
        <v>5.273522339570814</v>
      </c>
      <c r="O817" t="b">
        <f ca="1">IF(OR(O816,M817*MIN((B817-B$2)*Analysis!$B$19,1)&gt;Analysis!$B$18),TRUE,FALSE)</f>
        <v>1</v>
      </c>
      <c r="P817" t="b">
        <f>IF(OR('Flight Input'!N817=3,'Flight Input'!N817=9),TRUE,FALSE)</f>
        <v>1</v>
      </c>
      <c r="Q817">
        <f ca="1">IF(O817,Q816,SUM(C$2:C817)/COUNT(C$2:C817))+(Analysis!$D$14-500)/1000000</f>
        <v>9.8820543641174918</v>
      </c>
      <c r="R817">
        <f t="shared" ca="1" si="1633"/>
        <v>-0.39020247411749054</v>
      </c>
      <c r="S817">
        <f t="shared" ca="1" si="1639"/>
        <v>-7.0853253296096277E-2</v>
      </c>
      <c r="T817">
        <f ca="1">IF(P817,T816+S817*$D817,0)</f>
        <v>-0.71598156414246894</v>
      </c>
      <c r="U817">
        <f ca="1">IF($P817,T817*Analysis!$B$28+Analysis!$B$29,0)</f>
        <v>0.30000921792876545</v>
      </c>
      <c r="V817">
        <f ca="1">U817-'Flight Input'!$U817</f>
        <v>-3.9907820712345443E-3</v>
      </c>
      <c r="W817">
        <f ca="1">MEDIAN2(R817,Analysis!$B$5,2)</f>
        <v>-0.39020247411749054</v>
      </c>
      <c r="X817">
        <f t="shared" ref="X817:Y817" ca="1" si="1730">X816+W817*$D817</f>
        <v>-7.0853253296096277E-2</v>
      </c>
      <c r="Y817">
        <f t="shared" ca="1" si="1730"/>
        <v>-0.6395814406585707</v>
      </c>
      <c r="AA817">
        <f ca="1">AVERAGE2(W817,Analysis!$B$6,2)</f>
        <v>-0.39020247411749054</v>
      </c>
      <c r="AB817">
        <f t="shared" ref="AB817:AC817" ca="1" si="1731">AB816+AA817*$D817</f>
        <v>-7.0853253296096277E-2</v>
      </c>
      <c r="AC817">
        <f t="shared" ca="1" si="1731"/>
        <v>-0.6395814406585707</v>
      </c>
      <c r="AF817">
        <f ca="1">IF(B817&gt;0,C817-Analysis!$B$14,0)</f>
        <v>-0.36131550145715075</v>
      </c>
      <c r="AG817">
        <f ca="1">IF(B817&gt;0,AG816+AF817*$D817,0)</f>
        <v>1.9177423706893151E-2</v>
      </c>
      <c r="AH817">
        <f ca="1">IF(B817&gt;0,AH816+AG817*$D817,0)</f>
        <v>-0.48431257040322145</v>
      </c>
      <c r="AI817">
        <f ca="1">IF(AND(B817&gt;Analysis!$B$39,B817&lt;Analysis!$B$40),FilterInput(AF817,Analysis!$B$34,Analysis!$B$35),0)</f>
        <v>-0.36131550145715075</v>
      </c>
      <c r="AJ817">
        <f ca="1">MEDIAN2(AI817,Analysis!$B$5,2)</f>
        <v>-0.36131550145715075</v>
      </c>
      <c r="AK817">
        <f ca="1">AVERAGE2(AJ817,Analysis!$B$6,2)</f>
        <v>-0.36131550145715075</v>
      </c>
      <c r="AL817">
        <f ca="1">INTEGRAL2(R817,$B817,AL816,R816,$B816,Analysis!$B$22)</f>
        <v>-7.0853253296096277E-2</v>
      </c>
      <c r="AM817">
        <f ca="1">IF(AND(B817&lt;Analysis!$B$40,B817&gt;0),INTEGRAL2(AL817,$B817,AM816,AL816,$B816,Analysis!$B$23),0)</f>
        <v>-0.63958144065857059</v>
      </c>
      <c r="AN817">
        <f ca="1">IF($P817,AM817*Analysis!$B$30+Analysis!$B$31,0)</f>
        <v>0.30620927967071471</v>
      </c>
      <c r="AO817">
        <f ca="1">AN817-'Flight Input'!$U817</f>
        <v>2.2092796707147144E-3</v>
      </c>
      <c r="AQ817">
        <f>Analysis!$B$36*'Flight Input'!U817+IF('Flight Input'!U817 &gt; 0,Analysis!$B$37,0)</f>
        <v>-0.86595199999999994</v>
      </c>
      <c r="AR817">
        <f ca="1">_xlfn.COVARIANCE.P($AN$102:$AN$1102,'Flight Input'!U817:U1817)</f>
        <v>0</v>
      </c>
    </row>
    <row r="818" spans="1:44" x14ac:dyDescent="0.3">
      <c r="A818">
        <v>816</v>
      </c>
      <c r="B818">
        <f>'Flight Input'!M818</f>
        <v>17.369202000001678</v>
      </c>
      <c r="C818">
        <f ca="1">INDIRECT(CONCATENATE("'Flight Input'!",Analysis!$B$2,A818+2))</f>
        <v>9.4318539300000008</v>
      </c>
      <c r="D818">
        <f t="shared" si="1630"/>
        <v>1.7164999997476116E-2</v>
      </c>
      <c r="F818">
        <f t="shared" ca="1" si="1636"/>
        <v>170.63532373544527</v>
      </c>
      <c r="G818">
        <f t="shared" ca="1" si="1637"/>
        <v>1483.5468200694868</v>
      </c>
      <c r="I818">
        <f>SUM(D$2:D818)/COUNT(D$2:D818)</f>
        <v>2.1221325980399806E-2</v>
      </c>
      <c r="J818">
        <f t="shared" si="1631"/>
        <v>0.80885614844849252</v>
      </c>
      <c r="L818">
        <f ca="1">VARA(C$2:C818)</f>
        <v>9.6815527365286272E-2</v>
      </c>
      <c r="M818">
        <f t="shared" ca="1" si="1632"/>
        <v>9.1352253062042862E-3</v>
      </c>
      <c r="N818">
        <f t="shared" ca="1" si="1638"/>
        <v>-3.4953661525675712</v>
      </c>
      <c r="O818" t="b">
        <f ca="1">IF(OR(O817,M818*MIN((B818-B$2)*Analysis!$B$19,1)&gt;Analysis!$B$18),TRUE,FALSE)</f>
        <v>1</v>
      </c>
      <c r="P818" t="b">
        <f>IF(OR('Flight Input'!N818=3,'Flight Input'!N818=9),TRUE,FALSE)</f>
        <v>1</v>
      </c>
      <c r="Q818">
        <f ca="1">IF(O818,Q817,SUM(C$2:C818)/COUNT(C$2:C818))+(Analysis!$D$14-500)/1000000</f>
        <v>9.8821643641174912</v>
      </c>
      <c r="R818">
        <f t="shared" ca="1" si="1633"/>
        <v>-0.45031043411749039</v>
      </c>
      <c r="S818">
        <f t="shared" ca="1" si="1639"/>
        <v>-7.8582831896586464E-2</v>
      </c>
      <c r="T818">
        <f ca="1">IF(P818,T817+S818*$D818,0)</f>
        <v>-0.71733043845177547</v>
      </c>
      <c r="U818">
        <f ca="1">IF($P818,T818*Analysis!$B$28+Analysis!$B$29,0)</f>
        <v>0.29933478077411219</v>
      </c>
      <c r="V818">
        <f ca="1">U818-'Flight Input'!$U818</f>
        <v>-3.6652192258878058E-3</v>
      </c>
      <c r="W818">
        <f ca="1">MEDIAN2(R818,Analysis!$B$5,2)</f>
        <v>-0.45031043411749039</v>
      </c>
      <c r="X818">
        <f t="shared" ref="X818:Y818" ca="1" si="1732">X817+W818*$D818</f>
        <v>-7.8582831896586464E-2</v>
      </c>
      <c r="Y818">
        <f t="shared" ca="1" si="1732"/>
        <v>-0.64093031496787722</v>
      </c>
      <c r="AA818">
        <f ca="1">AVERAGE2(W818,Analysis!$B$6,2)</f>
        <v>-0.45031043411749039</v>
      </c>
      <c r="AB818">
        <f t="shared" ref="AB818:AC818" ca="1" si="1733">AB817+AA818*$D818</f>
        <v>-7.8582831896586464E-2</v>
      </c>
      <c r="AC818">
        <f t="shared" ca="1" si="1733"/>
        <v>-0.64093031496787722</v>
      </c>
      <c r="AF818">
        <f ca="1">IF(B818&gt;0,C818-Analysis!$B$14,0)</f>
        <v>-0.42131346145715121</v>
      </c>
      <c r="AG818">
        <f ca="1">IF(B818&gt;0,AG817+AF818*$D818,0)</f>
        <v>1.1945578142044496E-2</v>
      </c>
      <c r="AH818">
        <f ca="1">IF(B818&gt;0,AH817+AG818*$D818,0)</f>
        <v>-0.48410752455444339</v>
      </c>
      <c r="AI818">
        <f ca="1">IF(AND(B818&gt;Analysis!$B$39,B818&lt;Analysis!$B$40),FilterInput(AF818,Analysis!$B$34,Analysis!$B$35),0)</f>
        <v>-0.42131346145715121</v>
      </c>
      <c r="AJ818">
        <f ca="1">MEDIAN2(AI818,Analysis!$B$5,2)</f>
        <v>-0.42131346145715121</v>
      </c>
      <c r="AK818">
        <f ca="1">AVERAGE2(AJ818,Analysis!$B$6,2)</f>
        <v>-0.42131346145715121</v>
      </c>
      <c r="AL818">
        <f ca="1">INTEGRAL2(R818,$B818,AL817,R817,$B817,Analysis!$B$22)</f>
        <v>-7.8582831896586464E-2</v>
      </c>
      <c r="AM818">
        <f ca="1">IF(AND(B818&lt;Analysis!$B$40,B818&gt;0),INTEGRAL2(AL818,$B818,AM817,AL817,$B817,Analysis!$B$23),0)</f>
        <v>-0.64093031496787711</v>
      </c>
      <c r="AN818">
        <f ca="1">IF($P818,AM818*Analysis!$B$30+Analysis!$B$31,0)</f>
        <v>0.30553484251606144</v>
      </c>
      <c r="AO818">
        <f ca="1">AN818-'Flight Input'!$U818</f>
        <v>2.5348425160614529E-3</v>
      </c>
      <c r="AQ818">
        <f>Analysis!$B$36*'Flight Input'!U818+IF('Flight Input'!U818 &gt; 0,Analysis!$B$37,0)</f>
        <v>-0.86793899999999991</v>
      </c>
      <c r="AR818">
        <f ca="1">_xlfn.COVARIANCE.P($AN$102:$AN$1102,'Flight Input'!U818:U1818)</f>
        <v>0</v>
      </c>
    </row>
    <row r="819" spans="1:44" x14ac:dyDescent="0.3">
      <c r="A819">
        <v>817</v>
      </c>
      <c r="B819">
        <f>'Flight Input'!M819</f>
        <v>17.387325000003329</v>
      </c>
      <c r="C819">
        <f ca="1">INDIRECT(CONCATENATE("'Flight Input'!",Analysis!$B$2,A819+2))</f>
        <v>9.39382056</v>
      </c>
      <c r="D819">
        <f t="shared" si="1630"/>
        <v>1.8123000001651235E-2</v>
      </c>
      <c r="F819">
        <f t="shared" ca="1" si="1636"/>
        <v>170.80556794546965</v>
      </c>
      <c r="G819">
        <f t="shared" ca="1" si="1637"/>
        <v>1486.6423293776445</v>
      </c>
      <c r="I819">
        <f>SUM(D$2:D819)/COUNT(D$2:D819)</f>
        <v>2.1217533659740384E-2</v>
      </c>
      <c r="J819">
        <f t="shared" si="1631"/>
        <v>0.85415205613831868</v>
      </c>
      <c r="L819">
        <f ca="1">VARA(C$2:C819)</f>
        <v>9.7017090434769748E-2</v>
      </c>
      <c r="M819">
        <f t="shared" ca="1" si="1632"/>
        <v>1.1121948323407351E-2</v>
      </c>
      <c r="N819">
        <f t="shared" ca="1" si="1638"/>
        <v>-2.0986243997426213</v>
      </c>
      <c r="O819" t="b">
        <f ca="1">IF(OR(O818,M819*MIN((B819-B$2)*Analysis!$B$19,1)&gt;Analysis!$B$18),TRUE,FALSE)</f>
        <v>1</v>
      </c>
      <c r="P819" t="b">
        <f>IF(OR('Flight Input'!N819=3,'Flight Input'!N819=9),TRUE,FALSE)</f>
        <v>1</v>
      </c>
      <c r="Q819">
        <f ca="1">IF(O819,Q818,SUM(C$2:C819)/COUNT(C$2:C819))+(Analysis!$D$14-500)/1000000</f>
        <v>9.8822743641174906</v>
      </c>
      <c r="R819">
        <f t="shared" ca="1" si="1633"/>
        <v>-0.48845380411749062</v>
      </c>
      <c r="S819">
        <f t="shared" ca="1" si="1639"/>
        <v>-8.7435080189414302E-2</v>
      </c>
      <c r="T819">
        <f ca="1">IF(P819,T818+S819*$D819,0)</f>
        <v>-0.71891502441019262</v>
      </c>
      <c r="U819">
        <f ca="1">IF($P819,T819*Analysis!$B$28+Analysis!$B$29,0)</f>
        <v>0.29854248779490361</v>
      </c>
      <c r="V819">
        <f ca="1">U819-'Flight Input'!$U819</f>
        <v>-5.457512205096382E-3</v>
      </c>
      <c r="W819">
        <f ca="1">MEDIAN2(R819,Analysis!$B$5,2)</f>
        <v>-0.48845380411749062</v>
      </c>
      <c r="X819">
        <f t="shared" ref="X819:Y819" ca="1" si="1734">X818+W819*$D819</f>
        <v>-8.7435080189414302E-2</v>
      </c>
      <c r="Y819">
        <f t="shared" ca="1" si="1734"/>
        <v>-0.64251490092629437</v>
      </c>
      <c r="AA819">
        <f ca="1">AVERAGE2(W819,Analysis!$B$6,2)</f>
        <v>-0.48845380411749062</v>
      </c>
      <c r="AB819">
        <f t="shared" ref="AB819:AC819" ca="1" si="1735">AB818+AA819*$D819</f>
        <v>-8.7435080189414302E-2</v>
      </c>
      <c r="AC819">
        <f t="shared" ca="1" si="1735"/>
        <v>-0.64251490092629437</v>
      </c>
      <c r="AF819">
        <f ca="1">IF(B819&gt;0,C819-Analysis!$B$14,0)</f>
        <v>-0.45934683145715205</v>
      </c>
      <c r="AG819">
        <f ca="1">IF(B819&gt;0,AG818+AF819*$D819,0)</f>
        <v>3.6208355147880397E-3</v>
      </c>
      <c r="AH819">
        <f ca="1">IF(B819&gt;0,AH818+AG819*$D819,0)</f>
        <v>-0.48404190415240289</v>
      </c>
      <c r="AI819">
        <f ca="1">IF(AND(B819&gt;Analysis!$B$39,B819&lt;Analysis!$B$40),FilterInput(AF819,Analysis!$B$34,Analysis!$B$35),0)</f>
        <v>-0.45934683145715205</v>
      </c>
      <c r="AJ819">
        <f ca="1">MEDIAN2(AI819,Analysis!$B$5,2)</f>
        <v>-0.45934683145715205</v>
      </c>
      <c r="AK819">
        <f ca="1">AVERAGE2(AJ819,Analysis!$B$6,2)</f>
        <v>-0.45934683145715205</v>
      </c>
      <c r="AL819">
        <f ca="1">INTEGRAL2(R819,$B819,AL818,R818,$B818,Analysis!$B$22)</f>
        <v>-8.7435080189414302E-2</v>
      </c>
      <c r="AM819">
        <f ca="1">IF(AND(B819&lt;Analysis!$B$40,B819&gt;0),INTEGRAL2(AL819,$B819,AM818,AL818,$B818,Analysis!$B$23),0)</f>
        <v>-0.64251490092629426</v>
      </c>
      <c r="AN819">
        <f ca="1">IF($P819,AM819*Analysis!$B$30+Analysis!$B$31,0)</f>
        <v>0.30474254953685287</v>
      </c>
      <c r="AO819">
        <f ca="1">AN819-'Flight Input'!$U819</f>
        <v>7.4254953685287672E-4</v>
      </c>
      <c r="AQ819">
        <f>Analysis!$B$36*'Flight Input'!U819+IF('Flight Input'!U819 &gt; 0,Analysis!$B$37,0)</f>
        <v>-0.86595199999999994</v>
      </c>
      <c r="AR819">
        <f ca="1">_xlfn.COVARIANCE.P($AN$102:$AN$1102,'Flight Input'!U819:U1819)</f>
        <v>0</v>
      </c>
    </row>
    <row r="820" spans="1:44" x14ac:dyDescent="0.3">
      <c r="A820">
        <v>818</v>
      </c>
      <c r="B820">
        <f>'Flight Input'!M820</f>
        <v>17.410115999999107</v>
      </c>
      <c r="C820">
        <f ca="1">INDIRECT(CONCATENATE("'Flight Input'!",Analysis!$B$2,A820+2))</f>
        <v>9.48900699</v>
      </c>
      <c r="D820">
        <f t="shared" si="1630"/>
        <v>2.2790999995777383E-2</v>
      </c>
      <c r="F820">
        <f t="shared" ca="1" si="1636"/>
        <v>171.02183190373867</v>
      </c>
      <c r="G820">
        <f t="shared" ca="1" si="1637"/>
        <v>1490.5400879478404</v>
      </c>
      <c r="I820">
        <f>SUM(D$2:D820)/COUNT(D$2:D820)</f>
        <v>2.1219457212718423E-2</v>
      </c>
      <c r="J820">
        <f t="shared" si="1631"/>
        <v>1.0740614035177589</v>
      </c>
      <c r="L820">
        <f ca="1">VARA(C$2:C820)</f>
        <v>9.7109651423779489E-2</v>
      </c>
      <c r="M820">
        <f t="shared" ca="1" si="1632"/>
        <v>4.061295644196829E-3</v>
      </c>
      <c r="N820">
        <f t="shared" ca="1" si="1638"/>
        <v>4.1764920371039347</v>
      </c>
      <c r="O820" t="b">
        <f ca="1">IF(OR(O819,M820*MIN((B820-B$2)*Analysis!$B$19,1)&gt;Analysis!$B$18),TRUE,FALSE)</f>
        <v>1</v>
      </c>
      <c r="P820" t="b">
        <f>IF(OR('Flight Input'!N820=3,'Flight Input'!N820=9),TRUE,FALSE)</f>
        <v>1</v>
      </c>
      <c r="Q820">
        <f ca="1">IF(O820,Q819,SUM(C$2:C820)/COUNT(C$2:C820))+(Analysis!$D$14-500)/1000000</f>
        <v>9.88238436411749</v>
      </c>
      <c r="R820">
        <f t="shared" ca="1" si="1633"/>
        <v>-0.39337737411748996</v>
      </c>
      <c r="S820">
        <f t="shared" ca="1" si="1639"/>
        <v>-9.6400543921264931E-2</v>
      </c>
      <c r="T820">
        <f ca="1">IF(P820,T819+S820*$D820,0)</f>
        <v>-0.7211120892062951</v>
      </c>
      <c r="U820">
        <f ca="1">IF($P820,T820*Analysis!$B$28+Analysis!$B$29,0)</f>
        <v>0.29744395539685237</v>
      </c>
      <c r="V820">
        <f ca="1">U820-'Flight Input'!$U820</f>
        <v>-5.5560446031476252E-3</v>
      </c>
      <c r="W820">
        <f ca="1">MEDIAN2(R820,Analysis!$B$5,2)</f>
        <v>-0.39337737411748996</v>
      </c>
      <c r="X820">
        <f t="shared" ref="X820:Y820" ca="1" si="1736">X819+W820*$D820</f>
        <v>-9.6400543921264931E-2</v>
      </c>
      <c r="Y820">
        <f t="shared" ca="1" si="1736"/>
        <v>-0.64471196572239686</v>
      </c>
      <c r="AA820">
        <f ca="1">AVERAGE2(W820,Analysis!$B$6,2)</f>
        <v>-0.39337737411748996</v>
      </c>
      <c r="AB820">
        <f t="shared" ref="AB820:AC820" ca="1" si="1737">AB819+AA820*$D820</f>
        <v>-9.6400543921264931E-2</v>
      </c>
      <c r="AC820">
        <f t="shared" ca="1" si="1737"/>
        <v>-0.64471196572239686</v>
      </c>
      <c r="AF820">
        <f ca="1">IF(B820&gt;0,C820-Analysis!$B$14,0)</f>
        <v>-0.36416040145715201</v>
      </c>
      <c r="AG820">
        <f ca="1">IF(B820&gt;0,AG819+AF820*$D820,0)</f>
        <v>-4.6787441932842014E-3</v>
      </c>
      <c r="AH820">
        <f ca="1">IF(B820&gt;0,AH819+AG820*$D820,0)</f>
        <v>-0.48414853741129227</v>
      </c>
      <c r="AI820">
        <f ca="1">IF(AND(B820&gt;Analysis!$B$39,B820&lt;Analysis!$B$40),FilterInput(AF820,Analysis!$B$34,Analysis!$B$35),0)</f>
        <v>-0.36416040145715201</v>
      </c>
      <c r="AJ820">
        <f ca="1">MEDIAN2(AI820,Analysis!$B$5,2)</f>
        <v>-0.36416040145715201</v>
      </c>
      <c r="AK820">
        <f ca="1">AVERAGE2(AJ820,Analysis!$B$6,2)</f>
        <v>-0.36416040145715201</v>
      </c>
      <c r="AL820">
        <f ca="1">INTEGRAL2(R820,$B820,AL819,R819,$B819,Analysis!$B$22)</f>
        <v>-9.6400543921264931E-2</v>
      </c>
      <c r="AM820">
        <f ca="1">IF(AND(B820&lt;Analysis!$B$40,B820&gt;0),INTEGRAL2(AL820,$B820,AM819,AL819,$B819,Analysis!$B$23),0)</f>
        <v>-0.64471196572239675</v>
      </c>
      <c r="AN820">
        <f ca="1">IF($P820,AM820*Analysis!$B$30+Analysis!$B$31,0)</f>
        <v>0.30364401713880163</v>
      </c>
      <c r="AO820">
        <f ca="1">AN820-'Flight Input'!$U820</f>
        <v>6.4401713880163358E-4</v>
      </c>
      <c r="AQ820">
        <f>Analysis!$B$36*'Flight Input'!U820+IF('Flight Input'!U820 &gt; 0,Analysis!$B$37,0)</f>
        <v>-0.86793899999999991</v>
      </c>
      <c r="AR820">
        <f ca="1">_xlfn.COVARIANCE.P($AN$102:$AN$1102,'Flight Input'!U820:U1820)</f>
        <v>0</v>
      </c>
    </row>
    <row r="821" spans="1:44" x14ac:dyDescent="0.3">
      <c r="A821">
        <v>819</v>
      </c>
      <c r="B821">
        <f>'Flight Input'!M821</f>
        <v>17.429189999995288</v>
      </c>
      <c r="C821">
        <f ca="1">INDIRECT(CONCATENATE("'Flight Input'!",Analysis!$B$2,A821+2))</f>
        <v>9.5910309900000001</v>
      </c>
      <c r="D821">
        <f t="shared" si="1630"/>
        <v>1.9073999996180646E-2</v>
      </c>
      <c r="F821">
        <f t="shared" ca="1" si="1636"/>
        <v>171.2047712288053</v>
      </c>
      <c r="G821">
        <f t="shared" ca="1" si="1637"/>
        <v>1493.8056477536047</v>
      </c>
      <c r="I821">
        <f>SUM(D$2:D821)/COUNT(D$2:D821)</f>
        <v>2.1216837606837426E-2</v>
      </c>
      <c r="J821">
        <f t="shared" si="1631"/>
        <v>0.89900296875693575</v>
      </c>
      <c r="L821">
        <f ca="1">VARA(C$2:C821)</f>
        <v>9.7110808828535636E-2</v>
      </c>
      <c r="M821">
        <f t="shared" ca="1" si="1632"/>
        <v>6.0679708313864585E-5</v>
      </c>
      <c r="N821">
        <f t="shared" ca="1" si="1638"/>
        <v>5.3488518412723742</v>
      </c>
      <c r="O821" t="b">
        <f ca="1">IF(OR(O820,M821*MIN((B821-B$2)*Analysis!$B$19,1)&gt;Analysis!$B$18),TRUE,FALSE)</f>
        <v>1</v>
      </c>
      <c r="P821" t="b">
        <f>IF(OR('Flight Input'!N821=3,'Flight Input'!N821=9),TRUE,FALSE)</f>
        <v>1</v>
      </c>
      <c r="Q821">
        <f ca="1">IF(O821,Q820,SUM(C$2:C821)/COUNT(C$2:C821))+(Analysis!$D$14-500)/1000000</f>
        <v>9.8824943641174894</v>
      </c>
      <c r="R821">
        <f t="shared" ca="1" si="1633"/>
        <v>-0.29146337411748924</v>
      </c>
      <c r="S821">
        <f t="shared" ca="1" si="1639"/>
        <v>-0.10195991631806872</v>
      </c>
      <c r="T821">
        <f ca="1">IF(P821,T820+S821*$D821,0)</f>
        <v>-0.72305687264975649</v>
      </c>
      <c r="U821">
        <f ca="1">IF($P821,T821*Analysis!$B$28+Analysis!$B$29,0)</f>
        <v>0.29647156367512167</v>
      </c>
      <c r="V821">
        <f ca="1">U821-'Flight Input'!$U821</f>
        <v>-7.5284363248783182E-3</v>
      </c>
      <c r="W821">
        <f ca="1">MEDIAN2(R821,Analysis!$B$5,2)</f>
        <v>-0.29146337411748924</v>
      </c>
      <c r="X821">
        <f t="shared" ref="X821:Y821" ca="1" si="1738">X820+W821*$D821</f>
        <v>-0.10195991631806872</v>
      </c>
      <c r="Y821">
        <f t="shared" ca="1" si="1738"/>
        <v>-0.64665674916585825</v>
      </c>
      <c r="AA821">
        <f ca="1">AVERAGE2(W821,Analysis!$B$6,2)</f>
        <v>-0.29146337411748924</v>
      </c>
      <c r="AB821">
        <f t="shared" ref="AB821:AC821" ca="1" si="1739">AB820+AA821*$D821</f>
        <v>-0.10195991631806872</v>
      </c>
      <c r="AC821">
        <f t="shared" ca="1" si="1739"/>
        <v>-0.64665674916585825</v>
      </c>
      <c r="AF821">
        <f ca="1">IF(B821&gt;0,C821-Analysis!$B$14,0)</f>
        <v>-0.26213640145715189</v>
      </c>
      <c r="AG821">
        <f ca="1">IF(B821&gt;0,AG820+AF821*$D821,0)</f>
        <v>-9.6787339136767247E-3</v>
      </c>
      <c r="AH821">
        <f ca="1">IF(B821&gt;0,AH820+AG821*$D821,0)</f>
        <v>-0.48433314958192475</v>
      </c>
      <c r="AI821">
        <f ca="1">IF(AND(B821&gt;Analysis!$B$39,B821&lt;Analysis!$B$40),FilterInput(AF821,Analysis!$B$34,Analysis!$B$35),0)</f>
        <v>-0.26213640145715189</v>
      </c>
      <c r="AJ821">
        <f ca="1">MEDIAN2(AI821,Analysis!$B$5,2)</f>
        <v>-0.26213640145715189</v>
      </c>
      <c r="AK821">
        <f ca="1">AVERAGE2(AJ821,Analysis!$B$6,2)</f>
        <v>-0.26213640145715189</v>
      </c>
      <c r="AL821">
        <f ca="1">INTEGRAL2(R821,$B821,AL820,R820,$B820,Analysis!$B$22)</f>
        <v>-0.10195991631806872</v>
      </c>
      <c r="AM821">
        <f ca="1">IF(AND(B821&lt;Analysis!$B$40,B821&gt;0),INTEGRAL2(AL821,$B821,AM820,AL820,$B820,Analysis!$B$23),0)</f>
        <v>-0.64665674916585814</v>
      </c>
      <c r="AN821">
        <f ca="1">IF($P821,AM821*Analysis!$B$30+Analysis!$B$31,0)</f>
        <v>0.30267162541707093</v>
      </c>
      <c r="AO821">
        <f ca="1">AN821-'Flight Input'!$U821</f>
        <v>-1.3283745829290594E-3</v>
      </c>
      <c r="AQ821">
        <f>Analysis!$B$36*'Flight Input'!U821+IF('Flight Input'!U821 &gt; 0,Analysis!$B$37,0)</f>
        <v>-0.86595199999999994</v>
      </c>
      <c r="AR821">
        <f ca="1">_xlfn.COVARIANCE.P($AN$102:$AN$1102,'Flight Input'!U821:U1821)</f>
        <v>0</v>
      </c>
    </row>
    <row r="822" spans="1:44" x14ac:dyDescent="0.3">
      <c r="A822">
        <v>820</v>
      </c>
      <c r="B822">
        <f>'Flight Input'!M822</f>
        <v>17.450786999994307</v>
      </c>
      <c r="C822">
        <f ca="1">INDIRECT(CONCATENATE("'Flight Input'!",Analysis!$B$2,A822+2))</f>
        <v>9.4785789600000001</v>
      </c>
      <c r="D822">
        <f t="shared" si="1630"/>
        <v>2.1596999999019317E-2</v>
      </c>
      <c r="F822">
        <f t="shared" ca="1" si="1636"/>
        <v>171.40948009859511</v>
      </c>
      <c r="G822">
        <f t="shared" ca="1" si="1637"/>
        <v>1497.507578295126</v>
      </c>
      <c r="I822">
        <f>SUM(D$2:D822)/COUNT(D$2:D822)</f>
        <v>2.1217301219510817E-2</v>
      </c>
      <c r="J822">
        <f t="shared" si="1631"/>
        <v>1.0178957151798054</v>
      </c>
      <c r="L822">
        <f ca="1">VARA(C$2:C822)</f>
        <v>9.7212803995995772E-2</v>
      </c>
      <c r="M822">
        <f t="shared" ca="1" si="1632"/>
        <v>4.7226544179639774E-3</v>
      </c>
      <c r="N822">
        <f t="shared" ca="1" si="1638"/>
        <v>-5.206835671857494</v>
      </c>
      <c r="O822" t="b">
        <f ca="1">IF(OR(O821,M822*MIN((B822-B$2)*Analysis!$B$19,1)&gt;Analysis!$B$18),TRUE,FALSE)</f>
        <v>1</v>
      </c>
      <c r="P822" t="b">
        <f>IF(OR('Flight Input'!N822=3,'Flight Input'!N822=9),TRUE,FALSE)</f>
        <v>1</v>
      </c>
      <c r="Q822">
        <f ca="1">IF(O822,Q821,SUM(C$2:C822)/COUNT(C$2:C822))+(Analysis!$D$14-500)/1000000</f>
        <v>9.8826043641174888</v>
      </c>
      <c r="R822">
        <f t="shared" ca="1" si="1633"/>
        <v>-0.40402540411748866</v>
      </c>
      <c r="S822">
        <f t="shared" ca="1" si="1639"/>
        <v>-0.1106856529703979</v>
      </c>
      <c r="T822">
        <f ca="1">IF(P822,T821+S822*$D822,0)</f>
        <v>-0.72544735069684962</v>
      </c>
      <c r="U822">
        <f ca="1">IF($P822,T822*Analysis!$B$28+Analysis!$B$29,0)</f>
        <v>0.29527632465157511</v>
      </c>
      <c r="V822">
        <f ca="1">U822-'Flight Input'!$U822</f>
        <v>-1.0723675348424888E-2</v>
      </c>
      <c r="W822">
        <f ca="1">MEDIAN2(R822,Analysis!$B$5,2)</f>
        <v>-0.40402540411748866</v>
      </c>
      <c r="X822">
        <f t="shared" ref="X822:Y822" ca="1" si="1740">X821+W822*$D822</f>
        <v>-0.1106856529703979</v>
      </c>
      <c r="Y822">
        <f t="shared" ca="1" si="1740"/>
        <v>-0.64904722721295138</v>
      </c>
      <c r="AA822">
        <f ca="1">AVERAGE2(W822,Analysis!$B$6,2)</f>
        <v>-0.40402540411748866</v>
      </c>
      <c r="AB822">
        <f t="shared" ref="AB822:AC822" ca="1" si="1741">AB821+AA822*$D822</f>
        <v>-0.1106856529703979</v>
      </c>
      <c r="AC822">
        <f t="shared" ca="1" si="1741"/>
        <v>-0.64904722721295138</v>
      </c>
      <c r="AF822">
        <f ca="1">IF(B822&gt;0,C822-Analysis!$B$14,0)</f>
        <v>-0.37458843145715193</v>
      </c>
      <c r="AG822">
        <f ca="1">IF(B822&gt;0,AG821+AF822*$D822,0)</f>
        <v>-1.7768720267489484E-2</v>
      </c>
      <c r="AH822">
        <f ca="1">IF(B822&gt;0,AH821+AG822*$D822,0)</f>
        <v>-0.48471690063352429</v>
      </c>
      <c r="AI822">
        <f ca="1">IF(AND(B822&gt;Analysis!$B$39,B822&lt;Analysis!$B$40),FilterInput(AF822,Analysis!$B$34,Analysis!$B$35),0)</f>
        <v>-0.37458843145715193</v>
      </c>
      <c r="AJ822">
        <f ca="1">MEDIAN2(AI822,Analysis!$B$5,2)</f>
        <v>-0.37458843145715193</v>
      </c>
      <c r="AK822">
        <f ca="1">AVERAGE2(AJ822,Analysis!$B$6,2)</f>
        <v>-0.37458843145715193</v>
      </c>
      <c r="AL822">
        <f ca="1">INTEGRAL2(R822,$B822,AL821,R821,$B821,Analysis!$B$22)</f>
        <v>-0.11068565297039791</v>
      </c>
      <c r="AM822">
        <f ca="1">IF(AND(B822&lt;Analysis!$B$40,B822&gt;0),INTEGRAL2(AL822,$B822,AM821,AL821,$B821,Analysis!$B$23),0)</f>
        <v>-0.64904722721295127</v>
      </c>
      <c r="AN822">
        <f ca="1">IF($P822,AM822*Analysis!$B$30+Analysis!$B$31,0)</f>
        <v>0.30147638639352436</v>
      </c>
      <c r="AO822">
        <f ca="1">AN822-'Flight Input'!$U822</f>
        <v>-4.5236136064756294E-3</v>
      </c>
      <c r="AQ822">
        <f>Analysis!$B$36*'Flight Input'!U822+IF('Flight Input'!U822 &gt; 0,Analysis!$B$37,0)</f>
        <v>-0.86197799999999991</v>
      </c>
      <c r="AR822">
        <f ca="1">_xlfn.COVARIANCE.P($AN$102:$AN$1102,'Flight Input'!U822:U1822)</f>
        <v>0</v>
      </c>
    </row>
    <row r="823" spans="1:44" x14ac:dyDescent="0.3">
      <c r="A823">
        <v>821</v>
      </c>
      <c r="B823">
        <f>'Flight Input'!M823</f>
        <v>17.472670999995898</v>
      </c>
      <c r="C823">
        <f ca="1">INDIRECT(CONCATENATE("'Flight Input'!",Analysis!$B$2,A823+2))</f>
        <v>9.4572029700000009</v>
      </c>
      <c r="D823">
        <f t="shared" si="1630"/>
        <v>2.188400000159163E-2</v>
      </c>
      <c r="F823">
        <f t="shared" ca="1" si="1636"/>
        <v>171.61644152840563</v>
      </c>
      <c r="G823">
        <f t="shared" ca="1" si="1637"/>
        <v>1501.2632325018067</v>
      </c>
      <c r="I823">
        <f>SUM(D$2:D823)/COUNT(D$2:D823)</f>
        <v>2.1218113276492645E-2</v>
      </c>
      <c r="J823">
        <f t="shared" si="1631"/>
        <v>1.0313829376072148</v>
      </c>
      <c r="L823">
        <f ca="1">VARA(C$2:C823)</f>
        <v>9.7336669031351145E-2</v>
      </c>
      <c r="M823">
        <f t="shared" ca="1" si="1632"/>
        <v>5.6600729001262768E-3</v>
      </c>
      <c r="N823">
        <f t="shared" ca="1" si="1638"/>
        <v>-0.97678623644875484</v>
      </c>
      <c r="O823" t="b">
        <f ca="1">IF(OR(O822,M823*MIN((B823-B$2)*Analysis!$B$19,1)&gt;Analysis!$B$18),TRUE,FALSE)</f>
        <v>1</v>
      </c>
      <c r="P823" t="b">
        <f>IF(OR('Flight Input'!N823=3,'Flight Input'!N823=9),TRUE,FALSE)</f>
        <v>1</v>
      </c>
      <c r="Q823">
        <f ca="1">IF(O823,Q822,SUM(C$2:C823)/COUNT(C$2:C823))+(Analysis!$D$14-500)/1000000</f>
        <v>9.8827143641174882</v>
      </c>
      <c r="R823">
        <f t="shared" ca="1" si="1633"/>
        <v>-0.42551139411748728</v>
      </c>
      <c r="S823">
        <f t="shared" ca="1" si="1639"/>
        <v>-0.11999754431994225</v>
      </c>
      <c r="T823">
        <f ca="1">IF(P823,T822+S823*$D823,0)</f>
        <v>-0.72807337695693819</v>
      </c>
      <c r="U823">
        <f ca="1">IF($P823,T823*Analysis!$B$28+Analysis!$B$29,0)</f>
        <v>0.29396331152153082</v>
      </c>
      <c r="V823">
        <f ca="1">U823-'Flight Input'!$U823</f>
        <v>-1.3036688478469172E-2</v>
      </c>
      <c r="W823">
        <f ca="1">MEDIAN2(R823,Analysis!$B$5,2)</f>
        <v>-0.42551139411748728</v>
      </c>
      <c r="X823">
        <f t="shared" ref="X823:Y823" ca="1" si="1742">X822+W823*$D823</f>
        <v>-0.11999754431994225</v>
      </c>
      <c r="Y823">
        <f t="shared" ca="1" si="1742"/>
        <v>-0.65167325347303995</v>
      </c>
      <c r="AA823">
        <f ca="1">AVERAGE2(W823,Analysis!$B$6,2)</f>
        <v>-0.42551139411748728</v>
      </c>
      <c r="AB823">
        <f t="shared" ref="AB823:AC823" ca="1" si="1743">AB822+AA823*$D823</f>
        <v>-0.11999754431994225</v>
      </c>
      <c r="AC823">
        <f t="shared" ca="1" si="1743"/>
        <v>-0.65167325347303995</v>
      </c>
      <c r="AF823">
        <f ca="1">IF(B823&gt;0,C823-Analysis!$B$14,0)</f>
        <v>-0.39596442145715116</v>
      </c>
      <c r="AG823">
        <f ca="1">IF(B823&gt;0,AG822+AF823*$D823,0)</f>
        <v>-2.6434005667288006E-2</v>
      </c>
      <c r="AH823">
        <f ca="1">IF(B823&gt;0,AH822+AG823*$D823,0)</f>
        <v>-0.48529538241358927</v>
      </c>
      <c r="AI823">
        <f ca="1">IF(AND(B823&gt;Analysis!$B$39,B823&lt;Analysis!$B$40),FilterInput(AF823,Analysis!$B$34,Analysis!$B$35),0)</f>
        <v>-0.39596442145715116</v>
      </c>
      <c r="AJ823">
        <f ca="1">MEDIAN2(AI823,Analysis!$B$5,2)</f>
        <v>-0.39596442145715116</v>
      </c>
      <c r="AK823">
        <f ca="1">AVERAGE2(AJ823,Analysis!$B$6,2)</f>
        <v>-0.39596442145715116</v>
      </c>
      <c r="AL823">
        <f ca="1">INTEGRAL2(R823,$B823,AL822,R822,$B822,Analysis!$B$22)</f>
        <v>-0.11999754431994226</v>
      </c>
      <c r="AM823">
        <f ca="1">IF(AND(B823&lt;Analysis!$B$40,B823&gt;0),INTEGRAL2(AL823,$B823,AM822,AL822,$B822,Analysis!$B$23),0)</f>
        <v>-0.65167325347303984</v>
      </c>
      <c r="AN823">
        <f ca="1">IF($P823,AM823*Analysis!$B$30+Analysis!$B$31,0)</f>
        <v>0.30016337326348008</v>
      </c>
      <c r="AO823">
        <f ca="1">AN823-'Flight Input'!$U823</f>
        <v>-6.8366267365199129E-3</v>
      </c>
      <c r="AQ823">
        <f>Analysis!$B$36*'Flight Input'!U823+IF('Flight Input'!U823 &gt; 0,Analysis!$B$37,0)</f>
        <v>-0.85999099999999995</v>
      </c>
      <c r="AR823">
        <f ca="1">_xlfn.COVARIANCE.P($AN$102:$AN$1102,'Flight Input'!U823:U1823)</f>
        <v>0</v>
      </c>
    </row>
    <row r="824" spans="1:44" x14ac:dyDescent="0.3">
      <c r="A824">
        <v>822</v>
      </c>
      <c r="B824">
        <f>'Flight Input'!M824</f>
        <v>17.49282200000016</v>
      </c>
      <c r="C824">
        <f ca="1">INDIRECT(CONCATENATE("'Flight Input'!",Analysis!$B$2,A824+2))</f>
        <v>9.6222660300000005</v>
      </c>
      <c r="D824">
        <f t="shared" si="1630"/>
        <v>2.0151000004261732E-2</v>
      </c>
      <c r="F824">
        <f t="shared" ca="1" si="1636"/>
        <v>171.81033981121718</v>
      </c>
      <c r="G824">
        <f t="shared" ca="1" si="1637"/>
        <v>1504.7253826600747</v>
      </c>
      <c r="I824">
        <f>SUM(D$2:D824)/COUNT(D$2:D824)</f>
        <v>2.1216815085163897E-2</v>
      </c>
      <c r="J824">
        <f t="shared" si="1631"/>
        <v>0.94976554790980627</v>
      </c>
      <c r="L824">
        <f ca="1">VARA(C$2:C824)</f>
        <v>9.7313961603912327E-2</v>
      </c>
      <c r="M824">
        <f t="shared" ca="1" si="1632"/>
        <v>-1.1268635518840193E-3</v>
      </c>
      <c r="N824">
        <f t="shared" ca="1" si="1638"/>
        <v>8.1913086181872075</v>
      </c>
      <c r="O824" t="b">
        <f ca="1">IF(OR(O823,M824*MIN((B824-B$2)*Analysis!$B$19,1)&gt;Analysis!$B$18),TRUE,FALSE)</f>
        <v>1</v>
      </c>
      <c r="P824" t="b">
        <f>IF(OR('Flight Input'!N824=3,'Flight Input'!N824=9),TRUE,FALSE)</f>
        <v>1</v>
      </c>
      <c r="Q824">
        <f ca="1">IF(O824,Q823,SUM(C$2:C824)/COUNT(C$2:C824))+(Analysis!$D$14-500)/1000000</f>
        <v>9.8828243641174875</v>
      </c>
      <c r="R824">
        <f t="shared" ca="1" si="1633"/>
        <v>-0.26055833411748708</v>
      </c>
      <c r="S824">
        <f t="shared" ca="1" si="1639"/>
        <v>-0.12524805531185415</v>
      </c>
      <c r="T824">
        <f ca="1">IF(P824,T823+S824*$D824,0)</f>
        <v>-0.73059725052006108</v>
      </c>
      <c r="U824">
        <f ca="1">IF($P824,T824*Analysis!$B$28+Analysis!$B$29,0)</f>
        <v>0.29270137473996938</v>
      </c>
      <c r="V824">
        <f ca="1">U824-'Flight Input'!$U824</f>
        <v>-1.5298625260030618E-2</v>
      </c>
      <c r="W824">
        <f ca="1">MEDIAN2(R824,Analysis!$B$5,2)</f>
        <v>-0.26055833411748708</v>
      </c>
      <c r="X824">
        <f t="shared" ref="X824:Y824" ca="1" si="1744">X823+W824*$D824</f>
        <v>-0.12524805531185415</v>
      </c>
      <c r="Y824">
        <f t="shared" ca="1" si="1744"/>
        <v>-0.65419712703616284</v>
      </c>
      <c r="AA824">
        <f ca="1">AVERAGE2(W824,Analysis!$B$6,2)</f>
        <v>-0.26055833411748708</v>
      </c>
      <c r="AB824">
        <f t="shared" ref="AB824:AC824" ca="1" si="1745">AB823+AA824*$D824</f>
        <v>-0.12524805531185415</v>
      </c>
      <c r="AC824">
        <f t="shared" ca="1" si="1745"/>
        <v>-0.65419712703616284</v>
      </c>
      <c r="AF824">
        <f ca="1">IF(B824&gt;0,C824-Analysis!$B$14,0)</f>
        <v>-0.23090136145715157</v>
      </c>
      <c r="AG824">
        <f ca="1">IF(B824&gt;0,AG823+AF824*$D824,0)</f>
        <v>-3.1086899002995105E-2</v>
      </c>
      <c r="AH824">
        <f ca="1">IF(B824&gt;0,AH823+AG824*$D824,0)</f>
        <v>-0.48592181451553113</v>
      </c>
      <c r="AI824">
        <f ca="1">IF(AND(B824&gt;Analysis!$B$39,B824&lt;Analysis!$B$40),FilterInput(AF824,Analysis!$B$34,Analysis!$B$35),0)</f>
        <v>-0.23090136145715157</v>
      </c>
      <c r="AJ824">
        <f ca="1">MEDIAN2(AI824,Analysis!$B$5,2)</f>
        <v>-0.23090136145715157</v>
      </c>
      <c r="AK824">
        <f ca="1">AVERAGE2(AJ824,Analysis!$B$6,2)</f>
        <v>-0.23090136145715157</v>
      </c>
      <c r="AL824">
        <f ca="1">INTEGRAL2(R824,$B824,AL823,R823,$B823,Analysis!$B$22)</f>
        <v>-0.12524805531185418</v>
      </c>
      <c r="AM824">
        <f ca="1">IF(AND(B824&lt;Analysis!$B$40,B824&gt;0),INTEGRAL2(AL824,$B824,AM823,AL823,$B823,Analysis!$B$23),0)</f>
        <v>-0.65419712703616284</v>
      </c>
      <c r="AN824">
        <f ca="1">IF($P824,AM824*Analysis!$B$30+Analysis!$B$31,0)</f>
        <v>0.29890143648191858</v>
      </c>
      <c r="AO824">
        <f ca="1">AN824-'Flight Input'!$U824</f>
        <v>-9.0985635180814151E-3</v>
      </c>
      <c r="AQ824">
        <f>Analysis!$B$36*'Flight Input'!U824+IF('Flight Input'!U824 &gt; 0,Analysis!$B$37,0)</f>
        <v>-0.85800399999999999</v>
      </c>
      <c r="AR824">
        <f ca="1">_xlfn.COVARIANCE.P($AN$102:$AN$1102,'Flight Input'!U824:U1824)</f>
        <v>0</v>
      </c>
    </row>
    <row r="825" spans="1:44" x14ac:dyDescent="0.3">
      <c r="A825">
        <v>823</v>
      </c>
      <c r="B825">
        <f>'Flight Input'!M825</f>
        <v>17.498500999994576</v>
      </c>
      <c r="C825">
        <f ca="1">INDIRECT(CONCATENATE("'Flight Input'!",Analysis!$B$2,A825+2))</f>
        <v>9.859795560000002</v>
      </c>
      <c r="D825">
        <f t="shared" si="1630"/>
        <v>5.6789999944157898E-3</v>
      </c>
      <c r="F825">
        <f t="shared" ca="1" si="1636"/>
        <v>171.86633359014735</v>
      </c>
      <c r="G825">
        <f t="shared" ca="1" si="1637"/>
        <v>1505.7014115675734</v>
      </c>
      <c r="I825">
        <f>SUM(D$2:D825)/COUNT(D$2:D825)</f>
        <v>2.1197935601457035E-2</v>
      </c>
      <c r="J825">
        <f t="shared" si="1631"/>
        <v>0.26790344593864346</v>
      </c>
      <c r="L825">
        <f ca="1">VARA(C$2:C825)</f>
        <v>9.7197940063250832E-2</v>
      </c>
      <c r="M825">
        <f t="shared" ca="1" si="1632"/>
        <v>-2.0429924419014017E-2</v>
      </c>
      <c r="N825">
        <f t="shared" ca="1" si="1638"/>
        <v>41.825942988830143</v>
      </c>
      <c r="O825" t="b">
        <f ca="1">IF(OR(O824,M825*MIN((B825-B$2)*Analysis!$B$19,1)&gt;Analysis!$B$18),TRUE,FALSE)</f>
        <v>1</v>
      </c>
      <c r="P825" t="b">
        <f>IF(OR('Flight Input'!N825=3,'Flight Input'!N825=9),TRUE,FALSE)</f>
        <v>1</v>
      </c>
      <c r="Q825">
        <f ca="1">IF(O825,Q824,SUM(C$2:C825)/COUNT(C$2:C825))+(Analysis!$D$14-500)/1000000</f>
        <v>9.8829343641174869</v>
      </c>
      <c r="R825">
        <f t="shared" ca="1" si="1633"/>
        <v>-2.3138804117484923E-2</v>
      </c>
      <c r="S825">
        <f t="shared" ca="1" si="1639"/>
        <v>-0.12537946058030813</v>
      </c>
      <c r="T825">
        <f ca="1">IF(P825,T824+S825*$D825,0)</f>
        <v>-0.73130928047599653</v>
      </c>
      <c r="U825">
        <f ca="1">IF($P825,T825*Analysis!$B$28+Analysis!$B$29,0)</f>
        <v>0.29234535976200166</v>
      </c>
      <c r="V825">
        <f ca="1">U825-'Flight Input'!$U825</f>
        <v>-1.6654640237998342E-2</v>
      </c>
      <c r="W825">
        <f ca="1">MEDIAN2(R825,Analysis!$B$5,2)</f>
        <v>-2.3138804117484923E-2</v>
      </c>
      <c r="X825">
        <f t="shared" ref="X825:Y825" ca="1" si="1746">X824+W825*$D825</f>
        <v>-0.12537946058030813</v>
      </c>
      <c r="Y825">
        <f t="shared" ca="1" si="1746"/>
        <v>-0.65490915699209828</v>
      </c>
      <c r="AA825">
        <f ca="1">AVERAGE2(W825,Analysis!$B$6,2)</f>
        <v>-2.3138804117484923E-2</v>
      </c>
      <c r="AB825">
        <f t="shared" ref="AB825:AC825" ca="1" si="1747">AB824+AA825*$D825</f>
        <v>-0.12537946058030813</v>
      </c>
      <c r="AC825">
        <f t="shared" ca="1" si="1747"/>
        <v>-0.65490915699209828</v>
      </c>
      <c r="AF825">
        <f ca="1">IF(B825&gt;0,C825-Analysis!$B$14,0)</f>
        <v>6.628168542849977E-3</v>
      </c>
      <c r="AG825">
        <f ca="1">IF(B825&gt;0,AG824+AF825*$D825,0)</f>
        <v>-3.1049257633877274E-2</v>
      </c>
      <c r="AH825">
        <f ca="1">IF(B825&gt;0,AH824+AG825*$D825,0)</f>
        <v>-0.48609814324946055</v>
      </c>
      <c r="AI825">
        <f ca="1">IF(AND(B825&gt;Analysis!$B$39,B825&lt;Analysis!$B$40),FilterInput(AF825,Analysis!$B$34,Analysis!$B$35),0)</f>
        <v>6.628168542849977E-3</v>
      </c>
      <c r="AJ825">
        <f ca="1">MEDIAN2(AI825,Analysis!$B$5,2)</f>
        <v>6.628168542849977E-3</v>
      </c>
      <c r="AK825">
        <f ca="1">AVERAGE2(AJ825,Analysis!$B$6,2)</f>
        <v>6.628168542849977E-3</v>
      </c>
      <c r="AL825">
        <f ca="1">INTEGRAL2(R825,$B825,AL824,R824,$B824,Analysis!$B$22)</f>
        <v>-0.12537946058030816</v>
      </c>
      <c r="AM825">
        <f ca="1">IF(AND(B825&lt;Analysis!$B$40,B825&gt;0),INTEGRAL2(AL825,$B825,AM824,AL824,$B824,Analysis!$B$23),0)</f>
        <v>-0.65490915699209828</v>
      </c>
      <c r="AN825">
        <f ca="1">IF($P825,AM825*Analysis!$B$30+Analysis!$B$31,0)</f>
        <v>0.29854542150395086</v>
      </c>
      <c r="AO825">
        <f ca="1">AN825-'Flight Input'!$U825</f>
        <v>-1.0454578496049138E-2</v>
      </c>
      <c r="AQ825">
        <f>Analysis!$B$36*'Flight Input'!U825+IF('Flight Input'!U825 &gt; 0,Analysis!$B$37,0)</f>
        <v>-0.85601699999999992</v>
      </c>
      <c r="AR825">
        <f ca="1">_xlfn.COVARIANCE.P($AN$102:$AN$1102,'Flight Input'!U825:U1825)</f>
        <v>0</v>
      </c>
    </row>
    <row r="826" spans="1:44" x14ac:dyDescent="0.3">
      <c r="A826">
        <v>824</v>
      </c>
      <c r="B826">
        <f>'Flight Input'!M826</f>
        <v>17.530920999997761</v>
      </c>
      <c r="C826">
        <f ca="1">INDIRECT(CONCATENATE("'Flight Input'!",Analysis!$B$2,A826+2))</f>
        <v>9.7385047200000017</v>
      </c>
      <c r="D826">
        <f t="shared" si="1630"/>
        <v>3.2420000003185123E-2</v>
      </c>
      <c r="F826">
        <f t="shared" ca="1" si="1636"/>
        <v>172.18205591320077</v>
      </c>
      <c r="G826">
        <f t="shared" ca="1" si="1637"/>
        <v>1511.2835538208278</v>
      </c>
      <c r="I826">
        <f>SUM(D$2:D826)/COUNT(D$2:D826)</f>
        <v>2.1211554611653305E-2</v>
      </c>
      <c r="J826">
        <f t="shared" si="1631"/>
        <v>1.5284122543933705</v>
      </c>
      <c r="L826">
        <f ca="1">VARA(C$2:C826)</f>
        <v>9.7112591650033178E-2</v>
      </c>
      <c r="M826">
        <f t="shared" ca="1" si="1632"/>
        <v>-2.6325852316245652E-3</v>
      </c>
      <c r="N826">
        <f t="shared" ca="1" si="1638"/>
        <v>-3.7412350397311553</v>
      </c>
      <c r="O826" t="b">
        <f ca="1">IF(OR(O825,M826*MIN((B826-B$2)*Analysis!$B$19,1)&gt;Analysis!$B$18),TRUE,FALSE)</f>
        <v>1</v>
      </c>
      <c r="P826" t="b">
        <f>IF(OR('Flight Input'!N826=3,'Flight Input'!N826=9),TRUE,FALSE)</f>
        <v>1</v>
      </c>
      <c r="Q826">
        <f ca="1">IF(O826,Q825,SUM(C$2:C826)/COUNT(C$2:C826))+(Analysis!$D$14-500)/1000000</f>
        <v>9.8830443641174863</v>
      </c>
      <c r="R826">
        <f t="shared" ca="1" si="1633"/>
        <v>-0.14453964411748466</v>
      </c>
      <c r="S826">
        <f t="shared" ca="1" si="1639"/>
        <v>-0.13006543584305735</v>
      </c>
      <c r="T826">
        <f ca="1">IF(P826,T825+S826*$D826,0)</f>
        <v>-0.73552600190644268</v>
      </c>
      <c r="U826">
        <f ca="1">IF($P826,T826*Analysis!$B$28+Analysis!$B$29,0)</f>
        <v>0.29023699904677858</v>
      </c>
      <c r="V826">
        <f ca="1">U826-'Flight Input'!$U826</f>
        <v>-1.3763000953221416E-2</v>
      </c>
      <c r="W826">
        <f ca="1">MEDIAN2(R826,Analysis!$B$5,2)</f>
        <v>-0.14453964411748466</v>
      </c>
      <c r="X826">
        <f t="shared" ref="X826:Y826" ca="1" si="1748">X825+W826*$D826</f>
        <v>-0.13006543584305735</v>
      </c>
      <c r="Y826">
        <f t="shared" ca="1" si="1748"/>
        <v>-0.65912587842254444</v>
      </c>
      <c r="AA826">
        <f ca="1">AVERAGE2(W826,Analysis!$B$6,2)</f>
        <v>-0.14453964411748466</v>
      </c>
      <c r="AB826">
        <f t="shared" ref="AB826:AC826" ca="1" si="1749">AB825+AA826*$D826</f>
        <v>-0.13006543584305735</v>
      </c>
      <c r="AC826">
        <f t="shared" ca="1" si="1749"/>
        <v>-0.65912587842254444</v>
      </c>
      <c r="AF826">
        <f ca="1">IF(B826&gt;0,C826-Analysis!$B$14,0)</f>
        <v>-0.11466267145715037</v>
      </c>
      <c r="AG826">
        <f ca="1">IF(B826&gt;0,AG825+AF826*$D826,0)</f>
        <v>-3.4766621442883304E-2</v>
      </c>
      <c r="AH826">
        <f ca="1">IF(B826&gt;0,AH825+AG826*$D826,0)</f>
        <v>-0.48722527711674957</v>
      </c>
      <c r="AI826">
        <f ca="1">IF(AND(B826&gt;Analysis!$B$39,B826&lt;Analysis!$B$40),FilterInput(AF826,Analysis!$B$34,Analysis!$B$35),0)</f>
        <v>-0.11466267145715037</v>
      </c>
      <c r="AJ826">
        <f ca="1">MEDIAN2(AI826,Analysis!$B$5,2)</f>
        <v>-0.11466267145715037</v>
      </c>
      <c r="AK826">
        <f ca="1">AVERAGE2(AJ826,Analysis!$B$6,2)</f>
        <v>-0.11466267145715037</v>
      </c>
      <c r="AL826">
        <f ca="1">INTEGRAL2(R826,$B826,AL825,R825,$B825,Analysis!$B$22)</f>
        <v>-0.13006543584305738</v>
      </c>
      <c r="AM826">
        <f ca="1">IF(AND(B826&lt;Analysis!$B$40,B826&gt;0),INTEGRAL2(AL826,$B826,AM825,AL825,$B825,Analysis!$B$23),0)</f>
        <v>-0.65912587842254444</v>
      </c>
      <c r="AN826">
        <f ca="1">IF($P826,AM826*Analysis!$B$30+Analysis!$B$31,0)</f>
        <v>0.29643706078872778</v>
      </c>
      <c r="AO826">
        <f ca="1">AN826-'Flight Input'!$U826</f>
        <v>-7.5629392112722127E-3</v>
      </c>
      <c r="AQ826">
        <f>Analysis!$B$36*'Flight Input'!U826+IF('Flight Input'!U826 &gt; 0,Analysis!$B$37,0)</f>
        <v>-0.86595199999999994</v>
      </c>
      <c r="AR826">
        <f ca="1">_xlfn.COVARIANCE.P($AN$102:$AN$1102,'Flight Input'!U826:U1826)</f>
        <v>0</v>
      </c>
    </row>
    <row r="827" spans="1:44" x14ac:dyDescent="0.3">
      <c r="A827">
        <v>825</v>
      </c>
      <c r="B827">
        <f>'Flight Input'!M827</f>
        <v>17.550405000001774</v>
      </c>
      <c r="C827">
        <f ca="1">INDIRECT(CONCATENATE("'Flight Input'!",Analysis!$B$2,A827+2))</f>
        <v>9.7268406300000017</v>
      </c>
      <c r="D827">
        <f t="shared" si="1630"/>
        <v>1.9484000004013069E-2</v>
      </c>
      <c r="F827">
        <f t="shared" ca="1" si="1636"/>
        <v>172.37157367607472</v>
      </c>
      <c r="G827">
        <f t="shared" ca="1" si="1637"/>
        <v>1514.6420415630241</v>
      </c>
      <c r="I827">
        <f>SUM(D$2:D827)/COUNT(D$2:D827)</f>
        <v>2.1209460606068289E-2</v>
      </c>
      <c r="J827">
        <f t="shared" si="1631"/>
        <v>0.91864665329765416</v>
      </c>
      <c r="L827">
        <f ca="1">VARA(C$2:C827)</f>
        <v>9.7032162761244767E-2</v>
      </c>
      <c r="M827">
        <f t="shared" ca="1" si="1632"/>
        <v>-4.1279454307044565E-3</v>
      </c>
      <c r="N827">
        <f t="shared" ca="1" si="1638"/>
        <v>-0.59864966113721996</v>
      </c>
      <c r="O827" t="b">
        <f ca="1">IF(OR(O826,M827*MIN((B827-B$2)*Analysis!$B$19,1)&gt;Analysis!$B$18),TRUE,FALSE)</f>
        <v>1</v>
      </c>
      <c r="P827" t="b">
        <f>IF(OR('Flight Input'!N827=3,'Flight Input'!N827=9),TRUE,FALSE)</f>
        <v>1</v>
      </c>
      <c r="Q827">
        <f ca="1">IF(O827,Q826,SUM(C$2:C827)/COUNT(C$2:C827))+(Analysis!$D$14-500)/1000000</f>
        <v>9.8831543641174857</v>
      </c>
      <c r="R827">
        <f t="shared" ca="1" si="1633"/>
        <v>-0.15631373411748406</v>
      </c>
      <c r="S827">
        <f t="shared" ca="1" si="1639"/>
        <v>-0.1331110526392297</v>
      </c>
      <c r="T827">
        <f ca="1">IF(P827,T826+S827*$D827,0)</f>
        <v>-0.73811953765659966</v>
      </c>
      <c r="U827">
        <f ca="1">IF($P827,T827*Analysis!$B$28+Analysis!$B$29,0)</f>
        <v>0.28894023117170009</v>
      </c>
      <c r="V827">
        <f ca="1">U827-'Flight Input'!$U827</f>
        <v>-1.5059768828299902E-2</v>
      </c>
      <c r="W827">
        <f ca="1">MEDIAN2(R827,Analysis!$B$5,2)</f>
        <v>-0.15631373411748406</v>
      </c>
      <c r="X827">
        <f t="shared" ref="X827:Y827" ca="1" si="1750">X826+W827*$D827</f>
        <v>-0.1331110526392297</v>
      </c>
      <c r="Y827">
        <f t="shared" ca="1" si="1750"/>
        <v>-0.66171941417270141</v>
      </c>
      <c r="AA827">
        <f ca="1">AVERAGE2(W827,Analysis!$B$6,2)</f>
        <v>-0.15631373411748406</v>
      </c>
      <c r="AB827">
        <f t="shared" ref="AB827:AC827" ca="1" si="1751">AB826+AA827*$D827</f>
        <v>-0.1331110526392297</v>
      </c>
      <c r="AC827">
        <f t="shared" ca="1" si="1751"/>
        <v>-0.66171941417270141</v>
      </c>
      <c r="AF827">
        <f ca="1">IF(B827&gt;0,C827-Analysis!$B$14,0)</f>
        <v>-0.12632676145715038</v>
      </c>
      <c r="AG827">
        <f ca="1">IF(B827&gt;0,AG826+AF827*$D827,0)</f>
        <v>-3.7227972063621377E-2</v>
      </c>
      <c r="AH827">
        <f ca="1">IF(B827&gt;0,AH826+AG827*$D827,0)</f>
        <v>-0.48795062692458657</v>
      </c>
      <c r="AI827">
        <f ca="1">IF(AND(B827&gt;Analysis!$B$39,B827&lt;Analysis!$B$40),FilterInput(AF827,Analysis!$B$34,Analysis!$B$35),0)</f>
        <v>-0.12632676145715038</v>
      </c>
      <c r="AJ827">
        <f ca="1">MEDIAN2(AI827,Analysis!$B$5,2)</f>
        <v>-0.12632676145715038</v>
      </c>
      <c r="AK827">
        <f ca="1">AVERAGE2(AJ827,Analysis!$B$6,2)</f>
        <v>-0.12632676145715038</v>
      </c>
      <c r="AL827">
        <f ca="1">INTEGRAL2(R827,$B827,AL826,R826,$B826,Analysis!$B$22)</f>
        <v>-0.13311105263922973</v>
      </c>
      <c r="AM827">
        <f ca="1">IF(AND(B827&lt;Analysis!$B$40,B827&gt;0),INTEGRAL2(AL827,$B827,AM826,AL826,$B826,Analysis!$B$23),0)</f>
        <v>-0.66171941417270141</v>
      </c>
      <c r="AN827">
        <f ca="1">IF($P827,AM827*Analysis!$B$30+Analysis!$B$31,0)</f>
        <v>0.29514029291364929</v>
      </c>
      <c r="AO827">
        <f ca="1">AN827-'Flight Input'!$U827</f>
        <v>-8.8597070863506988E-3</v>
      </c>
      <c r="AQ827">
        <f>Analysis!$B$36*'Flight Input'!U827+IF('Flight Input'!U827 &gt; 0,Analysis!$B$37,0)</f>
        <v>-0.86595199999999994</v>
      </c>
      <c r="AR827">
        <f ca="1">_xlfn.COVARIANCE.P($AN$102:$AN$1102,'Flight Input'!U827:U1827)</f>
        <v>0</v>
      </c>
    </row>
    <row r="828" spans="1:44" x14ac:dyDescent="0.3">
      <c r="A828">
        <v>826</v>
      </c>
      <c r="B828">
        <f>'Flight Input'!M828</f>
        <v>17.566690000006929</v>
      </c>
      <c r="C828">
        <f ca="1">INDIRECT(CONCATENATE("'Flight Input'!",Analysis!$B$2,A828+2))</f>
        <v>9.9025769700000001</v>
      </c>
      <c r="D828">
        <f t="shared" si="1630"/>
        <v>1.628500000515487E-2</v>
      </c>
      <c r="F828">
        <f t="shared" ca="1" si="1636"/>
        <v>172.5328371420822</v>
      </c>
      <c r="G828">
        <f t="shared" ca="1" si="1637"/>
        <v>1517.4517388167724</v>
      </c>
      <c r="I828">
        <f>SUM(D$2:D828)/COUNT(D$2:D828)</f>
        <v>2.1203498789360162E-2</v>
      </c>
      <c r="J828">
        <f t="shared" si="1631"/>
        <v>0.76803362345683368</v>
      </c>
      <c r="L828">
        <f ca="1">VARA(C$2:C828)</f>
        <v>9.6914690665972261E-2</v>
      </c>
      <c r="M828">
        <f t="shared" ca="1" si="1632"/>
        <v>-7.2135152124851607E-3</v>
      </c>
      <c r="N828">
        <f t="shared" ca="1" si="1638"/>
        <v>10.791301194004957</v>
      </c>
      <c r="O828" t="b">
        <f ca="1">IF(OR(O827,M828*MIN((B828-B$2)*Analysis!$B$19,1)&gt;Analysis!$B$18),TRUE,FALSE)</f>
        <v>1</v>
      </c>
      <c r="P828" t="b">
        <f>IF(OR('Flight Input'!N828=3,'Flight Input'!N828=9),TRUE,FALSE)</f>
        <v>1</v>
      </c>
      <c r="Q828">
        <f ca="1">IF(O828,Q827,SUM(C$2:C828)/COUNT(C$2:C828))+(Analysis!$D$14-500)/1000000</f>
        <v>9.8832643641174851</v>
      </c>
      <c r="R828">
        <f t="shared" ca="1" si="1633"/>
        <v>1.9312605882515044E-2</v>
      </c>
      <c r="S828">
        <f t="shared" ca="1" si="1639"/>
        <v>-0.13279654685233339</v>
      </c>
      <c r="T828">
        <f ca="1">IF(P828,T827+S828*$D828,0)</f>
        <v>-0.74028212942277449</v>
      </c>
      <c r="U828">
        <f ca="1">IF($P828,T828*Analysis!$B$28+Analysis!$B$29,0)</f>
        <v>0.28785893528861267</v>
      </c>
      <c r="V828">
        <f ca="1">U828-'Flight Input'!$U828</f>
        <v>-1.2141064711387317E-2</v>
      </c>
      <c r="W828">
        <f ca="1">MEDIAN2(R828,Analysis!$B$5,2)</f>
        <v>1.9312605882515044E-2</v>
      </c>
      <c r="X828">
        <f t="shared" ref="X828:Y828" ca="1" si="1752">X827+W828*$D828</f>
        <v>-0.13279654685233339</v>
      </c>
      <c r="Y828">
        <f t="shared" ca="1" si="1752"/>
        <v>-0.66388200593887625</v>
      </c>
      <c r="AA828">
        <f ca="1">AVERAGE2(W828,Analysis!$B$6,2)</f>
        <v>1.9312605882515044E-2</v>
      </c>
      <c r="AB828">
        <f t="shared" ref="AB828:AC828" ca="1" si="1753">AB827+AA828*$D828</f>
        <v>-0.13279654685233339</v>
      </c>
      <c r="AC828">
        <f t="shared" ca="1" si="1753"/>
        <v>-0.66388200593887625</v>
      </c>
      <c r="AF828">
        <f ca="1">IF(B828&gt;0,C828-Analysis!$B$14,0)</f>
        <v>4.9409578542848109E-2</v>
      </c>
      <c r="AG828">
        <f ca="1">IF(B828&gt;0,AG827+AF828*$D828,0)</f>
        <v>-3.6423337076796396E-2</v>
      </c>
      <c r="AH828">
        <f ca="1">IF(B828&gt;0,AH827+AG828*$D828,0)</f>
        <v>-0.48854378096906997</v>
      </c>
      <c r="AI828">
        <f ca="1">IF(AND(B828&gt;Analysis!$B$39,B828&lt;Analysis!$B$40),FilterInput(AF828,Analysis!$B$34,Analysis!$B$35),0)</f>
        <v>4.9409578542848109E-2</v>
      </c>
      <c r="AJ828">
        <f ca="1">MEDIAN2(AI828,Analysis!$B$5,2)</f>
        <v>4.9409578542848109E-2</v>
      </c>
      <c r="AK828">
        <f ca="1">AVERAGE2(AJ828,Analysis!$B$6,2)</f>
        <v>4.9409578542848109E-2</v>
      </c>
      <c r="AL828">
        <f ca="1">INTEGRAL2(R828,$B828,AL827,R827,$B827,Analysis!$B$22)</f>
        <v>-0.13279654685233341</v>
      </c>
      <c r="AM828">
        <f ca="1">IF(AND(B828&lt;Analysis!$B$40,B828&gt;0),INTEGRAL2(AL828,$B828,AM827,AL827,$B827,Analysis!$B$23),0)</f>
        <v>-0.66388200593887625</v>
      </c>
      <c r="AN828">
        <f ca="1">IF($P828,AM828*Analysis!$B$30+Analysis!$B$31,0)</f>
        <v>0.29405899703056187</v>
      </c>
      <c r="AO828">
        <f ca="1">AN828-'Flight Input'!$U828</f>
        <v>-5.9410029694381139E-3</v>
      </c>
      <c r="AQ828">
        <f>Analysis!$B$36*'Flight Input'!U828+IF('Flight Input'!U828 &gt; 0,Analysis!$B$37,0)</f>
        <v>-0.87390000000000001</v>
      </c>
      <c r="AR828">
        <f ca="1">_xlfn.COVARIANCE.P($AN$102:$AN$1102,'Flight Input'!U828:U1828)</f>
        <v>0</v>
      </c>
    </row>
    <row r="829" spans="1:44" x14ac:dyDescent="0.3">
      <c r="A829">
        <v>827</v>
      </c>
      <c r="B829">
        <f>'Flight Input'!M829</f>
        <v>17.582725999993272</v>
      </c>
      <c r="C829">
        <f ca="1">INDIRECT(CONCATENATE("'Flight Input'!",Analysis!$B$2,A829+2))</f>
        <v>9.9023219100000013</v>
      </c>
      <c r="D829">
        <f t="shared" si="1630"/>
        <v>1.6035999986343086E-2</v>
      </c>
      <c r="F829">
        <f t="shared" ca="1" si="1636"/>
        <v>172.69163077609574</v>
      </c>
      <c r="G829">
        <f t="shared" ca="1" si="1637"/>
        <v>1520.2210218055395</v>
      </c>
      <c r="I829">
        <f>SUM(D$2:D829)/COUNT(D$2:D829)</f>
        <v>2.1197250302294843E-2</v>
      </c>
      <c r="J829">
        <f t="shared" si="1631"/>
        <v>0.75651321551866602</v>
      </c>
      <c r="L829">
        <f ca="1">VARA(C$2:C829)</f>
        <v>9.6797502457238199E-2</v>
      </c>
      <c r="M829">
        <f t="shared" ca="1" si="1632"/>
        <v>-7.3078204560903135E-3</v>
      </c>
      <c r="N829">
        <f t="shared" ca="1" si="1638"/>
        <v>-1.5905462722379832E-2</v>
      </c>
      <c r="O829" t="b">
        <f ca="1">IF(OR(O828,M829*MIN((B829-B$2)*Analysis!$B$19,1)&gt;Analysis!$B$18),TRUE,FALSE)</f>
        <v>1</v>
      </c>
      <c r="P829" t="b">
        <f>IF(OR('Flight Input'!N829=3,'Flight Input'!N829=9),TRUE,FALSE)</f>
        <v>1</v>
      </c>
      <c r="Q829">
        <f ca="1">IF(O829,Q828,SUM(C$2:C829)/COUNT(C$2:C829))+(Analysis!$D$14-500)/1000000</f>
        <v>9.8833743641174845</v>
      </c>
      <c r="R829">
        <f t="shared" ca="1" si="1633"/>
        <v>1.8947545882516792E-2</v>
      </c>
      <c r="S829">
        <f t="shared" ca="1" si="1639"/>
        <v>-0.13249270400682012</v>
      </c>
      <c r="T829">
        <f ca="1">IF(P829,T828+S829*$D829,0)</f>
        <v>-0.74240678242241842</v>
      </c>
      <c r="U829">
        <f ca="1">IF($P829,T829*Analysis!$B$28+Analysis!$B$29,0)</f>
        <v>0.28679660878879071</v>
      </c>
      <c r="V829">
        <f ca="1">U829-'Flight Input'!$U829</f>
        <v>-1.4203391211209282E-2</v>
      </c>
      <c r="W829">
        <f ca="1">MEDIAN2(R829,Analysis!$B$5,2)</f>
        <v>1.8947545882516792E-2</v>
      </c>
      <c r="X829">
        <f t="shared" ref="X829:Y829" ca="1" si="1754">X828+W829*$D829</f>
        <v>-0.13249270400682012</v>
      </c>
      <c r="Y829">
        <f t="shared" ca="1" si="1754"/>
        <v>-0.66600665893852018</v>
      </c>
      <c r="AA829">
        <f ca="1">AVERAGE2(W829,Analysis!$B$6,2)</f>
        <v>1.8947545882516792E-2</v>
      </c>
      <c r="AB829">
        <f t="shared" ref="AB829:AC829" ca="1" si="1755">AB828+AA829*$D829</f>
        <v>-0.13249270400682012</v>
      </c>
      <c r="AC829">
        <f t="shared" ca="1" si="1755"/>
        <v>-0.66600665893852018</v>
      </c>
      <c r="AF829">
        <f ca="1">IF(B829&gt;0,C829-Analysis!$B$14,0)</f>
        <v>4.9154518542849246E-2</v>
      </c>
      <c r="AG829">
        <f ca="1">IF(B829&gt;0,AG828+AF829*$D829,0)</f>
        <v>-3.5635095218114567E-2</v>
      </c>
      <c r="AH829">
        <f ca="1">IF(B829&gt;0,AH828+AG829*$D829,0)</f>
        <v>-0.489115225355501</v>
      </c>
      <c r="AI829">
        <f ca="1">IF(AND(B829&gt;Analysis!$B$39,B829&lt;Analysis!$B$40),FilterInput(AF829,Analysis!$B$34,Analysis!$B$35),0)</f>
        <v>4.9154518542849246E-2</v>
      </c>
      <c r="AJ829">
        <f ca="1">MEDIAN2(AI829,Analysis!$B$5,2)</f>
        <v>4.9154518542849246E-2</v>
      </c>
      <c r="AK829">
        <f ca="1">AVERAGE2(AJ829,Analysis!$B$6,2)</f>
        <v>4.9154518542849246E-2</v>
      </c>
      <c r="AL829">
        <f ca="1">INTEGRAL2(R829,$B829,AL828,R828,$B828,Analysis!$B$22)</f>
        <v>-0.13249270400682014</v>
      </c>
      <c r="AM829">
        <f ca="1">IF(AND(B829&lt;Analysis!$B$40,B829&gt;0),INTEGRAL2(AL829,$B829,AM828,AL828,$B828,Analysis!$B$23),0)</f>
        <v>-0.66600665893852018</v>
      </c>
      <c r="AN829">
        <f ca="1">IF($P829,AM829*Analysis!$B$30+Analysis!$B$31,0)</f>
        <v>0.29299667053073991</v>
      </c>
      <c r="AO829">
        <f ca="1">AN829-'Flight Input'!$U829</f>
        <v>-8.0033294692600787E-3</v>
      </c>
      <c r="AQ829">
        <f>Analysis!$B$36*'Flight Input'!U829+IF('Flight Input'!U829 &gt; 0,Analysis!$B$37,0)</f>
        <v>-0.87191299999999994</v>
      </c>
      <c r="AR829">
        <f ca="1">_xlfn.COVARIANCE.P($AN$102:$AN$1102,'Flight Input'!U829:U1829)</f>
        <v>0</v>
      </c>
    </row>
    <row r="830" spans="1:44" x14ac:dyDescent="0.3">
      <c r="A830">
        <v>828</v>
      </c>
      <c r="B830">
        <f>'Flight Input'!M830</f>
        <v>17.606815999999526</v>
      </c>
      <c r="C830">
        <f ca="1">INDIRECT(CONCATENATE("'Flight Input'!",Analysis!$B$2,A830+2))</f>
        <v>9.8155426499999994</v>
      </c>
      <c r="D830">
        <f t="shared" si="1630"/>
        <v>2.4090000006253831E-2</v>
      </c>
      <c r="F830">
        <f t="shared" ca="1" si="1636"/>
        <v>172.92808719859562</v>
      </c>
      <c r="G830">
        <f t="shared" ca="1" si="1637"/>
        <v>1524.3868594272351</v>
      </c>
      <c r="I830">
        <f>SUM(D$2:D830)/COUNT(D$2:D830)</f>
        <v>2.1200743961357595E-2</v>
      </c>
      <c r="J830">
        <f t="shared" si="1631"/>
        <v>1.1362808800560233</v>
      </c>
      <c r="L830">
        <f ca="1">VARA(C$2:C830)</f>
        <v>9.6689638414648227E-2</v>
      </c>
      <c r="M830">
        <f t="shared" ca="1" si="1632"/>
        <v>-4.4775443155654045E-3</v>
      </c>
      <c r="N830">
        <f t="shared" ca="1" si="1638"/>
        <v>-3.6022938969478528</v>
      </c>
      <c r="O830" t="b">
        <f ca="1">IF(OR(O829,M830*MIN((B830-B$2)*Analysis!$B$19,1)&gt;Analysis!$B$18),TRUE,FALSE)</f>
        <v>1</v>
      </c>
      <c r="P830" t="b">
        <f>IF(OR('Flight Input'!N830=3,'Flight Input'!N830=9),TRUE,FALSE)</f>
        <v>1</v>
      </c>
      <c r="Q830">
        <f ca="1">IF(O830,Q829,SUM(C$2:C830)/COUNT(C$2:C830))+(Analysis!$D$14-500)/1000000</f>
        <v>9.8834843641174839</v>
      </c>
      <c r="R830">
        <f t="shared" ca="1" si="1633"/>
        <v>-6.7941714117484509E-2</v>
      </c>
      <c r="S830">
        <f t="shared" ca="1" si="1639"/>
        <v>-0.13412941990033522</v>
      </c>
      <c r="T830">
        <f ca="1">IF(P830,T829+S830*$D830,0)</f>
        <v>-0.74563796014865635</v>
      </c>
      <c r="U830">
        <f ca="1">IF($P830,T830*Analysis!$B$28+Analysis!$B$29,0)</f>
        <v>0.28518101992567174</v>
      </c>
      <c r="V830">
        <f ca="1">U830-'Flight Input'!$U830</f>
        <v>-1.0818980074328244E-2</v>
      </c>
      <c r="W830">
        <f ca="1">MEDIAN2(R830,Analysis!$B$5,2)</f>
        <v>-6.7941714117484509E-2</v>
      </c>
      <c r="X830">
        <f t="shared" ref="X830:Y830" ca="1" si="1756">X829+W830*$D830</f>
        <v>-0.13412941990033522</v>
      </c>
      <c r="Y830">
        <f t="shared" ca="1" si="1756"/>
        <v>-0.66923783666475811</v>
      </c>
      <c r="AA830">
        <f ca="1">AVERAGE2(W830,Analysis!$B$6,2)</f>
        <v>-6.7941714117484509E-2</v>
      </c>
      <c r="AB830">
        <f t="shared" ref="AB830:AC830" ca="1" si="1757">AB829+AA830*$D830</f>
        <v>-0.13412941990033522</v>
      </c>
      <c r="AC830">
        <f t="shared" ca="1" si="1757"/>
        <v>-0.66923783666475811</v>
      </c>
      <c r="AF830">
        <f ca="1">IF(B830&gt;0,C830-Analysis!$B$14,0)</f>
        <v>-3.7624741457152666E-2</v>
      </c>
      <c r="AG830">
        <f ca="1">IF(B830&gt;0,AG829+AF830*$D830,0)</f>
        <v>-3.6541475240052676E-2</v>
      </c>
      <c r="AH830">
        <f ca="1">IF(B830&gt;0,AH829+AG830*$D830,0)</f>
        <v>-0.4899955094942624</v>
      </c>
      <c r="AI830">
        <f ca="1">IF(AND(B830&gt;Analysis!$B$39,B830&lt;Analysis!$B$40),FilterInput(AF830,Analysis!$B$34,Analysis!$B$35),0)</f>
        <v>-3.7624741457152666E-2</v>
      </c>
      <c r="AJ830">
        <f ca="1">MEDIAN2(AI830,Analysis!$B$5,2)</f>
        <v>-3.7624741457152666E-2</v>
      </c>
      <c r="AK830">
        <f ca="1">AVERAGE2(AJ830,Analysis!$B$6,2)</f>
        <v>-3.7624741457152666E-2</v>
      </c>
      <c r="AL830">
        <f ca="1">INTEGRAL2(R830,$B830,AL829,R829,$B829,Analysis!$B$22)</f>
        <v>-0.13412941990033525</v>
      </c>
      <c r="AM830">
        <f ca="1">IF(AND(B830&lt;Analysis!$B$40,B830&gt;0),INTEGRAL2(AL830,$B830,AM829,AL829,$B829,Analysis!$B$23),0)</f>
        <v>-0.66923783666475811</v>
      </c>
      <c r="AN830">
        <f ca="1">IF($P830,AM830*Analysis!$B$30+Analysis!$B$31,0)</f>
        <v>0.29138108166762094</v>
      </c>
      <c r="AO830">
        <f ca="1">AN830-'Flight Input'!$U830</f>
        <v>-4.6189183323790406E-3</v>
      </c>
      <c r="AQ830">
        <f>Analysis!$B$36*'Flight Input'!U830+IF('Flight Input'!U830 &gt; 0,Analysis!$B$37,0)</f>
        <v>-0.88184799999999997</v>
      </c>
      <c r="AR830">
        <f ca="1">_xlfn.COVARIANCE.P($AN$102:$AN$1102,'Flight Input'!U830:U1830)</f>
        <v>0</v>
      </c>
    </row>
    <row r="831" spans="1:44" x14ac:dyDescent="0.3">
      <c r="A831">
        <v>829</v>
      </c>
      <c r="B831">
        <f>'Flight Input'!M831</f>
        <v>17.632996999993338</v>
      </c>
      <c r="C831">
        <f ca="1">INDIRECT(CONCATENATE("'Flight Input'!",Analysis!$B$2,A831+2))</f>
        <v>9.8012789100000006</v>
      </c>
      <c r="D831">
        <f t="shared" si="1630"/>
        <v>2.6180999993812293E-2</v>
      </c>
      <c r="F831">
        <f t="shared" ca="1" si="1636"/>
        <v>173.1846944816777</v>
      </c>
      <c r="G831">
        <f t="shared" ca="1" si="1637"/>
        <v>1528.9210079123882</v>
      </c>
      <c r="I831">
        <f>SUM(D$2:D831)/COUNT(D$2:D831)</f>
        <v>2.120675150783824E-2</v>
      </c>
      <c r="J831">
        <f t="shared" si="1631"/>
        <v>1.234559662951467</v>
      </c>
      <c r="L831">
        <f ca="1">VARA(C$2:C831)</f>
        <v>9.6585229975262754E-2</v>
      </c>
      <c r="M831">
        <f t="shared" ca="1" si="1632"/>
        <v>-3.9879469619246389E-3</v>
      </c>
      <c r="N831">
        <f t="shared" ca="1" si="1638"/>
        <v>-0.54481265052403993</v>
      </c>
      <c r="O831" t="b">
        <f ca="1">IF(OR(O830,M831*MIN((B831-B$2)*Analysis!$B$19,1)&gt;Analysis!$B$18),TRUE,FALSE)</f>
        <v>1</v>
      </c>
      <c r="P831" t="b">
        <f>IF(OR('Flight Input'!N831=3,'Flight Input'!N831=9),TRUE,FALSE)</f>
        <v>1</v>
      </c>
      <c r="Q831">
        <f ca="1">IF(O831,Q830,SUM(C$2:C831)/COUNT(C$2:C831))+(Analysis!$D$14-500)/1000000</f>
        <v>9.8835943641174833</v>
      </c>
      <c r="R831">
        <f t="shared" ca="1" si="1633"/>
        <v>-8.2315454117482645E-2</v>
      </c>
      <c r="S831">
        <f t="shared" ca="1" si="1639"/>
        <v>-0.13628452080407569</v>
      </c>
      <c r="T831">
        <f ca="1">IF(P831,T830+S831*$D831,0)</f>
        <v>-0.74920602518698454</v>
      </c>
      <c r="U831">
        <f ca="1">IF($P831,T831*Analysis!$B$28+Analysis!$B$29,0)</f>
        <v>0.28339698740650765</v>
      </c>
      <c r="V831">
        <f ca="1">U831-'Flight Input'!$U831</f>
        <v>-1.2603012593492335E-2</v>
      </c>
      <c r="W831">
        <f ca="1">MEDIAN2(R831,Analysis!$B$5,2)</f>
        <v>-8.2315454117482645E-2</v>
      </c>
      <c r="X831">
        <f t="shared" ref="X831:Y831" ca="1" si="1758">X830+W831*$D831</f>
        <v>-0.13628452080407569</v>
      </c>
      <c r="Y831">
        <f t="shared" ca="1" si="1758"/>
        <v>-0.6728059017030863</v>
      </c>
      <c r="AA831">
        <f ca="1">AVERAGE2(W831,Analysis!$B$6,2)</f>
        <v>-8.2315454117482645E-2</v>
      </c>
      <c r="AB831">
        <f t="shared" ref="AB831:AC831" ca="1" si="1759">AB830+AA831*$D831</f>
        <v>-0.13628452080407569</v>
      </c>
      <c r="AC831">
        <f t="shared" ca="1" si="1759"/>
        <v>-0.6728059017030863</v>
      </c>
      <c r="AF831">
        <f ca="1">IF(B831&gt;0,C831-Analysis!$B$14,0)</f>
        <v>-5.1888481457151414E-2</v>
      </c>
      <c r="AG831">
        <f ca="1">IF(B831&gt;0,AG830+AF831*$D831,0)</f>
        <v>-3.7899967572761289E-2</v>
      </c>
      <c r="AH831">
        <f ca="1">IF(B831&gt;0,AH830+AG831*$D831,0)</f>
        <v>-0.49098776854505033</v>
      </c>
      <c r="AI831">
        <f ca="1">IF(AND(B831&gt;Analysis!$B$39,B831&lt;Analysis!$B$40),FilterInput(AF831,Analysis!$B$34,Analysis!$B$35),0)</f>
        <v>-5.1888481457151414E-2</v>
      </c>
      <c r="AJ831">
        <f ca="1">MEDIAN2(AI831,Analysis!$B$5,2)</f>
        <v>-5.1888481457151414E-2</v>
      </c>
      <c r="AK831">
        <f ca="1">AVERAGE2(AJ831,Analysis!$B$6,2)</f>
        <v>-5.1888481457151414E-2</v>
      </c>
      <c r="AL831">
        <f ca="1">INTEGRAL2(R831,$B831,AL830,R830,$B830,Analysis!$B$22)</f>
        <v>-0.13628452080407572</v>
      </c>
      <c r="AM831">
        <f ca="1">IF(AND(B831&lt;Analysis!$B$40,B831&gt;0),INTEGRAL2(AL831,$B831,AM830,AL830,$B830,Analysis!$B$23),0)</f>
        <v>-0.6728059017030863</v>
      </c>
      <c r="AN831">
        <f ca="1">IF($P831,AM831*Analysis!$B$30+Analysis!$B$31,0)</f>
        <v>0.28959704914845685</v>
      </c>
      <c r="AO831">
        <f ca="1">AN831-'Flight Input'!$U831</f>
        <v>-6.4029508515431321E-3</v>
      </c>
      <c r="AQ831">
        <f>Analysis!$B$36*'Flight Input'!U831+IF('Flight Input'!U831 &gt; 0,Analysis!$B$37,0)</f>
        <v>-0.88184799999999997</v>
      </c>
      <c r="AR831">
        <f ca="1">_xlfn.COVARIANCE.P($AN$102:$AN$1102,'Flight Input'!U831:U1831)</f>
        <v>0</v>
      </c>
    </row>
    <row r="832" spans="1:44" x14ac:dyDescent="0.3">
      <c r="A832">
        <v>830</v>
      </c>
      <c r="B832">
        <f>'Flight Input'!M832</f>
        <v>17.651532000003499</v>
      </c>
      <c r="C832">
        <f ca="1">INDIRECT(CONCATENATE("'Flight Input'!",Analysis!$B$2,A832+2))</f>
        <v>10.020434310000002</v>
      </c>
      <c r="D832">
        <f t="shared" si="1630"/>
        <v>1.8535000010160729E-2</v>
      </c>
      <c r="F832">
        <f t="shared" ca="1" si="1636"/>
        <v>173.37042323171536</v>
      </c>
      <c r="G832">
        <f t="shared" ca="1" si="1637"/>
        <v>1532.1344287087495</v>
      </c>
      <c r="I832">
        <f>SUM(D$2:D832)/COUNT(D$2:D832)</f>
        <v>2.1203532530130197E-2</v>
      </c>
      <c r="J832">
        <f t="shared" si="1631"/>
        <v>0.87414679529566663</v>
      </c>
      <c r="L832">
        <f ca="1">VARA(C$2:C832)</f>
        <v>9.6485772542201129E-2</v>
      </c>
      <c r="M832">
        <f t="shared" ca="1" si="1632"/>
        <v>-5.3659257085030346E-3</v>
      </c>
      <c r="N832">
        <f t="shared" ca="1" si="1638"/>
        <v>11.823868350680478</v>
      </c>
      <c r="O832" t="b">
        <f ca="1">IF(OR(O831,M832*MIN((B832-B$2)*Analysis!$B$19,1)&gt;Analysis!$B$18),TRUE,FALSE)</f>
        <v>1</v>
      </c>
      <c r="P832" t="b">
        <f>IF(OR('Flight Input'!N832=3,'Flight Input'!N832=9),TRUE,FALSE)</f>
        <v>1</v>
      </c>
      <c r="Q832">
        <f ca="1">IF(O832,Q831,SUM(C$2:C832)/COUNT(C$2:C832))+(Analysis!$D$14-500)/1000000</f>
        <v>9.8837043641174827</v>
      </c>
      <c r="R832">
        <f t="shared" ca="1" si="1633"/>
        <v>0.13672994588251974</v>
      </c>
      <c r="S832">
        <f t="shared" ca="1" si="1639"/>
        <v>-0.13375023125575392</v>
      </c>
      <c r="T832">
        <f ca="1">IF(P832,T831+S832*$D832,0)</f>
        <v>-0.75168508572466897</v>
      </c>
      <c r="U832">
        <f ca="1">IF($P832,T832*Analysis!$B$28+Analysis!$B$29,0)</f>
        <v>0.28215745713766544</v>
      </c>
      <c r="V832">
        <f ca="1">U832-'Flight Input'!$U832</f>
        <v>-9.8425428623345468E-3</v>
      </c>
      <c r="W832">
        <f ca="1">MEDIAN2(R832,Analysis!$B$5,2)</f>
        <v>0.13672994588251974</v>
      </c>
      <c r="X832">
        <f t="shared" ref="X832:Y832" ca="1" si="1760">X831+W832*$D832</f>
        <v>-0.13375023125575392</v>
      </c>
      <c r="Y832">
        <f t="shared" ca="1" si="1760"/>
        <v>-0.67528496224077073</v>
      </c>
      <c r="AA832">
        <f ca="1">AVERAGE2(W832,Analysis!$B$6,2)</f>
        <v>0.13672994588251974</v>
      </c>
      <c r="AB832">
        <f t="shared" ref="AB832:AC832" ca="1" si="1761">AB831+AA832*$D832</f>
        <v>-0.13375023125575392</v>
      </c>
      <c r="AC832">
        <f t="shared" ca="1" si="1761"/>
        <v>-0.67528496224077073</v>
      </c>
      <c r="AF832">
        <f ca="1">IF(B832&gt;0,C832-Analysis!$B$14,0)</f>
        <v>0.16726691854285036</v>
      </c>
      <c r="AG832">
        <f ca="1">IF(B832&gt;0,AG831+AF832*$D832,0)</f>
        <v>-3.4799675235870006E-2</v>
      </c>
      <c r="AH832">
        <f ca="1">IF(B832&gt;0,AH831+AG832*$D832,0)</f>
        <v>-0.49163278052590076</v>
      </c>
      <c r="AI832">
        <f ca="1">IF(AND(B832&gt;Analysis!$B$39,B832&lt;Analysis!$B$40),FilterInput(AF832,Analysis!$B$34,Analysis!$B$35),0)</f>
        <v>0.16726691854285036</v>
      </c>
      <c r="AJ832">
        <f ca="1">MEDIAN2(AI832,Analysis!$B$5,2)</f>
        <v>0.16726691854285036</v>
      </c>
      <c r="AK832">
        <f ca="1">AVERAGE2(AJ832,Analysis!$B$6,2)</f>
        <v>0.16726691854285036</v>
      </c>
      <c r="AL832">
        <f ca="1">INTEGRAL2(R832,$B832,AL831,R831,$B831,Analysis!$B$22)</f>
        <v>-0.13375023125575394</v>
      </c>
      <c r="AM832">
        <f ca="1">IF(AND(B832&lt;Analysis!$B$40,B832&gt;0),INTEGRAL2(AL832,$B832,AM831,AL831,$B831,Analysis!$B$23),0)</f>
        <v>-0.67528496224077073</v>
      </c>
      <c r="AN832">
        <f ca="1">IF($P832,AM832*Analysis!$B$30+Analysis!$B$31,0)</f>
        <v>0.28835751887961464</v>
      </c>
      <c r="AO832">
        <f ca="1">AN832-'Flight Input'!$U832</f>
        <v>-3.6424811203853436E-3</v>
      </c>
      <c r="AQ832">
        <f>Analysis!$B$36*'Flight Input'!U832+IF('Flight Input'!U832 &gt; 0,Analysis!$B$37,0)</f>
        <v>-0.88979600000000003</v>
      </c>
      <c r="AR832">
        <f ca="1">_xlfn.COVARIANCE.P($AN$102:$AN$1102,'Flight Input'!U832:U1832)</f>
        <v>0</v>
      </c>
    </row>
    <row r="833" spans="1:44" x14ac:dyDescent="0.3">
      <c r="A833">
        <v>831</v>
      </c>
      <c r="B833">
        <f>'Flight Input'!M833</f>
        <v>17.672609999994165</v>
      </c>
      <c r="C833">
        <f ca="1">INDIRECT(CONCATENATE("'Flight Input'!",Analysis!$B$2,A833+2))</f>
        <v>10.07494848</v>
      </c>
      <c r="D833">
        <f t="shared" si="1630"/>
        <v>2.1077999990666285E-2</v>
      </c>
      <c r="F833">
        <f t="shared" ca="1" si="1636"/>
        <v>173.58278299568278</v>
      </c>
      <c r="G833">
        <f t="shared" ca="1" si="1637"/>
        <v>1535.7932066071123</v>
      </c>
      <c r="I833">
        <f>SUM(D$2:D833)/COUNT(D$2:D833)</f>
        <v>2.120338146810918E-2</v>
      </c>
      <c r="J833">
        <f t="shared" si="1631"/>
        <v>0.99408672255265162</v>
      </c>
      <c r="L833">
        <f ca="1">VARA(C$2:C833)</f>
        <v>9.6405601377649919E-2</v>
      </c>
      <c r="M833">
        <f t="shared" ca="1" si="1632"/>
        <v>-3.8035470436811412E-3</v>
      </c>
      <c r="N833">
        <f t="shared" ca="1" si="1638"/>
        <v>2.5863065767215683</v>
      </c>
      <c r="O833" t="b">
        <f ca="1">IF(OR(O832,M833*MIN((B833-B$2)*Analysis!$B$19,1)&gt;Analysis!$B$18),TRUE,FALSE)</f>
        <v>1</v>
      </c>
      <c r="P833" t="b">
        <f>IF(OR('Flight Input'!N833=3,'Flight Input'!N833=9),TRUE,FALSE)</f>
        <v>1</v>
      </c>
      <c r="Q833">
        <f ca="1">IF(O833,Q832,SUM(C$2:C833)/COUNT(C$2:C833))+(Analysis!$D$14-500)/1000000</f>
        <v>9.883814364117482</v>
      </c>
      <c r="R833">
        <f t="shared" ca="1" si="1633"/>
        <v>0.19113411588251772</v>
      </c>
      <c r="S833">
        <f t="shared" ca="1" si="1639"/>
        <v>-0.1297215063629662</v>
      </c>
      <c r="T833">
        <f ca="1">IF(P833,T832+S833*$D833,0)</f>
        <v>-0.75441935563457674</v>
      </c>
      <c r="U833">
        <f ca="1">IF($P833,T833*Analysis!$B$28+Analysis!$B$29,0)</f>
        <v>0.28079032218271155</v>
      </c>
      <c r="V833">
        <f ca="1">U833-'Flight Input'!$U833</f>
        <v>-1.2209677817288433E-2</v>
      </c>
      <c r="W833">
        <f ca="1">MEDIAN2(R833,Analysis!$B$5,2)</f>
        <v>0.19113411588251772</v>
      </c>
      <c r="X833">
        <f t="shared" ref="X833:Y833" ca="1" si="1762">X832+W833*$D833</f>
        <v>-0.1297215063629662</v>
      </c>
      <c r="Y833">
        <f t="shared" ca="1" si="1762"/>
        <v>-0.6780192321506785</v>
      </c>
      <c r="AA833">
        <f ca="1">AVERAGE2(W833,Analysis!$B$6,2)</f>
        <v>0.19113411588251772</v>
      </c>
      <c r="AB833">
        <f t="shared" ref="AB833:AC833" ca="1" si="1763">AB832+AA833*$D833</f>
        <v>-0.1297215063629662</v>
      </c>
      <c r="AC833">
        <f t="shared" ca="1" si="1763"/>
        <v>-0.6780192321506785</v>
      </c>
      <c r="AF833">
        <f ca="1">IF(B833&gt;0,C833-Analysis!$B$14,0)</f>
        <v>0.22178108854284773</v>
      </c>
      <c r="AG833">
        <f ca="1">IF(B833&gt;0,AG832+AF833*$D833,0)</f>
        <v>-3.0124973453633904E-2</v>
      </c>
      <c r="AH833">
        <f ca="1">IF(B833&gt;0,AH832+AG833*$D833,0)</f>
        <v>-0.49226775471607526</v>
      </c>
      <c r="AI833">
        <f ca="1">IF(AND(B833&gt;Analysis!$B$39,B833&lt;Analysis!$B$40),FilterInput(AF833,Analysis!$B$34,Analysis!$B$35),0)</f>
        <v>0.22178108854284773</v>
      </c>
      <c r="AJ833">
        <f ca="1">MEDIAN2(AI833,Analysis!$B$5,2)</f>
        <v>0.22178108854284773</v>
      </c>
      <c r="AK833">
        <f ca="1">AVERAGE2(AJ833,Analysis!$B$6,2)</f>
        <v>0.22178108854284773</v>
      </c>
      <c r="AL833">
        <f ca="1">INTEGRAL2(R833,$B833,AL832,R832,$B832,Analysis!$B$22)</f>
        <v>-0.12972150636296623</v>
      </c>
      <c r="AM833">
        <f ca="1">IF(AND(B833&lt;Analysis!$B$40,B833&gt;0),INTEGRAL2(AL833,$B833,AM832,AL832,$B832,Analysis!$B$23),0)</f>
        <v>-0.6780192321506785</v>
      </c>
      <c r="AN833">
        <f ca="1">IF($P833,AM833*Analysis!$B$30+Analysis!$B$31,0)</f>
        <v>0.28699038392466075</v>
      </c>
      <c r="AO833">
        <f ca="1">AN833-'Flight Input'!$U833</f>
        <v>-6.0096160753392303E-3</v>
      </c>
      <c r="AQ833">
        <f>Analysis!$B$36*'Flight Input'!U833+IF('Flight Input'!U833 &gt; 0,Analysis!$B$37,0)</f>
        <v>-0.88780899999999996</v>
      </c>
      <c r="AR833">
        <f ca="1">_xlfn.COVARIANCE.P($AN$102:$AN$1102,'Flight Input'!U833:U1833)</f>
        <v>0</v>
      </c>
    </row>
    <row r="834" spans="1:44" x14ac:dyDescent="0.3">
      <c r="A834">
        <v>832</v>
      </c>
      <c r="B834">
        <f>'Flight Input'!M834</f>
        <v>17.712639999997918</v>
      </c>
      <c r="C834">
        <f ca="1">INDIRECT(CONCATENATE("'Flight Input'!",Analysis!$B$2,A834+2))</f>
        <v>10.26995166</v>
      </c>
      <c r="D834">
        <f t="shared" si="1630"/>
        <v>4.003000000375323E-2</v>
      </c>
      <c r="F834">
        <f t="shared" ca="1" si="1636"/>
        <v>173.99388916067113</v>
      </c>
      <c r="G834">
        <f t="shared" ca="1" si="1637"/>
        <v>1542.7581819908671</v>
      </c>
      <c r="I834">
        <f>SUM(D$2:D834)/COUNT(D$2:D834)</f>
        <v>2.1226009615387599E-2</v>
      </c>
      <c r="J834">
        <f t="shared" si="1631"/>
        <v>1.8858938033616008</v>
      </c>
      <c r="L834">
        <f ca="1">VARA(C$2:C834)</f>
        <v>9.6452046948990067E-2</v>
      </c>
      <c r="M834">
        <f t="shared" ca="1" si="1632"/>
        <v>1.1602690815836415E-3</v>
      </c>
      <c r="N834">
        <f t="shared" ca="1" si="1638"/>
        <v>4.8714259300953513</v>
      </c>
      <c r="O834" t="b">
        <f ca="1">IF(OR(O833,M834*MIN((B834-B$2)*Analysis!$B$19,1)&gt;Analysis!$B$18),TRUE,FALSE)</f>
        <v>1</v>
      </c>
      <c r="P834" t="b">
        <f>IF(OR('Flight Input'!N834=3,'Flight Input'!N834=9),TRUE,FALSE)</f>
        <v>1</v>
      </c>
      <c r="Q834">
        <f ca="1">IF(O834,Q833,SUM(C$2:C834)/COUNT(C$2:C834))+(Analysis!$D$14-500)/1000000</f>
        <v>9.8839243641174814</v>
      </c>
      <c r="R834">
        <f t="shared" ca="1" si="1633"/>
        <v>0.38602729588251883</v>
      </c>
      <c r="S834">
        <f t="shared" ca="1" si="1639"/>
        <v>-0.11426883370734012</v>
      </c>
      <c r="T834">
        <f ca="1">IF(P834,T833+S834*$D834,0)</f>
        <v>-0.75899353704831041</v>
      </c>
      <c r="U834">
        <f ca="1">IF($P834,T834*Analysis!$B$28+Analysis!$B$29,0)</f>
        <v>0.27850323147584471</v>
      </c>
      <c r="V834">
        <f ca="1">U834-'Flight Input'!$U834</f>
        <v>-1.0496768524155264E-2</v>
      </c>
      <c r="W834">
        <f ca="1">MEDIAN2(R834,Analysis!$B$5,2)</f>
        <v>0.38602729588251883</v>
      </c>
      <c r="X834">
        <f t="shared" ref="X834:Y834" ca="1" si="1764">X833+W834*$D834</f>
        <v>-0.11426883370734012</v>
      </c>
      <c r="Y834">
        <f t="shared" ca="1" si="1764"/>
        <v>-0.68259341356441217</v>
      </c>
      <c r="AA834">
        <f ca="1">AVERAGE2(W834,Analysis!$B$6,2)</f>
        <v>0.38602729588251883</v>
      </c>
      <c r="AB834">
        <f t="shared" ref="AB834:AC834" ca="1" si="1765">AB833+AA834*$D834</f>
        <v>-0.11426883370734012</v>
      </c>
      <c r="AC834">
        <f t="shared" ca="1" si="1765"/>
        <v>-0.68259341356441217</v>
      </c>
      <c r="AF834">
        <f ca="1">IF(B834&gt;0,C834-Analysis!$B$14,0)</f>
        <v>0.41678426854284822</v>
      </c>
      <c r="AG834">
        <f ca="1">IF(B834&gt;0,AG833+AF834*$D834,0)</f>
        <v>-1.3441099182299403E-2</v>
      </c>
      <c r="AH834">
        <f ca="1">IF(B834&gt;0,AH833+AG834*$D834,0)</f>
        <v>-0.49280580191639317</v>
      </c>
      <c r="AI834">
        <f ca="1">IF(AND(B834&gt;Analysis!$B$39,B834&lt;Analysis!$B$40),FilterInput(AF834,Analysis!$B$34,Analysis!$B$35),0)</f>
        <v>0.41678426854284822</v>
      </c>
      <c r="AJ834">
        <f ca="1">MEDIAN2(AI834,Analysis!$B$5,2)</f>
        <v>0.41678426854284822</v>
      </c>
      <c r="AK834">
        <f ca="1">AVERAGE2(AJ834,Analysis!$B$6,2)</f>
        <v>0.41678426854284822</v>
      </c>
      <c r="AL834">
        <f ca="1">INTEGRAL2(R834,$B834,AL833,R833,$B833,Analysis!$B$22)</f>
        <v>-0.11426883370734015</v>
      </c>
      <c r="AM834">
        <f ca="1">IF(AND(B834&lt;Analysis!$B$40,B834&gt;0),INTEGRAL2(AL834,$B834,AM833,AL833,$B833,Analysis!$B$23),0)</f>
        <v>-0.68259341356441217</v>
      </c>
      <c r="AN834">
        <f ca="1">IF($P834,AM834*Analysis!$B$30+Analysis!$B$31,0)</f>
        <v>0.28470329321779392</v>
      </c>
      <c r="AO834">
        <f ca="1">AN834-'Flight Input'!$U834</f>
        <v>-4.2967067822060612E-3</v>
      </c>
      <c r="AQ834">
        <f>Analysis!$B$36*'Flight Input'!U834+IF('Flight Input'!U834 &gt; 0,Analysis!$B$37,0)</f>
        <v>-0.89575700000000003</v>
      </c>
      <c r="AR834">
        <f ca="1">_xlfn.COVARIANCE.P($AN$102:$AN$1102,'Flight Input'!U834:U1834)</f>
        <v>0</v>
      </c>
    </row>
    <row r="835" spans="1:44" x14ac:dyDescent="0.3">
      <c r="A835">
        <v>833</v>
      </c>
      <c r="B835">
        <f>'Flight Input'!M835</f>
        <v>17.73266500000318</v>
      </c>
      <c r="C835">
        <f ca="1">INDIRECT(CONCATENATE("'Flight Input'!",Analysis!$B$2,A835+2))</f>
        <v>10.33175466</v>
      </c>
      <c r="D835">
        <f t="shared" ref="D835:D871" si="1766">B835-B834</f>
        <v>2.0025000005261973E-2</v>
      </c>
      <c r="F835">
        <f t="shared" ca="1" si="1636"/>
        <v>174.20078254779199</v>
      </c>
      <c r="G835">
        <f t="shared" ca="1" si="1637"/>
        <v>1546.2465526623032</v>
      </c>
      <c r="I835">
        <f>SUM(D$2:D835)/COUNT(D$2:D835)</f>
        <v>2.1224567827140148E-2</v>
      </c>
      <c r="J835">
        <f t="shared" ref="J835:J898" si="1767">D835/I835</f>
        <v>0.94348210848636116</v>
      </c>
      <c r="L835">
        <f ca="1">VARA(C$2:C835)</f>
        <v>9.6557004462667378E-2</v>
      </c>
      <c r="M835">
        <f t="shared" ref="M835:M898" ca="1" si="1768">(L835-L834)/D835</f>
        <v>5.2413240274522873E-3</v>
      </c>
      <c r="N835">
        <f t="shared" ca="1" si="1638"/>
        <v>3.0862921340204443</v>
      </c>
      <c r="O835" t="b">
        <f ca="1">IF(OR(O834,M835*MIN((B835-B$2)*Analysis!$B$19,1)&gt;Analysis!$B$18),TRUE,FALSE)</f>
        <v>1</v>
      </c>
      <c r="P835" t="b">
        <f>IF(OR('Flight Input'!N835=3,'Flight Input'!N835=9),TRUE,FALSE)</f>
        <v>1</v>
      </c>
      <c r="Q835">
        <f ca="1">IF(O835,Q834,SUM(C$2:C835)/COUNT(C$2:C835))+(Analysis!$D$14-500)/1000000</f>
        <v>9.8840343641174808</v>
      </c>
      <c r="R835">
        <f t="shared" ref="R835:R898" ca="1" si="1769">IF(O835,C835-Q835,0)</f>
        <v>0.44772029588251883</v>
      </c>
      <c r="S835">
        <f t="shared" ca="1" si="1639"/>
        <v>-0.10530323477993679</v>
      </c>
      <c r="T835">
        <f ca="1">IF(P835,T834+S835*$D835,0)</f>
        <v>-0.76110223432533275</v>
      </c>
      <c r="U835">
        <f ca="1">IF($P835,T835*Analysis!$B$28+Analysis!$B$29,0)</f>
        <v>0.27744888283733354</v>
      </c>
      <c r="V835">
        <f ca="1">U835-'Flight Input'!$U835</f>
        <v>-7.551117162666432E-3</v>
      </c>
      <c r="W835">
        <f ca="1">MEDIAN2(R835,Analysis!$B$5,2)</f>
        <v>0.44772029588251883</v>
      </c>
      <c r="X835">
        <f t="shared" ref="X835:Y835" ca="1" si="1770">X834+W835*$D835</f>
        <v>-0.10530323477993679</v>
      </c>
      <c r="Y835">
        <f t="shared" ca="1" si="1770"/>
        <v>-0.68470211084143451</v>
      </c>
      <c r="AA835">
        <f ca="1">AVERAGE2(W835,Analysis!$B$6,2)</f>
        <v>0.44772029588251883</v>
      </c>
      <c r="AB835">
        <f t="shared" ref="AB835:AC835" ca="1" si="1771">AB834+AA835*$D835</f>
        <v>-0.10530323477993679</v>
      </c>
      <c r="AC835">
        <f t="shared" ca="1" si="1771"/>
        <v>-0.68470211084143451</v>
      </c>
      <c r="AF835">
        <f ca="1">IF(B835&gt;0,C835-Analysis!$B$14,0)</f>
        <v>0.47858726854284761</v>
      </c>
      <c r="AG835">
        <f ca="1">IF(B835&gt;0,AG834+AF835*$D835,0)</f>
        <v>-3.857389127210566E-3</v>
      </c>
      <c r="AH835">
        <f ca="1">IF(B835&gt;0,AH834+AG835*$D835,0)</f>
        <v>-0.49288304613368589</v>
      </c>
      <c r="AI835">
        <f ca="1">IF(AND(B835&gt;Analysis!$B$39,B835&lt;Analysis!$B$40),FilterInput(AF835,Analysis!$B$34,Analysis!$B$35),0)</f>
        <v>0.47858726854284761</v>
      </c>
      <c r="AJ835">
        <f ca="1">MEDIAN2(AI835,Analysis!$B$5,2)</f>
        <v>0.47858726854284761</v>
      </c>
      <c r="AK835">
        <f ca="1">AVERAGE2(AJ835,Analysis!$B$6,2)</f>
        <v>0.47858726854284761</v>
      </c>
      <c r="AL835">
        <f ca="1">INTEGRAL2(R835,$B835,AL834,R834,$B834,Analysis!$B$22)</f>
        <v>-0.10530323477993682</v>
      </c>
      <c r="AM835">
        <f ca="1">IF(AND(B835&lt;Analysis!$B$40,B835&gt;0),INTEGRAL2(AL835,$B835,AM834,AL834,$B834,Analysis!$B$23),0)</f>
        <v>-0.68470211084143451</v>
      </c>
      <c r="AN835">
        <f ca="1">IF($P835,AM835*Analysis!$B$30+Analysis!$B$31,0)</f>
        <v>0.28364894457928275</v>
      </c>
      <c r="AO835">
        <f ca="1">AN835-'Flight Input'!$U835</f>
        <v>-1.3510554207172287E-3</v>
      </c>
      <c r="AQ835">
        <f>Analysis!$B$36*'Flight Input'!U835+IF('Flight Input'!U835 &gt; 0,Analysis!$B$37,0)</f>
        <v>-0.90370499999999998</v>
      </c>
      <c r="AR835">
        <f ca="1">_xlfn.COVARIANCE.P($AN$102:$AN$1102,'Flight Input'!U835:U1835)</f>
        <v>0</v>
      </c>
    </row>
    <row r="836" spans="1:44" x14ac:dyDescent="0.3">
      <c r="A836">
        <v>834</v>
      </c>
      <c r="B836">
        <f>'Flight Input'!M836</f>
        <v>17.737426000006963</v>
      </c>
      <c r="C836">
        <f ca="1">INDIRECT(CONCATENATE("'Flight Input'!",Analysis!$B$2,A836+2))</f>
        <v>10.35442557</v>
      </c>
      <c r="D836">
        <f t="shared" si="1766"/>
        <v>4.761000003782101E-3</v>
      </c>
      <c r="F836">
        <f t="shared" ref="F836:F899" ca="1" si="1772">F835+C836*$D836</f>
        <v>174.25007996796992</v>
      </c>
      <c r="G836">
        <f t="shared" ref="G836:G899" ca="1" si="1773">G835+F836*$D836</f>
        <v>1547.0761572936897</v>
      </c>
      <c r="I836">
        <f>SUM(D$2:D836)/COUNT(D$2:D836)</f>
        <v>2.1204827338143318E-2</v>
      </c>
      <c r="J836">
        <f t="shared" si="1767"/>
        <v>0.22452434664337009</v>
      </c>
      <c r="L836">
        <f ca="1">VARA(C$2:C836)</f>
        <v>9.668506904029063E-2</v>
      </c>
      <c r="M836">
        <f t="shared" ca="1" si="1768"/>
        <v>2.6898672027204047E-2</v>
      </c>
      <c r="N836">
        <f t="shared" ref="N836:N899" ca="1" si="1774">(C836-C835)/D836</f>
        <v>4.7617958374271874</v>
      </c>
      <c r="O836" t="b">
        <f ca="1">IF(OR(O835,M836*MIN((B836-B$2)*Analysis!$B$19,1)&gt;Analysis!$B$18),TRUE,FALSE)</f>
        <v>1</v>
      </c>
      <c r="P836" t="b">
        <f>IF(OR('Flight Input'!N836=3,'Flight Input'!N836=9),TRUE,FALSE)</f>
        <v>1</v>
      </c>
      <c r="Q836">
        <f ca="1">IF(O836,Q835,SUM(C$2:C836)/COUNT(C$2:C836))+(Analysis!$D$14-500)/1000000</f>
        <v>9.8841443641174802</v>
      </c>
      <c r="R836">
        <f t="shared" ca="1" si="1769"/>
        <v>0.47028120588251987</v>
      </c>
      <c r="S836">
        <f t="shared" ref="S836:S899" ca="1" si="1775">S835+R836*$D836</f>
        <v>-0.10306422595695146</v>
      </c>
      <c r="T836">
        <f ca="1">IF(P836,T835+S836*$D836,0)</f>
        <v>-0.76159292310550364</v>
      </c>
      <c r="U836">
        <f ca="1">IF($P836,T836*Analysis!$B$28+Analysis!$B$29,0)</f>
        <v>0.2772035384472481</v>
      </c>
      <c r="V836">
        <f ca="1">U836-'Flight Input'!$U836</f>
        <v>-7.7964615527518766E-3</v>
      </c>
      <c r="W836">
        <f ca="1">MEDIAN2(R836,Analysis!$B$5,2)</f>
        <v>0.47028120588251987</v>
      </c>
      <c r="X836">
        <f t="shared" ref="X836:Y836" ca="1" si="1776">X835+W836*$D836</f>
        <v>-0.10306422595695146</v>
      </c>
      <c r="Y836">
        <f t="shared" ca="1" si="1776"/>
        <v>-0.6851927996216054</v>
      </c>
      <c r="AA836">
        <f ca="1">AVERAGE2(W836,Analysis!$B$6,2)</f>
        <v>0.47028120588251987</v>
      </c>
      <c r="AB836">
        <f t="shared" ref="AB836:AC836" ca="1" si="1777">AB835+AA836*$D836</f>
        <v>-0.10306422595695146</v>
      </c>
      <c r="AC836">
        <f t="shared" ca="1" si="1777"/>
        <v>-0.6851927996216054</v>
      </c>
      <c r="AF836">
        <f ca="1">IF(B836&gt;0,C836-Analysis!$B$14,0)</f>
        <v>0.50125817854284804</v>
      </c>
      <c r="AG836">
        <f ca="1">IF(B836&gt;0,AG835+AF836*$D836,0)</f>
        <v>-1.4708989372722576E-3</v>
      </c>
      <c r="AH836">
        <f ca="1">IF(B836&gt;0,AH835+AG836*$D836,0)</f>
        <v>-0.49289004908353179</v>
      </c>
      <c r="AI836">
        <f ca="1">IF(AND(B836&gt;Analysis!$B$39,B836&lt;Analysis!$B$40),FilterInput(AF836,Analysis!$B$34,Analysis!$B$35),0)</f>
        <v>0.50125817854284804</v>
      </c>
      <c r="AJ836">
        <f ca="1">MEDIAN2(AI836,Analysis!$B$5,2)</f>
        <v>0.50125817854284804</v>
      </c>
      <c r="AK836">
        <f ca="1">AVERAGE2(AJ836,Analysis!$B$6,2)</f>
        <v>0.50125817854284804</v>
      </c>
      <c r="AL836">
        <f ca="1">INTEGRAL2(R836,$B836,AL835,R835,$B835,Analysis!$B$22)</f>
        <v>-0.10306422595695149</v>
      </c>
      <c r="AM836">
        <f ca="1">IF(AND(B836&lt;Analysis!$B$40,B836&gt;0),INTEGRAL2(AL836,$B836,AM835,AL835,$B835,Analysis!$B$23),0)</f>
        <v>-0.6851927996216054</v>
      </c>
      <c r="AN836">
        <f ca="1">IF($P836,AM836*Analysis!$B$30+Analysis!$B$31,0)</f>
        <v>0.2834036001891973</v>
      </c>
      <c r="AO836">
        <f ca="1">AN836-'Flight Input'!$U836</f>
        <v>-1.5963998108026733E-3</v>
      </c>
      <c r="AQ836">
        <f>Analysis!$B$36*'Flight Input'!U836+IF('Flight Input'!U836 &gt; 0,Analysis!$B$37,0)</f>
        <v>-0.90370499999999998</v>
      </c>
      <c r="AR836">
        <f ca="1">_xlfn.COVARIANCE.P($AN$102:$AN$1102,'Flight Input'!U836:U1836)</f>
        <v>0</v>
      </c>
    </row>
    <row r="837" spans="1:44" x14ac:dyDescent="0.3">
      <c r="A837">
        <v>835</v>
      </c>
      <c r="B837">
        <f>'Flight Input'!M837</f>
        <v>17.773205000004964</v>
      </c>
      <c r="C837">
        <f ca="1">INDIRECT(CONCATENATE("'Flight Input'!",Analysis!$B$2,A837+2))</f>
        <v>10.385699850000002</v>
      </c>
      <c r="D837">
        <f t="shared" si="1766"/>
        <v>3.5778999998001382E-2</v>
      </c>
      <c r="F837">
        <f t="shared" ca="1" si="1772"/>
        <v>174.62166992288232</v>
      </c>
      <c r="G837">
        <f t="shared" ca="1" si="1773"/>
        <v>1553.3239460215116</v>
      </c>
      <c r="I837">
        <f>SUM(D$2:D837)/COUNT(D$2:D837)</f>
        <v>2.1222281437137159E-2</v>
      </c>
      <c r="J837">
        <f t="shared" si="1767"/>
        <v>1.6859167617761972</v>
      </c>
      <c r="L837">
        <f ca="1">VARA(C$2:C837)</f>
        <v>9.684713410652733E-2</v>
      </c>
      <c r="M837">
        <f t="shared" ca="1" si="1768"/>
        <v>4.5296141939616128E-3</v>
      </c>
      <c r="N837">
        <f t="shared" ca="1" si="1774"/>
        <v>0.87409597813657836</v>
      </c>
      <c r="O837" t="b">
        <f ca="1">IF(OR(O836,M837*MIN((B837-B$2)*Analysis!$B$19,1)&gt;Analysis!$B$18),TRUE,FALSE)</f>
        <v>1</v>
      </c>
      <c r="P837" t="b">
        <f>IF(OR('Flight Input'!N837=3,'Flight Input'!N837=9),TRUE,FALSE)</f>
        <v>1</v>
      </c>
      <c r="Q837">
        <f ca="1">IF(O837,Q836,SUM(C$2:C837)/COUNT(C$2:C837))+(Analysis!$D$14-500)/1000000</f>
        <v>9.8842543641174796</v>
      </c>
      <c r="R837">
        <f t="shared" ca="1" si="1769"/>
        <v>0.50144548588252214</v>
      </c>
      <c r="S837">
        <f t="shared" ca="1" si="1775"/>
        <v>-8.5123007918562893E-2</v>
      </c>
      <c r="T837">
        <f ca="1">IF(P837,T836+S837*$D837,0)</f>
        <v>-0.76463853920565172</v>
      </c>
      <c r="U837">
        <f ca="1">IF($P837,T837*Analysis!$B$28+Analysis!$B$29,0)</f>
        <v>0.27568073039717406</v>
      </c>
      <c r="V837">
        <f ca="1">U837-'Flight Input'!$U837</f>
        <v>-9.3192696028259192E-3</v>
      </c>
      <c r="W837">
        <f ca="1">MEDIAN2(R837,Analysis!$B$5,2)</f>
        <v>0.50144548588252214</v>
      </c>
      <c r="X837">
        <f t="shared" ref="X837:Y837" ca="1" si="1778">X836+W837*$D837</f>
        <v>-8.5123007918562893E-2</v>
      </c>
      <c r="Y837">
        <f t="shared" ca="1" si="1778"/>
        <v>-0.68823841572175348</v>
      </c>
      <c r="AA837">
        <f ca="1">AVERAGE2(W837,Analysis!$B$6,2)</f>
        <v>0.50144548588252214</v>
      </c>
      <c r="AB837">
        <f t="shared" ref="AB837:AC837" ca="1" si="1779">AB836+AA837*$D837</f>
        <v>-8.5123007918562893E-2</v>
      </c>
      <c r="AC837">
        <f t="shared" ca="1" si="1779"/>
        <v>-0.68823841572175348</v>
      </c>
      <c r="AF837">
        <f ca="1">IF(B837&gt;0,C837-Analysis!$B$14,0)</f>
        <v>0.5325324585428497</v>
      </c>
      <c r="AG837">
        <f ca="1">IF(B837&gt;0,AG836+AF837*$D837,0)</f>
        <v>1.7582579895868033E-2</v>
      </c>
      <c r="AH837">
        <f ca="1">IF(B837&gt;0,AH836+AG837*$D837,0)</f>
        <v>-0.49226096195747265</v>
      </c>
      <c r="AI837">
        <f ca="1">IF(AND(B837&gt;Analysis!$B$39,B837&lt;Analysis!$B$40),FilterInput(AF837,Analysis!$B$34,Analysis!$B$35),0)</f>
        <v>0.5325324585428497</v>
      </c>
      <c r="AJ837">
        <f ca="1">MEDIAN2(AI837,Analysis!$B$5,2)</f>
        <v>0.5325324585428497</v>
      </c>
      <c r="AK837">
        <f ca="1">AVERAGE2(AJ837,Analysis!$B$6,2)</f>
        <v>0.5325324585428497</v>
      </c>
      <c r="AL837">
        <f ca="1">INTEGRAL2(R837,$B837,AL836,R836,$B836,Analysis!$B$22)</f>
        <v>-8.5123007918562921E-2</v>
      </c>
      <c r="AM837">
        <f ca="1">IF(AND(B837&lt;Analysis!$B$40,B837&gt;0),INTEGRAL2(AL837,$B837,AM836,AL836,$B836,Analysis!$B$23),0)</f>
        <v>-0.68823841572175348</v>
      </c>
      <c r="AN837">
        <f ca="1">IF($P837,AM837*Analysis!$B$30+Analysis!$B$31,0)</f>
        <v>0.28188079213912326</v>
      </c>
      <c r="AO837">
        <f ca="1">AN837-'Flight Input'!$U837</f>
        <v>-3.119207860876716E-3</v>
      </c>
      <c r="AQ837">
        <f>Analysis!$B$36*'Flight Input'!U837+IF('Flight Input'!U837 &gt; 0,Analysis!$B$37,0)</f>
        <v>-0.90370499999999998</v>
      </c>
      <c r="AR837">
        <f ca="1">_xlfn.COVARIANCE.P($AN$102:$AN$1102,'Flight Input'!U837:U1837)</f>
        <v>0</v>
      </c>
    </row>
    <row r="838" spans="1:44" x14ac:dyDescent="0.3">
      <c r="A838">
        <v>836</v>
      </c>
      <c r="B838">
        <f>'Flight Input'!M838</f>
        <v>17.787469999995665</v>
      </c>
      <c r="C838">
        <f ca="1">INDIRECT(CONCATENATE("'Flight Input'!",Analysis!$B$2,A838+2))</f>
        <v>10.240413750000002</v>
      </c>
      <c r="D838">
        <f t="shared" si="1766"/>
        <v>1.4264999990700744E-2</v>
      </c>
      <c r="F838">
        <f t="shared" ca="1" si="1772"/>
        <v>174.76774942493083</v>
      </c>
      <c r="G838">
        <f t="shared" ca="1" si="1773"/>
        <v>1555.817007965433</v>
      </c>
      <c r="I838">
        <f>SUM(D$2:D838)/COUNT(D$2:D838)</f>
        <v>2.1213959330143813E-2</v>
      </c>
      <c r="J838">
        <f t="shared" si="1767"/>
        <v>0.67243458746670648</v>
      </c>
      <c r="L838">
        <f ca="1">VARA(C$2:C838)</f>
        <v>9.6866249686593991E-2</v>
      </c>
      <c r="M838">
        <f t="shared" ca="1" si="1768"/>
        <v>1.3400336543373846E-3</v>
      </c>
      <c r="N838">
        <f t="shared" ca="1" si="1774"/>
        <v>-10.184794959320776</v>
      </c>
      <c r="O838" t="b">
        <f ca="1">IF(OR(O837,M838*MIN((B838-B$2)*Analysis!$B$19,1)&gt;Analysis!$B$18),TRUE,FALSE)</f>
        <v>1</v>
      </c>
      <c r="P838" t="b">
        <f>IF(OR('Flight Input'!N838=3,'Flight Input'!N838=9),TRUE,FALSE)</f>
        <v>1</v>
      </c>
      <c r="Q838">
        <f ca="1">IF(O838,Q837,SUM(C$2:C838)/COUNT(C$2:C838))+(Analysis!$D$14-500)/1000000</f>
        <v>9.884364364117479</v>
      </c>
      <c r="R838">
        <f t="shared" ca="1" si="1769"/>
        <v>0.35604938588252288</v>
      </c>
      <c r="S838">
        <f t="shared" ca="1" si="1775"/>
        <v>-8.0043963432259696E-2</v>
      </c>
      <c r="T838">
        <f ca="1">IF(P838,T837+S838*$D838,0)</f>
        <v>-0.76578036634326851</v>
      </c>
      <c r="U838">
        <f ca="1">IF($P838,T838*Analysis!$B$28+Analysis!$B$29,0)</f>
        <v>0.27510981682836566</v>
      </c>
      <c r="V838">
        <f ca="1">U838-'Flight Input'!$U838</f>
        <v>-9.8901831716343147E-3</v>
      </c>
      <c r="W838">
        <f ca="1">MEDIAN2(R838,Analysis!$B$5,2)</f>
        <v>0.35604938588252288</v>
      </c>
      <c r="X838">
        <f t="shared" ref="X838:Y838" ca="1" si="1780">X837+W838*$D838</f>
        <v>-8.0043963432259696E-2</v>
      </c>
      <c r="Y838">
        <f t="shared" ca="1" si="1780"/>
        <v>-0.68938024285937027</v>
      </c>
      <c r="AA838">
        <f ca="1">AVERAGE2(W838,Analysis!$B$6,2)</f>
        <v>0.35604938588252288</v>
      </c>
      <c r="AB838">
        <f t="shared" ref="AB838:AC838" ca="1" si="1781">AB837+AA838*$D838</f>
        <v>-8.0043963432259696E-2</v>
      </c>
      <c r="AC838">
        <f t="shared" ca="1" si="1781"/>
        <v>-0.68938024285937027</v>
      </c>
      <c r="AF838">
        <f ca="1">IF(B838&gt;0,C838-Analysis!$B$14,0)</f>
        <v>0.38724635854284983</v>
      </c>
      <c r="AG838">
        <f ca="1">IF(B838&gt;0,AG837+AF838*$D838,0)</f>
        <v>2.3106649196880685E-2</v>
      </c>
      <c r="AH838">
        <f ca="1">IF(B838&gt;0,AH837+AG838*$D838,0)</f>
        <v>-0.491931345606894</v>
      </c>
      <c r="AI838">
        <f ca="1">IF(AND(B838&gt;Analysis!$B$39,B838&lt;Analysis!$B$40),FilterInput(AF838,Analysis!$B$34,Analysis!$B$35),0)</f>
        <v>0.38724635854284983</v>
      </c>
      <c r="AJ838">
        <f ca="1">MEDIAN2(AI838,Analysis!$B$5,2)</f>
        <v>0.38724635854284983</v>
      </c>
      <c r="AK838">
        <f ca="1">AVERAGE2(AJ838,Analysis!$B$6,2)</f>
        <v>0.38724635854284983</v>
      </c>
      <c r="AL838">
        <f ca="1">INTEGRAL2(R838,$B838,AL837,R837,$B837,Analysis!$B$22)</f>
        <v>-8.0043963432259724E-2</v>
      </c>
      <c r="AM838">
        <f ca="1">IF(AND(B838&lt;Analysis!$B$40,B838&gt;0),INTEGRAL2(AL838,$B838,AM837,AL837,$B837,Analysis!$B$23),0)</f>
        <v>-0.68938024285937027</v>
      </c>
      <c r="AN838">
        <f ca="1">IF($P838,AM838*Analysis!$B$30+Analysis!$B$31,0)</f>
        <v>0.28130987857031486</v>
      </c>
      <c r="AO838">
        <f ca="1">AN838-'Flight Input'!$U838</f>
        <v>-3.6901214296851115E-3</v>
      </c>
      <c r="AQ838">
        <f>Analysis!$B$36*'Flight Input'!U838+IF('Flight Input'!U838 &gt; 0,Analysis!$B$37,0)</f>
        <v>-0.90370499999999998</v>
      </c>
      <c r="AR838">
        <f ca="1">_xlfn.COVARIANCE.P($AN$102:$AN$1102,'Flight Input'!U838:U1838)</f>
        <v>0</v>
      </c>
    </row>
    <row r="839" spans="1:44" x14ac:dyDescent="0.3">
      <c r="A839">
        <v>837</v>
      </c>
      <c r="B839">
        <f>'Flight Input'!M839</f>
        <v>17.813957000005757</v>
      </c>
      <c r="C839">
        <f ca="1">INDIRECT(CONCATENATE("'Flight Input'!",Analysis!$B$2,A839+2))</f>
        <v>10.184516369999999</v>
      </c>
      <c r="D839">
        <f t="shared" si="1766"/>
        <v>2.6487000010092743E-2</v>
      </c>
      <c r="F839">
        <f t="shared" ca="1" si="1772"/>
        <v>175.0375067101258</v>
      </c>
      <c r="G839">
        <f t="shared" ca="1" si="1773"/>
        <v>1560.4532264074307</v>
      </c>
      <c r="I839">
        <f>SUM(D$2:D839)/COUNT(D$2:D839)</f>
        <v>2.1220259259271589E-2</v>
      </c>
      <c r="J839">
        <f t="shared" si="1767"/>
        <v>1.248193987004188</v>
      </c>
      <c r="L839">
        <f ca="1">VARA(C$2:C839)</f>
        <v>9.6843942109016784E-2</v>
      </c>
      <c r="M839">
        <f t="shared" ca="1" si="1768"/>
        <v>-8.4220853885707246E-4</v>
      </c>
      <c r="N839">
        <f t="shared" ca="1" si="1774"/>
        <v>-2.1103703695663327</v>
      </c>
      <c r="O839" t="b">
        <f ca="1">IF(OR(O838,M839*MIN((B839-B$2)*Analysis!$B$19,1)&gt;Analysis!$B$18),TRUE,FALSE)</f>
        <v>1</v>
      </c>
      <c r="P839" t="b">
        <f>IF(OR('Flight Input'!N839=3,'Flight Input'!N839=9),TRUE,FALSE)</f>
        <v>1</v>
      </c>
      <c r="Q839">
        <f ca="1">IF(O839,Q838,SUM(C$2:C839)/COUNT(C$2:C839))+(Analysis!$D$14-500)/1000000</f>
        <v>9.8844743641174784</v>
      </c>
      <c r="R839">
        <f t="shared" ca="1" si="1769"/>
        <v>0.30004200588252061</v>
      </c>
      <c r="S839">
        <f t="shared" ca="1" si="1775"/>
        <v>-7.2096750819421129E-2</v>
      </c>
      <c r="T839">
        <f ca="1">IF(P839,T838+S839*$D839,0)</f>
        <v>-0.76768999298295015</v>
      </c>
      <c r="U839">
        <f ca="1">IF($P839,T839*Analysis!$B$28+Analysis!$B$29,0)</f>
        <v>0.27415500350852484</v>
      </c>
      <c r="V839">
        <f ca="1">U839-'Flight Input'!$U839</f>
        <v>-6.844996491475186E-3</v>
      </c>
      <c r="W839">
        <f ca="1">MEDIAN2(R839,Analysis!$B$5,2)</f>
        <v>0.30004200588252061</v>
      </c>
      <c r="X839">
        <f t="shared" ref="X839:Y839" ca="1" si="1782">X838+W839*$D839</f>
        <v>-7.2096750819421129E-2</v>
      </c>
      <c r="Y839">
        <f t="shared" ca="1" si="1782"/>
        <v>-0.69128986949905191</v>
      </c>
      <c r="AA839">
        <f ca="1">AVERAGE2(W839,Analysis!$B$6,2)</f>
        <v>0.30004200588252061</v>
      </c>
      <c r="AB839">
        <f t="shared" ref="AB839:AC839" ca="1" si="1783">AB838+AA839*$D839</f>
        <v>-7.2096750819421129E-2</v>
      </c>
      <c r="AC839">
        <f t="shared" ca="1" si="1783"/>
        <v>-0.69128986949905191</v>
      </c>
      <c r="AF839">
        <f ca="1">IF(B839&gt;0,C839-Analysis!$B$14,0)</f>
        <v>0.33134897854284695</v>
      </c>
      <c r="AG839">
        <f ca="1">IF(B839&gt;0,AG838+AF839*$D839,0)</f>
        <v>3.1883089594889294E-2</v>
      </c>
      <c r="AH839">
        <f ca="1">IF(B839&gt;0,AH838+AG839*$D839,0)</f>
        <v>-0.49108685821247239</v>
      </c>
      <c r="AI839">
        <f ca="1">IF(AND(B839&gt;Analysis!$B$39,B839&lt;Analysis!$B$40),FilterInput(AF839,Analysis!$B$34,Analysis!$B$35),0)</f>
        <v>0.33134897854284695</v>
      </c>
      <c r="AJ839">
        <f ca="1">MEDIAN2(AI839,Analysis!$B$5,2)</f>
        <v>0.33134897854284695</v>
      </c>
      <c r="AK839">
        <f ca="1">AVERAGE2(AJ839,Analysis!$B$6,2)</f>
        <v>0.33134897854284695</v>
      </c>
      <c r="AL839">
        <f ca="1">INTEGRAL2(R839,$B839,AL838,R838,$B838,Analysis!$B$22)</f>
        <v>-7.2096750819421157E-2</v>
      </c>
      <c r="AM839">
        <f ca="1">IF(AND(B839&lt;Analysis!$B$40,B839&gt;0),INTEGRAL2(AL839,$B839,AM838,AL838,$B838,Analysis!$B$23),0)</f>
        <v>-0.69128986949905191</v>
      </c>
      <c r="AN839">
        <f ca="1">IF($P839,AM839*Analysis!$B$30+Analysis!$B$31,0)</f>
        <v>0.28035506525047404</v>
      </c>
      <c r="AO839">
        <f ca="1">AN839-'Flight Input'!$U839</f>
        <v>-6.4493474952598273E-4</v>
      </c>
      <c r="AQ839">
        <f>Analysis!$B$36*'Flight Input'!U839+IF('Flight Input'!U839 &gt; 0,Analysis!$B$37,0)</f>
        <v>-0.91165299999999994</v>
      </c>
      <c r="AR839">
        <f ca="1">_xlfn.COVARIANCE.P($AN$102:$AN$1102,'Flight Input'!U839:U1839)</f>
        <v>0</v>
      </c>
    </row>
    <row r="840" spans="1:44" x14ac:dyDescent="0.3">
      <c r="A840">
        <v>838</v>
      </c>
      <c r="B840">
        <f>'Flight Input'!M840</f>
        <v>17.824382000006153</v>
      </c>
      <c r="C840">
        <f ca="1">INDIRECT(CONCATENATE("'Flight Input'!",Analysis!$B$2,A840+2))</f>
        <v>10.145256750000001</v>
      </c>
      <c r="D840">
        <f t="shared" si="1766"/>
        <v>1.0425000000395812E-2</v>
      </c>
      <c r="F840">
        <f t="shared" ca="1" si="1772"/>
        <v>175.14327101174857</v>
      </c>
      <c r="G840">
        <f t="shared" ca="1" si="1773"/>
        <v>1562.2790950077977</v>
      </c>
      <c r="I840">
        <f>SUM(D$2:D840)/COUNT(D$2:D840)</f>
        <v>2.1207377088318279E-2</v>
      </c>
      <c r="J840">
        <f t="shared" si="1767"/>
        <v>0.49157422707111881</v>
      </c>
      <c r="L840">
        <f ca="1">VARA(C$2:C840)</f>
        <v>9.6797148083927503E-2</v>
      </c>
      <c r="M840">
        <f t="shared" ca="1" si="1768"/>
        <v>-4.4886355000003835E-3</v>
      </c>
      <c r="N840">
        <f t="shared" ca="1" si="1774"/>
        <v>-3.7659107912236838</v>
      </c>
      <c r="O840" t="b">
        <f ca="1">IF(OR(O839,M840*MIN((B840-B$2)*Analysis!$B$19,1)&gt;Analysis!$B$18),TRUE,FALSE)</f>
        <v>1</v>
      </c>
      <c r="P840" t="b">
        <f>IF(OR('Flight Input'!N840=3,'Flight Input'!N840=9),TRUE,FALSE)</f>
        <v>1</v>
      </c>
      <c r="Q840">
        <f ca="1">IF(O840,Q839,SUM(C$2:C840)/COUNT(C$2:C840))+(Analysis!$D$14-500)/1000000</f>
        <v>9.8845843641174778</v>
      </c>
      <c r="R840">
        <f t="shared" ca="1" si="1769"/>
        <v>0.26067238588252373</v>
      </c>
      <c r="S840">
        <f t="shared" ca="1" si="1775"/>
        <v>-6.9379241196492636E-2</v>
      </c>
      <c r="T840">
        <f ca="1">IF(P840,T839+S840*$D840,0)</f>
        <v>-0.7684132715724511</v>
      </c>
      <c r="U840">
        <f ca="1">IF($P840,T840*Analysis!$B$28+Analysis!$B$29,0)</f>
        <v>0.27379336421377437</v>
      </c>
      <c r="V840">
        <f ca="1">U840-'Flight Input'!$U840</f>
        <v>-7.2066357862256569E-3</v>
      </c>
      <c r="W840">
        <f ca="1">MEDIAN2(R840,Analysis!$B$5,2)</f>
        <v>0.26067238588252373</v>
      </c>
      <c r="X840">
        <f t="shared" ref="X840:Y840" ca="1" si="1784">X839+W840*$D840</f>
        <v>-6.9379241196492636E-2</v>
      </c>
      <c r="Y840">
        <f t="shared" ca="1" si="1784"/>
        <v>-0.69201314808855285</v>
      </c>
      <c r="AA840">
        <f ca="1">AVERAGE2(W840,Analysis!$B$6,2)</f>
        <v>0.26067238588252373</v>
      </c>
      <c r="AB840">
        <f t="shared" ref="AB840:AC840" ca="1" si="1785">AB839+AA840*$D840</f>
        <v>-6.9379241196492636E-2</v>
      </c>
      <c r="AC840">
        <f t="shared" ca="1" si="1785"/>
        <v>-0.69201314808855285</v>
      </c>
      <c r="AF840">
        <f ca="1">IF(B840&gt;0,C840-Analysis!$B$14,0)</f>
        <v>0.29208935854284945</v>
      </c>
      <c r="AG840">
        <f ca="1">IF(B840&gt;0,AG839+AF840*$D840,0)</f>
        <v>3.4928121157814115E-2</v>
      </c>
      <c r="AH840">
        <f ca="1">IF(B840&gt;0,AH839+AG840*$D840,0)</f>
        <v>-0.49072273254938836</v>
      </c>
      <c r="AI840">
        <f ca="1">IF(AND(B840&gt;Analysis!$B$39,B840&lt;Analysis!$B$40),FilterInput(AF840,Analysis!$B$34,Analysis!$B$35),0)</f>
        <v>0.29208935854284945</v>
      </c>
      <c r="AJ840">
        <f ca="1">MEDIAN2(AI840,Analysis!$B$5,2)</f>
        <v>0.29208935854284945</v>
      </c>
      <c r="AK840">
        <f ca="1">AVERAGE2(AJ840,Analysis!$B$6,2)</f>
        <v>0.29208935854284945</v>
      </c>
      <c r="AL840">
        <f ca="1">INTEGRAL2(R840,$B840,AL839,R839,$B839,Analysis!$B$22)</f>
        <v>-6.9379241196492664E-2</v>
      </c>
      <c r="AM840">
        <f ca="1">IF(AND(B840&lt;Analysis!$B$40,B840&gt;0),INTEGRAL2(AL840,$B840,AM839,AL839,$B839,Analysis!$B$23),0)</f>
        <v>-0.69201314808855285</v>
      </c>
      <c r="AN840">
        <f ca="1">IF($P840,AM840*Analysis!$B$30+Analysis!$B$31,0)</f>
        <v>0.27999342595572357</v>
      </c>
      <c r="AO840">
        <f ca="1">AN840-'Flight Input'!$U840</f>
        <v>-1.0065740442764537E-3</v>
      </c>
      <c r="AQ840">
        <f>Analysis!$B$36*'Flight Input'!U840+IF('Flight Input'!U840 &gt; 0,Analysis!$B$37,0)</f>
        <v>-0.91165299999999994</v>
      </c>
      <c r="AR840">
        <f ca="1">_xlfn.COVARIANCE.P($AN$102:$AN$1102,'Flight Input'!U840:U1840)</f>
        <v>0</v>
      </c>
    </row>
    <row r="841" spans="1:44" x14ac:dyDescent="0.3">
      <c r="A841">
        <v>839</v>
      </c>
      <c r="B841">
        <f>'Flight Input'!M841</f>
        <v>17.850562000006903</v>
      </c>
      <c r="C841">
        <f ca="1">INDIRECT(CONCATENATE("'Flight Input'!",Analysis!$B$2,A841+2))</f>
        <v>10.299764250000001</v>
      </c>
      <c r="D841">
        <f t="shared" si="1766"/>
        <v>2.6180000000749715E-2</v>
      </c>
      <c r="F841">
        <f t="shared" ca="1" si="1772"/>
        <v>175.41291883982129</v>
      </c>
      <c r="G841">
        <f t="shared" ca="1" si="1773"/>
        <v>1566.8714052231558</v>
      </c>
      <c r="I841">
        <f>SUM(D$2:D841)/COUNT(D$2:D841)</f>
        <v>2.1213303933267539E-2</v>
      </c>
      <c r="J841">
        <f t="shared" si="1767"/>
        <v>1.2341311887627842</v>
      </c>
      <c r="L841">
        <f ca="1">VARA(C$2:C841)</f>
        <v>9.6866982546717398E-2</v>
      </c>
      <c r="M841">
        <f t="shared" ca="1" si="1768"/>
        <v>2.6674737504925371E-3</v>
      </c>
      <c r="N841">
        <f t="shared" ca="1" si="1774"/>
        <v>5.9017379677454063</v>
      </c>
      <c r="O841" t="b">
        <f ca="1">IF(OR(O840,M841*MIN((B841-B$2)*Analysis!$B$19,1)&gt;Analysis!$B$18),TRUE,FALSE)</f>
        <v>1</v>
      </c>
      <c r="P841" t="b">
        <f>IF(OR('Flight Input'!N841=3,'Flight Input'!N841=9),TRUE,FALSE)</f>
        <v>1</v>
      </c>
      <c r="Q841">
        <f ca="1">IF(O841,Q840,SUM(C$2:C841)/COUNT(C$2:C841))+(Analysis!$D$14-500)/1000000</f>
        <v>9.8846943641174771</v>
      </c>
      <c r="R841">
        <f t="shared" ca="1" si="1769"/>
        <v>0.41506988588252369</v>
      </c>
      <c r="S841">
        <f t="shared" ca="1" si="1775"/>
        <v>-5.851271158377698E-2</v>
      </c>
      <c r="T841">
        <f ca="1">IF(P841,T840+S841*$D841,0)</f>
        <v>-0.76994513436175827</v>
      </c>
      <c r="U841">
        <f ca="1">IF($P841,T841*Analysis!$B$28+Analysis!$B$29,0)</f>
        <v>0.27302743281912079</v>
      </c>
      <c r="V841">
        <f ca="1">U841-'Flight Input'!$U841</f>
        <v>-4.9725671808792393E-3</v>
      </c>
      <c r="W841">
        <f ca="1">MEDIAN2(R841,Analysis!$B$5,2)</f>
        <v>0.41506988588252369</v>
      </c>
      <c r="X841">
        <f t="shared" ref="X841:Y841" ca="1" si="1786">X840+W841*$D841</f>
        <v>-5.851271158377698E-2</v>
      </c>
      <c r="Y841">
        <f t="shared" ca="1" si="1786"/>
        <v>-0.69354501087786002</v>
      </c>
      <c r="AA841">
        <f ca="1">AVERAGE2(W841,Analysis!$B$6,2)</f>
        <v>0.41506988588252369</v>
      </c>
      <c r="AB841">
        <f t="shared" ref="AB841:AC841" ca="1" si="1787">AB840+AA841*$D841</f>
        <v>-5.851271158377698E-2</v>
      </c>
      <c r="AC841">
        <f t="shared" ca="1" si="1787"/>
        <v>-0.69354501087786002</v>
      </c>
      <c r="AF841">
        <f ca="1">IF(B841&gt;0,C841-Analysis!$B$14,0)</f>
        <v>0.44659685854284881</v>
      </c>
      <c r="AG841">
        <f ca="1">IF(B841&gt;0,AG840+AF841*$D841,0)</f>
        <v>4.6620026914800716E-2</v>
      </c>
      <c r="AH841">
        <f ca="1">IF(B841&gt;0,AH840+AG841*$D841,0)</f>
        <v>-0.48950222024472395</v>
      </c>
      <c r="AI841">
        <f ca="1">IF(AND(B841&gt;Analysis!$B$39,B841&lt;Analysis!$B$40),FilterInput(AF841,Analysis!$B$34,Analysis!$B$35),0)</f>
        <v>0.44659685854284881</v>
      </c>
      <c r="AJ841">
        <f ca="1">MEDIAN2(AI841,Analysis!$B$5,2)</f>
        <v>0.44659685854284881</v>
      </c>
      <c r="AK841">
        <f ca="1">AVERAGE2(AJ841,Analysis!$B$6,2)</f>
        <v>0.44659685854284881</v>
      </c>
      <c r="AL841">
        <f ca="1">INTEGRAL2(R841,$B841,AL840,R840,$B840,Analysis!$B$22)</f>
        <v>-5.8512711583777008E-2</v>
      </c>
      <c r="AM841">
        <f ca="1">IF(AND(B841&lt;Analysis!$B$40,B841&gt;0),INTEGRAL2(AL841,$B841,AM840,AL840,$B840,Analysis!$B$23),0)</f>
        <v>-0.69354501087786002</v>
      </c>
      <c r="AN841">
        <f ca="1">IF($P841,AM841*Analysis!$B$30+Analysis!$B$31,0)</f>
        <v>0.27922749456106999</v>
      </c>
      <c r="AO841">
        <f ca="1">AN841-'Flight Input'!$U841</f>
        <v>1.2274945610699639E-3</v>
      </c>
      <c r="AQ841">
        <f>Analysis!$B$36*'Flight Input'!U841+IF('Flight Input'!U841 &gt; 0,Analysis!$B$37,0)</f>
        <v>-0.91761399999999993</v>
      </c>
      <c r="AR841">
        <f ca="1">_xlfn.COVARIANCE.P($AN$102:$AN$1102,'Flight Input'!U841:U1841)</f>
        <v>0</v>
      </c>
    </row>
    <row r="842" spans="1:44" x14ac:dyDescent="0.3">
      <c r="A842">
        <v>840</v>
      </c>
      <c r="B842">
        <f>'Flight Input'!M842</f>
        <v>17.854382000004989</v>
      </c>
      <c r="C842">
        <f ca="1">INDIRECT(CONCATENATE("'Flight Input'!",Analysis!$B$2,A842+2))</f>
        <v>10.324338300000001</v>
      </c>
      <c r="D842">
        <f t="shared" si="1766"/>
        <v>3.8199999980861321E-3</v>
      </c>
      <c r="F842">
        <f t="shared" ca="1" si="1772"/>
        <v>175.45235781210752</v>
      </c>
      <c r="G842">
        <f t="shared" ca="1" si="1773"/>
        <v>1567.5416332296622</v>
      </c>
      <c r="I842">
        <f>SUM(D$2:D842)/COUNT(D$2:D842)</f>
        <v>2.1192597619058992E-2</v>
      </c>
      <c r="J842">
        <f t="shared" si="1767"/>
        <v>0.18025161741620188</v>
      </c>
      <c r="L842">
        <f ca="1">VARA(C$2:C842)</f>
        <v>9.6959951833499217E-2</v>
      </c>
      <c r="M842">
        <f t="shared" ca="1" si="1768"/>
        <v>2.4337509640941779E-2</v>
      </c>
      <c r="N842">
        <f t="shared" ca="1" si="1774"/>
        <v>6.4329973854219693</v>
      </c>
      <c r="O842" t="b">
        <f ca="1">IF(OR(O841,M842*MIN((B842-B$2)*Analysis!$B$19,1)&gt;Analysis!$B$18),TRUE,FALSE)</f>
        <v>1</v>
      </c>
      <c r="P842" t="b">
        <f>IF(OR('Flight Input'!N842=3,'Flight Input'!N842=9),TRUE,FALSE)</f>
        <v>1</v>
      </c>
      <c r="Q842">
        <f ca="1">IF(O842,Q841,SUM(C$2:C842)/COUNT(C$2:C842))+(Analysis!$D$14-500)/1000000</f>
        <v>9.8848043641174765</v>
      </c>
      <c r="R842">
        <f t="shared" ca="1" si="1769"/>
        <v>0.43953393588252432</v>
      </c>
      <c r="S842">
        <f t="shared" ca="1" si="1775"/>
        <v>-5.6833691949546947E-2</v>
      </c>
      <c r="T842">
        <f ca="1">IF(P842,T841+S842*$D842,0)</f>
        <v>-0.77016223906489678</v>
      </c>
      <c r="U842">
        <f ca="1">IF($P842,T842*Analysis!$B$28+Analysis!$B$29,0)</f>
        <v>0.27291888046755153</v>
      </c>
      <c r="V842">
        <f ca="1">U842-'Flight Input'!$U842</f>
        <v>-5.081119532448497E-3</v>
      </c>
      <c r="W842">
        <f ca="1">MEDIAN2(R842,Analysis!$B$5,2)</f>
        <v>0.43953393588252432</v>
      </c>
      <c r="X842">
        <f t="shared" ref="X842:Y842" ca="1" si="1788">X841+W842*$D842</f>
        <v>-5.6833691949546947E-2</v>
      </c>
      <c r="Y842">
        <f t="shared" ca="1" si="1788"/>
        <v>-0.69376211558099854</v>
      </c>
      <c r="AA842">
        <f ca="1">AVERAGE2(W842,Analysis!$B$6,2)</f>
        <v>0.43953393588252432</v>
      </c>
      <c r="AB842">
        <f t="shared" ref="AB842:AC842" ca="1" si="1789">AB841+AA842*$D842</f>
        <v>-5.6833691949546947E-2</v>
      </c>
      <c r="AC842">
        <f t="shared" ca="1" si="1789"/>
        <v>-0.69376211558099854</v>
      </c>
      <c r="AF842">
        <f ca="1">IF(B842&gt;0,C842-Analysis!$B$14,0)</f>
        <v>0.47117090854284882</v>
      </c>
      <c r="AG842">
        <f ca="1">IF(B842&gt;0,AG841+AF842*$D842,0)</f>
        <v>4.8419899784532643E-2</v>
      </c>
      <c r="AH842">
        <f ca="1">IF(B842&gt;0,AH841+AG842*$D842,0)</f>
        <v>-0.48931725622763972</v>
      </c>
      <c r="AI842">
        <f ca="1">IF(AND(B842&gt;Analysis!$B$39,B842&lt;Analysis!$B$40),FilterInput(AF842,Analysis!$B$34,Analysis!$B$35),0)</f>
        <v>0.47117090854284882</v>
      </c>
      <c r="AJ842">
        <f ca="1">MEDIAN2(AI842,Analysis!$B$5,2)</f>
        <v>0.47117090854284882</v>
      </c>
      <c r="AK842">
        <f ca="1">AVERAGE2(AJ842,Analysis!$B$6,2)</f>
        <v>0.47117090854284882</v>
      </c>
      <c r="AL842">
        <f ca="1">INTEGRAL2(R842,$B842,AL841,R841,$B841,Analysis!$B$22)</f>
        <v>-5.6833691949546974E-2</v>
      </c>
      <c r="AM842">
        <f ca="1">IF(AND(B842&lt;Analysis!$B$40,B842&gt;0),INTEGRAL2(AL842,$B842,AM841,AL841,$B841,Analysis!$B$23),0)</f>
        <v>-0.69376211558099854</v>
      </c>
      <c r="AN842">
        <f ca="1">IF($P842,AM842*Analysis!$B$30+Analysis!$B$31,0)</f>
        <v>0.27911894220950073</v>
      </c>
      <c r="AO842">
        <f ca="1">AN842-'Flight Input'!$U842</f>
        <v>1.1189422095007062E-3</v>
      </c>
      <c r="AQ842">
        <f>Analysis!$B$36*'Flight Input'!U842+IF('Flight Input'!U842 &gt; 0,Analysis!$B$37,0)</f>
        <v>-0.91761399999999993</v>
      </c>
      <c r="AR842">
        <f ca="1">_xlfn.COVARIANCE.P($AN$102:$AN$1102,'Flight Input'!U842:U1842)</f>
        <v>0</v>
      </c>
    </row>
    <row r="843" spans="1:44" x14ac:dyDescent="0.3">
      <c r="A843">
        <v>841</v>
      </c>
      <c r="B843">
        <f>'Flight Input'!M843</f>
        <v>17.892170000006445</v>
      </c>
      <c r="C843">
        <f ca="1">INDIRECT(CONCATENATE("'Flight Input'!",Analysis!$B$2,A843+2))</f>
        <v>10.279388879999999</v>
      </c>
      <c r="D843">
        <f t="shared" si="1766"/>
        <v>3.7788000001455657E-2</v>
      </c>
      <c r="F843">
        <f t="shared" ca="1" si="1772"/>
        <v>175.84079535911994</v>
      </c>
      <c r="G843">
        <f t="shared" ca="1" si="1773"/>
        <v>1574.1863052049487</v>
      </c>
      <c r="I843">
        <f>SUM(D$2:D843)/COUNT(D$2:D843)</f>
        <v>2.1212330558871593E-2</v>
      </c>
      <c r="J843">
        <f t="shared" si="1767"/>
        <v>1.7814167046181379</v>
      </c>
      <c r="L843">
        <f ca="1">VARA(C$2:C843)</f>
        <v>9.7009972620049442E-2</v>
      </c>
      <c r="M843">
        <f t="shared" ca="1" si="1768"/>
        <v>1.3237214604715434E-3</v>
      </c>
      <c r="N843">
        <f t="shared" ca="1" si="1774"/>
        <v>-1.189515719230186</v>
      </c>
      <c r="O843" t="b">
        <f ca="1">IF(OR(O842,M843*MIN((B843-B$2)*Analysis!$B$19,1)&gt;Analysis!$B$18),TRUE,FALSE)</f>
        <v>1</v>
      </c>
      <c r="P843" t="b">
        <f>IF(OR('Flight Input'!N843=3,'Flight Input'!N843=9),TRUE,FALSE)</f>
        <v>1</v>
      </c>
      <c r="Q843">
        <f ca="1">IF(O843,Q842,SUM(C$2:C843)/COUNT(C$2:C843))+(Analysis!$D$14-500)/1000000</f>
        <v>9.8849143641174759</v>
      </c>
      <c r="R843">
        <f t="shared" ca="1" si="1769"/>
        <v>0.39447451588252314</v>
      </c>
      <c r="S843">
        <f t="shared" ca="1" si="1775"/>
        <v>-4.1927288942803939E-2</v>
      </c>
      <c r="T843">
        <f ca="1">IF(P843,T842+S843*$D843,0)</f>
        <v>-0.77174658745952851</v>
      </c>
      <c r="U843">
        <f ca="1">IF($P843,T843*Analysis!$B$28+Analysis!$B$29,0)</f>
        <v>0.27212670627023566</v>
      </c>
      <c r="V843">
        <f ca="1">U843-'Flight Input'!$U843</f>
        <v>-3.8732937297643599E-3</v>
      </c>
      <c r="W843">
        <f ca="1">MEDIAN2(R843,Analysis!$B$5,2)</f>
        <v>0.39447451588252314</v>
      </c>
      <c r="X843">
        <f t="shared" ref="X843:Y843" ca="1" si="1790">X842+W843*$D843</f>
        <v>-4.1927288942803939E-2</v>
      </c>
      <c r="Y843">
        <f t="shared" ca="1" si="1790"/>
        <v>-0.69534646397563027</v>
      </c>
      <c r="AA843">
        <f ca="1">AVERAGE2(W843,Analysis!$B$6,2)</f>
        <v>0.39447451588252314</v>
      </c>
      <c r="AB843">
        <f t="shared" ref="AB843:AC843" ca="1" si="1791">AB842+AA843*$D843</f>
        <v>-4.1927288942803939E-2</v>
      </c>
      <c r="AC843">
        <f t="shared" ca="1" si="1791"/>
        <v>-0.69534646397563027</v>
      </c>
      <c r="AF843">
        <f ca="1">IF(B843&gt;0,C843-Analysis!$B$14,0)</f>
        <v>0.42622148854284703</v>
      </c>
      <c r="AG843">
        <f ca="1">IF(B843&gt;0,AG842+AF843*$D843,0)</f>
        <v>6.4525957394210173E-2</v>
      </c>
      <c r="AH843">
        <f ca="1">IF(B843&gt;0,AH842+AG843*$D843,0)</f>
        <v>-0.48687894934953335</v>
      </c>
      <c r="AI843">
        <f ca="1">IF(AND(B843&gt;Analysis!$B$39,B843&lt;Analysis!$B$40),FilterInput(AF843,Analysis!$B$34,Analysis!$B$35),0)</f>
        <v>0.42622148854284703</v>
      </c>
      <c r="AJ843">
        <f ca="1">MEDIAN2(AI843,Analysis!$B$5,2)</f>
        <v>0.42622148854284703</v>
      </c>
      <c r="AK843">
        <f ca="1">AVERAGE2(AJ843,Analysis!$B$6,2)</f>
        <v>0.42622148854284703</v>
      </c>
      <c r="AL843">
        <f ca="1">INTEGRAL2(R843,$B843,AL842,R842,$B842,Analysis!$B$22)</f>
        <v>-4.1927288942803974E-2</v>
      </c>
      <c r="AM843">
        <f ca="1">IF(AND(B843&lt;Analysis!$B$40,B843&gt;0),INTEGRAL2(AL843,$B843,AM842,AL842,$B842,Analysis!$B$23),0)</f>
        <v>-0.69534646397563027</v>
      </c>
      <c r="AN843">
        <f ca="1">IF($P843,AM843*Analysis!$B$30+Analysis!$B$31,0)</f>
        <v>0.27832676801218487</v>
      </c>
      <c r="AO843">
        <f ca="1">AN843-'Flight Input'!$U843</f>
        <v>2.3267680121848433E-3</v>
      </c>
      <c r="AQ843">
        <f>Analysis!$B$36*'Flight Input'!U843+IF('Flight Input'!U843 &gt; 0,Analysis!$B$37,0)</f>
        <v>-0.92158799999999985</v>
      </c>
      <c r="AR843">
        <f ca="1">_xlfn.COVARIANCE.P($AN$102:$AN$1102,'Flight Input'!U843:U1843)</f>
        <v>0</v>
      </c>
    </row>
    <row r="844" spans="1:44" x14ac:dyDescent="0.3">
      <c r="A844">
        <v>842</v>
      </c>
      <c r="B844">
        <f>'Flight Input'!M844</f>
        <v>17.908479999998235</v>
      </c>
      <c r="C844">
        <f ca="1">INDIRECT(CONCATENATE("'Flight Input'!",Analysis!$B$2,A844+2))</f>
        <v>10.243925730000001</v>
      </c>
      <c r="D844">
        <f t="shared" si="1766"/>
        <v>1.6309999991790392E-2</v>
      </c>
      <c r="F844">
        <f t="shared" ca="1" si="1772"/>
        <v>176.00787378769215</v>
      </c>
      <c r="G844">
        <f t="shared" ca="1" si="1773"/>
        <v>1577.056993624981</v>
      </c>
      <c r="I844">
        <f>SUM(D$2:D844)/COUNT(D$2:D844)</f>
        <v>2.1206508313542517E-2</v>
      </c>
      <c r="J844">
        <f t="shared" si="1767"/>
        <v>0.76910351061305049</v>
      </c>
      <c r="L844">
        <f ca="1">VARA(C$2:C844)</f>
        <v>9.7029622232700563E-2</v>
      </c>
      <c r="M844">
        <f t="shared" ca="1" si="1768"/>
        <v>1.2047585935629343E-3</v>
      </c>
      <c r="N844">
        <f t="shared" ca="1" si="1774"/>
        <v>-2.1743194370232088</v>
      </c>
      <c r="O844" t="b">
        <f ca="1">IF(OR(O843,M844*MIN((B844-B$2)*Analysis!$B$19,1)&gt;Analysis!$B$18),TRUE,FALSE)</f>
        <v>1</v>
      </c>
      <c r="P844" t="b">
        <f>IF(OR('Flight Input'!N844=3,'Flight Input'!N844=9),TRUE,FALSE)</f>
        <v>1</v>
      </c>
      <c r="Q844">
        <f ca="1">IF(O844,Q843,SUM(C$2:C844)/COUNT(C$2:C844))+(Analysis!$D$14-500)/1000000</f>
        <v>9.8850243641174753</v>
      </c>
      <c r="R844">
        <f t="shared" ca="1" si="1769"/>
        <v>0.35890136588252552</v>
      </c>
      <c r="S844">
        <f t="shared" ca="1" si="1775"/>
        <v>-3.6073607668206387E-2</v>
      </c>
      <c r="T844">
        <f ca="1">IF(P844,T843+S844*$D844,0)</f>
        <v>-0.77233494800030078</v>
      </c>
      <c r="U844">
        <f ca="1">IF($P844,T844*Analysis!$B$28+Analysis!$B$29,0)</f>
        <v>0.27183252599984953</v>
      </c>
      <c r="V844">
        <f ca="1">U844-'Flight Input'!$U844</f>
        <v>-4.1674740001504951E-3</v>
      </c>
      <c r="W844">
        <f ca="1">MEDIAN2(R844,Analysis!$B$5,2)</f>
        <v>0.35890136588252552</v>
      </c>
      <c r="X844">
        <f t="shared" ref="X844:Y844" ca="1" si="1792">X843+W844*$D844</f>
        <v>-3.6073607668206387E-2</v>
      </c>
      <c r="Y844">
        <f t="shared" ca="1" si="1792"/>
        <v>-0.69593482451640254</v>
      </c>
      <c r="AA844">
        <f ca="1">AVERAGE2(W844,Analysis!$B$6,2)</f>
        <v>0.35890136588252552</v>
      </c>
      <c r="AB844">
        <f t="shared" ref="AB844:AC844" ca="1" si="1793">AB843+AA844*$D844</f>
        <v>-3.6073607668206387E-2</v>
      </c>
      <c r="AC844">
        <f t="shared" ca="1" si="1793"/>
        <v>-0.69593482451640254</v>
      </c>
      <c r="AF844">
        <f ca="1">IF(B844&gt;0,C844-Analysis!$B$14,0)</f>
        <v>0.3907583385428488</v>
      </c>
      <c r="AG844">
        <f ca="1">IF(B844&gt;0,AG843+AF844*$D844,0)</f>
        <v>7.0899225892636059E-2</v>
      </c>
      <c r="AH844">
        <f ca="1">IF(B844&gt;0,AH843+AG844*$D844,0)</f>
        <v>-0.4857225829758065</v>
      </c>
      <c r="AI844">
        <f ca="1">IF(AND(B844&gt;Analysis!$B$39,B844&lt;Analysis!$B$40),FilterInput(AF844,Analysis!$B$34,Analysis!$B$35),0)</f>
        <v>0.3907583385428488</v>
      </c>
      <c r="AJ844">
        <f ca="1">MEDIAN2(AI844,Analysis!$B$5,2)</f>
        <v>0.3907583385428488</v>
      </c>
      <c r="AK844">
        <f ca="1">AVERAGE2(AJ844,Analysis!$B$6,2)</f>
        <v>0.3907583385428488</v>
      </c>
      <c r="AL844">
        <f ca="1">INTEGRAL2(R844,$B844,AL843,R843,$B843,Analysis!$B$22)</f>
        <v>-3.6073607668206421E-2</v>
      </c>
      <c r="AM844">
        <f ca="1">IF(AND(B844&lt;Analysis!$B$40,B844&gt;0),INTEGRAL2(AL844,$B844,AM843,AL843,$B843,Analysis!$B$23),0)</f>
        <v>-0.69593482451640254</v>
      </c>
      <c r="AN844">
        <f ca="1">IF($P844,AM844*Analysis!$B$30+Analysis!$B$31,0)</f>
        <v>0.27803258774179873</v>
      </c>
      <c r="AO844">
        <f ca="1">AN844-'Flight Input'!$U844</f>
        <v>2.0325877417987082E-3</v>
      </c>
      <c r="AQ844">
        <f>Analysis!$B$36*'Flight Input'!U844+IF('Flight Input'!U844 &gt; 0,Analysis!$B$37,0)</f>
        <v>-0.92158799999999985</v>
      </c>
      <c r="AR844">
        <f ca="1">_xlfn.COVARIANCE.P($AN$102:$AN$1102,'Flight Input'!U844:U1844)</f>
        <v>0</v>
      </c>
    </row>
    <row r="845" spans="1:44" x14ac:dyDescent="0.3">
      <c r="A845">
        <v>843</v>
      </c>
      <c r="B845">
        <f>'Flight Input'!M845</f>
        <v>17.928702999997768</v>
      </c>
      <c r="C845">
        <f ca="1">INDIRECT(CONCATENATE("'Flight Input'!",Analysis!$B$2,A845+2))</f>
        <v>10.261603350000001</v>
      </c>
      <c r="D845">
        <f t="shared" si="1766"/>
        <v>2.0222999999532476E-2</v>
      </c>
      <c r="F845">
        <f t="shared" ca="1" si="1772"/>
        <v>176.21539419223441</v>
      </c>
      <c r="G845">
        <f t="shared" ca="1" si="1773"/>
        <v>1580.6205975416483</v>
      </c>
      <c r="I845">
        <f>SUM(D$2:D845)/COUNT(D$2:D845)</f>
        <v>2.1205341637013441E-2</v>
      </c>
      <c r="J845">
        <f t="shared" si="1767"/>
        <v>0.95367480259000825</v>
      </c>
      <c r="L845">
        <f ca="1">VARA(C$2:C845)</f>
        <v>9.7063383996780647E-2</v>
      </c>
      <c r="M845">
        <f t="shared" ca="1" si="1768"/>
        <v>1.6694735736965164E-3</v>
      </c>
      <c r="N845">
        <f t="shared" ca="1" si="1774"/>
        <v>0.87413440144436005</v>
      </c>
      <c r="O845" t="b">
        <f ca="1">IF(OR(O844,M845*MIN((B845-B$2)*Analysis!$B$19,1)&gt;Analysis!$B$18),TRUE,FALSE)</f>
        <v>1</v>
      </c>
      <c r="P845" t="b">
        <f>IF(OR('Flight Input'!N845=3,'Flight Input'!N845=9),TRUE,FALSE)</f>
        <v>1</v>
      </c>
      <c r="Q845">
        <f ca="1">IF(O845,Q844,SUM(C$2:C845)/COUNT(C$2:C845))+(Analysis!$D$14-500)/1000000</f>
        <v>9.8851343641174747</v>
      </c>
      <c r="R845">
        <f t="shared" ca="1" si="1769"/>
        <v>0.37646898588252675</v>
      </c>
      <c r="S845">
        <f t="shared" ca="1" si="1775"/>
        <v>-2.8460275366880054E-2</v>
      </c>
      <c r="T845">
        <f ca="1">IF(P845,T844+S845*$D845,0)</f>
        <v>-0.77291050014903184</v>
      </c>
      <c r="U845">
        <f ca="1">IF($P845,T845*Analysis!$B$28+Analysis!$B$29,0)</f>
        <v>0.271544749925484</v>
      </c>
      <c r="V845">
        <f ca="1">U845-'Flight Input'!$U845</f>
        <v>-4.4552500745160262E-3</v>
      </c>
      <c r="W845">
        <f ca="1">MEDIAN2(R845,Analysis!$B$5,2)</f>
        <v>0.37646898588252675</v>
      </c>
      <c r="X845">
        <f t="shared" ref="X845:Y845" ca="1" si="1794">X844+W845*$D845</f>
        <v>-2.8460275366880054E-2</v>
      </c>
      <c r="Y845">
        <f t="shared" ca="1" si="1794"/>
        <v>-0.6965103766651336</v>
      </c>
      <c r="AA845">
        <f ca="1">AVERAGE2(W845,Analysis!$B$6,2)</f>
        <v>0.37646898588252675</v>
      </c>
      <c r="AB845">
        <f t="shared" ref="AB845:AC845" ca="1" si="1795">AB844+AA845*$D845</f>
        <v>-2.8460275366880054E-2</v>
      </c>
      <c r="AC845">
        <f t="shared" ca="1" si="1795"/>
        <v>-0.6965103766651336</v>
      </c>
      <c r="AF845">
        <f ca="1">IF(B845&gt;0,C845-Analysis!$B$14,0)</f>
        <v>0.40843595854284942</v>
      </c>
      <c r="AG845">
        <f ca="1">IF(B845&gt;0,AG844+AF845*$D845,0)</f>
        <v>7.9159026282057149E-2</v>
      </c>
      <c r="AH845">
        <f ca="1">IF(B845&gt;0,AH844+AG845*$D845,0)</f>
        <v>-0.48412174998734148</v>
      </c>
      <c r="AI845">
        <f ca="1">IF(AND(B845&gt;Analysis!$B$39,B845&lt;Analysis!$B$40),FilterInput(AF845,Analysis!$B$34,Analysis!$B$35),0)</f>
        <v>0.40843595854284942</v>
      </c>
      <c r="AJ845">
        <f ca="1">MEDIAN2(AI845,Analysis!$B$5,2)</f>
        <v>0.40843595854284942</v>
      </c>
      <c r="AK845">
        <f ca="1">AVERAGE2(AJ845,Analysis!$B$6,2)</f>
        <v>0.40843595854284942</v>
      </c>
      <c r="AL845">
        <f ca="1">INTEGRAL2(R845,$B845,AL844,R844,$B844,Analysis!$B$22)</f>
        <v>-2.8460275366880092E-2</v>
      </c>
      <c r="AM845">
        <f ca="1">IF(AND(B845&lt;Analysis!$B$40,B845&gt;0),INTEGRAL2(AL845,$B845,AM844,AL844,$B844,Analysis!$B$23),0)</f>
        <v>-0.6965103766651336</v>
      </c>
      <c r="AN845">
        <f ca="1">IF($P845,AM845*Analysis!$B$30+Analysis!$B$31,0)</f>
        <v>0.2777448116674332</v>
      </c>
      <c r="AO845">
        <f ca="1">AN845-'Flight Input'!$U845</f>
        <v>1.7448116674331771E-3</v>
      </c>
      <c r="AQ845">
        <f>Analysis!$B$36*'Flight Input'!U845+IF('Flight Input'!U845 &gt; 0,Analysis!$B$37,0)</f>
        <v>-0.92158799999999985</v>
      </c>
      <c r="AR845">
        <f ca="1">_xlfn.COVARIANCE.P($AN$102:$AN$1102,'Flight Input'!U845:U1845)</f>
        <v>0</v>
      </c>
    </row>
    <row r="846" spans="1:44" x14ac:dyDescent="0.3">
      <c r="A846">
        <v>844</v>
      </c>
      <c r="B846">
        <f>'Flight Input'!M846</f>
        <v>17.949370999995153</v>
      </c>
      <c r="C846">
        <f ca="1">INDIRECT(CONCATENATE("'Flight Input'!",Analysis!$B$2,A846+2))</f>
        <v>10.151486100000001</v>
      </c>
      <c r="D846">
        <f t="shared" si="1766"/>
        <v>2.0667999997385778E-2</v>
      </c>
      <c r="F846">
        <f t="shared" ca="1" si="1772"/>
        <v>176.42520510692268</v>
      </c>
      <c r="G846">
        <f t="shared" ca="1" si="1773"/>
        <v>1584.2669536803369</v>
      </c>
      <c r="I846">
        <f>SUM(D$2:D846)/COUNT(D$2:D846)</f>
        <v>2.1204704976302981E-2</v>
      </c>
      <c r="J846">
        <f t="shared" si="1767"/>
        <v>0.97468934467529778</v>
      </c>
      <c r="L846">
        <f ca="1">VARA(C$2:C846)</f>
        <v>9.7018790377630573E-2</v>
      </c>
      <c r="M846">
        <f t="shared" ca="1" si="1768"/>
        <v>-2.1576165645304079E-3</v>
      </c>
      <c r="N846">
        <f t="shared" ca="1" si="1774"/>
        <v>-5.3279102967838394</v>
      </c>
      <c r="O846" t="b">
        <f ca="1">IF(OR(O845,M846*MIN((B846-B$2)*Analysis!$B$19,1)&gt;Analysis!$B$18),TRUE,FALSE)</f>
        <v>1</v>
      </c>
      <c r="P846" t="b">
        <f>IF(OR('Flight Input'!N846=3,'Flight Input'!N846=9),TRUE,FALSE)</f>
        <v>1</v>
      </c>
      <c r="Q846">
        <f ca="1">IF(O846,Q845,SUM(C$2:C846)/COUNT(C$2:C846))+(Analysis!$D$14-500)/1000000</f>
        <v>9.8852443641174741</v>
      </c>
      <c r="R846">
        <f t="shared" ca="1" si="1769"/>
        <v>0.26624173588252731</v>
      </c>
      <c r="S846">
        <f t="shared" ca="1" si="1775"/>
        <v>-2.2957591170355996E-2</v>
      </c>
      <c r="T846">
        <f ca="1">IF(P846,T845+S846*$D846,0)</f>
        <v>-0.77338498764328079</v>
      </c>
      <c r="U846">
        <f ca="1">IF($P846,T846*Analysis!$B$28+Analysis!$B$29,0)</f>
        <v>0.27130750617835953</v>
      </c>
      <c r="V846">
        <f ca="1">U846-'Flight Input'!$U846</f>
        <v>-4.6924938216404977E-3</v>
      </c>
      <c r="W846">
        <f ca="1">MEDIAN2(R846,Analysis!$B$5,2)</f>
        <v>0.26624173588252731</v>
      </c>
      <c r="X846">
        <f t="shared" ref="X846:Y846" ca="1" si="1796">X845+W846*$D846</f>
        <v>-2.2957591170355996E-2</v>
      </c>
      <c r="Y846">
        <f t="shared" ca="1" si="1796"/>
        <v>-0.69698486415938254</v>
      </c>
      <c r="AA846">
        <f ca="1">AVERAGE2(W846,Analysis!$B$6,2)</f>
        <v>0.26624173588252731</v>
      </c>
      <c r="AB846">
        <f t="shared" ref="AB846:AC846" ca="1" si="1797">AB845+AA846*$D846</f>
        <v>-2.2957591170355996E-2</v>
      </c>
      <c r="AC846">
        <f t="shared" ca="1" si="1797"/>
        <v>-0.69698486415938254</v>
      </c>
      <c r="AF846">
        <f ca="1">IF(B846&gt;0,C846-Analysis!$B$14,0)</f>
        <v>0.29831870854284936</v>
      </c>
      <c r="AG846">
        <f ca="1">IF(B846&gt;0,AG845+AF846*$D846,0)</f>
        <v>8.5324677349440894E-2</v>
      </c>
      <c r="AH846">
        <f ca="1">IF(B846&gt;0,AH845+AG846*$D846,0)</f>
        <v>-0.48235825955610628</v>
      </c>
      <c r="AI846">
        <f ca="1">IF(AND(B846&gt;Analysis!$B$39,B846&lt;Analysis!$B$40),FilterInput(AF846,Analysis!$B$34,Analysis!$B$35),0)</f>
        <v>0.29831870854284936</v>
      </c>
      <c r="AJ846">
        <f ca="1">MEDIAN2(AI846,Analysis!$B$5,2)</f>
        <v>0.29831870854284936</v>
      </c>
      <c r="AK846">
        <f ca="1">AVERAGE2(AJ846,Analysis!$B$6,2)</f>
        <v>0.29831870854284936</v>
      </c>
      <c r="AL846">
        <f ca="1">INTEGRAL2(R846,$B846,AL845,R845,$B845,Analysis!$B$22)</f>
        <v>-2.2957591170356034E-2</v>
      </c>
      <c r="AM846">
        <f ca="1">IF(AND(B846&lt;Analysis!$B$40,B846&gt;0),INTEGRAL2(AL846,$B846,AM845,AL845,$B845,Analysis!$B$23),0)</f>
        <v>-0.69698486415938254</v>
      </c>
      <c r="AN846">
        <f ca="1">IF($P846,AM846*Analysis!$B$30+Analysis!$B$31,0)</f>
        <v>0.27750756792030873</v>
      </c>
      <c r="AO846">
        <f ca="1">AN846-'Flight Input'!$U846</f>
        <v>1.5075679203087056E-3</v>
      </c>
      <c r="AQ846">
        <f>Analysis!$B$36*'Flight Input'!U846+IF('Flight Input'!U846 &gt; 0,Analysis!$B$37,0)</f>
        <v>-0.92158799999999985</v>
      </c>
      <c r="AR846">
        <f ca="1">_xlfn.COVARIANCE.P($AN$102:$AN$1102,'Flight Input'!U846:U1846)</f>
        <v>0</v>
      </c>
    </row>
    <row r="847" spans="1:44" x14ac:dyDescent="0.3">
      <c r="A847">
        <v>845</v>
      </c>
      <c r="B847">
        <f>'Flight Input'!M847</f>
        <v>17.962098000003607</v>
      </c>
      <c r="C847">
        <f ca="1">INDIRECT(CONCATENATE("'Flight Input'!",Analysis!$B$2,A847+2))</f>
        <v>10.210758120000001</v>
      </c>
      <c r="D847">
        <f t="shared" si="1766"/>
        <v>1.2727000008453615E-2</v>
      </c>
      <c r="F847">
        <f t="shared" ca="1" si="1772"/>
        <v>176.55515742560223</v>
      </c>
      <c r="G847">
        <f t="shared" ca="1" si="1773"/>
        <v>1586.513971170385</v>
      </c>
      <c r="I847">
        <f>SUM(D$2:D847)/COUNT(D$2:D847)</f>
        <v>2.1194672189358783E-2</v>
      </c>
      <c r="J847">
        <f t="shared" si="1767"/>
        <v>0.60048109707700337</v>
      </c>
      <c r="L847">
        <f ca="1">VARA(C$2:C847)</f>
        <v>9.7012427028834086E-2</v>
      </c>
      <c r="M847">
        <f t="shared" ca="1" si="1768"/>
        <v>-4.9998811913729295E-4</v>
      </c>
      <c r="N847">
        <f t="shared" ca="1" si="1774"/>
        <v>4.6571870794869019</v>
      </c>
      <c r="O847" t="b">
        <f ca="1">IF(OR(O846,M847*MIN((B847-B$2)*Analysis!$B$19,1)&gt;Analysis!$B$18),TRUE,FALSE)</f>
        <v>1</v>
      </c>
      <c r="P847" t="b">
        <f>IF(OR('Flight Input'!N847=3,'Flight Input'!N847=9),TRUE,FALSE)</f>
        <v>1</v>
      </c>
      <c r="Q847">
        <f ca="1">IF(O847,Q846,SUM(C$2:C847)/COUNT(C$2:C847))+(Analysis!$D$14-500)/1000000</f>
        <v>9.8853543641174735</v>
      </c>
      <c r="R847">
        <f t="shared" ca="1" si="1769"/>
        <v>0.32540375588252779</v>
      </c>
      <c r="S847">
        <f t="shared" ca="1" si="1775"/>
        <v>-1.8816177566488228E-2</v>
      </c>
      <c r="T847">
        <f ca="1">IF(P847,T846+S847*$D847,0)</f>
        <v>-0.77362446113532857</v>
      </c>
      <c r="U847">
        <f ca="1">IF($P847,T847*Analysis!$B$28+Analysis!$B$29,0)</f>
        <v>0.27118776943233563</v>
      </c>
      <c r="V847">
        <f ca="1">U847-'Flight Input'!$U847</f>
        <v>-2.8122305676643866E-3</v>
      </c>
      <c r="W847">
        <f ca="1">MEDIAN2(R847,Analysis!$B$5,2)</f>
        <v>0.32540375588252779</v>
      </c>
      <c r="X847">
        <f t="shared" ref="X847:Y847" ca="1" si="1798">X846+W847*$D847</f>
        <v>-1.8816177566488228E-2</v>
      </c>
      <c r="Y847">
        <f t="shared" ca="1" si="1798"/>
        <v>-0.69722433765143033</v>
      </c>
      <c r="AA847">
        <f ca="1">AVERAGE2(W847,Analysis!$B$6,2)</f>
        <v>0.32540375588252779</v>
      </c>
      <c r="AB847">
        <f t="shared" ref="AB847:AC847" ca="1" si="1799">AB846+AA847*$D847</f>
        <v>-1.8816177566488228E-2</v>
      </c>
      <c r="AC847">
        <f t="shared" ca="1" si="1799"/>
        <v>-0.69722433765143033</v>
      </c>
      <c r="AF847">
        <f ca="1">IF(B847&gt;0,C847-Analysis!$B$14,0)</f>
        <v>0.35759072854284923</v>
      </c>
      <c r="AG847">
        <f ca="1">IF(B847&gt;0,AG846+AF847*$D847,0)</f>
        <v>8.9875734554628675E-2</v>
      </c>
      <c r="AH847">
        <f ca="1">IF(B847&gt;0,AH846+AG847*$D847,0)</f>
        <v>-0.48121441108166974</v>
      </c>
      <c r="AI847">
        <f ca="1">IF(AND(B847&gt;Analysis!$B$39,B847&lt;Analysis!$B$40),FilterInput(AF847,Analysis!$B$34,Analysis!$B$35),0)</f>
        <v>0.35759072854284923</v>
      </c>
      <c r="AJ847">
        <f ca="1">MEDIAN2(AI847,Analysis!$B$5,2)</f>
        <v>0.35759072854284923</v>
      </c>
      <c r="AK847">
        <f ca="1">AVERAGE2(AJ847,Analysis!$B$6,2)</f>
        <v>0.35759072854284923</v>
      </c>
      <c r="AL847">
        <f ca="1">INTEGRAL2(R847,$B847,AL846,R846,$B846,Analysis!$B$22)</f>
        <v>-1.8816177566488266E-2</v>
      </c>
      <c r="AM847">
        <f ca="1">IF(AND(B847&lt;Analysis!$B$40,B847&gt;0),INTEGRAL2(AL847,$B847,AM846,AL846,$B846,Analysis!$B$23),0)</f>
        <v>-0.69722433765143033</v>
      </c>
      <c r="AN847">
        <f ca="1">IF($P847,AM847*Analysis!$B$30+Analysis!$B$31,0)</f>
        <v>0.27738783117428484</v>
      </c>
      <c r="AO847">
        <f ca="1">AN847-'Flight Input'!$U847</f>
        <v>3.3878311742848166E-3</v>
      </c>
      <c r="AQ847">
        <f>Analysis!$B$36*'Flight Input'!U847+IF('Flight Input'!U847 &gt; 0,Analysis!$B$37,0)</f>
        <v>-0.92556199999999988</v>
      </c>
      <c r="AR847">
        <f ca="1">_xlfn.COVARIANCE.P($AN$102:$AN$1102,'Flight Input'!U847:U1847)</f>
        <v>0</v>
      </c>
    </row>
    <row r="848" spans="1:44" x14ac:dyDescent="0.3">
      <c r="A848">
        <v>846</v>
      </c>
      <c r="B848">
        <f>'Flight Input'!M848</f>
        <v>17.990875000003143</v>
      </c>
      <c r="C848">
        <f ca="1">INDIRECT(CONCATENATE("'Flight Input'!",Analysis!$B$2,A848+2))</f>
        <v>10.16886942</v>
      </c>
      <c r="D848">
        <f t="shared" si="1766"/>
        <v>2.8776999999536201E-2</v>
      </c>
      <c r="F848">
        <f t="shared" ca="1" si="1772"/>
        <v>176.84778698089684</v>
      </c>
      <c r="G848">
        <f t="shared" ca="1" si="1773"/>
        <v>1591.6031199362524</v>
      </c>
      <c r="I848">
        <f>SUM(D$2:D848)/COUNT(D$2:D848)</f>
        <v>2.120363475178216E-2</v>
      </c>
      <c r="J848">
        <f t="shared" si="1767"/>
        <v>1.3571729722951156</v>
      </c>
      <c r="L848">
        <f ca="1">VARA(C$2:C848)</f>
        <v>9.6977969618398871E-2</v>
      </c>
      <c r="M848">
        <f t="shared" ca="1" si="1768"/>
        <v>-1.1973941145974414E-3</v>
      </c>
      <c r="N848">
        <f t="shared" ca="1" si="1774"/>
        <v>-1.4556312333000778</v>
      </c>
      <c r="O848" t="b">
        <f ca="1">IF(OR(O847,M848*MIN((B848-B$2)*Analysis!$B$19,1)&gt;Analysis!$B$18),TRUE,FALSE)</f>
        <v>1</v>
      </c>
      <c r="P848" t="b">
        <f>IF(OR('Flight Input'!N848=3,'Flight Input'!N848=9),TRUE,FALSE)</f>
        <v>1</v>
      </c>
      <c r="Q848">
        <f ca="1">IF(O848,Q847,SUM(C$2:C848)/COUNT(C$2:C848))+(Analysis!$D$14-500)/1000000</f>
        <v>9.8854643641174729</v>
      </c>
      <c r="R848">
        <f t="shared" ca="1" si="1769"/>
        <v>0.28340505588252718</v>
      </c>
      <c r="S848">
        <f t="shared" ca="1" si="1775"/>
        <v>-1.0660630273488186E-2</v>
      </c>
      <c r="T848">
        <f ca="1">IF(P848,T847+S848*$D848,0)</f>
        <v>-0.77393124209270381</v>
      </c>
      <c r="U848">
        <f ca="1">IF($P848,T848*Analysis!$B$28+Analysis!$B$29,0)</f>
        <v>0.27103437895364801</v>
      </c>
      <c r="V848">
        <f ca="1">U848-'Flight Input'!$U848</f>
        <v>-2.9656210463520072E-3</v>
      </c>
      <c r="W848">
        <f ca="1">MEDIAN2(R848,Analysis!$B$5,2)</f>
        <v>0.28340505588252718</v>
      </c>
      <c r="X848">
        <f t="shared" ref="X848:Y848" ca="1" si="1800">X847+W848*$D848</f>
        <v>-1.0660630273488186E-2</v>
      </c>
      <c r="Y848">
        <f t="shared" ca="1" si="1800"/>
        <v>-0.69753111860880557</v>
      </c>
      <c r="AA848">
        <f ca="1">AVERAGE2(W848,Analysis!$B$6,2)</f>
        <v>0.28340505588252718</v>
      </c>
      <c r="AB848">
        <f t="shared" ref="AB848:AC848" ca="1" si="1801">AB847+AA848*$D848</f>
        <v>-1.0660630273488186E-2</v>
      </c>
      <c r="AC848">
        <f t="shared" ca="1" si="1801"/>
        <v>-0.69753111860880557</v>
      </c>
      <c r="AF848">
        <f ca="1">IF(B848&gt;0,C848-Analysis!$B$14,0)</f>
        <v>0.31570202854284801</v>
      </c>
      <c r="AG848">
        <f ca="1">IF(B848&gt;0,AG847+AF848*$D848,0)</f>
        <v>9.8960691829859795E-2</v>
      </c>
      <c r="AH848">
        <f ca="1">IF(B848&gt;0,AH847+AG848*$D848,0)</f>
        <v>-0.47836661925292778</v>
      </c>
      <c r="AI848">
        <f ca="1">IF(AND(B848&gt;Analysis!$B$39,B848&lt;Analysis!$B$40),FilterInput(AF848,Analysis!$B$34,Analysis!$B$35),0)</f>
        <v>0.31570202854284801</v>
      </c>
      <c r="AJ848">
        <f ca="1">MEDIAN2(AI848,Analysis!$B$5,2)</f>
        <v>0.31570202854284801</v>
      </c>
      <c r="AK848">
        <f ca="1">AVERAGE2(AJ848,Analysis!$B$6,2)</f>
        <v>0.31570202854284801</v>
      </c>
      <c r="AL848">
        <f ca="1">INTEGRAL2(R848,$B848,AL847,R847,$B847,Analysis!$B$22)</f>
        <v>-1.0660630273488224E-2</v>
      </c>
      <c r="AM848">
        <f ca="1">IF(AND(B848&lt;Analysis!$B$40,B848&gt;0),INTEGRAL2(AL848,$B848,AM847,AL847,$B847,Analysis!$B$23),0)</f>
        <v>-0.69753111860880557</v>
      </c>
      <c r="AN848">
        <f ca="1">IF($P848,AM848*Analysis!$B$30+Analysis!$B$31,0)</f>
        <v>0.27723444069559722</v>
      </c>
      <c r="AO848">
        <f ca="1">AN848-'Flight Input'!$U848</f>
        <v>3.234440695597196E-3</v>
      </c>
      <c r="AQ848">
        <f>Analysis!$B$36*'Flight Input'!U848+IF('Flight Input'!U848 &gt; 0,Analysis!$B$37,0)</f>
        <v>-0.92556199999999988</v>
      </c>
      <c r="AR848">
        <f ca="1">_xlfn.COVARIANCE.P($AN$102:$AN$1102,'Flight Input'!U848:U1848)</f>
        <v>0</v>
      </c>
    </row>
    <row r="849" spans="1:44" x14ac:dyDescent="0.3">
      <c r="A849">
        <v>847</v>
      </c>
      <c r="B849">
        <f>'Flight Input'!M849</f>
        <v>17.994823000000906</v>
      </c>
      <c r="C849">
        <f ca="1">INDIRECT(CONCATENATE("'Flight Input'!",Analysis!$B$2,A849+2))</f>
        <v>10.04020146</v>
      </c>
      <c r="D849">
        <f t="shared" si="1766"/>
        <v>3.9479999977629632E-3</v>
      </c>
      <c r="F849">
        <f t="shared" ca="1" si="1772"/>
        <v>176.88742569623847</v>
      </c>
      <c r="G849">
        <f t="shared" ca="1" si="1773"/>
        <v>1592.3014714925055</v>
      </c>
      <c r="I849">
        <f>SUM(D$2:D849)/COUNT(D$2:D849)</f>
        <v>2.1183262101541287E-2</v>
      </c>
      <c r="J849">
        <f t="shared" si="1767"/>
        <v>0.1863735612975165</v>
      </c>
      <c r="L849">
        <f ca="1">VARA(C$2:C849)</f>
        <v>9.6883921620080943E-2</v>
      </c>
      <c r="M849">
        <f t="shared" ca="1" si="1768"/>
        <v>-2.3821681451676339E-2</v>
      </c>
      <c r="N849">
        <f t="shared" ca="1" si="1774"/>
        <v>-32.590668711475708</v>
      </c>
      <c r="O849" t="b">
        <f ca="1">IF(OR(O848,M849*MIN((B849-B$2)*Analysis!$B$19,1)&gt;Analysis!$B$18),TRUE,FALSE)</f>
        <v>1</v>
      </c>
      <c r="P849" t="b">
        <f>IF(OR('Flight Input'!N849=3,'Flight Input'!N849=9),TRUE,FALSE)</f>
        <v>1</v>
      </c>
      <c r="Q849">
        <f ca="1">IF(O849,Q848,SUM(C$2:C849)/COUNT(C$2:C849))+(Analysis!$D$14-500)/1000000</f>
        <v>9.8855743641174723</v>
      </c>
      <c r="R849">
        <f t="shared" ca="1" si="1769"/>
        <v>0.15462709588252821</v>
      </c>
      <c r="S849">
        <f t="shared" ca="1" si="1775"/>
        <v>-1.0050162499289871E-2</v>
      </c>
      <c r="T849">
        <f ca="1">IF(P849,T848+S849*$D849,0)</f>
        <v>-0.77397092013422852</v>
      </c>
      <c r="U849">
        <f ca="1">IF($P849,T849*Analysis!$B$28+Analysis!$B$29,0)</f>
        <v>0.27101453993288566</v>
      </c>
      <c r="V849">
        <f ca="1">U849-'Flight Input'!$U849</f>
        <v>-2.985460067114365E-3</v>
      </c>
      <c r="W849">
        <f ca="1">MEDIAN2(R849,Analysis!$B$5,2)</f>
        <v>0.15462709588252821</v>
      </c>
      <c r="X849">
        <f t="shared" ref="X849:Y849" ca="1" si="1802">X848+W849*$D849</f>
        <v>-1.0050162499289871E-2</v>
      </c>
      <c r="Y849">
        <f t="shared" ca="1" si="1802"/>
        <v>-0.69757079665033028</v>
      </c>
      <c r="AA849">
        <f ca="1">AVERAGE2(W849,Analysis!$B$6,2)</f>
        <v>0.15462709588252821</v>
      </c>
      <c r="AB849">
        <f t="shared" ref="AB849:AC849" ca="1" si="1803">AB848+AA849*$D849</f>
        <v>-1.0050162499289871E-2</v>
      </c>
      <c r="AC849">
        <f t="shared" ca="1" si="1803"/>
        <v>-0.69757079665033028</v>
      </c>
      <c r="AF849">
        <f ca="1">IF(B849&gt;0,C849-Analysis!$B$14,0)</f>
        <v>0.18703406854284843</v>
      </c>
      <c r="AG849">
        <f ca="1">IF(B849&gt;0,AG848+AF849*$D849,0)</f>
        <v>9.9699102332048553E-2</v>
      </c>
      <c r="AH849">
        <f ca="1">IF(B849&gt;0,AH848+AG849*$D849,0)</f>
        <v>-0.47797300719714386</v>
      </c>
      <c r="AI849">
        <f ca="1">IF(AND(B849&gt;Analysis!$B$39,B849&lt;Analysis!$B$40),FilterInput(AF849,Analysis!$B$34,Analysis!$B$35),0)</f>
        <v>0.18703406854284843</v>
      </c>
      <c r="AJ849">
        <f ca="1">MEDIAN2(AI849,Analysis!$B$5,2)</f>
        <v>0.18703406854284843</v>
      </c>
      <c r="AK849">
        <f ca="1">AVERAGE2(AJ849,Analysis!$B$6,2)</f>
        <v>0.18703406854284843</v>
      </c>
      <c r="AL849">
        <f ca="1">INTEGRAL2(R849,$B849,AL848,R848,$B848,Analysis!$B$22)</f>
        <v>-1.0050162499289909E-2</v>
      </c>
      <c r="AM849">
        <f ca="1">IF(AND(B849&lt;Analysis!$B$40,B849&gt;0),INTEGRAL2(AL849,$B849,AM848,AL848,$B848,Analysis!$B$23),0)</f>
        <v>-0.69757079665033028</v>
      </c>
      <c r="AN849">
        <f ca="1">IF($P849,AM849*Analysis!$B$30+Analysis!$B$31,0)</f>
        <v>0.27721460167483486</v>
      </c>
      <c r="AO849">
        <f ca="1">AN849-'Flight Input'!$U849</f>
        <v>3.2146016748348383E-3</v>
      </c>
      <c r="AQ849">
        <f>Analysis!$B$36*'Flight Input'!U849+IF('Flight Input'!U849 &gt; 0,Analysis!$B$37,0)</f>
        <v>-0.92556199999999988</v>
      </c>
      <c r="AR849">
        <f ca="1">_xlfn.COVARIANCE.P($AN$102:$AN$1102,'Flight Input'!U849:U1849)</f>
        <v>0</v>
      </c>
    </row>
    <row r="850" spans="1:44" x14ac:dyDescent="0.3">
      <c r="A850">
        <v>848</v>
      </c>
      <c r="B850">
        <f>'Flight Input'!M850</f>
        <v>18.027514000001247</v>
      </c>
      <c r="C850">
        <f ca="1">INDIRECT(CONCATENATE("'Flight Input'!",Analysis!$B$2,A850+2))</f>
        <v>10.07010234</v>
      </c>
      <c r="D850">
        <f t="shared" si="1766"/>
        <v>3.2691000000340864E-2</v>
      </c>
      <c r="F850">
        <f t="shared" ca="1" si="1772"/>
        <v>177.21662741183883</v>
      </c>
      <c r="G850">
        <f t="shared" ca="1" si="1773"/>
        <v>1598.0948602592864</v>
      </c>
      <c r="I850">
        <f>SUM(D$2:D850)/COUNT(D$2:D850)</f>
        <v>2.1196832547176664E-2</v>
      </c>
      <c r="J850">
        <f t="shared" si="1767"/>
        <v>1.5422587279293849</v>
      </c>
      <c r="L850">
        <f ca="1">VARA(C$2:C850)</f>
        <v>9.6800364757700583E-2</v>
      </c>
      <c r="M850">
        <f t="shared" ca="1" si="1768"/>
        <v>-2.5559592052702227E-3</v>
      </c>
      <c r="N850">
        <f t="shared" ca="1" si="1774"/>
        <v>0.9146517390011869</v>
      </c>
      <c r="O850" t="b">
        <f ca="1">IF(OR(O849,M850*MIN((B850-B$2)*Analysis!$B$19,1)&gt;Analysis!$B$18),TRUE,FALSE)</f>
        <v>1</v>
      </c>
      <c r="P850" t="b">
        <f>IF(OR('Flight Input'!N850=3,'Flight Input'!N850=9),TRUE,FALSE)</f>
        <v>1</v>
      </c>
      <c r="Q850">
        <f ca="1">IF(O850,Q849,SUM(C$2:C850)/COUNT(C$2:C850))+(Analysis!$D$14-500)/1000000</f>
        <v>9.8856843641174716</v>
      </c>
      <c r="R850">
        <f t="shared" ca="1" si="1769"/>
        <v>0.1844179758825284</v>
      </c>
      <c r="S850">
        <f t="shared" ca="1" si="1775"/>
        <v>-4.0213544496512741E-3</v>
      </c>
      <c r="T850">
        <f ca="1">IF(P850,T849+S850*$D850,0)</f>
        <v>-0.77410238223254346</v>
      </c>
      <c r="U850">
        <f ca="1">IF($P850,T850*Analysis!$B$28+Analysis!$B$29,0)</f>
        <v>0.27094880888372819</v>
      </c>
      <c r="V850">
        <f ca="1">U850-'Flight Input'!$U850</f>
        <v>-3.0511911162718341E-3</v>
      </c>
      <c r="W850">
        <f ca="1">MEDIAN2(R850,Analysis!$B$5,2)</f>
        <v>0.1844179758825284</v>
      </c>
      <c r="X850">
        <f t="shared" ref="X850:Y850" ca="1" si="1804">X849+W850*$D850</f>
        <v>-4.0213544496512741E-3</v>
      </c>
      <c r="Y850">
        <f t="shared" ca="1" si="1804"/>
        <v>-0.69770225874864522</v>
      </c>
      <c r="AA850">
        <f ca="1">AVERAGE2(W850,Analysis!$B$6,2)</f>
        <v>0.1844179758825284</v>
      </c>
      <c r="AB850">
        <f t="shared" ref="AB850:AC850" ca="1" si="1805">AB849+AA850*$D850</f>
        <v>-4.0213544496512741E-3</v>
      </c>
      <c r="AC850">
        <f t="shared" ca="1" si="1805"/>
        <v>-0.69770225874864522</v>
      </c>
      <c r="AF850">
        <f ca="1">IF(B850&gt;0,C850-Analysis!$B$14,0)</f>
        <v>0.21693494854284801</v>
      </c>
      <c r="AG850">
        <f ca="1">IF(B850&gt;0,AG849+AF850*$D850,0)</f>
        <v>0.10679092273493675</v>
      </c>
      <c r="AH850">
        <f ca="1">IF(B850&gt;0,AH849+AG850*$D850,0)</f>
        <v>-0.47448190514197963</v>
      </c>
      <c r="AI850">
        <f ca="1">IF(AND(B850&gt;Analysis!$B$39,B850&lt;Analysis!$B$40),FilterInput(AF850,Analysis!$B$34,Analysis!$B$35),0)</f>
        <v>0.21693494854284801</v>
      </c>
      <c r="AJ850">
        <f ca="1">MEDIAN2(AI850,Analysis!$B$5,2)</f>
        <v>0.21693494854284801</v>
      </c>
      <c r="AK850">
        <f ca="1">AVERAGE2(AJ850,Analysis!$B$6,2)</f>
        <v>0.21693494854284801</v>
      </c>
      <c r="AL850">
        <f ca="1">INTEGRAL2(R850,$B850,AL849,R849,$B849,Analysis!$B$22)</f>
        <v>-4.0213544496513123E-3</v>
      </c>
      <c r="AM850">
        <f ca="1">IF(AND(B850&lt;Analysis!$B$40,B850&gt;0),INTEGRAL2(AL850,$B850,AM849,AL849,$B849,Analysis!$B$23),0)</f>
        <v>-0.69770225874864522</v>
      </c>
      <c r="AN850">
        <f ca="1">IF($P850,AM850*Analysis!$B$30+Analysis!$B$31,0)</f>
        <v>0.27714887062567739</v>
      </c>
      <c r="AO850">
        <f ca="1">AN850-'Flight Input'!$U850</f>
        <v>3.1488706256773691E-3</v>
      </c>
      <c r="AQ850">
        <f>Analysis!$B$36*'Flight Input'!U850+IF('Flight Input'!U850 &gt; 0,Analysis!$B$37,0)</f>
        <v>-0.92556199999999988</v>
      </c>
      <c r="AR850">
        <f ca="1">_xlfn.COVARIANCE.P($AN$102:$AN$1102,'Flight Input'!U850:U1850)</f>
        <v>0</v>
      </c>
    </row>
    <row r="851" spans="1:44" x14ac:dyDescent="0.3">
      <c r="A851">
        <v>849</v>
      </c>
      <c r="B851">
        <f>'Flight Input'!M851</f>
        <v>18.050101000000723</v>
      </c>
      <c r="C851">
        <f ca="1">INDIRECT(CONCATENATE("'Flight Input'!",Analysis!$B$2,A851+2))</f>
        <v>10.26749916</v>
      </c>
      <c r="D851">
        <f t="shared" si="1766"/>
        <v>2.2586999999475665E-2</v>
      </c>
      <c r="F851">
        <f t="shared" ca="1" si="1772"/>
        <v>177.44853941536036</v>
      </c>
      <c r="G851">
        <f t="shared" ca="1" si="1773"/>
        <v>1602.1028904189682</v>
      </c>
      <c r="I851">
        <f>SUM(D$2:D851)/COUNT(D$2:D851)</f>
        <v>2.1198469964670539E-2</v>
      </c>
      <c r="J851">
        <f t="shared" si="1767"/>
        <v>1.0655014270897503</v>
      </c>
      <c r="L851">
        <f ca="1">VARA(C$2:C851)</f>
        <v>9.6837662537536173E-2</v>
      </c>
      <c r="M851">
        <f t="shared" ca="1" si="1768"/>
        <v>1.6512940999892152E-3</v>
      </c>
      <c r="N851">
        <f t="shared" ca="1" si="1774"/>
        <v>8.7393996548714821</v>
      </c>
      <c r="O851" t="b">
        <f ca="1">IF(OR(O850,M851*MIN((B851-B$2)*Analysis!$B$19,1)&gt;Analysis!$B$18),TRUE,FALSE)</f>
        <v>1</v>
      </c>
      <c r="P851" t="b">
        <f>IF(OR('Flight Input'!N851=3,'Flight Input'!N851=9),TRUE,FALSE)</f>
        <v>1</v>
      </c>
      <c r="Q851">
        <f ca="1">IF(O851,Q850,SUM(C$2:C851)/COUNT(C$2:C851))+(Analysis!$D$14-500)/1000000</f>
        <v>9.885794364117471</v>
      </c>
      <c r="R851">
        <f t="shared" ca="1" si="1769"/>
        <v>0.38170479588252881</v>
      </c>
      <c r="S851">
        <f t="shared" ca="1" si="1775"/>
        <v>4.6002117747472628E-3</v>
      </c>
      <c r="T851">
        <f ca="1">IF(P851,T850+S851*$D851,0)</f>
        <v>-0.77399847724918969</v>
      </c>
      <c r="U851">
        <f ca="1">IF($P851,T851*Analysis!$B$28+Analysis!$B$29,0)</f>
        <v>0.27100076137540507</v>
      </c>
      <c r="V851">
        <f ca="1">U851-'Flight Input'!$U851</f>
        <v>-1.9992386245949456E-3</v>
      </c>
      <c r="W851">
        <f ca="1">MEDIAN2(R851,Analysis!$B$5,2)</f>
        <v>0.38170479588252881</v>
      </c>
      <c r="X851">
        <f t="shared" ref="X851:Y851" ca="1" si="1806">X850+W851*$D851</f>
        <v>4.6002117747472628E-3</v>
      </c>
      <c r="Y851">
        <f t="shared" ca="1" si="1806"/>
        <v>-0.69759835376529145</v>
      </c>
      <c r="AA851">
        <f ca="1">AVERAGE2(W851,Analysis!$B$6,2)</f>
        <v>0.38170479588252881</v>
      </c>
      <c r="AB851">
        <f t="shared" ref="AB851:AC851" ca="1" si="1807">AB850+AA851*$D851</f>
        <v>4.6002117747472628E-3</v>
      </c>
      <c r="AC851">
        <f t="shared" ca="1" si="1807"/>
        <v>-0.69759835376529145</v>
      </c>
      <c r="AF851">
        <f ca="1">IF(B851&gt;0,C851-Analysis!$B$14,0)</f>
        <v>0.41433176854284781</v>
      </c>
      <c r="AG851">
        <f ca="1">IF(B851&gt;0,AG850+AF851*$D851,0)</f>
        <v>0.11614943439079681</v>
      </c>
      <c r="AH851">
        <f ca="1">IF(B851&gt;0,AH850+AG851*$D851,0)</f>
        <v>-0.47185843786745563</v>
      </c>
      <c r="AI851">
        <f ca="1">IF(AND(B851&gt;Analysis!$B$39,B851&lt;Analysis!$B$40),FilterInput(AF851,Analysis!$B$34,Analysis!$B$35),0)</f>
        <v>0.41433176854284781</v>
      </c>
      <c r="AJ851">
        <f ca="1">MEDIAN2(AI851,Analysis!$B$5,2)</f>
        <v>0.41433176854284781</v>
      </c>
      <c r="AK851">
        <f ca="1">AVERAGE2(AJ851,Analysis!$B$6,2)</f>
        <v>0.41433176854284781</v>
      </c>
      <c r="AL851">
        <f ca="1">INTEGRAL2(R851,$B851,AL850,R850,$B850,Analysis!$B$22)</f>
        <v>4.6002117747472246E-3</v>
      </c>
      <c r="AM851">
        <f ca="1">IF(AND(B851&lt;Analysis!$B$40,B851&gt;0),INTEGRAL2(AL851,$B851,AM850,AL850,$B850,Analysis!$B$23),0)</f>
        <v>-0.69759835376529145</v>
      </c>
      <c r="AN851">
        <f ca="1">IF($P851,AM851*Analysis!$B$30+Analysis!$B$31,0)</f>
        <v>0.27720082311735428</v>
      </c>
      <c r="AO851">
        <f ca="1">AN851-'Flight Input'!$U851</f>
        <v>4.2008231173542576E-3</v>
      </c>
      <c r="AQ851">
        <f>Analysis!$B$36*'Flight Input'!U851+IF('Flight Input'!U851 &gt; 0,Analysis!$B$37,0)</f>
        <v>-0.92754899999999996</v>
      </c>
      <c r="AR851">
        <f ca="1">_xlfn.COVARIANCE.P($AN$102:$AN$1102,'Flight Input'!U851:U1851)</f>
        <v>0</v>
      </c>
    </row>
    <row r="852" spans="1:44" x14ac:dyDescent="0.3">
      <c r="A852">
        <v>850</v>
      </c>
      <c r="B852">
        <f>'Flight Input'!M852</f>
        <v>18.062420999995084</v>
      </c>
      <c r="C852">
        <f ca="1">INDIRECT(CONCATENATE("'Flight Input'!",Analysis!$B$2,A852+2))</f>
        <v>10.19753424</v>
      </c>
      <c r="D852">
        <f t="shared" si="1766"/>
        <v>1.2319999994360842E-2</v>
      </c>
      <c r="F852">
        <f t="shared" ca="1" si="1772"/>
        <v>177.57417303713964</v>
      </c>
      <c r="G852">
        <f t="shared" ca="1" si="1773"/>
        <v>1604.2906042297843</v>
      </c>
      <c r="I852">
        <f>SUM(D$2:D852)/COUNT(D$2:D852)</f>
        <v>2.1188024705881936E-2</v>
      </c>
      <c r="J852">
        <f t="shared" si="1767"/>
        <v>0.58146052618773514</v>
      </c>
      <c r="L852">
        <f ca="1">VARA(C$2:C852)</f>
        <v>9.6821368943155017E-2</v>
      </c>
      <c r="M852">
        <f t="shared" ca="1" si="1768"/>
        <v>-1.322532012062819E-3</v>
      </c>
      <c r="N852">
        <f t="shared" ca="1" si="1774"/>
        <v>-5.6789707818202055</v>
      </c>
      <c r="O852" t="b">
        <f ca="1">IF(OR(O851,M852*MIN((B852-B$2)*Analysis!$B$19,1)&gt;Analysis!$B$18),TRUE,FALSE)</f>
        <v>1</v>
      </c>
      <c r="P852" t="b">
        <f>IF(OR('Flight Input'!N852=3,'Flight Input'!N852=9),TRUE,FALSE)</f>
        <v>1</v>
      </c>
      <c r="Q852">
        <f ca="1">IF(O852,Q851,SUM(C$2:C852)/COUNT(C$2:C852))+(Analysis!$D$14-500)/1000000</f>
        <v>9.8859043641174704</v>
      </c>
      <c r="R852">
        <f t="shared" ca="1" si="1769"/>
        <v>0.31162987588252911</v>
      </c>
      <c r="S852">
        <f t="shared" ca="1" si="1775"/>
        <v>8.4394918438626919E-3</v>
      </c>
      <c r="T852">
        <f ca="1">IF(P852,T851+S852*$D852,0)</f>
        <v>-0.77389450270972093</v>
      </c>
      <c r="U852">
        <f ca="1">IF($P852,T852*Analysis!$B$28+Analysis!$B$29,0)</f>
        <v>0.27105274864513945</v>
      </c>
      <c r="V852">
        <f ca="1">U852-'Flight Input'!$U852</f>
        <v>-1.9472513548605686E-3</v>
      </c>
      <c r="W852">
        <f ca="1">MEDIAN2(R852,Analysis!$B$5,2)</f>
        <v>0.31162987588252911</v>
      </c>
      <c r="X852">
        <f t="shared" ref="X852:Y852" ca="1" si="1808">X851+W852*$D852</f>
        <v>8.4394918438626919E-3</v>
      </c>
      <c r="Y852">
        <f t="shared" ca="1" si="1808"/>
        <v>-0.69749437922582269</v>
      </c>
      <c r="AA852">
        <f ca="1">AVERAGE2(W852,Analysis!$B$6,2)</f>
        <v>0.31162987588252911</v>
      </c>
      <c r="AB852">
        <f t="shared" ref="AB852:AC852" ca="1" si="1809">AB851+AA852*$D852</f>
        <v>8.4394918438626919E-3</v>
      </c>
      <c r="AC852">
        <f t="shared" ca="1" si="1809"/>
        <v>-0.69749437922582269</v>
      </c>
      <c r="AF852">
        <f ca="1">IF(B852&gt;0,C852-Analysis!$B$14,0)</f>
        <v>0.34436684854284749</v>
      </c>
      <c r="AG852">
        <f ca="1">IF(B852&gt;0,AG851+AF852*$D852,0)</f>
        <v>0.12039203396290275</v>
      </c>
      <c r="AH852">
        <f ca="1">IF(B852&gt;0,AH851+AG852*$D852,0)</f>
        <v>-0.47037520800971155</v>
      </c>
      <c r="AI852">
        <f ca="1">IF(AND(B852&gt;Analysis!$B$39,B852&lt;Analysis!$B$40),FilterInput(AF852,Analysis!$B$34,Analysis!$B$35),0)</f>
        <v>0.34436684854284749</v>
      </c>
      <c r="AJ852">
        <f ca="1">MEDIAN2(AI852,Analysis!$B$5,2)</f>
        <v>0.34436684854284749</v>
      </c>
      <c r="AK852">
        <f ca="1">AVERAGE2(AJ852,Analysis!$B$6,2)</f>
        <v>0.34436684854284749</v>
      </c>
      <c r="AL852">
        <f ca="1">INTEGRAL2(R852,$B852,AL851,R851,$B851,Analysis!$B$22)</f>
        <v>8.4394918438626537E-3</v>
      </c>
      <c r="AM852">
        <f ca="1">IF(AND(B852&lt;Analysis!$B$40,B852&gt;0),INTEGRAL2(AL852,$B852,AM851,AL851,$B851,Analysis!$B$23),0)</f>
        <v>-0.69749437922582269</v>
      </c>
      <c r="AN852">
        <f ca="1">IF($P852,AM852*Analysis!$B$30+Analysis!$B$31,0)</f>
        <v>0.27725281038708866</v>
      </c>
      <c r="AO852">
        <f ca="1">AN852-'Flight Input'!$U852</f>
        <v>4.2528103870886347E-3</v>
      </c>
      <c r="AQ852">
        <f>Analysis!$B$36*'Flight Input'!U852+IF('Flight Input'!U852 &gt; 0,Analysis!$B$37,0)</f>
        <v>-0.92754899999999996</v>
      </c>
      <c r="AR852">
        <f ca="1">_xlfn.COVARIANCE.P($AN$102:$AN$1102,'Flight Input'!U852:U1852)</f>
        <v>0</v>
      </c>
    </row>
    <row r="853" spans="1:44" x14ac:dyDescent="0.3">
      <c r="A853">
        <v>851</v>
      </c>
      <c r="B853">
        <f>'Flight Input'!M853</f>
        <v>18.106587999995099</v>
      </c>
      <c r="C853">
        <f ca="1">INDIRECT(CONCATENATE("'Flight Input'!",Analysis!$B$2,A853+2))</f>
        <v>10.102514579999999</v>
      </c>
      <c r="D853">
        <f t="shared" si="1766"/>
        <v>4.4167000000015832E-2</v>
      </c>
      <c r="F853">
        <f t="shared" ca="1" si="1772"/>
        <v>178.02037079859466</v>
      </c>
      <c r="G853">
        <f t="shared" ca="1" si="1773"/>
        <v>1612.1532299468486</v>
      </c>
      <c r="I853">
        <f>SUM(D$2:D853)/COUNT(D$2:D853)</f>
        <v>2.1215027027026632E-2</v>
      </c>
      <c r="J853">
        <f t="shared" si="1767"/>
        <v>2.0818733788908119</v>
      </c>
      <c r="L853">
        <f ca="1">VARA(C$2:C853)</f>
        <v>9.6751263875924726E-2</v>
      </c>
      <c r="M853">
        <f t="shared" ca="1" si="1768"/>
        <v>-1.5872725616470783E-3</v>
      </c>
      <c r="N853">
        <f t="shared" ca="1" si="1774"/>
        <v>-2.1513722915291078</v>
      </c>
      <c r="O853" t="b">
        <f ca="1">IF(OR(O852,M853*MIN((B853-B$2)*Analysis!$B$19,1)&gt;Analysis!$B$18),TRUE,FALSE)</f>
        <v>1</v>
      </c>
      <c r="P853" t="b">
        <f>IF(OR('Flight Input'!N853=3,'Flight Input'!N853=9),TRUE,FALSE)</f>
        <v>1</v>
      </c>
      <c r="Q853">
        <f ca="1">IF(O853,Q852,SUM(C$2:C853)/COUNT(C$2:C853))+(Analysis!$D$14-500)/1000000</f>
        <v>9.8860143641174698</v>
      </c>
      <c r="R853">
        <f t="shared" ca="1" si="1769"/>
        <v>0.21650021588252955</v>
      </c>
      <c r="S853">
        <f t="shared" ca="1" si="1775"/>
        <v>1.80016568787498E-2</v>
      </c>
      <c r="T853">
        <f ca="1">IF(P853,T852+S853*$D853,0)</f>
        <v>-0.77309942353035688</v>
      </c>
      <c r="U853">
        <f ca="1">IF($P853,T853*Analysis!$B$28+Analysis!$B$29,0)</f>
        <v>0.27145028823482148</v>
      </c>
      <c r="V853">
        <f ca="1">U853-'Flight Input'!$U853</f>
        <v>-2.5497117651785417E-3</v>
      </c>
      <c r="W853">
        <f ca="1">MEDIAN2(R853,Analysis!$B$5,2)</f>
        <v>0.21650021588252955</v>
      </c>
      <c r="X853">
        <f t="shared" ref="X853:Y853" ca="1" si="1810">X852+W853*$D853</f>
        <v>1.80016568787498E-2</v>
      </c>
      <c r="Y853">
        <f t="shared" ca="1" si="1810"/>
        <v>-0.69669930004645864</v>
      </c>
      <c r="AA853">
        <f ca="1">AVERAGE2(W853,Analysis!$B$6,2)</f>
        <v>0.21650021588252955</v>
      </c>
      <c r="AB853">
        <f t="shared" ref="AB853:AC853" ca="1" si="1811">AB852+AA853*$D853</f>
        <v>1.80016568787498E-2</v>
      </c>
      <c r="AC853">
        <f t="shared" ca="1" si="1811"/>
        <v>-0.69669930004645864</v>
      </c>
      <c r="AF853">
        <f ca="1">IF(B853&gt;0,C853-Analysis!$B$14,0)</f>
        <v>0.24934718854284732</v>
      </c>
      <c r="AG853">
        <f ca="1">IF(B853&gt;0,AG852+AF853*$D853,0)</f>
        <v>0.13140495123927864</v>
      </c>
      <c r="AH853">
        <f ca="1">IF(B853&gt;0,AH852+AG853*$D853,0)</f>
        <v>-0.46457144552832425</v>
      </c>
      <c r="AI853">
        <f ca="1">IF(AND(B853&gt;Analysis!$B$39,B853&lt;Analysis!$B$40),FilterInput(AF853,Analysis!$B$34,Analysis!$B$35),0)</f>
        <v>0.24934718854284732</v>
      </c>
      <c r="AJ853">
        <f ca="1">MEDIAN2(AI853,Analysis!$B$5,2)</f>
        <v>0.24934718854284732</v>
      </c>
      <c r="AK853">
        <f ca="1">AVERAGE2(AJ853,Analysis!$B$6,2)</f>
        <v>0.24934718854284732</v>
      </c>
      <c r="AL853">
        <f ca="1">INTEGRAL2(R853,$B853,AL852,R852,$B852,Analysis!$B$22)</f>
        <v>1.8001656878749765E-2</v>
      </c>
      <c r="AM853">
        <f ca="1">IF(AND(B853&lt;Analysis!$B$40,B853&gt;0),INTEGRAL2(AL853,$B853,AM852,AL852,$B852,Analysis!$B$23),0)</f>
        <v>-0.69669930004645864</v>
      </c>
      <c r="AN853">
        <f ca="1">IF($P853,AM853*Analysis!$B$30+Analysis!$B$31,0)</f>
        <v>0.27765034997677068</v>
      </c>
      <c r="AO853">
        <f ca="1">AN853-'Flight Input'!$U853</f>
        <v>3.6503499767706615E-3</v>
      </c>
      <c r="AQ853">
        <f>Analysis!$B$36*'Flight Input'!U853+IF('Flight Input'!U853 &gt; 0,Analysis!$B$37,0)</f>
        <v>-0.92556199999999988</v>
      </c>
      <c r="AR853">
        <f ca="1">_xlfn.COVARIANCE.P($AN$102:$AN$1102,'Flight Input'!U853:U1853)</f>
        <v>0</v>
      </c>
    </row>
    <row r="854" spans="1:44" x14ac:dyDescent="0.3">
      <c r="A854">
        <v>852</v>
      </c>
      <c r="B854">
        <f>'Flight Input'!M854</f>
        <v>18.167728999993415</v>
      </c>
      <c r="C854">
        <f ca="1">INDIRECT(CONCATENATE("'Flight Input'!",Analysis!$B$2,A854+2))</f>
        <v>9.9314576100000007</v>
      </c>
      <c r="D854">
        <f t="shared" si="1766"/>
        <v>6.1140999998315237E-2</v>
      </c>
      <c r="F854">
        <f t="shared" ca="1" si="1772"/>
        <v>178.62759004831094</v>
      </c>
      <c r="G854">
        <f t="shared" ca="1" si="1773"/>
        <v>1623.0746994296915</v>
      </c>
      <c r="I854">
        <f>SUM(D$2:D854)/COUNT(D$2:D854)</f>
        <v>2.1261888497650209E-2</v>
      </c>
      <c r="J854">
        <f t="shared" si="1767"/>
        <v>2.8756147416101974</v>
      </c>
      <c r="L854">
        <f ca="1">VARA(C$2:C854)</f>
        <v>9.663825323256732E-2</v>
      </c>
      <c r="M854">
        <f t="shared" ca="1" si="1768"/>
        <v>-1.8483610565826498E-3</v>
      </c>
      <c r="N854">
        <f t="shared" ca="1" si="1774"/>
        <v>-2.7977457026334567</v>
      </c>
      <c r="O854" t="b">
        <f ca="1">IF(OR(O853,M854*MIN((B854-B$2)*Analysis!$B$19,1)&gt;Analysis!$B$18),TRUE,FALSE)</f>
        <v>1</v>
      </c>
      <c r="P854" t="b">
        <f>IF(OR('Flight Input'!N854=3,'Flight Input'!N854=9),TRUE,FALSE)</f>
        <v>1</v>
      </c>
      <c r="Q854">
        <f ca="1">IF(O854,Q853,SUM(C$2:C854)/COUNT(C$2:C854))+(Analysis!$D$14-500)/1000000</f>
        <v>9.8861243641174692</v>
      </c>
      <c r="R854">
        <f t="shared" ca="1" si="1769"/>
        <v>4.5333245882531514E-2</v>
      </c>
      <c r="S854">
        <f t="shared" ca="1" si="1775"/>
        <v>2.0773376865177284E-2</v>
      </c>
      <c r="T854">
        <f ca="1">IF(P854,T853+S854*$D854,0)</f>
        <v>-0.77182931849547809</v>
      </c>
      <c r="U854">
        <f ca="1">IF($P854,T854*Analysis!$B$28+Analysis!$B$29,0)</f>
        <v>0.27208534075226087</v>
      </c>
      <c r="V854">
        <f ca="1">U854-'Flight Input'!$U854</f>
        <v>-9.1465924773914686E-4</v>
      </c>
      <c r="W854">
        <f ca="1">MEDIAN2(R854,Analysis!$B$5,2)</f>
        <v>4.5333245882531514E-2</v>
      </c>
      <c r="X854">
        <f t="shared" ref="X854:Y854" ca="1" si="1812">X853+W854*$D854</f>
        <v>2.0773376865177284E-2</v>
      </c>
      <c r="Y854">
        <f t="shared" ca="1" si="1812"/>
        <v>-0.69542919501157985</v>
      </c>
      <c r="AA854">
        <f ca="1">AVERAGE2(W854,Analysis!$B$6,2)</f>
        <v>4.5333245882531514E-2</v>
      </c>
      <c r="AB854">
        <f t="shared" ref="AB854:AC854" ca="1" si="1813">AB853+AA854*$D854</f>
        <v>2.0773376865177284E-2</v>
      </c>
      <c r="AC854">
        <f t="shared" ca="1" si="1813"/>
        <v>-0.69542919501157985</v>
      </c>
      <c r="AF854">
        <f ca="1">IF(B854&gt;0,C854-Analysis!$B$14,0)</f>
        <v>7.8290218542848677E-2</v>
      </c>
      <c r="AG854">
        <f ca="1">IF(B854&gt;0,AG853+AF854*$D854,0)</f>
        <v>0.13619169349107504</v>
      </c>
      <c r="AH854">
        <f ca="1">IF(B854&gt;0,AH853+AG854*$D854,0)</f>
        <v>-0.4562445491968159</v>
      </c>
      <c r="AI854">
        <f ca="1">IF(AND(B854&gt;Analysis!$B$39,B854&lt;Analysis!$B$40),FilterInput(AF854,Analysis!$B$34,Analysis!$B$35),0)</f>
        <v>7.8290218542848677E-2</v>
      </c>
      <c r="AJ854">
        <f ca="1">MEDIAN2(AI854,Analysis!$B$5,2)</f>
        <v>7.8290218542848677E-2</v>
      </c>
      <c r="AK854">
        <f ca="1">AVERAGE2(AJ854,Analysis!$B$6,2)</f>
        <v>7.8290218542848677E-2</v>
      </c>
      <c r="AL854">
        <f ca="1">INTEGRAL2(R854,$B854,AL853,R853,$B853,Analysis!$B$22)</f>
        <v>2.0773376865177249E-2</v>
      </c>
      <c r="AM854">
        <f ca="1">IF(AND(B854&lt;Analysis!$B$40,B854&gt;0),INTEGRAL2(AL854,$B854,AM853,AL853,$B853,Analysis!$B$23),0)</f>
        <v>-0.69542919501157985</v>
      </c>
      <c r="AN854">
        <f ca="1">IF($P854,AM854*Analysis!$B$30+Analysis!$B$31,0)</f>
        <v>0.27828540249421008</v>
      </c>
      <c r="AO854">
        <f ca="1">AN854-'Flight Input'!$U854</f>
        <v>5.2854024942100564E-3</v>
      </c>
      <c r="AQ854">
        <f>Analysis!$B$36*'Flight Input'!U854+IF('Flight Input'!U854 &gt; 0,Analysis!$B$37,0)</f>
        <v>-0.92754899999999996</v>
      </c>
      <c r="AR854">
        <f ca="1">_xlfn.COVARIANCE.P($AN$102:$AN$1102,'Flight Input'!U854:U1854)</f>
        <v>0</v>
      </c>
    </row>
    <row r="855" spans="1:44" x14ac:dyDescent="0.3">
      <c r="A855">
        <v>853</v>
      </c>
      <c r="B855">
        <f>'Flight Input'!M855</f>
        <v>18.180475999994087</v>
      </c>
      <c r="C855">
        <f ca="1">INDIRECT(CONCATENATE("'Flight Input'!",Analysis!$B$2,A855+2))</f>
        <v>9.8945425800000013</v>
      </c>
      <c r="D855">
        <f t="shared" si="1766"/>
        <v>1.2747000000672415E-2</v>
      </c>
      <c r="F855">
        <f t="shared" ca="1" si="1772"/>
        <v>178.75371578258486</v>
      </c>
      <c r="G855">
        <f t="shared" ca="1" si="1773"/>
        <v>1625.3532730448924</v>
      </c>
      <c r="I855">
        <f>SUM(D$2:D855)/COUNT(D$2:D855)</f>
        <v>2.1251906213363012E-2</v>
      </c>
      <c r="J855">
        <f t="shared" si="1767"/>
        <v>0.5998050185567454</v>
      </c>
      <c r="L855">
        <f ca="1">VARA(C$2:C855)</f>
        <v>9.652523643075063E-2</v>
      </c>
      <c r="M855">
        <f t="shared" ca="1" si="1768"/>
        <v>-8.8661490398311924E-3</v>
      </c>
      <c r="N855">
        <f t="shared" ca="1" si="1774"/>
        <v>-2.8959778769947522</v>
      </c>
      <c r="O855" t="b">
        <f ca="1">IF(OR(O854,M855*MIN((B855-B$2)*Analysis!$B$19,1)&gt;Analysis!$B$18),TRUE,FALSE)</f>
        <v>1</v>
      </c>
      <c r="P855" t="b">
        <f>IF(OR('Flight Input'!N855=3,'Flight Input'!N855=9),TRUE,FALSE)</f>
        <v>1</v>
      </c>
      <c r="Q855">
        <f ca="1">IF(O855,Q854,SUM(C$2:C855)/COUNT(C$2:C855))+(Analysis!$D$14-500)/1000000</f>
        <v>9.8862343641174686</v>
      </c>
      <c r="R855">
        <f t="shared" ca="1" si="1769"/>
        <v>8.3082158825327213E-3</v>
      </c>
      <c r="S855">
        <f t="shared" ca="1" si="1775"/>
        <v>2.0879281693037516E-2</v>
      </c>
      <c r="T855">
        <f ca="1">IF(P855,T854+S855*$D855,0)</f>
        <v>-0.77156317029172294</v>
      </c>
      <c r="U855">
        <f ca="1">IF($P855,T855*Analysis!$B$28+Analysis!$B$29,0)</f>
        <v>0.27221841485413845</v>
      </c>
      <c r="V855">
        <f ca="1">U855-'Flight Input'!$U855</f>
        <v>-7.8158514586157413E-4</v>
      </c>
      <c r="W855">
        <f ca="1">MEDIAN2(R855,Analysis!$B$5,2)</f>
        <v>8.3082158825327213E-3</v>
      </c>
      <c r="X855">
        <f t="shared" ref="X855:Y855" ca="1" si="1814">X854+W855*$D855</f>
        <v>2.0879281693037516E-2</v>
      </c>
      <c r="Y855">
        <f t="shared" ca="1" si="1814"/>
        <v>-0.6951630468078247</v>
      </c>
      <c r="AA855">
        <f ca="1">AVERAGE2(W855,Analysis!$B$6,2)</f>
        <v>8.3082158825327213E-3</v>
      </c>
      <c r="AB855">
        <f t="shared" ref="AB855:AC855" ca="1" si="1815">AB854+AA855*$D855</f>
        <v>2.0879281693037516E-2</v>
      </c>
      <c r="AC855">
        <f t="shared" ca="1" si="1815"/>
        <v>-0.6951630468078247</v>
      </c>
      <c r="AF855">
        <f ca="1">IF(B855&gt;0,C855-Analysis!$B$14,0)</f>
        <v>4.1375188542849273E-2</v>
      </c>
      <c r="AG855">
        <f ca="1">IF(B855&gt;0,AG854+AF855*$D855,0)</f>
        <v>0.13671910301945855</v>
      </c>
      <c r="AH855">
        <f ca="1">IF(B855&gt;0,AH854+AG855*$D855,0)</f>
        <v>-0.45450179079053493</v>
      </c>
      <c r="AI855">
        <f ca="1">IF(AND(B855&gt;Analysis!$B$39,B855&lt;Analysis!$B$40),FilterInput(AF855,Analysis!$B$34,Analysis!$B$35),0)</f>
        <v>4.1375188542849273E-2</v>
      </c>
      <c r="AJ855">
        <f ca="1">MEDIAN2(AI855,Analysis!$B$5,2)</f>
        <v>4.1375188542849273E-2</v>
      </c>
      <c r="AK855">
        <f ca="1">AVERAGE2(AJ855,Analysis!$B$6,2)</f>
        <v>4.1375188542849273E-2</v>
      </c>
      <c r="AL855">
        <f ca="1">INTEGRAL2(R855,$B855,AL854,R854,$B854,Analysis!$B$22)</f>
        <v>2.0879281693037481E-2</v>
      </c>
      <c r="AM855">
        <f ca="1">IF(AND(B855&lt;Analysis!$B$40,B855&gt;0),INTEGRAL2(AL855,$B855,AM854,AL854,$B854,Analysis!$B$23),0)</f>
        <v>-0.6951630468078247</v>
      </c>
      <c r="AN855">
        <f ca="1">IF($P855,AM855*Analysis!$B$30+Analysis!$B$31,0)</f>
        <v>0.27841847659608765</v>
      </c>
      <c r="AO855">
        <f ca="1">AN855-'Flight Input'!$U855</f>
        <v>5.4184765960876291E-3</v>
      </c>
      <c r="AQ855">
        <f>Analysis!$B$36*'Flight Input'!U855+IF('Flight Input'!U855 &gt; 0,Analysis!$B$37,0)</f>
        <v>-0.92754899999999996</v>
      </c>
      <c r="AR855">
        <f ca="1">_xlfn.COVARIANCE.P($AN$102:$AN$1102,'Flight Input'!U855:U1855)</f>
        <v>0</v>
      </c>
    </row>
    <row r="856" spans="1:44" x14ac:dyDescent="0.3">
      <c r="A856">
        <v>854</v>
      </c>
      <c r="B856">
        <f>'Flight Input'!M856</f>
        <v>18.320932000002358</v>
      </c>
      <c r="C856">
        <f ca="1">INDIRECT(CONCATENATE("'Flight Input'!",Analysis!$B$2,A856+2))</f>
        <v>9.9343123200000001</v>
      </c>
      <c r="D856">
        <f t="shared" si="1766"/>
        <v>0.14045600000827108</v>
      </c>
      <c r="F856">
        <f t="shared" ca="1" si="1772"/>
        <v>180.14904955388494</v>
      </c>
      <c r="G856">
        <f t="shared" ca="1" si="1773"/>
        <v>1650.6562879505229</v>
      </c>
      <c r="I856">
        <f>SUM(D$2:D856)/COUNT(D$2:D856)</f>
        <v>2.139148946136642E-2</v>
      </c>
      <c r="J856">
        <f t="shared" si="1767"/>
        <v>6.5659757008476767</v>
      </c>
      <c r="L856">
        <f ca="1">VARA(C$2:C856)</f>
        <v>9.641290849606958E-2</v>
      </c>
      <c r="M856">
        <f t="shared" ca="1" si="1768"/>
        <v>-7.9973753114452562E-4</v>
      </c>
      <c r="N856">
        <f t="shared" ca="1" si="1774"/>
        <v>0.28314732014051974</v>
      </c>
      <c r="O856" t="b">
        <f ca="1">IF(OR(O855,M856*MIN((B856-B$2)*Analysis!$B$19,1)&gt;Analysis!$B$18),TRUE,FALSE)</f>
        <v>1</v>
      </c>
      <c r="P856" t="b">
        <f>IF(OR('Flight Input'!N856=3,'Flight Input'!N856=9),TRUE,FALSE)</f>
        <v>1</v>
      </c>
      <c r="Q856">
        <f ca="1">IF(O856,Q855,SUM(C$2:C856)/COUNT(C$2:C856))+(Analysis!$D$14-500)/1000000</f>
        <v>9.886344364117468</v>
      </c>
      <c r="R856">
        <f t="shared" ca="1" si="1769"/>
        <v>4.796795588253211E-2</v>
      </c>
      <c r="S856">
        <f t="shared" ca="1" si="1775"/>
        <v>2.7616668904871192E-2</v>
      </c>
      <c r="T856">
        <f ca="1">IF(P856,T855+S856*$D856,0)</f>
        <v>-0.76768424344379194</v>
      </c>
      <c r="U856">
        <f ca="1">IF($P856,T856*Analysis!$B$28+Analysis!$B$29,0)</f>
        <v>0.27415787827810395</v>
      </c>
      <c r="V856">
        <f ca="1">U856-'Flight Input'!$U856</f>
        <v>1.1578782781039298E-3</v>
      </c>
      <c r="W856">
        <f ca="1">MEDIAN2(R856,Analysis!$B$5,2)</f>
        <v>4.796795588253211E-2</v>
      </c>
      <c r="X856">
        <f t="shared" ref="X856:Y856" ca="1" si="1816">X855+W856*$D856</f>
        <v>2.7616668904871192E-2</v>
      </c>
      <c r="Y856">
        <f t="shared" ca="1" si="1816"/>
        <v>-0.69128411995989369</v>
      </c>
      <c r="AA856">
        <f ca="1">AVERAGE2(W856,Analysis!$B$6,2)</f>
        <v>4.796795588253211E-2</v>
      </c>
      <c r="AB856">
        <f t="shared" ref="AB856:AC856" ca="1" si="1817">AB855+AA856*$D856</f>
        <v>2.7616668904871192E-2</v>
      </c>
      <c r="AC856">
        <f t="shared" ca="1" si="1817"/>
        <v>-0.69128411995989369</v>
      </c>
      <c r="AF856">
        <f ca="1">IF(B856&gt;0,C856-Analysis!$B$14,0)</f>
        <v>8.1144928542848049E-2</v>
      </c>
      <c r="AG856">
        <f ca="1">IF(B856&gt;0,AG855+AF856*$D856,0)</f>
        <v>0.14811639510354396</v>
      </c>
      <c r="AH856">
        <f ca="1">IF(B856&gt;0,AH855+AG856*$D856,0)</f>
        <v>-0.4336979543986465</v>
      </c>
      <c r="AI856">
        <f ca="1">IF(AND(B856&gt;Analysis!$B$39,B856&lt;Analysis!$B$40),FilterInput(AF856,Analysis!$B$34,Analysis!$B$35),0)</f>
        <v>8.1144928542848049E-2</v>
      </c>
      <c r="AJ856">
        <f ca="1">MEDIAN2(AI856,Analysis!$B$5,2)</f>
        <v>8.1144928542848049E-2</v>
      </c>
      <c r="AK856">
        <f ca="1">AVERAGE2(AJ856,Analysis!$B$6,2)</f>
        <v>8.1144928542848049E-2</v>
      </c>
      <c r="AL856">
        <f ca="1">INTEGRAL2(R856,$B856,AL855,R855,$B855,Analysis!$B$22)</f>
        <v>2.7616668904871158E-2</v>
      </c>
      <c r="AM856">
        <f ca="1">IF(AND(B856&lt;Analysis!$B$40,B856&gt;0),INTEGRAL2(AL856,$B856,AM855,AL855,$B855,Analysis!$B$23),0)</f>
        <v>-0.69128411995989369</v>
      </c>
      <c r="AN856">
        <f ca="1">IF($P856,AM856*Analysis!$B$30+Analysis!$B$31,0)</f>
        <v>0.28035794002005315</v>
      </c>
      <c r="AO856">
        <f ca="1">AN856-'Flight Input'!$U856</f>
        <v>7.3579400200531331E-3</v>
      </c>
      <c r="AQ856">
        <f>Analysis!$B$36*'Flight Input'!U856+IF('Flight Input'!U856 &gt; 0,Analysis!$B$37,0)</f>
        <v>-0.92754899999999996</v>
      </c>
      <c r="AR856">
        <f ca="1">_xlfn.COVARIANCE.P($AN$102:$AN$1102,'Flight Input'!U856:U1856)</f>
        <v>0</v>
      </c>
    </row>
    <row r="857" spans="1:44" x14ac:dyDescent="0.3">
      <c r="A857">
        <v>855</v>
      </c>
      <c r="B857">
        <f>'Flight Input'!M857</f>
        <v>18.380057000002125</v>
      </c>
      <c r="C857">
        <f ca="1">INDIRECT(CONCATENATE("'Flight Input'!",Analysis!$B$2,A857+2))</f>
        <v>9.9550016100000001</v>
      </c>
      <c r="D857">
        <f t="shared" si="1766"/>
        <v>5.9124999999767169E-2</v>
      </c>
      <c r="F857">
        <f t="shared" ca="1" si="1772"/>
        <v>180.73763902407387</v>
      </c>
      <c r="G857">
        <f t="shared" ca="1" si="1773"/>
        <v>1661.3424008577792</v>
      </c>
      <c r="I857">
        <f>SUM(D$2:D857)/COUNT(D$2:D857)</f>
        <v>2.1435622222230045E-2</v>
      </c>
      <c r="J857">
        <f t="shared" si="1767"/>
        <v>2.7582590972540535</v>
      </c>
      <c r="L857">
        <f ca="1">VARA(C$2:C857)</f>
        <v>9.6302522332999296E-2</v>
      </c>
      <c r="M857">
        <f t="shared" ca="1" si="1768"/>
        <v>-1.8669964155724004E-3</v>
      </c>
      <c r="N857">
        <f t="shared" ca="1" si="1774"/>
        <v>0.34992456659757198</v>
      </c>
      <c r="O857" t="b">
        <f ca="1">IF(OR(O856,M857*MIN((B857-B$2)*Analysis!$B$19,1)&gt;Analysis!$B$18),TRUE,FALSE)</f>
        <v>1</v>
      </c>
      <c r="P857" t="b">
        <f>IF(OR('Flight Input'!N857=3,'Flight Input'!N857=9),TRUE,FALSE)</f>
        <v>1</v>
      </c>
      <c r="Q857">
        <f ca="1">IF(O857,Q856,SUM(C$2:C857)/COUNT(C$2:C857))+(Analysis!$D$14-500)/1000000</f>
        <v>9.8864543641174674</v>
      </c>
      <c r="R857">
        <f t="shared" ca="1" si="1769"/>
        <v>6.8547245882532692E-2</v>
      </c>
      <c r="S857">
        <f t="shared" ca="1" si="1775"/>
        <v>3.1669524817659979E-2</v>
      </c>
      <c r="T857">
        <f ca="1">IF(P857,T856+S857*$D857,0)</f>
        <v>-0.76581178278895512</v>
      </c>
      <c r="U857">
        <f ca="1">IF($P857,T857*Analysis!$B$28+Analysis!$B$29,0)</f>
        <v>0.27509410860552236</v>
      </c>
      <c r="V857">
        <f ca="1">U857-'Flight Input'!$U857</f>
        <v>2.0941086055223379E-3</v>
      </c>
      <c r="W857">
        <f ca="1">MEDIAN2(R857,Analysis!$B$5,2)</f>
        <v>6.8547245882532692E-2</v>
      </c>
      <c r="X857">
        <f t="shared" ref="X857:Y857" ca="1" si="1818">X856+W857*$D857</f>
        <v>3.1669524817659979E-2</v>
      </c>
      <c r="Y857">
        <f t="shared" ca="1" si="1818"/>
        <v>-0.68941165930505688</v>
      </c>
      <c r="AA857">
        <f ca="1">AVERAGE2(W857,Analysis!$B$6,2)</f>
        <v>6.8547245882532692E-2</v>
      </c>
      <c r="AB857">
        <f t="shared" ref="AB857:AC857" ca="1" si="1819">AB856+AA857*$D857</f>
        <v>3.1669524817659979E-2</v>
      </c>
      <c r="AC857">
        <f t="shared" ca="1" si="1819"/>
        <v>-0.68941165930505688</v>
      </c>
      <c r="AF857">
        <f ca="1">IF(B857&gt;0,C857-Analysis!$B$14,0)</f>
        <v>0.10183421854284802</v>
      </c>
      <c r="AG857">
        <f ca="1">IF(B857&gt;0,AG856+AF857*$D857,0)</f>
        <v>0.15413734327486614</v>
      </c>
      <c r="AH857">
        <f ca="1">IF(B857&gt;0,AH856+AG857*$D857,0)</f>
        <v>-0.42458458397755594</v>
      </c>
      <c r="AI857">
        <f ca="1">IF(AND(B857&gt;Analysis!$B$39,B857&lt;Analysis!$B$40),FilterInput(AF857,Analysis!$B$34,Analysis!$B$35),0)</f>
        <v>0.10183421854284802</v>
      </c>
      <c r="AJ857">
        <f ca="1">MEDIAN2(AI857,Analysis!$B$5,2)</f>
        <v>0.10183421854284802</v>
      </c>
      <c r="AK857">
        <f ca="1">AVERAGE2(AJ857,Analysis!$B$6,2)</f>
        <v>0.10183421854284802</v>
      </c>
      <c r="AL857">
        <f ca="1">INTEGRAL2(R857,$B857,AL856,R856,$B856,Analysis!$B$22)</f>
        <v>3.1669524817659944E-2</v>
      </c>
      <c r="AM857">
        <f ca="1">IF(AND(B857&lt;Analysis!$B$40,B857&gt;0),INTEGRAL2(AL857,$B857,AM856,AL856,$B856,Analysis!$B$23),0)</f>
        <v>-0.68941165930505688</v>
      </c>
      <c r="AN857">
        <f ca="1">IF($P857,AM857*Analysis!$B$30+Analysis!$B$31,0)</f>
        <v>0.28129417034747156</v>
      </c>
      <c r="AO857">
        <f ca="1">AN857-'Flight Input'!$U857</f>
        <v>8.2941703474715411E-3</v>
      </c>
      <c r="AQ857">
        <f>Analysis!$B$36*'Flight Input'!U857+IF('Flight Input'!U857 &gt; 0,Analysis!$B$37,0)</f>
        <v>-0.92754899999999996</v>
      </c>
      <c r="AR857">
        <f ca="1">_xlfn.COVARIANCE.P($AN$102:$AN$1102,'Flight Input'!U857:U1857)</f>
        <v>0</v>
      </c>
    </row>
    <row r="858" spans="1:44" x14ac:dyDescent="0.3">
      <c r="A858">
        <v>856</v>
      </c>
      <c r="B858">
        <f>'Flight Input'!M858</f>
        <v>18.405499000000418</v>
      </c>
      <c r="C858">
        <f ca="1">INDIRECT(CONCATENATE("'Flight Input'!",Analysis!$B$2,A858+2))</f>
        <v>9.9088455599999996</v>
      </c>
      <c r="D858">
        <f t="shared" si="1766"/>
        <v>2.5441999998292886E-2</v>
      </c>
      <c r="F858">
        <f t="shared" ca="1" si="1772"/>
        <v>180.98973987279447</v>
      </c>
      <c r="G858">
        <f t="shared" ca="1" si="1773"/>
        <v>1665.9471418193139</v>
      </c>
      <c r="I858">
        <f>SUM(D$2:D858)/COUNT(D$2:D858)</f>
        <v>2.1440302570099278E-2</v>
      </c>
      <c r="J858">
        <f t="shared" si="1767"/>
        <v>1.1866437012775366</v>
      </c>
      <c r="L858">
        <f ca="1">VARA(C$2:C858)</f>
        <v>9.6190020789242228E-2</v>
      </c>
      <c r="M858">
        <f t="shared" ca="1" si="1768"/>
        <v>-4.4218828615917288E-3</v>
      </c>
      <c r="N858">
        <f t="shared" ca="1" si="1774"/>
        <v>-1.8141675183986101</v>
      </c>
      <c r="O858" t="b">
        <f ca="1">IF(OR(O857,M858*MIN((B858-B$2)*Analysis!$B$19,1)&gt;Analysis!$B$18),TRUE,FALSE)</f>
        <v>1</v>
      </c>
      <c r="P858" t="b">
        <f>IF(OR('Flight Input'!N858=3,'Flight Input'!N858=9),TRUE,FALSE)</f>
        <v>1</v>
      </c>
      <c r="Q858">
        <f ca="1">IF(O858,Q857,SUM(C$2:C858)/COUNT(C$2:C858))+(Analysis!$D$14-500)/1000000</f>
        <v>9.8865643641174668</v>
      </c>
      <c r="R858">
        <f t="shared" ca="1" si="1769"/>
        <v>2.2281195882532856E-2</v>
      </c>
      <c r="S858">
        <f t="shared" ca="1" si="1775"/>
        <v>3.2236403003265343E-2</v>
      </c>
      <c r="T858">
        <f ca="1">IF(P858,T857+S858*$D858,0)</f>
        <v>-0.76499162422380107</v>
      </c>
      <c r="U858">
        <f ca="1">IF($P858,T858*Analysis!$B$28+Analysis!$B$29,0)</f>
        <v>0.27550418788809938</v>
      </c>
      <c r="V858">
        <f ca="1">U858-'Flight Input'!$U858</f>
        <v>2.5041878880993629E-3</v>
      </c>
      <c r="W858">
        <f ca="1">MEDIAN2(R858,Analysis!$B$5,2)</f>
        <v>2.2281195882532856E-2</v>
      </c>
      <c r="X858">
        <f t="shared" ref="X858:Y858" ca="1" si="1820">X857+W858*$D858</f>
        <v>3.2236403003265343E-2</v>
      </c>
      <c r="Y858">
        <f t="shared" ca="1" si="1820"/>
        <v>-0.68859150073990283</v>
      </c>
      <c r="AA858">
        <f ca="1">AVERAGE2(W858,Analysis!$B$6,2)</f>
        <v>2.2281195882532856E-2</v>
      </c>
      <c r="AB858">
        <f t="shared" ref="AB858:AC858" ca="1" si="1821">AB857+AA858*$D858</f>
        <v>3.2236403003265343E-2</v>
      </c>
      <c r="AC858">
        <f t="shared" ca="1" si="1821"/>
        <v>-0.68859150073990283</v>
      </c>
      <c r="AF858">
        <f ca="1">IF(B858&gt;0,C858-Analysis!$B$14,0)</f>
        <v>5.5678168542847573E-2</v>
      </c>
      <c r="AG858">
        <f ca="1">IF(B858&gt;0,AG857+AF858*$D858,0)</f>
        <v>0.15555390723883822</v>
      </c>
      <c r="AH858">
        <f ca="1">IF(B858&gt;0,AH857+AG858*$D858,0)</f>
        <v>-0.42062698146985095</v>
      </c>
      <c r="AI858">
        <f ca="1">IF(AND(B858&gt;Analysis!$B$39,B858&lt;Analysis!$B$40),FilterInput(AF858,Analysis!$B$34,Analysis!$B$35),0)</f>
        <v>5.5678168542847573E-2</v>
      </c>
      <c r="AJ858">
        <f ca="1">MEDIAN2(AI858,Analysis!$B$5,2)</f>
        <v>5.5678168542847573E-2</v>
      </c>
      <c r="AK858">
        <f ca="1">AVERAGE2(AJ858,Analysis!$B$6,2)</f>
        <v>5.5678168542847573E-2</v>
      </c>
      <c r="AL858">
        <f ca="1">INTEGRAL2(R858,$B858,AL857,R857,$B857,Analysis!$B$22)</f>
        <v>3.2236403003265308E-2</v>
      </c>
      <c r="AM858">
        <f ca="1">IF(AND(B858&lt;Analysis!$B$40,B858&gt;0),INTEGRAL2(AL858,$B858,AM857,AL857,$B857,Analysis!$B$23),0)</f>
        <v>-0.68859150073990283</v>
      </c>
      <c r="AN858">
        <f ca="1">IF($P858,AM858*Analysis!$B$30+Analysis!$B$31,0)</f>
        <v>0.28170424963004859</v>
      </c>
      <c r="AO858">
        <f ca="1">AN858-'Flight Input'!$U858</f>
        <v>8.7042496300485661E-3</v>
      </c>
      <c r="AQ858">
        <f>Analysis!$B$36*'Flight Input'!U858+IF('Flight Input'!U858 &gt; 0,Analysis!$B$37,0)</f>
        <v>-0.92754899999999996</v>
      </c>
      <c r="AR858">
        <f ca="1">_xlfn.COVARIANCE.P($AN$102:$AN$1102,'Flight Input'!U858:U1858)</f>
        <v>0</v>
      </c>
    </row>
    <row r="859" spans="1:44" x14ac:dyDescent="0.3">
      <c r="A859">
        <v>857</v>
      </c>
      <c r="B859">
        <f>'Flight Input'!M859</f>
        <v>18.422554000004311</v>
      </c>
      <c r="C859">
        <f ca="1">INDIRECT(CONCATENATE("'Flight Input'!",Analysis!$B$2,A859+2))</f>
        <v>9.9523234800000004</v>
      </c>
      <c r="D859">
        <f t="shared" si="1766"/>
        <v>1.7055000003892928E-2</v>
      </c>
      <c r="F859">
        <f t="shared" ca="1" si="1772"/>
        <v>181.15947674978463</v>
      </c>
      <c r="G859">
        <f t="shared" ca="1" si="1773"/>
        <v>1669.0368166959868</v>
      </c>
      <c r="I859">
        <f>SUM(D$2:D859)/COUNT(D$2:D859)</f>
        <v>2.1435185530932176E-2</v>
      </c>
      <c r="J859">
        <f t="shared" si="1767"/>
        <v>0.79565441499359113</v>
      </c>
      <c r="L859">
        <f ca="1">VARA(C$2:C859)</f>
        <v>9.6079873974878799E-2</v>
      </c>
      <c r="M859">
        <f t="shared" ca="1" si="1768"/>
        <v>-6.4583297765046909E-3</v>
      </c>
      <c r="N859">
        <f t="shared" ca="1" si="1774"/>
        <v>2.549277044273039</v>
      </c>
      <c r="O859" t="b">
        <f ca="1">IF(OR(O858,M859*MIN((B859-B$2)*Analysis!$B$19,1)&gt;Analysis!$B$18),TRUE,FALSE)</f>
        <v>1</v>
      </c>
      <c r="P859" t="b">
        <f>IF(OR('Flight Input'!N859=3,'Flight Input'!N859=9),TRUE,FALSE)</f>
        <v>1</v>
      </c>
      <c r="Q859">
        <f ca="1">IF(O859,Q858,SUM(C$2:C859)/COUNT(C$2:C859))+(Analysis!$D$14-500)/1000000</f>
        <v>9.8866743641174661</v>
      </c>
      <c r="R859">
        <f t="shared" ca="1" si="1769"/>
        <v>6.5649115882534304E-2</v>
      </c>
      <c r="S859">
        <f t="shared" ca="1" si="1775"/>
        <v>3.3356048674897533E-2</v>
      </c>
      <c r="T859">
        <f ca="1">IF(P859,T858+S859*$D859,0)</f>
        <v>-0.7644227368135208</v>
      </c>
      <c r="U859">
        <f ca="1">IF($P859,T859*Analysis!$B$28+Analysis!$B$29,0)</f>
        <v>0.27578863159323952</v>
      </c>
      <c r="V859">
        <f ca="1">U859-'Flight Input'!$U859</f>
        <v>2.7886315932394989E-3</v>
      </c>
      <c r="W859">
        <f ca="1">MEDIAN2(R859,Analysis!$B$5,2)</f>
        <v>6.5649115882534304E-2</v>
      </c>
      <c r="X859">
        <f t="shared" ref="X859:Y859" ca="1" si="1822">X858+W859*$D859</f>
        <v>3.3356048674897533E-2</v>
      </c>
      <c r="Y859">
        <f t="shared" ca="1" si="1822"/>
        <v>-0.68802261332962256</v>
      </c>
      <c r="AA859">
        <f ca="1">AVERAGE2(W859,Analysis!$B$6,2)</f>
        <v>6.5649115882534304E-2</v>
      </c>
      <c r="AB859">
        <f t="shared" ref="AB859:AC859" ca="1" si="1823">AB858+AA859*$D859</f>
        <v>3.3356048674897533E-2</v>
      </c>
      <c r="AC859">
        <f t="shared" ca="1" si="1823"/>
        <v>-0.68802261332962256</v>
      </c>
      <c r="AF859">
        <f ca="1">IF(B859&gt;0,C859-Analysis!$B$14,0)</f>
        <v>9.9156088542848408E-2</v>
      </c>
      <c r="AG859">
        <f ca="1">IF(B859&gt;0,AG858+AF859*$D859,0)</f>
        <v>0.1572450143293225</v>
      </c>
      <c r="AH859">
        <f ca="1">IF(B859&gt;0,AH858+AG859*$D859,0)</f>
        <v>-0.41794516774985219</v>
      </c>
      <c r="AI859">
        <f ca="1">IF(AND(B859&gt;Analysis!$B$39,B859&lt;Analysis!$B$40),FilterInput(AF859,Analysis!$B$34,Analysis!$B$35),0)</f>
        <v>9.9156088542848408E-2</v>
      </c>
      <c r="AJ859">
        <f ca="1">MEDIAN2(AI859,Analysis!$B$5,2)</f>
        <v>9.9156088542848408E-2</v>
      </c>
      <c r="AK859">
        <f ca="1">AVERAGE2(AJ859,Analysis!$B$6,2)</f>
        <v>9.9156088542848408E-2</v>
      </c>
      <c r="AL859">
        <f ca="1">INTEGRAL2(R859,$B859,AL858,R858,$B858,Analysis!$B$22)</f>
        <v>3.3356048674897498E-2</v>
      </c>
      <c r="AM859">
        <f ca="1">IF(AND(B859&lt;Analysis!$B$40,B859&gt;0),INTEGRAL2(AL859,$B859,AM858,AL858,$B858,Analysis!$B$23),0)</f>
        <v>-0.68802261332962256</v>
      </c>
      <c r="AN859">
        <f ca="1">IF($P859,AM859*Analysis!$B$30+Analysis!$B$31,0)</f>
        <v>0.28198869333518872</v>
      </c>
      <c r="AO859">
        <f ca="1">AN859-'Flight Input'!$U859</f>
        <v>8.9886933351887022E-3</v>
      </c>
      <c r="AQ859">
        <f>Analysis!$B$36*'Flight Input'!U859+IF('Flight Input'!U859 &gt; 0,Analysis!$B$37,0)</f>
        <v>-0.92754899999999996</v>
      </c>
      <c r="AR859">
        <f ca="1">_xlfn.COVARIANCE.P($AN$102:$AN$1102,'Flight Input'!U859:U1859)</f>
        <v>0</v>
      </c>
    </row>
    <row r="860" spans="1:44" x14ac:dyDescent="0.3">
      <c r="A860">
        <v>858</v>
      </c>
      <c r="B860">
        <f>'Flight Input'!M860</f>
        <v>18.450954999992973</v>
      </c>
      <c r="C860">
        <f ca="1">INDIRECT(CONCATENATE("'Flight Input'!",Analysis!$B$2,A860+2))</f>
        <v>9.7948337399999996</v>
      </c>
      <c r="D860">
        <f t="shared" si="1766"/>
        <v>2.8400999988662079E-2</v>
      </c>
      <c r="F860">
        <f t="shared" ca="1" si="1772"/>
        <v>181.4376598227233</v>
      </c>
      <c r="G860">
        <f t="shared" ca="1" si="1773"/>
        <v>1674.1898276705549</v>
      </c>
      <c r="I860">
        <f>SUM(D$2:D860)/COUNT(D$2:D860)</f>
        <v>2.1443304195801326E-2</v>
      </c>
      <c r="J860">
        <f t="shared" si="1767"/>
        <v>1.3244693881749388</v>
      </c>
      <c r="L860">
        <f ca="1">VARA(C$2:C860)</f>
        <v>9.5983330490077498E-2</v>
      </c>
      <c r="M860">
        <f t="shared" ca="1" si="1768"/>
        <v>-3.399298786656871E-3</v>
      </c>
      <c r="N860">
        <f t="shared" ca="1" si="1774"/>
        <v>-5.5452181283360469</v>
      </c>
      <c r="O860" t="b">
        <f ca="1">IF(OR(O859,M860*MIN((B860-B$2)*Analysis!$B$19,1)&gt;Analysis!$B$18),TRUE,FALSE)</f>
        <v>1</v>
      </c>
      <c r="P860" t="b">
        <f>IF(OR('Flight Input'!N860=3,'Flight Input'!N860=9),TRUE,FALSE)</f>
        <v>1</v>
      </c>
      <c r="Q860">
        <f ca="1">IF(O860,Q859,SUM(C$2:C860)/COUNT(C$2:C860))+(Analysis!$D$14-500)/1000000</f>
        <v>9.8867843641174655</v>
      </c>
      <c r="R860">
        <f t="shared" ca="1" si="1769"/>
        <v>-9.1950624117465907E-2</v>
      </c>
      <c r="S860">
        <f t="shared" ca="1" si="1775"/>
        <v>3.0744559000379913E-2</v>
      </c>
      <c r="T860">
        <f ca="1">IF(P860,T859+S860*$D860,0)</f>
        <v>-0.76354956059369961</v>
      </c>
      <c r="U860">
        <f ca="1">IF($P860,T860*Analysis!$B$28+Analysis!$B$29,0)</f>
        <v>0.27622521970315012</v>
      </c>
      <c r="V860">
        <f ca="1">U860-'Flight Input'!$U860</f>
        <v>3.2252197031500951E-3</v>
      </c>
      <c r="W860">
        <f ca="1">MEDIAN2(R860,Analysis!$B$5,2)</f>
        <v>-9.1950624117465907E-2</v>
      </c>
      <c r="X860">
        <f t="shared" ref="X860:Y860" ca="1" si="1824">X859+W860*$D860</f>
        <v>3.0744559000379913E-2</v>
      </c>
      <c r="Y860">
        <f t="shared" ca="1" si="1824"/>
        <v>-0.68714943710980136</v>
      </c>
      <c r="AA860">
        <f ca="1">AVERAGE2(W860,Analysis!$B$6,2)</f>
        <v>-9.1950624117465907E-2</v>
      </c>
      <c r="AB860">
        <f t="shared" ref="AB860:AC860" ca="1" si="1825">AB859+AA860*$D860</f>
        <v>3.0744559000379913E-2</v>
      </c>
      <c r="AC860">
        <f t="shared" ca="1" si="1825"/>
        <v>-0.68714943710980136</v>
      </c>
      <c r="AF860">
        <f ca="1">IF(B860&gt;0,C860-Analysis!$B$14,0)</f>
        <v>-5.8333651457152413E-2</v>
      </c>
      <c r="AG860">
        <f ca="1">IF(B860&gt;0,AG859+AF860*$D860,0)</f>
        <v>0.15558828029494931</v>
      </c>
      <c r="AH860">
        <f ca="1">IF(B860&gt;0,AH859+AG860*$D860,0)</f>
        <v>-0.41352630500295939</v>
      </c>
      <c r="AI860">
        <f ca="1">IF(AND(B860&gt;Analysis!$B$39,B860&lt;Analysis!$B$40),FilterInput(AF860,Analysis!$B$34,Analysis!$B$35),0)</f>
        <v>-5.8333651457152413E-2</v>
      </c>
      <c r="AJ860">
        <f ca="1">MEDIAN2(AI860,Analysis!$B$5,2)</f>
        <v>-5.8333651457152413E-2</v>
      </c>
      <c r="AK860">
        <f ca="1">AVERAGE2(AJ860,Analysis!$B$6,2)</f>
        <v>-5.8333651457152413E-2</v>
      </c>
      <c r="AL860">
        <f ca="1">INTEGRAL2(R860,$B860,AL859,R859,$B859,Analysis!$B$22)</f>
        <v>3.0744559000379878E-2</v>
      </c>
      <c r="AM860">
        <f ca="1">IF(AND(B860&lt;Analysis!$B$40,B860&gt;0),INTEGRAL2(AL860,$B860,AM859,AL859,$B859,Analysis!$B$23),0)</f>
        <v>-0.68714943710980136</v>
      </c>
      <c r="AN860">
        <f ca="1">IF($P860,AM860*Analysis!$B$30+Analysis!$B$31,0)</f>
        <v>0.28242528144509932</v>
      </c>
      <c r="AO860">
        <f ca="1">AN860-'Flight Input'!$U860</f>
        <v>9.4252814450992983E-3</v>
      </c>
      <c r="AQ860">
        <f>Analysis!$B$36*'Flight Input'!U860+IF('Flight Input'!U860 &gt; 0,Analysis!$B$37,0)</f>
        <v>-0.92754899999999996</v>
      </c>
      <c r="AR860">
        <f ca="1">_xlfn.COVARIANCE.P($AN$102:$AN$1102,'Flight Input'!U860:U1860)</f>
        <v>0</v>
      </c>
    </row>
    <row r="861" spans="1:44" x14ac:dyDescent="0.3">
      <c r="A861">
        <v>859</v>
      </c>
      <c r="B861">
        <f>'Flight Input'!M861</f>
        <v>18.457024000003003</v>
      </c>
      <c r="C861">
        <f ca="1">INDIRECT(CONCATENATE("'Flight Input'!",Analysis!$B$2,A861+2))</f>
        <v>9.7426641600000004</v>
      </c>
      <c r="D861">
        <f t="shared" si="1766"/>
        <v>6.0690000100294128E-3</v>
      </c>
      <c r="F861">
        <f t="shared" ca="1" si="1772"/>
        <v>181.49678805160806</v>
      </c>
      <c r="G861">
        <f t="shared" ca="1" si="1773"/>
        <v>1675.2913316790605</v>
      </c>
      <c r="I861">
        <f>SUM(D$2:D861)/COUNT(D$2:D861)</f>
        <v>2.142540628638832E-2</v>
      </c>
      <c r="J861">
        <f t="shared" si="1767"/>
        <v>0.28326184012132749</v>
      </c>
      <c r="L861">
        <f ca="1">VARA(C$2:C861)</f>
        <v>9.5904095696198302E-2</v>
      </c>
      <c r="M861">
        <f t="shared" ca="1" si="1768"/>
        <v>-1.3055658880912074E-2</v>
      </c>
      <c r="N861">
        <f t="shared" ca="1" si="1774"/>
        <v>-8.5960751217310403</v>
      </c>
      <c r="O861" t="b">
        <f ca="1">IF(OR(O860,M861*MIN((B861-B$2)*Analysis!$B$19,1)&gt;Analysis!$B$18),TRUE,FALSE)</f>
        <v>1</v>
      </c>
      <c r="P861" t="b">
        <f>IF(OR('Flight Input'!N861=3,'Flight Input'!N861=9),TRUE,FALSE)</f>
        <v>1</v>
      </c>
      <c r="Q861">
        <f ca="1">IF(O861,Q860,SUM(C$2:C861)/COUNT(C$2:C861))+(Analysis!$D$14-500)/1000000</f>
        <v>9.8868943641174649</v>
      </c>
      <c r="R861">
        <f t="shared" ca="1" si="1769"/>
        <v>-0.14423020411746457</v>
      </c>
      <c r="S861">
        <f t="shared" ca="1" si="1775"/>
        <v>2.9869225890144475E-2</v>
      </c>
      <c r="T861">
        <f ca="1">IF(P861,T860+S861*$D861,0)</f>
        <v>-0.76336828426147274</v>
      </c>
      <c r="U861">
        <f ca="1">IF($P861,T861*Analysis!$B$28+Analysis!$B$29,0)</f>
        <v>0.27631585786926355</v>
      </c>
      <c r="V861">
        <f ca="1">U861-'Flight Input'!$U861</f>
        <v>2.3158578692635268E-3</v>
      </c>
      <c r="W861">
        <f ca="1">MEDIAN2(R861,Analysis!$B$5,2)</f>
        <v>-0.14423020411746457</v>
      </c>
      <c r="X861">
        <f t="shared" ref="X861:Y861" ca="1" si="1826">X860+W861*$D861</f>
        <v>2.9869225890144475E-2</v>
      </c>
      <c r="Y861">
        <f t="shared" ca="1" si="1826"/>
        <v>-0.6869681607775745</v>
      </c>
      <c r="AA861">
        <f ca="1">AVERAGE2(W861,Analysis!$B$6,2)</f>
        <v>-0.14423020411746457</v>
      </c>
      <c r="AB861">
        <f t="shared" ref="AB861:AC861" ca="1" si="1827">AB860+AA861*$D861</f>
        <v>2.9869225890144475E-2</v>
      </c>
      <c r="AC861">
        <f t="shared" ca="1" si="1827"/>
        <v>-0.6869681607775745</v>
      </c>
      <c r="AF861">
        <f ca="1">IF(B861&gt;0,C861-Analysis!$B$14,0)</f>
        <v>-0.11050323145715168</v>
      </c>
      <c r="AG861">
        <f ca="1">IF(B861&gt;0,AG860+AF861*$D861,0)</f>
        <v>0.15491763618212756</v>
      </c>
      <c r="AH861">
        <f ca="1">IF(B861&gt;0,AH860+AG861*$D861,0)</f>
        <v>-0.41258610986741634</v>
      </c>
      <c r="AI861">
        <f ca="1">IF(AND(B861&gt;Analysis!$B$39,B861&lt;Analysis!$B$40),FilterInput(AF861,Analysis!$B$34,Analysis!$B$35),0)</f>
        <v>-0.11050323145715168</v>
      </c>
      <c r="AJ861">
        <f ca="1">MEDIAN2(AI861,Analysis!$B$5,2)</f>
        <v>-0.11050323145715168</v>
      </c>
      <c r="AK861">
        <f ca="1">AVERAGE2(AJ861,Analysis!$B$6,2)</f>
        <v>-0.11050323145715168</v>
      </c>
      <c r="AL861">
        <f ca="1">INTEGRAL2(R861,$B861,AL860,R860,$B860,Analysis!$B$22)</f>
        <v>2.986922589014444E-2</v>
      </c>
      <c r="AM861">
        <f ca="1">IF(AND(B861&lt;Analysis!$B$40,B861&gt;0),INTEGRAL2(AL861,$B861,AM860,AL860,$B860,Analysis!$B$23),0)</f>
        <v>-0.6869681607775745</v>
      </c>
      <c r="AN861">
        <f ca="1">IF($P861,AM861*Analysis!$B$30+Analysis!$B$31,0)</f>
        <v>0.28251591961121275</v>
      </c>
      <c r="AO861">
        <f ca="1">AN861-'Flight Input'!$U861</f>
        <v>8.51591961121273E-3</v>
      </c>
      <c r="AQ861">
        <f>Analysis!$B$36*'Flight Input'!U861+IF('Flight Input'!U861 &gt; 0,Analysis!$B$37,0)</f>
        <v>-0.92556199999999988</v>
      </c>
      <c r="AR861">
        <f ca="1">_xlfn.COVARIANCE.P($AN$102:$AN$1102,'Flight Input'!U861:U1861)</f>
        <v>0</v>
      </c>
    </row>
    <row r="862" spans="1:44" x14ac:dyDescent="0.3">
      <c r="A862">
        <v>860</v>
      </c>
      <c r="B862">
        <f>'Flight Input'!M862</f>
        <v>18.531701999992947</v>
      </c>
      <c r="C862">
        <f ca="1">INDIRECT(CONCATENATE("'Flight Input'!",Analysis!$B$2,A862+2))</f>
        <v>9.5469448500000009</v>
      </c>
      <c r="D862">
        <f t="shared" si="1766"/>
        <v>7.467799998994451E-2</v>
      </c>
      <c r="F862">
        <f t="shared" ca="1" si="1772"/>
        <v>182.20973479902037</v>
      </c>
      <c r="G862">
        <f t="shared" ca="1" si="1773"/>
        <v>1688.8983902525495</v>
      </c>
      <c r="I862">
        <f>SUM(D$2:D862)/COUNT(D$2:D862)</f>
        <v>2.1487327906973851E-2</v>
      </c>
      <c r="J862">
        <f t="shared" si="1767"/>
        <v>3.4754437738024784</v>
      </c>
      <c r="L862">
        <f ca="1">VARA(C$2:C862)</f>
        <v>9.5945382452917102E-2</v>
      </c>
      <c r="M862">
        <f t="shared" ca="1" si="1768"/>
        <v>5.5286371788692168E-4</v>
      </c>
      <c r="N862">
        <f t="shared" ca="1" si="1774"/>
        <v>-2.6208429527619015</v>
      </c>
      <c r="O862" t="b">
        <f ca="1">IF(OR(O861,M862*MIN((B862-B$2)*Analysis!$B$19,1)&gt;Analysis!$B$18),TRUE,FALSE)</f>
        <v>1</v>
      </c>
      <c r="P862" t="b">
        <f>IF(OR('Flight Input'!N862=3,'Flight Input'!N862=9),TRUE,FALSE)</f>
        <v>1</v>
      </c>
      <c r="Q862">
        <f ca="1">IF(O862,Q861,SUM(C$2:C862)/COUNT(C$2:C862))+(Analysis!$D$14-500)/1000000</f>
        <v>9.8870043641174643</v>
      </c>
      <c r="R862">
        <f t="shared" ca="1" si="1769"/>
        <v>-0.34005951411746338</v>
      </c>
      <c r="S862">
        <f t="shared" ca="1" si="1775"/>
        <v>4.4742614983000091E-3</v>
      </c>
      <c r="T862">
        <f ca="1">IF(P862,T861+S862*$D862,0)</f>
        <v>-0.76303415536134767</v>
      </c>
      <c r="U862">
        <f ca="1">IF($P862,T862*Analysis!$B$28+Analysis!$B$29,0)</f>
        <v>0.27648292231932609</v>
      </c>
      <c r="V862">
        <f ca="1">U862-'Flight Input'!$U862</f>
        <v>2.4829223193260641E-3</v>
      </c>
      <c r="W862">
        <f ca="1">MEDIAN2(R862,Analysis!$B$5,2)</f>
        <v>-0.34005951411746338</v>
      </c>
      <c r="X862">
        <f t="shared" ref="X862:Y862" ca="1" si="1828">X861+W862*$D862</f>
        <v>4.4742614983000091E-3</v>
      </c>
      <c r="Y862">
        <f t="shared" ca="1" si="1828"/>
        <v>-0.68663403187744942</v>
      </c>
      <c r="AA862">
        <f ca="1">AVERAGE2(W862,Analysis!$B$6,2)</f>
        <v>-0.34005951411746338</v>
      </c>
      <c r="AB862">
        <f t="shared" ref="AB862:AC862" ca="1" si="1829">AB861+AA862*$D862</f>
        <v>4.4742614983000091E-3</v>
      </c>
      <c r="AC862">
        <f t="shared" ca="1" si="1829"/>
        <v>-0.68663403187744942</v>
      </c>
      <c r="AF862">
        <f ca="1">IF(B862&gt;0,C862-Analysis!$B$14,0)</f>
        <v>-0.30622254145715111</v>
      </c>
      <c r="AG862">
        <f ca="1">IF(B862&gt;0,AG861+AF862*$D862,0)</f>
        <v>0.13204954923426965</v>
      </c>
      <c r="AH862">
        <f ca="1">IF(B862&gt;0,AH861+AG862*$D862,0)</f>
        <v>-0.40272491363102736</v>
      </c>
      <c r="AI862">
        <f ca="1">IF(AND(B862&gt;Analysis!$B$39,B862&lt;Analysis!$B$40),FilterInput(AF862,Analysis!$B$34,Analysis!$B$35),0)</f>
        <v>-0.30622254145715111</v>
      </c>
      <c r="AJ862">
        <f ca="1">MEDIAN2(AI862,Analysis!$B$5,2)</f>
        <v>-0.30622254145715111</v>
      </c>
      <c r="AK862">
        <f ca="1">AVERAGE2(AJ862,Analysis!$B$6,2)</f>
        <v>-0.30622254145715111</v>
      </c>
      <c r="AL862">
        <f ca="1">INTEGRAL2(R862,$B862,AL861,R861,$B861,Analysis!$B$22)</f>
        <v>4.4742614982999744E-3</v>
      </c>
      <c r="AM862">
        <f ca="1">IF(AND(B862&lt;Analysis!$B$40,B862&gt;0),INTEGRAL2(AL862,$B862,AM861,AL861,$B861,Analysis!$B$23),0)</f>
        <v>-0.68663403187744942</v>
      </c>
      <c r="AN862">
        <f ca="1">IF($P862,AM862*Analysis!$B$30+Analysis!$B$31,0)</f>
        <v>0.28268298406127529</v>
      </c>
      <c r="AO862">
        <f ca="1">AN862-'Flight Input'!$U862</f>
        <v>8.6829840612752673E-3</v>
      </c>
      <c r="AQ862">
        <f>Analysis!$B$36*'Flight Input'!U862+IF('Flight Input'!U862 &gt; 0,Analysis!$B$37,0)</f>
        <v>-0.92556199999999988</v>
      </c>
      <c r="AR862">
        <f ca="1">_xlfn.COVARIANCE.P($AN$102:$AN$1102,'Flight Input'!U862:U1862)</f>
        <v>0</v>
      </c>
    </row>
    <row r="863" spans="1:44" x14ac:dyDescent="0.3">
      <c r="A863">
        <v>861</v>
      </c>
      <c r="B863">
        <f>'Flight Input'!M863</f>
        <v>18.592285999999149</v>
      </c>
      <c r="C863">
        <f ca="1">INDIRECT(CONCATENATE("'Flight Input'!",Analysis!$B$2,A863+2))</f>
        <v>9.6386094900000003</v>
      </c>
      <c r="D863">
        <f t="shared" si="1766"/>
        <v>6.0584000006201677E-2</v>
      </c>
      <c r="F863">
        <f t="shared" ca="1" si="1772"/>
        <v>182.7936803164223</v>
      </c>
      <c r="G863">
        <f t="shared" ca="1" si="1773"/>
        <v>1699.9727625819733</v>
      </c>
      <c r="I863">
        <f>SUM(D$2:D863)/COUNT(D$2:D863)</f>
        <v>2.153273635308213E-2</v>
      </c>
      <c r="J863">
        <f t="shared" si="1767"/>
        <v>2.8135764546028015</v>
      </c>
      <c r="L863">
        <f ca="1">VARA(C$2:C863)</f>
        <v>9.5918914104382039E-2</v>
      </c>
      <c r="M863">
        <f t="shared" ca="1" si="1768"/>
        <v>-4.3688677757088018E-4</v>
      </c>
      <c r="N863">
        <f t="shared" ca="1" si="1774"/>
        <v>1.5130172981416903</v>
      </c>
      <c r="O863" t="b">
        <f ca="1">IF(OR(O862,M863*MIN((B863-B$2)*Analysis!$B$19,1)&gt;Analysis!$B$18),TRUE,FALSE)</f>
        <v>1</v>
      </c>
      <c r="P863" t="b">
        <f>IF(OR('Flight Input'!N863=3,'Flight Input'!N863=9),TRUE,FALSE)</f>
        <v>1</v>
      </c>
      <c r="Q863">
        <f ca="1">IF(O863,Q862,SUM(C$2:C863)/COUNT(C$2:C863))+(Analysis!$D$14-500)/1000000</f>
        <v>9.8871143641174637</v>
      </c>
      <c r="R863">
        <f t="shared" ca="1" si="1769"/>
        <v>-0.24850487411746336</v>
      </c>
      <c r="S863">
        <f t="shared" ca="1" si="1775"/>
        <v>-1.0581157796773539E-2</v>
      </c>
      <c r="T863">
        <f ca="1">IF(P863,T862+S863*$D863,0)</f>
        <v>-0.76367520422537305</v>
      </c>
      <c r="U863">
        <f ca="1">IF($P863,T863*Analysis!$B$28+Analysis!$B$29,0)</f>
        <v>0.27616239788731339</v>
      </c>
      <c r="V863">
        <f ca="1">U863-'Flight Input'!$U863</f>
        <v>1.1623978873133711E-3</v>
      </c>
      <c r="W863">
        <f ca="1">MEDIAN2(R863,Analysis!$B$5,2)</f>
        <v>-0.24850487411746336</v>
      </c>
      <c r="X863">
        <f t="shared" ref="X863:Y863" ca="1" si="1830">X862+W863*$D863</f>
        <v>-1.0581157796773539E-2</v>
      </c>
      <c r="Y863">
        <f t="shared" ca="1" si="1830"/>
        <v>-0.68727508074147481</v>
      </c>
      <c r="AA863">
        <f ca="1">AVERAGE2(W863,Analysis!$B$6,2)</f>
        <v>-0.24850487411746336</v>
      </c>
      <c r="AB863">
        <f t="shared" ref="AB863:AC863" ca="1" si="1831">AB862+AA863*$D863</f>
        <v>-1.0581157796773539E-2</v>
      </c>
      <c r="AC863">
        <f t="shared" ca="1" si="1831"/>
        <v>-0.68727508074147481</v>
      </c>
      <c r="AF863">
        <f ca="1">IF(B863&gt;0,C863-Analysis!$B$14,0)</f>
        <v>-0.2145579014571517</v>
      </c>
      <c r="AG863">
        <f ca="1">IF(B863&gt;0,AG862+AF863*$D863,0)</f>
        <v>0.11905077333105896</v>
      </c>
      <c r="AH863">
        <f ca="1">IF(B863&gt;0,AH862+AG863*$D863,0)</f>
        <v>-0.39551234157880016</v>
      </c>
      <c r="AI863">
        <f ca="1">IF(AND(B863&gt;Analysis!$B$39,B863&lt;Analysis!$B$40),FilterInput(AF863,Analysis!$B$34,Analysis!$B$35),0)</f>
        <v>-0.2145579014571517</v>
      </c>
      <c r="AJ863">
        <f ca="1">MEDIAN2(AI863,Analysis!$B$5,2)</f>
        <v>-0.2145579014571517</v>
      </c>
      <c r="AK863">
        <f ca="1">AVERAGE2(AJ863,Analysis!$B$6,2)</f>
        <v>-0.2145579014571517</v>
      </c>
      <c r="AL863">
        <f ca="1">INTEGRAL2(R863,$B863,AL862,R862,$B862,Analysis!$B$22)</f>
        <v>-1.0581157796773573E-2</v>
      </c>
      <c r="AM863">
        <f ca="1">IF(AND(B863&lt;Analysis!$B$40,B863&gt;0),INTEGRAL2(AL863,$B863,AM862,AL862,$B862,Analysis!$B$23),0)</f>
        <v>-0.68727508074147481</v>
      </c>
      <c r="AN863">
        <f ca="1">IF($P863,AM863*Analysis!$B$30+Analysis!$B$31,0)</f>
        <v>0.2823624596292626</v>
      </c>
      <c r="AO863">
        <f ca="1">AN863-'Flight Input'!$U863</f>
        <v>7.3624596292625744E-3</v>
      </c>
      <c r="AQ863">
        <f>Analysis!$B$36*'Flight Input'!U863+IF('Flight Input'!U863 &gt; 0,Analysis!$B$37,0)</f>
        <v>-0.92357499999999992</v>
      </c>
      <c r="AR863">
        <f ca="1">_xlfn.COVARIANCE.P($AN$102:$AN$1102,'Flight Input'!U863:U1863)</f>
        <v>0</v>
      </c>
    </row>
    <row r="864" spans="1:44" x14ac:dyDescent="0.3">
      <c r="A864">
        <v>862</v>
      </c>
      <c r="B864">
        <f>'Flight Input'!M864</f>
        <v>18.600279000005685</v>
      </c>
      <c r="C864">
        <f ca="1">INDIRECT(CONCATENATE("'Flight Input'!",Analysis!$B$2,A864+2))</f>
        <v>9.6449075100000012</v>
      </c>
      <c r="D864">
        <f t="shared" si="1766"/>
        <v>7.9930000065360218E-3</v>
      </c>
      <c r="F864">
        <f t="shared" ca="1" si="1772"/>
        <v>182.87077206221278</v>
      </c>
      <c r="G864">
        <f t="shared" ca="1" si="1773"/>
        <v>1701.4344486642617</v>
      </c>
      <c r="I864">
        <f>SUM(D$2:D864)/COUNT(D$2:D864)</f>
        <v>2.1517029002332076E-2</v>
      </c>
      <c r="J864">
        <f t="shared" si="1767"/>
        <v>0.37147321805764721</v>
      </c>
      <c r="L864">
        <f ca="1">VARA(C$2:C864)</f>
        <v>9.5888410997951173E-2</v>
      </c>
      <c r="M864">
        <f t="shared" ca="1" si="1768"/>
        <v>-3.8162274998026205E-3</v>
      </c>
      <c r="N864">
        <f t="shared" ca="1" si="1774"/>
        <v>0.78794194856135336</v>
      </c>
      <c r="O864" t="b">
        <f ca="1">IF(OR(O863,M864*MIN((B864-B$2)*Analysis!$B$19,1)&gt;Analysis!$B$18),TRUE,FALSE)</f>
        <v>1</v>
      </c>
      <c r="P864" t="b">
        <f>IF(OR('Flight Input'!N864=3,'Flight Input'!N864=9),TRUE,FALSE)</f>
        <v>1</v>
      </c>
      <c r="Q864">
        <f ca="1">IF(O864,Q863,SUM(C$2:C864)/COUNT(C$2:C864))+(Analysis!$D$14-500)/1000000</f>
        <v>9.8872243641174631</v>
      </c>
      <c r="R864">
        <f t="shared" ca="1" si="1769"/>
        <v>-0.24231685411746184</v>
      </c>
      <c r="S864">
        <f t="shared" ca="1" si="1775"/>
        <v>-1.2517996413318199E-2</v>
      </c>
      <c r="T864">
        <f ca="1">IF(P864,T863+S864*$D864,0)</f>
        <v>-0.76377526057078649</v>
      </c>
      <c r="U864">
        <f ca="1">IF($P864,T864*Analysis!$B$28+Analysis!$B$29,0)</f>
        <v>0.27611236971460668</v>
      </c>
      <c r="V864">
        <f ca="1">U864-'Flight Input'!$U864</f>
        <v>1.1123697146066536E-3</v>
      </c>
      <c r="W864">
        <f ca="1">MEDIAN2(R864,Analysis!$B$5,2)</f>
        <v>-0.24231685411746184</v>
      </c>
      <c r="X864">
        <f t="shared" ref="X864:Y864" ca="1" si="1832">X863+W864*$D864</f>
        <v>-1.2517996413318199E-2</v>
      </c>
      <c r="Y864">
        <f t="shared" ca="1" si="1832"/>
        <v>-0.68737513708688824</v>
      </c>
      <c r="AA864">
        <f ca="1">AVERAGE2(W864,Analysis!$B$6,2)</f>
        <v>-0.24231685411746184</v>
      </c>
      <c r="AB864">
        <f t="shared" ref="AB864:AC864" ca="1" si="1833">AB863+AA864*$D864</f>
        <v>-1.2517996413318199E-2</v>
      </c>
      <c r="AC864">
        <f t="shared" ca="1" si="1833"/>
        <v>-0.68737513708688824</v>
      </c>
      <c r="AF864">
        <f ca="1">IF(B864&gt;0,C864-Analysis!$B$14,0)</f>
        <v>-0.2082598814571508</v>
      </c>
      <c r="AG864">
        <f ca="1">IF(B864&gt;0,AG863+AF864*$D864,0)</f>
        <v>0.11738615209721076</v>
      </c>
      <c r="AH864">
        <f ca="1">IF(B864&gt;0,AH863+AG864*$D864,0)</f>
        <v>-0.39457407406431994</v>
      </c>
      <c r="AI864">
        <f ca="1">IF(AND(B864&gt;Analysis!$B$39,B864&lt;Analysis!$B$40),FilterInput(AF864,Analysis!$B$34,Analysis!$B$35),0)</f>
        <v>-0.2082598814571508</v>
      </c>
      <c r="AJ864">
        <f ca="1">MEDIAN2(AI864,Analysis!$B$5,2)</f>
        <v>-0.2082598814571508</v>
      </c>
      <c r="AK864">
        <f ca="1">AVERAGE2(AJ864,Analysis!$B$6,2)</f>
        <v>-0.2082598814571508</v>
      </c>
      <c r="AL864">
        <f ca="1">INTEGRAL2(R864,$B864,AL863,R863,$B863,Analysis!$B$22)</f>
        <v>-1.2517996413318234E-2</v>
      </c>
      <c r="AM864">
        <f ca="1">IF(AND(B864&lt;Analysis!$B$40,B864&gt;0),INTEGRAL2(AL864,$B864,AM863,AL863,$B863,Analysis!$B$23),0)</f>
        <v>-0.68737513708688824</v>
      </c>
      <c r="AN864">
        <f ca="1">IF($P864,AM864*Analysis!$B$30+Analysis!$B$31,0)</f>
        <v>0.28231243145655588</v>
      </c>
      <c r="AO864">
        <f ca="1">AN864-'Flight Input'!$U864</f>
        <v>7.3124314565558568E-3</v>
      </c>
      <c r="AQ864">
        <f>Analysis!$B$36*'Flight Input'!U864+IF('Flight Input'!U864 &gt; 0,Analysis!$B$37,0)</f>
        <v>-0.92357499999999992</v>
      </c>
      <c r="AR864">
        <f ca="1">_xlfn.COVARIANCE.P($AN$102:$AN$1102,'Flight Input'!U864:U1864)</f>
        <v>0</v>
      </c>
    </row>
    <row r="865" spans="1:44" x14ac:dyDescent="0.3">
      <c r="A865">
        <v>863</v>
      </c>
      <c r="B865">
        <f>'Flight Input'!M865</f>
        <v>18.643800000005285</v>
      </c>
      <c r="C865">
        <f ca="1">INDIRECT(CONCATENATE("'Flight Input'!",Analysis!$B$2,A865+2))</f>
        <v>9.6237277199999998</v>
      </c>
      <c r="D865">
        <f t="shared" si="1766"/>
        <v>4.3520999999600463E-2</v>
      </c>
      <c r="F865">
        <f t="shared" ca="1" si="1772"/>
        <v>183.28960631631105</v>
      </c>
      <c r="G865">
        <f t="shared" ca="1" si="1773"/>
        <v>1709.4113956206807</v>
      </c>
      <c r="I865">
        <f>SUM(D$2:D865)/COUNT(D$2:D865)</f>
        <v>2.1542526071853821E-2</v>
      </c>
      <c r="J865">
        <f t="shared" si="1767"/>
        <v>2.0202366173047088</v>
      </c>
      <c r="L865">
        <f ca="1">VARA(C$2:C865)</f>
        <v>9.5871240156563078E-2</v>
      </c>
      <c r="M865">
        <f t="shared" ca="1" si="1768"/>
        <v>-3.9454151761799191E-4</v>
      </c>
      <c r="N865">
        <f t="shared" ca="1" si="1774"/>
        <v>-0.48665678638349102</v>
      </c>
      <c r="O865" t="b">
        <f ca="1">IF(OR(O864,M865*MIN((B865-B$2)*Analysis!$B$19,1)&gt;Analysis!$B$18),TRUE,FALSE)</f>
        <v>1</v>
      </c>
      <c r="P865" t="b">
        <f>IF(OR('Flight Input'!N865=3,'Flight Input'!N865=9),TRUE,FALSE)</f>
        <v>1</v>
      </c>
      <c r="Q865">
        <f ca="1">IF(O865,Q864,SUM(C$2:C865)/COUNT(C$2:C865))+(Analysis!$D$14-500)/1000000</f>
        <v>9.8873343641174625</v>
      </c>
      <c r="R865">
        <f t="shared" ca="1" si="1769"/>
        <v>-0.26360664411746271</v>
      </c>
      <c r="S865">
        <f t="shared" ca="1" si="1775"/>
        <v>-2.399042117184897E-2</v>
      </c>
      <c r="T865">
        <f ca="1">IF(P865,T864+S865*$D865,0)</f>
        <v>-0.7648193476905969</v>
      </c>
      <c r="U865">
        <f ca="1">IF($P865,T865*Analysis!$B$28+Analysis!$B$29,0)</f>
        <v>0.27559032615470147</v>
      </c>
      <c r="V865">
        <f ca="1">U865-'Flight Input'!$U865</f>
        <v>-4.0967384529855266E-4</v>
      </c>
      <c r="W865">
        <f ca="1">MEDIAN2(R865,Analysis!$B$5,2)</f>
        <v>-0.26360664411746271</v>
      </c>
      <c r="X865">
        <f t="shared" ref="X865:Y865" ca="1" si="1834">X864+W865*$D865</f>
        <v>-2.399042117184897E-2</v>
      </c>
      <c r="Y865">
        <f t="shared" ca="1" si="1834"/>
        <v>-0.68841922420669865</v>
      </c>
      <c r="AA865">
        <f ca="1">AVERAGE2(W865,Analysis!$B$6,2)</f>
        <v>-0.26360664411746271</v>
      </c>
      <c r="AB865">
        <f t="shared" ref="AB865:AC865" ca="1" si="1835">AB864+AA865*$D865</f>
        <v>-2.399042117184897E-2</v>
      </c>
      <c r="AC865">
        <f t="shared" ca="1" si="1835"/>
        <v>-0.68841922420669865</v>
      </c>
      <c r="AF865">
        <f ca="1">IF(B865&gt;0,C865-Analysis!$B$14,0)</f>
        <v>-0.22943967145715227</v>
      </c>
      <c r="AG865">
        <f ca="1">IF(B865&gt;0,AG864+AF865*$D865,0)</f>
        <v>0.10740070815581571</v>
      </c>
      <c r="AH865">
        <f ca="1">IF(B865&gt;0,AH864+AG865*$D865,0)</f>
        <v>-0.38989988784471358</v>
      </c>
      <c r="AI865">
        <f ca="1">IF(AND(B865&gt;Analysis!$B$39,B865&lt;Analysis!$B$40),FilterInput(AF865,Analysis!$B$34,Analysis!$B$35),0)</f>
        <v>-0.22943967145715227</v>
      </c>
      <c r="AJ865">
        <f ca="1">MEDIAN2(AI865,Analysis!$B$5,2)</f>
        <v>-0.22943967145715227</v>
      </c>
      <c r="AK865">
        <f ca="1">AVERAGE2(AJ865,Analysis!$B$6,2)</f>
        <v>-0.22943967145715227</v>
      </c>
      <c r="AL865">
        <f ca="1">INTEGRAL2(R865,$B865,AL864,R864,$B864,Analysis!$B$22)</f>
        <v>-2.3990421171849009E-2</v>
      </c>
      <c r="AM865">
        <f ca="1">IF(AND(B865&lt;Analysis!$B$40,B865&gt;0),INTEGRAL2(AL865,$B865,AM864,AL864,$B864,Analysis!$B$23),0)</f>
        <v>-0.68841922420669865</v>
      </c>
      <c r="AN865">
        <f ca="1">IF($P865,AM865*Analysis!$B$30+Analysis!$B$31,0)</f>
        <v>0.28179038789665067</v>
      </c>
      <c r="AO865">
        <f ca="1">AN865-'Flight Input'!$U865</f>
        <v>5.7903878966506506E-3</v>
      </c>
      <c r="AQ865">
        <f>Analysis!$B$36*'Flight Input'!U865+IF('Flight Input'!U865 &gt; 0,Analysis!$B$37,0)</f>
        <v>-0.92158799999999985</v>
      </c>
      <c r="AR865">
        <f ca="1">_xlfn.COVARIANCE.P($AN$102:$AN$1102,'Flight Input'!U865:U1865)</f>
        <v>0</v>
      </c>
    </row>
    <row r="866" spans="1:44" x14ac:dyDescent="0.3">
      <c r="A866">
        <v>864</v>
      </c>
      <c r="B866">
        <f>'Flight Input'!M866</f>
        <v>18.669360999992932</v>
      </c>
      <c r="C866">
        <f ca="1">INDIRECT(CONCATENATE("'Flight Input'!",Analysis!$B$2,A866+2))</f>
        <v>9.9609170400000018</v>
      </c>
      <c r="D866">
        <f t="shared" si="1766"/>
        <v>2.5560999987646937E-2</v>
      </c>
      <c r="F866">
        <f t="shared" ca="1" si="1772"/>
        <v>183.54421731664743</v>
      </c>
      <c r="G866">
        <f t="shared" ca="1" si="1773"/>
        <v>1714.1029693572441</v>
      </c>
      <c r="I866">
        <f>SUM(D$2:D866)/COUNT(D$2:D866)</f>
        <v>2.1547177083330434E-2</v>
      </c>
      <c r="J866">
        <f t="shared" si="1767"/>
        <v>1.1862806848801424</v>
      </c>
      <c r="L866">
        <f ca="1">VARA(C$2:C866)</f>
        <v>9.5763479832145657E-2</v>
      </c>
      <c r="M866">
        <f t="shared" ca="1" si="1768"/>
        <v>-4.2158101979382677E-3</v>
      </c>
      <c r="N866">
        <f t="shared" ca="1" si="1774"/>
        <v>13.191554327411216</v>
      </c>
      <c r="O866" t="b">
        <f ca="1">IF(OR(O865,M866*MIN((B866-B$2)*Analysis!$B$19,1)&gt;Analysis!$B$18),TRUE,FALSE)</f>
        <v>1</v>
      </c>
      <c r="P866" t="b">
        <f>IF(OR('Flight Input'!N866=3,'Flight Input'!N866=9),TRUE,FALSE)</f>
        <v>1</v>
      </c>
      <c r="Q866">
        <f ca="1">IF(O866,Q865,SUM(C$2:C866)/COUNT(C$2:C866))+(Analysis!$D$14-500)/1000000</f>
        <v>9.8874443641174619</v>
      </c>
      <c r="R866">
        <f t="shared" ca="1" si="1769"/>
        <v>7.3472675882539917E-2</v>
      </c>
      <c r="S866">
        <f t="shared" ca="1" si="1775"/>
        <v>-2.2112386104522982E-2</v>
      </c>
      <c r="T866">
        <f ca="1">IF(P866,T865+S866*$D866,0)</f>
        <v>-0.7653845623915414</v>
      </c>
      <c r="U866">
        <f ca="1">IF($P866,T866*Analysis!$B$28+Analysis!$B$29,0)</f>
        <v>0.27530771880422922</v>
      </c>
      <c r="V866">
        <f ca="1">U866-'Flight Input'!$U866</f>
        <v>1.3077188042291965E-3</v>
      </c>
      <c r="W866">
        <f ca="1">MEDIAN2(R866,Analysis!$B$5,2)</f>
        <v>7.3472675882539917E-2</v>
      </c>
      <c r="X866">
        <f t="shared" ref="X866:Y866" ca="1" si="1836">X865+W866*$D866</f>
        <v>-2.2112386104522982E-2</v>
      </c>
      <c r="Y866">
        <f t="shared" ca="1" si="1836"/>
        <v>-0.68898443890764316</v>
      </c>
      <c r="AA866">
        <f ca="1">AVERAGE2(W866,Analysis!$B$6,2)</f>
        <v>7.3472675882539917E-2</v>
      </c>
      <c r="AB866">
        <f t="shared" ref="AB866:AC866" ca="1" si="1837">AB865+AA866*$D866</f>
        <v>-2.2112386104522982E-2</v>
      </c>
      <c r="AC866">
        <f t="shared" ca="1" si="1837"/>
        <v>-0.68898443890764316</v>
      </c>
      <c r="AF866">
        <f ca="1">IF(B866&gt;0,C866-Analysis!$B$14,0)</f>
        <v>0.10774964854284974</v>
      </c>
      <c r="AG866">
        <f ca="1">IF(B866&gt;0,AG865+AF866*$D866,0)</f>
        <v>0.11015489692088845</v>
      </c>
      <c r="AH866">
        <f ca="1">IF(B866&gt;0,AH865+AG866*$D866,0)</f>
        <v>-0.38708421852587949</v>
      </c>
      <c r="AI866">
        <f ca="1">IF(AND(B866&gt;Analysis!$B$39,B866&lt;Analysis!$B$40),FilterInput(AF866,Analysis!$B$34,Analysis!$B$35),0)</f>
        <v>0.10774964854284974</v>
      </c>
      <c r="AJ866">
        <f ca="1">MEDIAN2(AI866,Analysis!$B$5,2)</f>
        <v>0.10774964854284974</v>
      </c>
      <c r="AK866">
        <f ca="1">AVERAGE2(AJ866,Analysis!$B$6,2)</f>
        <v>0.10774964854284974</v>
      </c>
      <c r="AL866">
        <f ca="1">INTEGRAL2(R866,$B866,AL865,R865,$B865,Analysis!$B$22)</f>
        <v>-2.211238610452302E-2</v>
      </c>
      <c r="AM866">
        <f ca="1">IF(AND(B866&lt;Analysis!$B$40,B866&gt;0),INTEGRAL2(AL866,$B866,AM865,AL865,$B865,Analysis!$B$23),0)</f>
        <v>-0.68898443890764316</v>
      </c>
      <c r="AN866">
        <f ca="1">IF($P866,AM866*Analysis!$B$30+Analysis!$B$31,0)</f>
        <v>0.28150778054617842</v>
      </c>
      <c r="AO866">
        <f ca="1">AN866-'Flight Input'!$U866</f>
        <v>7.5077805461783997E-3</v>
      </c>
      <c r="AQ866">
        <f>Analysis!$B$36*'Flight Input'!U866+IF('Flight Input'!U866 &gt; 0,Analysis!$B$37,0)</f>
        <v>-0.92556199999999988</v>
      </c>
      <c r="AR866">
        <f ca="1">_xlfn.COVARIANCE.P($AN$102:$AN$1102,'Flight Input'!U866:U1866)</f>
        <v>0</v>
      </c>
    </row>
    <row r="867" spans="1:44" x14ac:dyDescent="0.3">
      <c r="A867">
        <v>865</v>
      </c>
      <c r="B867">
        <f>'Flight Input'!M867</f>
        <v>18.70567700000538</v>
      </c>
      <c r="C867">
        <f ca="1">INDIRECT(CONCATENATE("'Flight Input'!",Analysis!$B$2,A867+2))</f>
        <v>9.9215985600000014</v>
      </c>
      <c r="D867">
        <f t="shared" si="1766"/>
        <v>3.6316000012448058E-2</v>
      </c>
      <c r="F867">
        <f t="shared" ca="1" si="1772"/>
        <v>183.90453009007589</v>
      </c>
      <c r="G867">
        <f t="shared" ca="1" si="1773"/>
        <v>1720.7816462742846</v>
      </c>
      <c r="I867">
        <f>SUM(D$2:D867)/COUNT(D$2:D867)</f>
        <v>2.1564250867063518E-2</v>
      </c>
      <c r="J867">
        <f t="shared" si="1767"/>
        <v>1.6840835434685024</v>
      </c>
      <c r="L867">
        <f ca="1">VARA(C$2:C867)</f>
        <v>9.5652973240880512E-2</v>
      </c>
      <c r="M867">
        <f t="shared" ca="1" si="1768"/>
        <v>-3.0429174806494621E-3</v>
      </c>
      <c r="N867">
        <f t="shared" ca="1" si="1774"/>
        <v>-1.0826765058520531</v>
      </c>
      <c r="O867" t="b">
        <f ca="1">IF(OR(O866,M867*MIN((B867-B$2)*Analysis!$B$19,1)&gt;Analysis!$B$18),TRUE,FALSE)</f>
        <v>1</v>
      </c>
      <c r="P867" t="b">
        <f>IF(OR('Flight Input'!N867=3,'Flight Input'!N867=9),TRUE,FALSE)</f>
        <v>1</v>
      </c>
      <c r="Q867">
        <f ca="1">IF(O867,Q866,SUM(C$2:C867)/COUNT(C$2:C867))+(Analysis!$D$14-500)/1000000</f>
        <v>9.8875543641174612</v>
      </c>
      <c r="R867">
        <f t="shared" ca="1" si="1769"/>
        <v>3.4044195882540151E-2</v>
      </c>
      <c r="S867">
        <f t="shared" ca="1" si="1775"/>
        <v>-2.0876037086428871E-2</v>
      </c>
      <c r="T867">
        <f ca="1">IF(P867,T866+S867*$D867,0)</f>
        <v>-0.76614269655463196</v>
      </c>
      <c r="U867">
        <f ca="1">IF($P867,T867*Analysis!$B$28+Analysis!$B$29,0)</f>
        <v>0.27492865172268394</v>
      </c>
      <c r="V867">
        <f ca="1">U867-'Flight Input'!$U867</f>
        <v>1.9286517226839162E-3</v>
      </c>
      <c r="W867">
        <f ca="1">MEDIAN2(R867,Analysis!$B$5,2)</f>
        <v>3.4044195882540151E-2</v>
      </c>
      <c r="X867">
        <f t="shared" ref="X867:Y867" ca="1" si="1838">X866+W867*$D867</f>
        <v>-2.0876037086428871E-2</v>
      </c>
      <c r="Y867">
        <f t="shared" ca="1" si="1838"/>
        <v>-0.68974257307073372</v>
      </c>
      <c r="AA867">
        <f ca="1">AVERAGE2(W867,Analysis!$B$6,2)</f>
        <v>3.4044195882540151E-2</v>
      </c>
      <c r="AB867">
        <f t="shared" ref="AB867:AC867" ca="1" si="1839">AB866+AA867*$D867</f>
        <v>-2.0876037086428871E-2</v>
      </c>
      <c r="AC867">
        <f t="shared" ca="1" si="1839"/>
        <v>-0.68974257307073372</v>
      </c>
      <c r="AF867">
        <f ca="1">IF(B867&gt;0,C867-Analysis!$B$14,0)</f>
        <v>6.8431168542849363E-2</v>
      </c>
      <c r="AG867">
        <f ca="1">IF(B867&gt;0,AG866+AF867*$D867,0)</f>
        <v>0.1126400432385424</v>
      </c>
      <c r="AH867">
        <f ca="1">IF(B867&gt;0,AH866+AG867*$D867,0)</f>
        <v>-0.38299358271422645</v>
      </c>
      <c r="AI867">
        <f ca="1">IF(AND(B867&gt;Analysis!$B$39,B867&lt;Analysis!$B$40),FilterInput(AF867,Analysis!$B$34,Analysis!$B$35),0)</f>
        <v>6.8431168542849363E-2</v>
      </c>
      <c r="AJ867">
        <f ca="1">MEDIAN2(AI867,Analysis!$B$5,2)</f>
        <v>6.8431168542849363E-2</v>
      </c>
      <c r="AK867">
        <f ca="1">AVERAGE2(AJ867,Analysis!$B$6,2)</f>
        <v>6.8431168542849363E-2</v>
      </c>
      <c r="AL867">
        <f ca="1">INTEGRAL2(R867,$B867,AL866,R866,$B866,Analysis!$B$22)</f>
        <v>-2.0876037086428909E-2</v>
      </c>
      <c r="AM867">
        <f ca="1">IF(AND(B867&lt;Analysis!$B$40,B867&gt;0),INTEGRAL2(AL867,$B867,AM866,AL866,$B866,Analysis!$B$23),0)</f>
        <v>-0.68974257307073383</v>
      </c>
      <c r="AN867">
        <f ca="1">IF($P867,AM867*Analysis!$B$30+Analysis!$B$31,0)</f>
        <v>0.28112871346463308</v>
      </c>
      <c r="AO867">
        <f ca="1">AN867-'Flight Input'!$U867</f>
        <v>8.1287134646330639E-3</v>
      </c>
      <c r="AQ867">
        <f>Analysis!$B$36*'Flight Input'!U867+IF('Flight Input'!U867 &gt; 0,Analysis!$B$37,0)</f>
        <v>-0.92754899999999996</v>
      </c>
      <c r="AR867">
        <f ca="1">_xlfn.COVARIANCE.P($AN$102:$AN$1102,'Flight Input'!U867:U1867)</f>
        <v>0</v>
      </c>
    </row>
    <row r="868" spans="1:44" x14ac:dyDescent="0.3">
      <c r="A868">
        <v>866</v>
      </c>
      <c r="B868">
        <f>'Flight Input'!M868</f>
        <v>18.727463999995962</v>
      </c>
      <c r="C868">
        <f ca="1">INDIRECT(CONCATENATE("'Flight Input'!",Analysis!$B$2,A868+2))</f>
        <v>10.081079730000001</v>
      </c>
      <c r="D868">
        <f t="shared" si="1766"/>
        <v>2.1786999990581535E-2</v>
      </c>
      <c r="F868">
        <f t="shared" ca="1" si="1772"/>
        <v>184.12416657405845</v>
      </c>
      <c r="G868">
        <f t="shared" ca="1" si="1773"/>
        <v>1724.7931594896995</v>
      </c>
      <c r="I868">
        <f>SUM(D$2:D868)/COUNT(D$2:D868)</f>
        <v>2.1564508083141483E-2</v>
      </c>
      <c r="J868">
        <f t="shared" si="1767"/>
        <v>1.0103175044189387</v>
      </c>
      <c r="L868">
        <f ca="1">VARA(C$2:C868)</f>
        <v>9.5576925125172144E-2</v>
      </c>
      <c r="M868">
        <f t="shared" ca="1" si="1768"/>
        <v>-3.4905271832397335E-3</v>
      </c>
      <c r="N868">
        <f t="shared" ca="1" si="1774"/>
        <v>7.3200151498114794</v>
      </c>
      <c r="O868" t="b">
        <f ca="1">IF(OR(O867,M868*MIN((B868-B$2)*Analysis!$B$19,1)&gt;Analysis!$B$18),TRUE,FALSE)</f>
        <v>1</v>
      </c>
      <c r="P868" t="b">
        <f>IF(OR('Flight Input'!N868=3,'Flight Input'!N868=9),TRUE,FALSE)</f>
        <v>1</v>
      </c>
      <c r="Q868">
        <f ca="1">IF(O868,Q867,SUM(C$2:C868)/COUNT(C$2:C868))+(Analysis!$D$14-500)/1000000</f>
        <v>9.8876643641174606</v>
      </c>
      <c r="R868">
        <f t="shared" ca="1" si="1769"/>
        <v>0.19341536588254016</v>
      </c>
      <c r="S868">
        <f t="shared" ca="1" si="1775"/>
        <v>-1.6662096511767643E-2</v>
      </c>
      <c r="T868">
        <f ca="1">IF(P868,T867+S868*$D868,0)</f>
        <v>-0.76650571365117692</v>
      </c>
      <c r="U868">
        <f ca="1">IF($P868,T868*Analysis!$B$28+Analysis!$B$29,0)</f>
        <v>0.27474714317441146</v>
      </c>
      <c r="V868">
        <f ca="1">U868-'Flight Input'!$U868</f>
        <v>2.7471431744114372E-3</v>
      </c>
      <c r="W868">
        <f ca="1">MEDIAN2(R868,Analysis!$B$5,2)</f>
        <v>0.19341536588254016</v>
      </c>
      <c r="X868">
        <f t="shared" ref="X868:Y868" ca="1" si="1840">X867+W868*$D868</f>
        <v>-1.6662096511767643E-2</v>
      </c>
      <c r="Y868">
        <f t="shared" ca="1" si="1840"/>
        <v>-0.69010559016727868</v>
      </c>
      <c r="AA868">
        <f ca="1">AVERAGE2(W868,Analysis!$B$6,2)</f>
        <v>0.19341536588254016</v>
      </c>
      <c r="AB868">
        <f t="shared" ref="AB868:AC868" ca="1" si="1841">AB867+AA868*$D868</f>
        <v>-1.6662096511767643E-2</v>
      </c>
      <c r="AC868">
        <f t="shared" ca="1" si="1841"/>
        <v>-0.69010559016727868</v>
      </c>
      <c r="AF868">
        <f ca="1">IF(B868&gt;0,C868-Analysis!$B$14,0)</f>
        <v>0.22791233854284876</v>
      </c>
      <c r="AG868">
        <f ca="1">IF(B868&gt;0,AG867+AF868*$D868,0)</f>
        <v>0.11760556935622886</v>
      </c>
      <c r="AH868">
        <f ca="1">IF(B868&gt;0,AH867+AG868*$D868,0)</f>
        <v>-0.38043131017576998</v>
      </c>
      <c r="AI868">
        <f ca="1">IF(AND(B868&gt;Analysis!$B$39,B868&lt;Analysis!$B$40),FilterInput(AF868,Analysis!$B$34,Analysis!$B$35),0)</f>
        <v>0.22791233854284876</v>
      </c>
      <c r="AJ868">
        <f ca="1">MEDIAN2(AI868,Analysis!$B$5,2)</f>
        <v>0.22791233854284876</v>
      </c>
      <c r="AK868">
        <f ca="1">AVERAGE2(AJ868,Analysis!$B$6,2)</f>
        <v>0.22791233854284876</v>
      </c>
      <c r="AL868">
        <f ca="1">INTEGRAL2(R868,$B868,AL867,R867,$B867,Analysis!$B$22)</f>
        <v>-1.6662096511767682E-2</v>
      </c>
      <c r="AM868">
        <f ca="1">IF(AND(B868&lt;Analysis!$B$40,B868&gt;0),INTEGRAL2(AL868,$B868,AM867,AL867,$B867,Analysis!$B$23),0)</f>
        <v>-0.69010559016727879</v>
      </c>
      <c r="AN868">
        <f ca="1">IF($P868,AM868*Analysis!$B$30+Analysis!$B$31,0)</f>
        <v>0.2809472049163606</v>
      </c>
      <c r="AO868">
        <f ca="1">AN868-'Flight Input'!$U868</f>
        <v>8.9472049163605849E-3</v>
      </c>
      <c r="AQ868">
        <f>Analysis!$B$36*'Flight Input'!U868+IF('Flight Input'!U868 &gt; 0,Analysis!$B$37,0)</f>
        <v>-0.92953599999999992</v>
      </c>
      <c r="AR868">
        <f ca="1">_xlfn.COVARIANCE.P($AN$102:$AN$1102,'Flight Input'!U868:U1868)</f>
        <v>0</v>
      </c>
    </row>
    <row r="869" spans="1:44" x14ac:dyDescent="0.3">
      <c r="A869">
        <v>867</v>
      </c>
      <c r="B869">
        <f>'Flight Input'!M869</f>
        <v>18.75185899999633</v>
      </c>
      <c r="C869">
        <f ca="1">INDIRECT(CONCATENATE("'Flight Input'!",Analysis!$B$2,A869+2))</f>
        <v>9.9295348499999996</v>
      </c>
      <c r="D869">
        <f t="shared" si="1766"/>
        <v>2.4395000000367872E-2</v>
      </c>
      <c r="F869">
        <f t="shared" ca="1" si="1772"/>
        <v>184.36639757672785</v>
      </c>
      <c r="G869">
        <f t="shared" ca="1" si="1773"/>
        <v>1729.2907777586515</v>
      </c>
      <c r="I869">
        <f>SUM(D$2:D869)/COUNT(D$2:D869)</f>
        <v>2.1567772779701146E-2</v>
      </c>
      <c r="J869">
        <f t="shared" si="1767"/>
        <v>1.1310857291360012</v>
      </c>
      <c r="L869">
        <f ca="1">VARA(C$2:C869)</f>
        <v>9.5467193008864693E-2</v>
      </c>
      <c r="M869">
        <f t="shared" ca="1" si="1768"/>
        <v>-4.4981396313095437E-3</v>
      </c>
      <c r="N869">
        <f t="shared" ca="1" si="1774"/>
        <v>-6.2121287148069664</v>
      </c>
      <c r="O869" t="b">
        <f ca="1">IF(OR(O868,M869*MIN((B869-B$2)*Analysis!$B$19,1)&gt;Analysis!$B$18),TRUE,FALSE)</f>
        <v>1</v>
      </c>
      <c r="P869" t="b">
        <f>IF(OR('Flight Input'!N869=3,'Flight Input'!N869=9),TRUE,FALSE)</f>
        <v>1</v>
      </c>
      <c r="Q869">
        <f ca="1">IF(O869,Q868,SUM(C$2:C869)/COUNT(C$2:C869))+(Analysis!$D$14-500)/1000000</f>
        <v>9.88777436411746</v>
      </c>
      <c r="R869">
        <f t="shared" ca="1" si="1769"/>
        <v>4.1760485882539555E-2</v>
      </c>
      <c r="S869">
        <f t="shared" ca="1" si="1775"/>
        <v>-1.5643349458647728E-2</v>
      </c>
      <c r="T869">
        <f ca="1">IF(P869,T868+S869*$D869,0)</f>
        <v>-0.76688733316122637</v>
      </c>
      <c r="U869">
        <f ca="1">IF($P869,T869*Analysis!$B$28+Analysis!$B$29,0)</f>
        <v>0.27455633341938673</v>
      </c>
      <c r="V869">
        <f ca="1">U869-'Flight Input'!$U869</f>
        <v>4.5563334193867155E-3</v>
      </c>
      <c r="W869">
        <f ca="1">MEDIAN2(R869,Analysis!$B$5,2)</f>
        <v>4.1760485882539555E-2</v>
      </c>
      <c r="X869">
        <f t="shared" ref="X869:Y869" ca="1" si="1842">X868+W869*$D869</f>
        <v>-1.5643349458647728E-2</v>
      </c>
      <c r="Y869">
        <f t="shared" ca="1" si="1842"/>
        <v>-0.69048720967732813</v>
      </c>
      <c r="AA869">
        <f ca="1">AVERAGE2(W869,Analysis!$B$6,2)</f>
        <v>4.1760485882539555E-2</v>
      </c>
      <c r="AB869">
        <f t="shared" ref="AB869:AC869" ca="1" si="1843">AB868+AA869*$D869</f>
        <v>-1.5643349458647728E-2</v>
      </c>
      <c r="AC869">
        <f t="shared" ca="1" si="1843"/>
        <v>-0.69048720967732813</v>
      </c>
      <c r="AF869">
        <f ca="1">IF(B869&gt;0,C869-Analysis!$B$14,0)</f>
        <v>7.6367458542847544E-2</v>
      </c>
      <c r="AG869">
        <f ca="1">IF(B869&gt;0,AG868+AF869*$D869,0)</f>
        <v>0.11946855350740972</v>
      </c>
      <c r="AH869">
        <f ca="1">IF(B869&gt;0,AH868+AG869*$D869,0)</f>
        <v>-0.37751687481291279</v>
      </c>
      <c r="AI869">
        <f ca="1">IF(AND(B869&gt;Analysis!$B$39,B869&lt;Analysis!$B$40),FilterInput(AF869,Analysis!$B$34,Analysis!$B$35),0)</f>
        <v>7.6367458542847544E-2</v>
      </c>
      <c r="AJ869">
        <f ca="1">MEDIAN2(AI869,Analysis!$B$5,2)</f>
        <v>7.6367458542847544E-2</v>
      </c>
      <c r="AK869">
        <f ca="1">AVERAGE2(AJ869,Analysis!$B$6,2)</f>
        <v>7.6367458542847544E-2</v>
      </c>
      <c r="AL869">
        <f ca="1">INTEGRAL2(R869,$B869,AL868,R868,$B868,Analysis!$B$22)</f>
        <v>-1.5643349458647766E-2</v>
      </c>
      <c r="AM869">
        <f ca="1">IF(AND(B869&lt;Analysis!$B$40,B869&gt;0),INTEGRAL2(AL869,$B869,AM868,AL868,$B868,Analysis!$B$23),0)</f>
        <v>-0.69048720967732824</v>
      </c>
      <c r="AN869">
        <f ca="1">IF($P869,AM869*Analysis!$B$30+Analysis!$B$31,0)</f>
        <v>0.28075639516133588</v>
      </c>
      <c r="AO869">
        <f ca="1">AN869-'Flight Input'!$U869</f>
        <v>1.0756395161335863E-2</v>
      </c>
      <c r="AQ869">
        <f>Analysis!$B$36*'Flight Input'!U869+IF('Flight Input'!U869 &gt; 0,Analysis!$B$37,0)</f>
        <v>-0.93350999999999995</v>
      </c>
      <c r="AR869">
        <f ca="1">_xlfn.COVARIANCE.P($AN$102:$AN$1102,'Flight Input'!U869:U1869)</f>
        <v>0</v>
      </c>
    </row>
    <row r="870" spans="1:44" x14ac:dyDescent="0.3">
      <c r="A870">
        <v>868</v>
      </c>
      <c r="B870">
        <f>'Flight Input'!M870</f>
        <v>18.771382999999332</v>
      </c>
      <c r="C870">
        <f ca="1">INDIRECT(CONCATENATE("'Flight Input'!",Analysis!$B$2,A870+2))</f>
        <v>9.7699850099999992</v>
      </c>
      <c r="D870">
        <f t="shared" si="1766"/>
        <v>1.9524000003002584E-2</v>
      </c>
      <c r="F870">
        <f t="shared" ca="1" si="1772"/>
        <v>184.55714676409244</v>
      </c>
      <c r="G870">
        <f t="shared" ca="1" si="1773"/>
        <v>1732.8940714926277</v>
      </c>
      <c r="I870">
        <f>SUM(D$2:D870)/COUNT(D$2:D870)</f>
        <v>2.1565418202769464E-2</v>
      </c>
      <c r="J870">
        <f t="shared" si="1767"/>
        <v>0.90533834398329838</v>
      </c>
      <c r="L870">
        <f ca="1">VARA(C$2:C870)</f>
        <v>9.5379315272627732E-2</v>
      </c>
      <c r="M870">
        <f t="shared" ca="1" si="1768"/>
        <v>-4.5010108698753182E-3</v>
      </c>
      <c r="N870">
        <f t="shared" ca="1" si="1774"/>
        <v>-8.1719852476676564</v>
      </c>
      <c r="O870" t="b">
        <f ca="1">IF(OR(O869,M870*MIN((B870-B$2)*Analysis!$B$19,1)&gt;Analysis!$B$18),TRUE,FALSE)</f>
        <v>1</v>
      </c>
      <c r="P870" t="b">
        <f>IF(OR('Flight Input'!N870=3,'Flight Input'!N870=9),TRUE,FALSE)</f>
        <v>1</v>
      </c>
      <c r="Q870">
        <f ca="1">IF(O870,Q869,SUM(C$2:C870)/COUNT(C$2:C870))+(Analysis!$D$14-500)/1000000</f>
        <v>9.8878843641174594</v>
      </c>
      <c r="R870">
        <f t="shared" ca="1" si="1769"/>
        <v>-0.11789935411746022</v>
      </c>
      <c r="S870">
        <f t="shared" ca="1" si="1775"/>
        <v>-1.7945216448791025E-2</v>
      </c>
      <c r="T870">
        <f ca="1">IF(P870,T869+S870*$D870,0)</f>
        <v>-0.76723769556722643</v>
      </c>
      <c r="U870">
        <f ca="1">IF($P870,T870*Analysis!$B$28+Analysis!$B$29,0)</f>
        <v>0.2743811522163867</v>
      </c>
      <c r="V870">
        <f ca="1">U870-'Flight Input'!$U870</f>
        <v>5.3811522163866865E-3</v>
      </c>
      <c r="W870">
        <f ca="1">MEDIAN2(R870,Analysis!$B$5,2)</f>
        <v>-0.11789935411746022</v>
      </c>
      <c r="X870">
        <f t="shared" ref="X870:Y870" ca="1" si="1844">X869+W870*$D870</f>
        <v>-1.7945216448791025E-2</v>
      </c>
      <c r="Y870">
        <f t="shared" ca="1" si="1844"/>
        <v>-0.69083757208332819</v>
      </c>
      <c r="AA870">
        <f ca="1">AVERAGE2(W870,Analysis!$B$6,2)</f>
        <v>-0.11789935411746022</v>
      </c>
      <c r="AB870">
        <f t="shared" ref="AB870:AC870" ca="1" si="1845">AB869+AA870*$D870</f>
        <v>-1.7945216448791025E-2</v>
      </c>
      <c r="AC870">
        <f t="shared" ca="1" si="1845"/>
        <v>-0.69083757208332819</v>
      </c>
      <c r="AF870">
        <f ca="1">IF(B870&gt;0,C870-Analysis!$B$14,0)</f>
        <v>-8.3182381457152843E-2</v>
      </c>
      <c r="AG870">
        <f ca="1">IF(B870&gt;0,AG869+AF870*$D870,0)</f>
        <v>0.1178445006915905</v>
      </c>
      <c r="AH870">
        <f ca="1">IF(B870&gt;0,AH869+AG870*$D870,0)</f>
        <v>-0.37521607878105634</v>
      </c>
      <c r="AI870">
        <f ca="1">IF(AND(B870&gt;Analysis!$B$39,B870&lt;Analysis!$B$40),FilterInput(AF870,Analysis!$B$34,Analysis!$B$35),0)</f>
        <v>-8.3182381457152843E-2</v>
      </c>
      <c r="AJ870">
        <f ca="1">MEDIAN2(AI870,Analysis!$B$5,2)</f>
        <v>-8.3182381457152843E-2</v>
      </c>
      <c r="AK870">
        <f ca="1">AVERAGE2(AJ870,Analysis!$B$6,2)</f>
        <v>-8.3182381457152843E-2</v>
      </c>
      <c r="AL870">
        <f ca="1">INTEGRAL2(R870,$B870,AL869,R869,$B869,Analysis!$B$22)</f>
        <v>-1.7945216448791063E-2</v>
      </c>
      <c r="AM870">
        <f ca="1">IF(AND(B870&lt;Analysis!$B$40,B870&gt;0),INTEGRAL2(AL870,$B870,AM869,AL869,$B869,Analysis!$B$23),0)</f>
        <v>-0.6908375720833283</v>
      </c>
      <c r="AN870">
        <f ca="1">IF($P870,AM870*Analysis!$B$30+Analysis!$B$31,0)</f>
        <v>0.28058121395833585</v>
      </c>
      <c r="AO870">
        <f ca="1">AN870-'Flight Input'!$U870</f>
        <v>1.1581213958335834E-2</v>
      </c>
      <c r="AQ870">
        <f>Analysis!$B$36*'Flight Input'!U870+IF('Flight Input'!U870 &gt; 0,Analysis!$B$37,0)</f>
        <v>-0.93549699999999991</v>
      </c>
      <c r="AR870">
        <f ca="1">_xlfn.COVARIANCE.P($AN$102:$AN$1102,'Flight Input'!U870:U1870)</f>
        <v>0</v>
      </c>
    </row>
    <row r="871" spans="1:44" x14ac:dyDescent="0.3">
      <c r="A871">
        <v>869</v>
      </c>
      <c r="B871">
        <f>'Flight Input'!M871</f>
        <v>18.788291000004392</v>
      </c>
      <c r="C871">
        <f ca="1">INDIRECT(CONCATENATE("'Flight Input'!",Analysis!$B$2,A871+2))</f>
        <v>9.5859297899999998</v>
      </c>
      <c r="D871">
        <f t="shared" si="1766"/>
        <v>1.6908000005059876E-2</v>
      </c>
      <c r="F871">
        <f t="shared" ca="1" si="1772"/>
        <v>184.71922566503025</v>
      </c>
      <c r="G871">
        <f t="shared" ca="1" si="1773"/>
        <v>1736.0173041611067</v>
      </c>
      <c r="I871">
        <f>SUM(D$2:D871)/COUNT(D$2:D871)</f>
        <v>2.15600586881576E-2</v>
      </c>
      <c r="J871">
        <f t="shared" si="1767"/>
        <v>0.78422792115807249</v>
      </c>
      <c r="L871">
        <f ca="1">VARA(C$2:C871)</f>
        <v>9.5389105877877522E-2</v>
      </c>
      <c r="M871">
        <f t="shared" ca="1" si="1768"/>
        <v>5.7905164696359318E-4</v>
      </c>
      <c r="N871">
        <f t="shared" ca="1" si="1774"/>
        <v>-10.885688428254033</v>
      </c>
      <c r="O871" t="b">
        <f ca="1">IF(OR(O870,M871*MIN((B871-B$2)*Analysis!$B$19,1)&gt;Analysis!$B$18),TRUE,FALSE)</f>
        <v>1</v>
      </c>
      <c r="P871" t="b">
        <f>IF(OR('Flight Input'!N871=3,'Flight Input'!N871=9),TRUE,FALSE)</f>
        <v>1</v>
      </c>
      <c r="Q871">
        <f ca="1">IF(O871,Q870,SUM(C$2:C871)/COUNT(C$2:C871))+(Analysis!$D$14-500)/1000000</f>
        <v>9.8879943641174588</v>
      </c>
      <c r="R871">
        <f t="shared" ca="1" si="1769"/>
        <v>-0.30206457411745902</v>
      </c>
      <c r="S871">
        <f t="shared" ca="1" si="1775"/>
        <v>-2.3052524269497433E-2</v>
      </c>
      <c r="T871">
        <f ca="1">IF(P871,T870+S871*$D871,0)</f>
        <v>-0.76762746764769174</v>
      </c>
      <c r="U871">
        <f ca="1">IF($P871,T871*Analysis!$B$28+Analysis!$B$29,0)</f>
        <v>0.27418626617615405</v>
      </c>
      <c r="V871">
        <f ca="1">U871-'Flight Input'!$U871</f>
        <v>5.1862661761540307E-3</v>
      </c>
      <c r="W871">
        <f ca="1">MEDIAN2(R871,Analysis!$B$5,2)</f>
        <v>-0.30206457411745902</v>
      </c>
      <c r="X871">
        <f t="shared" ref="X871:Y871" ca="1" si="1846">X870+W871*$D871</f>
        <v>-2.3052524269497433E-2</v>
      </c>
      <c r="Y871">
        <f t="shared" ca="1" si="1846"/>
        <v>-0.6912273441637935</v>
      </c>
      <c r="AA871">
        <f ca="1">AVERAGE2(W871,Analysis!$B$6,2)</f>
        <v>-0.30206457411745902</v>
      </c>
      <c r="AB871">
        <f t="shared" ref="AB871:AC871" ca="1" si="1847">AB870+AA871*$D871</f>
        <v>-2.3052524269497433E-2</v>
      </c>
      <c r="AC871">
        <f t="shared" ca="1" si="1847"/>
        <v>-0.6912273441637935</v>
      </c>
      <c r="AF871">
        <f ca="1">IF(B871&gt;0,C871-Analysis!$B$14,0)</f>
        <v>-0.26723760145715225</v>
      </c>
      <c r="AG871">
        <f ca="1">IF(B871&gt;0,AG870+AF871*$D871,0)</f>
        <v>0.11332604732480078</v>
      </c>
      <c r="AH871">
        <f ca="1">IF(B871&gt;0,AH870+AG871*$D871,0)</f>
        <v>-0.37329996197231519</v>
      </c>
      <c r="AI871">
        <f ca="1">IF(AND(B871&gt;Analysis!$B$39,B871&lt;Analysis!$B$40),FilterInput(AF871,Analysis!$B$34,Analysis!$B$35),0)</f>
        <v>-0.26723760145715225</v>
      </c>
      <c r="AJ871">
        <f ca="1">MEDIAN2(AI871,Analysis!$B$5,2)</f>
        <v>-0.26723760145715225</v>
      </c>
      <c r="AK871">
        <f ca="1">AVERAGE2(AJ871,Analysis!$B$6,2)</f>
        <v>-0.26723760145715225</v>
      </c>
      <c r="AL871">
        <f ca="1">INTEGRAL2(R871,$B871,AL870,R870,$B870,Analysis!$B$22)</f>
        <v>-2.3052524269497471E-2</v>
      </c>
      <c r="AM871">
        <f ca="1">IF(AND(B871&lt;Analysis!$B$40,B871&gt;0),INTEGRAL2(AL871,$B871,AM870,AL870,$B870,Analysis!$B$23),0)</f>
        <v>-0.69122734416379361</v>
      </c>
      <c r="AN871">
        <f ca="1">IF($P871,AM871*Analysis!$B$30+Analysis!$B$31,0)</f>
        <v>0.2803863279181032</v>
      </c>
      <c r="AO871">
        <f ca="1">AN871-'Flight Input'!$U871</f>
        <v>1.1386327918103178E-2</v>
      </c>
      <c r="AQ871">
        <f>Analysis!$B$36*'Flight Input'!U871+IF('Flight Input'!U871 &gt; 0,Analysis!$B$37,0)</f>
        <v>-0.93549699999999991</v>
      </c>
      <c r="AR871">
        <f ca="1">_xlfn.COVARIANCE.P($AN$102:$AN$1102,'Flight Input'!U871:U1871)</f>
        <v>0</v>
      </c>
    </row>
    <row r="872" spans="1:44" x14ac:dyDescent="0.3">
      <c r="A872">
        <v>870</v>
      </c>
      <c r="B872">
        <f>'Flight Input'!M872</f>
        <v>18.848809000002802</v>
      </c>
      <c r="C872">
        <f ca="1">INDIRECT(CONCATENATE("'Flight Input'!",Analysis!$B$2,A872+2))</f>
        <v>9.7843174200000007</v>
      </c>
      <c r="D872">
        <f t="shared" ref="D872:D898" si="1848">B872-B871</f>
        <v>6.0517999998410232E-2</v>
      </c>
      <c r="F872">
        <f t="shared" ca="1" si="1772"/>
        <v>185.31135298663827</v>
      </c>
      <c r="G872">
        <f t="shared" ca="1" si="1773"/>
        <v>1747.2319766208575</v>
      </c>
      <c r="I872">
        <f>SUM(D$2:D872)/COUNT(D$2:D872)</f>
        <v>2.1604837931042949E-2</v>
      </c>
      <c r="J872">
        <f t="shared" si="1767"/>
        <v>2.8011318664628742</v>
      </c>
      <c r="L872">
        <f ca="1">VARA(C$2:C872)</f>
        <v>9.5297043310495488E-2</v>
      </c>
      <c r="M872">
        <f t="shared" ca="1" si="1768"/>
        <v>-1.521242727526563E-3</v>
      </c>
      <c r="N872">
        <f t="shared" ca="1" si="1774"/>
        <v>3.2781590602004766</v>
      </c>
      <c r="O872" t="b">
        <f ca="1">IF(OR(O871,M872*MIN((B872-B$2)*Analysis!$B$19,1)&gt;Analysis!$B$18),TRUE,FALSE)</f>
        <v>1</v>
      </c>
      <c r="P872" t="b">
        <f>IF(OR('Flight Input'!N872=3,'Flight Input'!N872=9),TRUE,FALSE)</f>
        <v>1</v>
      </c>
      <c r="Q872">
        <f ca="1">IF(O872,Q871,SUM(C$2:C872)/COUNT(C$2:C872))+(Analysis!$D$14-500)/1000000</f>
        <v>9.8881043641174582</v>
      </c>
      <c r="R872">
        <f t="shared" ca="1" si="1769"/>
        <v>-0.10378694411745748</v>
      </c>
      <c r="S872">
        <f t="shared" ca="1" si="1775"/>
        <v>-2.9333502553432728E-2</v>
      </c>
      <c r="T872">
        <f ca="1">IF(P872,T871+S872*$D872,0)</f>
        <v>-0.76940267255517369</v>
      </c>
      <c r="U872">
        <f ca="1">IF($P872,T872*Analysis!$B$28+Analysis!$B$29,0)</f>
        <v>0.27329866372241307</v>
      </c>
      <c r="V872">
        <f ca="1">U872-'Flight Input'!$U872</f>
        <v>4.2986637224130542E-3</v>
      </c>
      <c r="W872">
        <f ca="1">MEDIAN2(R872,Analysis!$B$5,2)</f>
        <v>-0.10378694411745748</v>
      </c>
      <c r="X872">
        <f t="shared" ref="X872:Y872" ca="1" si="1849">X871+W872*$D872</f>
        <v>-2.9333502553432728E-2</v>
      </c>
      <c r="Y872">
        <f t="shared" ca="1" si="1849"/>
        <v>-0.69300254907127545</v>
      </c>
      <c r="AA872">
        <f ca="1">AVERAGE2(W872,Analysis!$B$6,2)</f>
        <v>-0.10378694411745748</v>
      </c>
      <c r="AB872">
        <f t="shared" ref="AB872:AC872" ca="1" si="1850">AB871+AA872*$D872</f>
        <v>-2.9333502553432728E-2</v>
      </c>
      <c r="AC872">
        <f t="shared" ca="1" si="1850"/>
        <v>-0.69300254907127545</v>
      </c>
      <c r="AF872">
        <f ca="1">IF(B872&gt;0,C872-Analysis!$B$14,0)</f>
        <v>-6.8849971457151327E-2</v>
      </c>
      <c r="AG872">
        <f ca="1">IF(B872&gt;0,AG871+AF872*$D872,0)</f>
        <v>0.10915938475226636</v>
      </c>
      <c r="AH872">
        <f ca="1">IF(B872&gt;0,AH871+AG872*$D872,0)</f>
        <v>-0.36669385432605106</v>
      </c>
      <c r="AI872">
        <f ca="1">IF(AND(B872&gt;Analysis!$B$39,B872&lt;Analysis!$B$40),FilterInput(AF872,Analysis!$B$34,Analysis!$B$35),0)</f>
        <v>-6.8849971457151327E-2</v>
      </c>
      <c r="AJ872">
        <f ca="1">MEDIAN2(AI872,Analysis!$B$5,2)</f>
        <v>-6.8849971457151327E-2</v>
      </c>
      <c r="AK872">
        <f ca="1">AVERAGE2(AJ872,Analysis!$B$6,2)</f>
        <v>-6.8849971457151327E-2</v>
      </c>
      <c r="AL872">
        <f ca="1">INTEGRAL2(R872,$B872,AL871,R871,$B871,Analysis!$B$22)</f>
        <v>-2.9333502553432766E-2</v>
      </c>
      <c r="AM872">
        <f ca="1">IF(AND(B872&lt;Analysis!$B$40,B872&gt;0),INTEGRAL2(AL872,$B872,AM871,AL871,$B871,Analysis!$B$23),0)</f>
        <v>-0.69300254907127568</v>
      </c>
      <c r="AN872">
        <f ca="1">IF($P872,AM872*Analysis!$B$30+Analysis!$B$31,0)</f>
        <v>0.27949872546436216</v>
      </c>
      <c r="AO872">
        <f ca="1">AN872-'Flight Input'!$U872</f>
        <v>1.0498725464362146E-2</v>
      </c>
      <c r="AQ872">
        <f>Analysis!$B$36*'Flight Input'!U872+IF('Flight Input'!U872 &gt; 0,Analysis!$B$37,0)</f>
        <v>-0.93549699999999991</v>
      </c>
      <c r="AR872">
        <f ca="1">_xlfn.COVARIANCE.P($AN$102:$AN$1102,'Flight Input'!U872:U1872)</f>
        <v>0</v>
      </c>
    </row>
    <row r="873" spans="1:44" x14ac:dyDescent="0.3">
      <c r="A873">
        <v>871</v>
      </c>
      <c r="B873">
        <f>'Flight Input'!M873</f>
        <v>18.853226000006543</v>
      </c>
      <c r="C873">
        <f ca="1">INDIRECT(CONCATENATE("'Flight Input'!",Analysis!$B$2,A873+2))</f>
        <v>9.8679869100000008</v>
      </c>
      <c r="D873">
        <f t="shared" si="1848"/>
        <v>4.4170000037411228E-3</v>
      </c>
      <c r="F873">
        <f t="shared" ca="1" si="1772"/>
        <v>185.35493988485666</v>
      </c>
      <c r="G873">
        <f t="shared" ca="1" si="1773"/>
        <v>1748.0506893910224</v>
      </c>
      <c r="I873">
        <f>SUM(D$2:D873)/COUNT(D$2:D873)</f>
        <v>2.1585104477624691E-2</v>
      </c>
      <c r="J873">
        <f t="shared" si="1767"/>
        <v>0.20463185658053329</v>
      </c>
      <c r="L873">
        <f ca="1">VARA(C$2:C873)</f>
        <v>9.5189460788095953E-2</v>
      </c>
      <c r="M873">
        <f t="shared" ca="1" si="1768"/>
        <v>-2.435646871370041E-2</v>
      </c>
      <c r="N873">
        <f t="shared" ca="1" si="1774"/>
        <v>18.942605825024568</v>
      </c>
      <c r="O873" t="b">
        <f ca="1">IF(OR(O872,M873*MIN((B873-B$2)*Analysis!$B$19,1)&gt;Analysis!$B$18),TRUE,FALSE)</f>
        <v>1</v>
      </c>
      <c r="P873" t="b">
        <f>IF(OR('Flight Input'!N873=3,'Flight Input'!N873=9),TRUE,FALSE)</f>
        <v>1</v>
      </c>
      <c r="Q873">
        <f ca="1">IF(O873,Q872,SUM(C$2:C873)/COUNT(C$2:C873))+(Analysis!$D$14-500)/1000000</f>
        <v>9.8882143641174576</v>
      </c>
      <c r="R873">
        <f t="shared" ca="1" si="1769"/>
        <v>-2.0227454117456745E-2</v>
      </c>
      <c r="S873">
        <f t="shared" ca="1" si="1775"/>
        <v>-2.9422847218345208E-2</v>
      </c>
      <c r="T873">
        <f ca="1">IF(P873,T872+S873*$D873,0)</f>
        <v>-0.76953263327144716</v>
      </c>
      <c r="U873">
        <f ca="1">IF($P873,T873*Analysis!$B$28+Analysis!$B$29,0)</f>
        <v>0.27323368336427634</v>
      </c>
      <c r="V873">
        <f ca="1">U873-'Flight Input'!$U873</f>
        <v>4.2336833642763194E-3</v>
      </c>
      <c r="W873">
        <f ca="1">MEDIAN2(R873,Analysis!$B$5,2)</f>
        <v>-2.0227454117456745E-2</v>
      </c>
      <c r="X873">
        <f t="shared" ref="X873:Y873" ca="1" si="1851">X872+W873*$D873</f>
        <v>-2.9422847218345208E-2</v>
      </c>
      <c r="Y873">
        <f t="shared" ca="1" si="1851"/>
        <v>-0.69313250978754892</v>
      </c>
      <c r="AA873">
        <f ca="1">AVERAGE2(W873,Analysis!$B$6,2)</f>
        <v>-2.0227454117456745E-2</v>
      </c>
      <c r="AB873">
        <f t="shared" ref="AB873:AC873" ca="1" si="1852">AB872+AA873*$D873</f>
        <v>-2.9422847218345208E-2</v>
      </c>
      <c r="AC873">
        <f t="shared" ca="1" si="1852"/>
        <v>-0.69313250978754892</v>
      </c>
      <c r="AF873">
        <f ca="1">IF(B873&gt;0,C873-Analysis!$B$14,0)</f>
        <v>1.4819518542848797E-2</v>
      </c>
      <c r="AG873">
        <f ca="1">IF(B873&gt;0,AG872+AF873*$D873,0)</f>
        <v>0.10922484256572557</v>
      </c>
      <c r="AH873">
        <f ca="1">IF(B873&gt;0,AH872+AG873*$D873,0)</f>
        <v>-0.36621140819602965</v>
      </c>
      <c r="AI873">
        <f ca="1">IF(AND(B873&gt;Analysis!$B$39,B873&lt;Analysis!$B$40),FilterInput(AF873,Analysis!$B$34,Analysis!$B$35),0)</f>
        <v>1.4819518542848797E-2</v>
      </c>
      <c r="AJ873">
        <f ca="1">MEDIAN2(AI873,Analysis!$B$5,2)</f>
        <v>1.4819518542848797E-2</v>
      </c>
      <c r="AK873">
        <f ca="1">AVERAGE2(AJ873,Analysis!$B$6,2)</f>
        <v>1.4819518542848797E-2</v>
      </c>
      <c r="AL873">
        <f ca="1">INTEGRAL2(R873,$B873,AL872,R872,$B872,Analysis!$B$22)</f>
        <v>-2.9422847218345247E-2</v>
      </c>
      <c r="AM873">
        <f ca="1">IF(AND(B873&lt;Analysis!$B$40,B873&gt;0),INTEGRAL2(AL873,$B873,AM872,AL872,$B872,Analysis!$B$23),0)</f>
        <v>-0.69313250978754914</v>
      </c>
      <c r="AN873">
        <f ca="1">IF($P873,AM873*Analysis!$B$30+Analysis!$B$31,0)</f>
        <v>0.27943374510622543</v>
      </c>
      <c r="AO873">
        <f ca="1">AN873-'Flight Input'!$U873</f>
        <v>1.0433745106225412E-2</v>
      </c>
      <c r="AQ873">
        <f>Analysis!$B$36*'Flight Input'!U873+IF('Flight Input'!U873 &gt; 0,Analysis!$B$37,0)</f>
        <v>-0.93549699999999991</v>
      </c>
      <c r="AR873">
        <f ca="1">_xlfn.COVARIANCE.P($AN$102:$AN$1102,'Flight Input'!U873:U1873)</f>
        <v>0</v>
      </c>
    </row>
    <row r="874" spans="1:44" x14ac:dyDescent="0.3">
      <c r="A874">
        <v>872</v>
      </c>
      <c r="B874">
        <f>'Flight Input'!M874</f>
        <v>18.931729999996605</v>
      </c>
      <c r="C874">
        <f ca="1">INDIRECT(CONCATENATE("'Flight Input'!",Analysis!$B$2,A874+2))</f>
        <v>9.7032181499999997</v>
      </c>
      <c r="D874">
        <f t="shared" si="1848"/>
        <v>7.8503999990061857E-2</v>
      </c>
      <c r="F874">
        <f t="shared" ca="1" si="1772"/>
        <v>186.11668132240783</v>
      </c>
      <c r="G874">
        <f t="shared" ca="1" si="1773"/>
        <v>1762.661593339707</v>
      </c>
      <c r="I874">
        <f>SUM(D$2:D874)/COUNT(D$2:D874)</f>
        <v>2.1650378440368313E-2</v>
      </c>
      <c r="J874">
        <f t="shared" si="1767"/>
        <v>3.6259874258681255</v>
      </c>
      <c r="L874">
        <f ca="1">VARA(C$2:C874)</f>
        <v>9.5128274848891983E-2</v>
      </c>
      <c r="M874">
        <f t="shared" ca="1" si="1768"/>
        <v>-7.7939900147400946E-4</v>
      </c>
      <c r="N874">
        <f t="shared" ca="1" si="1774"/>
        <v>-2.0988581476212667</v>
      </c>
      <c r="O874" t="b">
        <f ca="1">IF(OR(O873,M874*MIN((B874-B$2)*Analysis!$B$19,1)&gt;Analysis!$B$18),TRUE,FALSE)</f>
        <v>1</v>
      </c>
      <c r="P874" t="b">
        <f>IF(OR('Flight Input'!N874=3,'Flight Input'!N874=9),TRUE,FALSE)</f>
        <v>1</v>
      </c>
      <c r="Q874">
        <f ca="1">IF(O874,Q873,SUM(C$2:C874)/COUNT(C$2:C874))+(Analysis!$D$14-500)/1000000</f>
        <v>9.888324364117457</v>
      </c>
      <c r="R874">
        <f t="shared" ca="1" si="1769"/>
        <v>-0.18510621411745731</v>
      </c>
      <c r="S874">
        <f t="shared" ca="1" si="1775"/>
        <v>-4.3954425449582467E-2</v>
      </c>
      <c r="T874">
        <f ca="1">IF(P874,T873+S874*$D874,0)</f>
        <v>-0.77298323148650439</v>
      </c>
      <c r="U874">
        <f ca="1">IF($P874,T874*Analysis!$B$28+Analysis!$B$29,0)</f>
        <v>0.27150838425674773</v>
      </c>
      <c r="V874">
        <f ca="1">U874-'Flight Input'!$U874</f>
        <v>3.5083842567477097E-3</v>
      </c>
      <c r="W874">
        <f ca="1">MEDIAN2(R874,Analysis!$B$5,2)</f>
        <v>-0.18510621411745731</v>
      </c>
      <c r="X874">
        <f t="shared" ref="X874:Y874" ca="1" si="1853">X873+W874*$D874</f>
        <v>-4.3954425449582467E-2</v>
      </c>
      <c r="Y874">
        <f t="shared" ca="1" si="1853"/>
        <v>-0.69658310800260614</v>
      </c>
      <c r="AA874">
        <f ca="1">AVERAGE2(W874,Analysis!$B$6,2)</f>
        <v>-0.18510621411745731</v>
      </c>
      <c r="AB874">
        <f t="shared" ref="AB874:AC874" ca="1" si="1854">AB873+AA874*$D874</f>
        <v>-4.3954425449582467E-2</v>
      </c>
      <c r="AC874">
        <f t="shared" ca="1" si="1854"/>
        <v>-0.69658310800260614</v>
      </c>
      <c r="AF874">
        <f ca="1">IF(B874&gt;0,C874-Analysis!$B$14,0)</f>
        <v>-0.14994924145715238</v>
      </c>
      <c r="AG874">
        <f ca="1">IF(B874&gt;0,AG873+AF874*$D874,0)</f>
        <v>9.7453227315863492E-2</v>
      </c>
      <c r="AH874">
        <f ca="1">IF(B874&gt;0,AH873+AG874*$D874,0)</f>
        <v>-0.35856094003979361</v>
      </c>
      <c r="AI874">
        <f ca="1">IF(AND(B874&gt;Analysis!$B$39,B874&lt;Analysis!$B$40),FilterInput(AF874,Analysis!$B$34,Analysis!$B$35),0)</f>
        <v>-0.14994924145715238</v>
      </c>
      <c r="AJ874">
        <f ca="1">MEDIAN2(AI874,Analysis!$B$5,2)</f>
        <v>-0.14994924145715238</v>
      </c>
      <c r="AK874">
        <f ca="1">AVERAGE2(AJ874,Analysis!$B$6,2)</f>
        <v>-0.14994924145715238</v>
      </c>
      <c r="AL874">
        <f ca="1">INTEGRAL2(R874,$B874,AL873,R873,$B873,Analysis!$B$22)</f>
        <v>-4.3954425449582502E-2</v>
      </c>
      <c r="AM874">
        <f ca="1">IF(AND(B874&lt;Analysis!$B$40,B874&gt;0),INTEGRAL2(AL874,$B874,AM873,AL873,$B873,Analysis!$B$23),0)</f>
        <v>-0.69658310800260637</v>
      </c>
      <c r="AN874">
        <f ca="1">IF($P874,AM874*Analysis!$B$30+Analysis!$B$31,0)</f>
        <v>0.27770844599869682</v>
      </c>
      <c r="AO874">
        <f ca="1">AN874-'Flight Input'!$U874</f>
        <v>9.7084459986968019E-3</v>
      </c>
      <c r="AQ874">
        <f>Analysis!$B$36*'Flight Input'!U874+IF('Flight Input'!U874 &gt; 0,Analysis!$B$37,0)</f>
        <v>-0.93748399999999987</v>
      </c>
      <c r="AR874">
        <f ca="1">_xlfn.COVARIANCE.P($AN$102:$AN$1102,'Flight Input'!U874:U1874)</f>
        <v>0</v>
      </c>
    </row>
    <row r="875" spans="1:44" x14ac:dyDescent="0.3">
      <c r="A875">
        <v>873</v>
      </c>
      <c r="B875">
        <f>'Flight Input'!M875</f>
        <v>18.949353999996674</v>
      </c>
      <c r="C875">
        <f ca="1">INDIRECT(CONCATENATE("'Flight Input'!",Analysis!$B$2,A875+2))</f>
        <v>9.6923290500000014</v>
      </c>
      <c r="D875">
        <f t="shared" si="1848"/>
        <v>1.7624000000068918E-2</v>
      </c>
      <c r="F875">
        <f t="shared" ca="1" si="1772"/>
        <v>186.28749892958569</v>
      </c>
      <c r="G875">
        <f t="shared" ca="1" si="1773"/>
        <v>1765.9447242208548</v>
      </c>
      <c r="I875">
        <f>SUM(D$2:D875)/COUNT(D$2:D875)</f>
        <v>2.1645766323025471E-2</v>
      </c>
      <c r="J875">
        <f t="shared" si="1767"/>
        <v>0.81420078813848973</v>
      </c>
      <c r="L875">
        <f ca="1">VARA(C$2:C875)</f>
        <v>9.5072348788741504E-2</v>
      </c>
      <c r="M875">
        <f t="shared" ca="1" si="1768"/>
        <v>-3.1732898405731351E-3</v>
      </c>
      <c r="N875">
        <f t="shared" ca="1" si="1774"/>
        <v>-0.61785633227165382</v>
      </c>
      <c r="O875" t="b">
        <f ca="1">IF(OR(O874,M875*MIN((B875-B$2)*Analysis!$B$19,1)&gt;Analysis!$B$18),TRUE,FALSE)</f>
        <v>1</v>
      </c>
      <c r="P875" t="b">
        <f>IF(OR('Flight Input'!N875=3,'Flight Input'!N875=9),TRUE,FALSE)</f>
        <v>1</v>
      </c>
      <c r="Q875">
        <f ca="1">IF(O875,Q874,SUM(C$2:C875)/COUNT(C$2:C875))+(Analysis!$D$14-500)/1000000</f>
        <v>9.8884343641174564</v>
      </c>
      <c r="R875">
        <f t="shared" ca="1" si="1769"/>
        <v>-0.19610531411745491</v>
      </c>
      <c r="S875">
        <f t="shared" ca="1" si="1775"/>
        <v>-4.741058550560201E-2</v>
      </c>
      <c r="T875">
        <f ca="1">IF(P875,T874+S875*$D875,0)</f>
        <v>-0.77381879564545841</v>
      </c>
      <c r="U875">
        <f ca="1">IF($P875,T875*Analysis!$B$28+Analysis!$B$29,0)</f>
        <v>0.27109060217727071</v>
      </c>
      <c r="V875">
        <f ca="1">U875-'Flight Input'!$U875</f>
        <v>3.090602177270696E-3</v>
      </c>
      <c r="W875">
        <f ca="1">MEDIAN2(R875,Analysis!$B$5,2)</f>
        <v>-0.19610531411745491</v>
      </c>
      <c r="X875">
        <f t="shared" ref="X875:Y875" ca="1" si="1855">X874+W875*$D875</f>
        <v>-4.741058550560201E-2</v>
      </c>
      <c r="Y875">
        <f t="shared" ca="1" si="1855"/>
        <v>-0.69741867216156017</v>
      </c>
      <c r="AA875">
        <f ca="1">AVERAGE2(W875,Analysis!$B$6,2)</f>
        <v>-0.19610531411745491</v>
      </c>
      <c r="AB875">
        <f t="shared" ref="AB875:AC875" ca="1" si="1856">AB874+AA875*$D875</f>
        <v>-4.741058550560201E-2</v>
      </c>
      <c r="AC875">
        <f t="shared" ca="1" si="1856"/>
        <v>-0.69741867216156017</v>
      </c>
      <c r="AF875">
        <f ca="1">IF(B875&gt;0,C875-Analysis!$B$14,0)</f>
        <v>-0.16083834145715059</v>
      </c>
      <c r="AG875">
        <f ca="1">IF(B875&gt;0,AG874+AF875*$D875,0)</f>
        <v>9.4618612386011589E-2</v>
      </c>
      <c r="AH875">
        <f ca="1">IF(B875&gt;0,AH874+AG875*$D875,0)</f>
        <v>-0.35689338161509604</v>
      </c>
      <c r="AI875">
        <f ca="1">IF(AND(B875&gt;Analysis!$B$39,B875&lt;Analysis!$B$40),FilterInput(AF875,Analysis!$B$34,Analysis!$B$35),0)</f>
        <v>-0.16083834145715059</v>
      </c>
      <c r="AJ875">
        <f ca="1">MEDIAN2(AI875,Analysis!$B$5,2)</f>
        <v>-0.16083834145715059</v>
      </c>
      <c r="AK875">
        <f ca="1">AVERAGE2(AJ875,Analysis!$B$6,2)</f>
        <v>-0.16083834145715059</v>
      </c>
      <c r="AL875">
        <f ca="1">INTEGRAL2(R875,$B875,AL874,R874,$B874,Analysis!$B$22)</f>
        <v>-4.7410585505602044E-2</v>
      </c>
      <c r="AM875">
        <f ca="1">IF(AND(B875&lt;Analysis!$B$40,B875&gt;0),INTEGRAL2(AL875,$B875,AM874,AL874,$B874,Analysis!$B$23),0)</f>
        <v>-0.69741867216156039</v>
      </c>
      <c r="AN875">
        <f ca="1">IF($P875,AM875*Analysis!$B$30+Analysis!$B$31,0)</f>
        <v>0.2772906639192198</v>
      </c>
      <c r="AO875">
        <f ca="1">AN875-'Flight Input'!$U875</f>
        <v>9.2906639192197882E-3</v>
      </c>
      <c r="AQ875">
        <f>Analysis!$B$36*'Flight Input'!U875+IF('Flight Input'!U875 &gt; 0,Analysis!$B$37,0)</f>
        <v>-0.93748399999999987</v>
      </c>
      <c r="AR875">
        <f ca="1">_xlfn.COVARIANCE.P($AN$102:$AN$1102,'Flight Input'!U875:U1875)</f>
        <v>0</v>
      </c>
    </row>
    <row r="876" spans="1:44" x14ac:dyDescent="0.3">
      <c r="A876">
        <v>874</v>
      </c>
      <c r="B876">
        <f>'Flight Input'!M876</f>
        <v>18.969987000004039</v>
      </c>
      <c r="C876">
        <f ca="1">INDIRECT(CONCATENATE("'Flight Input'!",Analysis!$B$2,A876+2))</f>
        <v>10.15877493</v>
      </c>
      <c r="D876">
        <f t="shared" si="1848"/>
        <v>2.0633000007364899E-2</v>
      </c>
      <c r="F876">
        <f t="shared" ca="1" si="1772"/>
        <v>186.49710493279122</v>
      </c>
      <c r="G876">
        <f t="shared" ca="1" si="1773"/>
        <v>1769.7927189883067</v>
      </c>
      <c r="I876">
        <f>SUM(D$2:D876)/COUNT(D$2:D876)</f>
        <v>2.1644607551497257E-2</v>
      </c>
      <c r="J876">
        <f t="shared" si="1767"/>
        <v>0.95326283732677886</v>
      </c>
      <c r="L876">
        <f ca="1">VARA(C$2:C876)</f>
        <v>9.5035791665694869E-2</v>
      </c>
      <c r="M876">
        <f t="shared" ca="1" si="1768"/>
        <v>-1.7717793357042585E-3</v>
      </c>
      <c r="N876">
        <f t="shared" ca="1" si="1774"/>
        <v>22.60678911614897</v>
      </c>
      <c r="O876" t="b">
        <f ca="1">IF(OR(O875,M876*MIN((B876-B$2)*Analysis!$B$19,1)&gt;Analysis!$B$18),TRUE,FALSE)</f>
        <v>1</v>
      </c>
      <c r="P876" t="b">
        <f>IF(OR('Flight Input'!N876=3,'Flight Input'!N876=9),TRUE,FALSE)</f>
        <v>1</v>
      </c>
      <c r="Q876">
        <f ca="1">IF(O876,Q875,SUM(C$2:C876)/COUNT(C$2:C876))+(Analysis!$D$14-500)/1000000</f>
        <v>9.8885443641174557</v>
      </c>
      <c r="R876">
        <f t="shared" ca="1" si="1769"/>
        <v>0.27023056588254413</v>
      </c>
      <c r="S876">
        <f t="shared" ca="1" si="1775"/>
        <v>-4.1834918237757257E-2</v>
      </c>
      <c r="T876">
        <f ca="1">IF(P876,T875+S876*$D876,0)</f>
        <v>-0.77468197551376616</v>
      </c>
      <c r="U876">
        <f ca="1">IF($P876,T876*Analysis!$B$28+Analysis!$B$29,0)</f>
        <v>0.27065901224311684</v>
      </c>
      <c r="V876">
        <f ca="1">U876-'Flight Input'!$U876</f>
        <v>4.6590122431168224E-3</v>
      </c>
      <c r="W876">
        <f ca="1">MEDIAN2(R876,Analysis!$B$5,2)</f>
        <v>0.27023056588254413</v>
      </c>
      <c r="X876">
        <f t="shared" ref="X876:Y876" ca="1" si="1857">X875+W876*$D876</f>
        <v>-4.1834918237757257E-2</v>
      </c>
      <c r="Y876">
        <f t="shared" ca="1" si="1857"/>
        <v>-0.69828185202986792</v>
      </c>
      <c r="AA876">
        <f ca="1">AVERAGE2(W876,Analysis!$B$6,2)</f>
        <v>0.27023056588254413</v>
      </c>
      <c r="AB876">
        <f t="shared" ref="AB876:AC876" ca="1" si="1858">AB875+AA876*$D876</f>
        <v>-4.1834918237757257E-2</v>
      </c>
      <c r="AC876">
        <f t="shared" ca="1" si="1858"/>
        <v>-0.69828185202986792</v>
      </c>
      <c r="AF876">
        <f ca="1">IF(B876&gt;0,C876-Analysis!$B$14,0)</f>
        <v>0.30560753854284783</v>
      </c>
      <c r="AG876">
        <f ca="1">IF(B876&gt;0,AG875+AF876*$D876,0)</f>
        <v>0.10092421273101694</v>
      </c>
      <c r="AH876">
        <f ca="1">IF(B876&gt;0,AH875+AG876*$D876,0)</f>
        <v>-0.35481101233307366</v>
      </c>
      <c r="AI876">
        <f ca="1">IF(AND(B876&gt;Analysis!$B$39,B876&lt;Analysis!$B$40),FilterInput(AF876,Analysis!$B$34,Analysis!$B$35),0)</f>
        <v>0.30560753854284783</v>
      </c>
      <c r="AJ876">
        <f ca="1">MEDIAN2(AI876,Analysis!$B$5,2)</f>
        <v>0.30560753854284783</v>
      </c>
      <c r="AK876">
        <f ca="1">AVERAGE2(AJ876,Analysis!$B$6,2)</f>
        <v>0.30560753854284783</v>
      </c>
      <c r="AL876">
        <f ca="1">INTEGRAL2(R876,$B876,AL875,R875,$B875,Analysis!$B$22)</f>
        <v>-4.1834918237757292E-2</v>
      </c>
      <c r="AM876">
        <f ca="1">IF(AND(B876&lt;Analysis!$B$40,B876&gt;0),INTEGRAL2(AL876,$B876,AM875,AL875,$B875,Analysis!$B$23),0)</f>
        <v>-0.69828185202986814</v>
      </c>
      <c r="AN876">
        <f ca="1">IF($P876,AM876*Analysis!$B$30+Analysis!$B$31,0)</f>
        <v>0.27685907398506593</v>
      </c>
      <c r="AO876">
        <f ca="1">AN876-'Flight Input'!$U876</f>
        <v>1.0859073985065915E-2</v>
      </c>
      <c r="AQ876">
        <f>Analysis!$B$36*'Flight Input'!U876+IF('Flight Input'!U876 &gt; 0,Analysis!$B$37,0)</f>
        <v>-0.94145799999999991</v>
      </c>
      <c r="AR876">
        <f ca="1">_xlfn.COVARIANCE.P($AN$102:$AN$1102,'Flight Input'!U876:U1876)</f>
        <v>0</v>
      </c>
    </row>
    <row r="877" spans="1:44" x14ac:dyDescent="0.3">
      <c r="A877">
        <v>875</v>
      </c>
      <c r="B877">
        <f>'Flight Input'!M877</f>
        <v>18.990466999995988</v>
      </c>
      <c r="C877">
        <f ca="1">INDIRECT(CONCATENATE("'Flight Input'!",Analysis!$B$2,A877+2))</f>
        <v>9.8152581600000008</v>
      </c>
      <c r="D877">
        <f t="shared" si="1848"/>
        <v>2.0479999991948716E-2</v>
      </c>
      <c r="F877">
        <f t="shared" ca="1" si="1772"/>
        <v>186.69812141982899</v>
      </c>
      <c r="G877">
        <f t="shared" ca="1" si="1773"/>
        <v>1773.6162965134815</v>
      </c>
      <c r="I877">
        <f>SUM(D$2:D877)/COUNT(D$2:D877)</f>
        <v>2.1643276571429202E-2</v>
      </c>
      <c r="J877">
        <f t="shared" si="1767"/>
        <v>0.94625228875852829</v>
      </c>
      <c r="L877">
        <f ca="1">VARA(C$2:C877)</f>
        <v>9.493692998085787E-2</v>
      </c>
      <c r="M877">
        <f t="shared" ca="1" si="1768"/>
        <v>-4.8272307068292827E-3</v>
      </c>
      <c r="N877">
        <f t="shared" ca="1" si="1774"/>
        <v>-16.773279791750266</v>
      </c>
      <c r="O877" t="b">
        <f ca="1">IF(OR(O876,M877*MIN((B877-B$2)*Analysis!$B$19,1)&gt;Analysis!$B$18),TRUE,FALSE)</f>
        <v>1</v>
      </c>
      <c r="P877" t="b">
        <f>IF(OR('Flight Input'!N877=3,'Flight Input'!N877=9),TRUE,FALSE)</f>
        <v>1</v>
      </c>
      <c r="Q877">
        <f ca="1">IF(O877,Q876,SUM(C$2:C877)/COUNT(C$2:C877))+(Analysis!$D$14-500)/1000000</f>
        <v>9.8886543641174551</v>
      </c>
      <c r="R877">
        <f t="shared" ca="1" si="1769"/>
        <v>-7.3396204117454289E-2</v>
      </c>
      <c r="S877">
        <f t="shared" ca="1" si="1775"/>
        <v>-4.3338072497491789E-2</v>
      </c>
      <c r="T877">
        <f ca="1">IF(P877,T876+S877*$D877,0)</f>
        <v>-0.77556953923816585</v>
      </c>
      <c r="U877">
        <f ca="1">IF($P877,T877*Analysis!$B$28+Analysis!$B$29,0)</f>
        <v>0.27021523038091699</v>
      </c>
      <c r="V877">
        <f ca="1">U877-'Flight Input'!$U877</f>
        <v>8.2152303809169824E-3</v>
      </c>
      <c r="W877">
        <f ca="1">MEDIAN2(R877,Analysis!$B$5,2)</f>
        <v>-7.3396204117454289E-2</v>
      </c>
      <c r="X877">
        <f t="shared" ref="X877:Y877" ca="1" si="1859">X876+W877*$D877</f>
        <v>-4.3338072497491789E-2</v>
      </c>
      <c r="Y877">
        <f t="shared" ca="1" si="1859"/>
        <v>-0.69916941575426761</v>
      </c>
      <c r="AA877">
        <f ca="1">AVERAGE2(W877,Analysis!$B$6,2)</f>
        <v>-7.3396204117454289E-2</v>
      </c>
      <c r="AB877">
        <f t="shared" ref="AB877:AC877" ca="1" si="1860">AB876+AA877*$D877</f>
        <v>-4.3338072497491789E-2</v>
      </c>
      <c r="AC877">
        <f t="shared" ca="1" si="1860"/>
        <v>-0.69916941575426761</v>
      </c>
      <c r="AF877">
        <f ca="1">IF(B877&gt;0,C877-Analysis!$B$14,0)</f>
        <v>-3.7909231457151193E-2</v>
      </c>
      <c r="AG877">
        <f ca="1">IF(B877&gt;0,AG876+AF877*$D877,0)</f>
        <v>0.1001478316710797</v>
      </c>
      <c r="AH877">
        <f ca="1">IF(B877&gt;0,AH876+AG877*$D877,0)</f>
        <v>-0.35275998474125625</v>
      </c>
      <c r="AI877">
        <f ca="1">IF(AND(B877&gt;Analysis!$B$39,B877&lt;Analysis!$B$40),FilterInput(AF877,Analysis!$B$34,Analysis!$B$35),0)</f>
        <v>-3.7909231457151193E-2</v>
      </c>
      <c r="AJ877">
        <f ca="1">MEDIAN2(AI877,Analysis!$B$5,2)</f>
        <v>-3.7909231457151193E-2</v>
      </c>
      <c r="AK877">
        <f ca="1">AVERAGE2(AJ877,Analysis!$B$6,2)</f>
        <v>-3.7909231457151193E-2</v>
      </c>
      <c r="AL877">
        <f ca="1">INTEGRAL2(R877,$B877,AL876,R876,$B876,Analysis!$B$22)</f>
        <v>-4.3338072497491824E-2</v>
      </c>
      <c r="AM877">
        <f ca="1">IF(AND(B877&lt;Analysis!$B$40,B877&gt;0),INTEGRAL2(AL877,$B877,AM876,AL876,$B876,Analysis!$B$23),0)</f>
        <v>-0.69916941575426783</v>
      </c>
      <c r="AN877">
        <f ca="1">IF($P877,AM877*Analysis!$B$30+Analysis!$B$31,0)</f>
        <v>0.27641529212286609</v>
      </c>
      <c r="AO877">
        <f ca="1">AN877-'Flight Input'!$U877</f>
        <v>1.4415292122866075E-2</v>
      </c>
      <c r="AQ877">
        <f>Analysis!$B$36*'Flight Input'!U877+IF('Flight Input'!U877 &gt; 0,Analysis!$B$37,0)</f>
        <v>-0.94940599999999997</v>
      </c>
      <c r="AR877">
        <f ca="1">_xlfn.COVARIANCE.P($AN$102:$AN$1102,'Flight Input'!U877:U1877)</f>
        <v>0</v>
      </c>
    </row>
    <row r="878" spans="1:44" x14ac:dyDescent="0.3">
      <c r="A878">
        <v>876</v>
      </c>
      <c r="B878">
        <f>'Flight Input'!M878</f>
        <v>19.001478999998653</v>
      </c>
      <c r="C878">
        <f ca="1">INDIRECT(CONCATENATE("'Flight Input'!",Analysis!$B$2,A878+2))</f>
        <v>9.8307873900000011</v>
      </c>
      <c r="D878">
        <f t="shared" si="1848"/>
        <v>1.1012000002665445E-2</v>
      </c>
      <c r="F878">
        <f t="shared" ca="1" si="1772"/>
        <v>186.80637805059388</v>
      </c>
      <c r="G878">
        <f t="shared" ca="1" si="1773"/>
        <v>1775.6734083490726</v>
      </c>
      <c r="I878">
        <f>SUM(D$2:D878)/COUNT(D$2:D878)</f>
        <v>2.1631140410962577E-2</v>
      </c>
      <c r="J878">
        <f t="shared" si="1767"/>
        <v>0.50908088031662946</v>
      </c>
      <c r="L878">
        <f ca="1">VARA(C$2:C878)</f>
        <v>9.4835277488895683E-2</v>
      </c>
      <c r="M878">
        <f t="shared" ca="1" si="1768"/>
        <v>-9.2310653775501319E-3</v>
      </c>
      <c r="N878">
        <f t="shared" ca="1" si="1774"/>
        <v>1.4102097708174215</v>
      </c>
      <c r="O878" t="b">
        <f ca="1">IF(OR(O877,M878*MIN((B878-B$2)*Analysis!$B$19,1)&gt;Analysis!$B$18),TRUE,FALSE)</f>
        <v>1</v>
      </c>
      <c r="P878" t="b">
        <f>IF(OR('Flight Input'!N878=3,'Flight Input'!N878=9),TRUE,FALSE)</f>
        <v>1</v>
      </c>
      <c r="Q878">
        <f ca="1">IF(O878,Q877,SUM(C$2:C878)/COUNT(C$2:C878))+(Analysis!$D$14-500)/1000000</f>
        <v>9.8887643641174545</v>
      </c>
      <c r="R878">
        <f t="shared" ca="1" si="1769"/>
        <v>-5.7976974117453395E-2</v>
      </c>
      <c r="S878">
        <f t="shared" ca="1" si="1775"/>
        <v>-4.3976514936627721E-2</v>
      </c>
      <c r="T878">
        <f ca="1">IF(P878,T877+S878*$D878,0)</f>
        <v>-0.77605380862076523</v>
      </c>
      <c r="U878">
        <f ca="1">IF($P878,T878*Analysis!$B$28+Analysis!$B$29,0)</f>
        <v>0.2699730956896173</v>
      </c>
      <c r="V878">
        <f ca="1">U878-'Flight Input'!$U878</f>
        <v>8.9730956896172942E-3</v>
      </c>
      <c r="W878">
        <f ca="1">MEDIAN2(R878,Analysis!$B$5,2)</f>
        <v>-5.7976974117453395E-2</v>
      </c>
      <c r="X878">
        <f t="shared" ref="X878:Y878" ca="1" si="1861">X877+W878*$D878</f>
        <v>-4.3976514936627721E-2</v>
      </c>
      <c r="Y878">
        <f t="shared" ca="1" si="1861"/>
        <v>-0.69965368513686699</v>
      </c>
      <c r="AA878">
        <f ca="1">AVERAGE2(W878,Analysis!$B$6,2)</f>
        <v>-5.7976974117453395E-2</v>
      </c>
      <c r="AB878">
        <f t="shared" ref="AB878:AC878" ca="1" si="1862">AB877+AA878*$D878</f>
        <v>-4.3976514936627721E-2</v>
      </c>
      <c r="AC878">
        <f t="shared" ca="1" si="1862"/>
        <v>-0.69965368513686699</v>
      </c>
      <c r="AF878">
        <f ca="1">IF(B878&gt;0,C878-Analysis!$B$14,0)</f>
        <v>-2.2380001457150911E-2</v>
      </c>
      <c r="AG878">
        <f ca="1">IF(B878&gt;0,AG877+AF878*$D878,0)</f>
        <v>9.99013830949739E-2</v>
      </c>
      <c r="AH878">
        <f ca="1">IF(B878&gt;0,AH877+AG878*$D878,0)</f>
        <v>-0.3516598707103481</v>
      </c>
      <c r="AI878">
        <f ca="1">IF(AND(B878&gt;Analysis!$B$39,B878&lt;Analysis!$B$40),FilterInput(AF878,Analysis!$B$34,Analysis!$B$35),0)</f>
        <v>-2.2380001457150911E-2</v>
      </c>
      <c r="AJ878">
        <f ca="1">MEDIAN2(AI878,Analysis!$B$5,2)</f>
        <v>-2.2380001457150911E-2</v>
      </c>
      <c r="AK878">
        <f ca="1">AVERAGE2(AJ878,Analysis!$B$6,2)</f>
        <v>-2.2380001457150911E-2</v>
      </c>
      <c r="AL878">
        <f ca="1">INTEGRAL2(R878,$B878,AL877,R877,$B877,Analysis!$B$22)</f>
        <v>-4.3976514936627756E-2</v>
      </c>
      <c r="AM878">
        <f ca="1">IF(AND(B878&lt;Analysis!$B$40,B878&gt;0),INTEGRAL2(AL878,$B878,AM877,AL877,$B877,Analysis!$B$23),0)</f>
        <v>-0.69965368513686721</v>
      </c>
      <c r="AN878">
        <f ca="1">IF($P878,AM878*Analysis!$B$30+Analysis!$B$31,0)</f>
        <v>0.2761731574315664</v>
      </c>
      <c r="AO878">
        <f ca="1">AN878-'Flight Input'!$U878</f>
        <v>1.5173157431566386E-2</v>
      </c>
      <c r="AQ878">
        <f>Analysis!$B$36*'Flight Input'!U878+IF('Flight Input'!U878 &gt; 0,Analysis!$B$37,0)</f>
        <v>-0.95139299999999993</v>
      </c>
      <c r="AR878">
        <f ca="1">_xlfn.COVARIANCE.P($AN$102:$AN$1102,'Flight Input'!U878:U1878)</f>
        <v>0</v>
      </c>
    </row>
    <row r="879" spans="1:44" x14ac:dyDescent="0.3">
      <c r="A879">
        <v>877</v>
      </c>
      <c r="B879">
        <f>'Flight Input'!M879</f>
        <v>19.030511000004481</v>
      </c>
      <c r="C879">
        <f ca="1">INDIRECT(CONCATENATE("'Flight Input'!",Analysis!$B$2,A879+2))</f>
        <v>9.8471406600000009</v>
      </c>
      <c r="D879">
        <f t="shared" si="1848"/>
        <v>2.9032000005827285E-2</v>
      </c>
      <c r="F879">
        <f t="shared" ca="1" si="1772"/>
        <v>187.09226023829237</v>
      </c>
      <c r="G879">
        <f t="shared" ca="1" si="1773"/>
        <v>1781.105070849401</v>
      </c>
      <c r="I879">
        <f>SUM(D$2:D879)/COUNT(D$2:D879)</f>
        <v>2.1639579247444748E-2</v>
      </c>
      <c r="J879">
        <f t="shared" si="1767"/>
        <v>1.3416157344766975</v>
      </c>
      <c r="L879">
        <f ca="1">VARA(C$2:C879)</f>
        <v>9.473128900494461E-2</v>
      </c>
      <c r="M879">
        <f t="shared" ca="1" si="1768"/>
        <v>-3.5818573963282054E-3</v>
      </c>
      <c r="N879">
        <f t="shared" ca="1" si="1774"/>
        <v>0.56328430685854691</v>
      </c>
      <c r="O879" t="b">
        <f ca="1">IF(OR(O878,M879*MIN((B879-B$2)*Analysis!$B$19,1)&gt;Analysis!$B$18),TRUE,FALSE)</f>
        <v>1</v>
      </c>
      <c r="P879" t="b">
        <f>IF(OR('Flight Input'!N879=3,'Flight Input'!N879=9),TRUE,FALSE)</f>
        <v>1</v>
      </c>
      <c r="Q879">
        <f ca="1">IF(O879,Q878,SUM(C$2:C879)/COUNT(C$2:C879))+(Analysis!$D$14-500)/1000000</f>
        <v>9.8888743641174539</v>
      </c>
      <c r="R879">
        <f t="shared" ca="1" si="1769"/>
        <v>-4.173370411745303E-2</v>
      </c>
      <c r="S879">
        <f t="shared" ca="1" si="1775"/>
        <v>-4.5188127834808814E-2</v>
      </c>
      <c r="T879">
        <f ca="1">IF(P879,T878+S879*$D879,0)</f>
        <v>-0.77736571034832869</v>
      </c>
      <c r="U879">
        <f ca="1">IF($P879,T879*Analysis!$B$28+Analysis!$B$29,0)</f>
        <v>0.26931714482583557</v>
      </c>
      <c r="V879">
        <f ca="1">U879-'Flight Input'!$U879</f>
        <v>9.317144825835566E-3</v>
      </c>
      <c r="W879">
        <f ca="1">MEDIAN2(R879,Analysis!$B$5,2)</f>
        <v>-4.173370411745303E-2</v>
      </c>
      <c r="X879">
        <f t="shared" ref="X879:Y879" ca="1" si="1863">X878+W879*$D879</f>
        <v>-4.5188127834808814E-2</v>
      </c>
      <c r="Y879">
        <f t="shared" ca="1" si="1863"/>
        <v>-0.70096558686443045</v>
      </c>
      <c r="AA879">
        <f ca="1">AVERAGE2(W879,Analysis!$B$6,2)</f>
        <v>-4.173370411745303E-2</v>
      </c>
      <c r="AB879">
        <f t="shared" ref="AB879:AC879" ca="1" si="1864">AB878+AA879*$D879</f>
        <v>-4.5188127834808814E-2</v>
      </c>
      <c r="AC879">
        <f t="shared" ca="1" si="1864"/>
        <v>-0.70096558686443045</v>
      </c>
      <c r="AF879">
        <f ca="1">IF(B879&gt;0,C879-Analysis!$B$14,0)</f>
        <v>-6.0267314571511577E-3</v>
      </c>
      <c r="AG879">
        <f ca="1">IF(B879&gt;0,AG878+AF879*$D879,0)</f>
        <v>9.9726415027274765E-2</v>
      </c>
      <c r="AH879">
        <f ca="1">IF(B879&gt;0,AH878+AG879*$D879,0)</f>
        <v>-0.34876461342869514</v>
      </c>
      <c r="AI879">
        <f ca="1">IF(AND(B879&gt;Analysis!$B$39,B879&lt;Analysis!$B$40),FilterInput(AF879,Analysis!$B$34,Analysis!$B$35),0)</f>
        <v>-6.0267314571511577E-3</v>
      </c>
      <c r="AJ879">
        <f ca="1">MEDIAN2(AI879,Analysis!$B$5,2)</f>
        <v>-6.0267314571511577E-3</v>
      </c>
      <c r="AK879">
        <f ca="1">AVERAGE2(AJ879,Analysis!$B$6,2)</f>
        <v>-6.0267314571511577E-3</v>
      </c>
      <c r="AL879">
        <f ca="1">INTEGRAL2(R879,$B879,AL878,R878,$B878,Analysis!$B$22)</f>
        <v>-4.5188127834808849E-2</v>
      </c>
      <c r="AM879">
        <f ca="1">IF(AND(B879&lt;Analysis!$B$40,B879&gt;0),INTEGRAL2(AL879,$B879,AM878,AL878,$B878,Analysis!$B$23),0)</f>
        <v>-0.70096558686443067</v>
      </c>
      <c r="AN879">
        <f ca="1">IF($P879,AM879*Analysis!$B$30+Analysis!$B$31,0)</f>
        <v>0.27551720656778467</v>
      </c>
      <c r="AO879">
        <f ca="1">AN879-'Flight Input'!$U879</f>
        <v>1.5517206567784658E-2</v>
      </c>
      <c r="AQ879">
        <f>Analysis!$B$36*'Flight Input'!U879+IF('Flight Input'!U879 &gt; 0,Analysis!$B$37,0)</f>
        <v>-0.95337999999999989</v>
      </c>
      <c r="AR879">
        <f ca="1">_xlfn.COVARIANCE.P($AN$102:$AN$1102,'Flight Input'!U879:U1879)</f>
        <v>0</v>
      </c>
    </row>
    <row r="880" spans="1:44" x14ac:dyDescent="0.3">
      <c r="A880">
        <v>878</v>
      </c>
      <c r="B880">
        <f>'Flight Input'!M880</f>
        <v>19.071265000005951</v>
      </c>
      <c r="C880">
        <f ca="1">INDIRECT(CONCATENATE("'Flight Input'!",Analysis!$B$2,A880+2))</f>
        <v>9.82544094</v>
      </c>
      <c r="D880">
        <f t="shared" si="1848"/>
        <v>4.0754000001470558E-2</v>
      </c>
      <c r="F880">
        <f t="shared" ca="1" si="1772"/>
        <v>187.49268625837558</v>
      </c>
      <c r="G880">
        <f t="shared" ca="1" si="1773"/>
        <v>1788.7461477854506</v>
      </c>
      <c r="I880">
        <f>SUM(D$2:D880)/COUNT(D$2:D880)</f>
        <v>2.1661349658326327E-2</v>
      </c>
      <c r="J880">
        <f t="shared" si="1767"/>
        <v>1.8814155463210149</v>
      </c>
      <c r="L880">
        <f ca="1">VARA(C$2:C880)</f>
        <v>9.463103972969969E-2</v>
      </c>
      <c r="M880">
        <f t="shared" ca="1" si="1768"/>
        <v>-2.4598634549075774E-3</v>
      </c>
      <c r="N880">
        <f t="shared" ca="1" si="1774"/>
        <v>-0.53245620059915244</v>
      </c>
      <c r="O880" t="b">
        <f ca="1">IF(OR(O879,M880*MIN((B880-B$2)*Analysis!$B$19,1)&gt;Analysis!$B$18),TRUE,FALSE)</f>
        <v>1</v>
      </c>
      <c r="P880" t="b">
        <f>IF(OR('Flight Input'!N880=3,'Flight Input'!N880=9),TRUE,FALSE)</f>
        <v>1</v>
      </c>
      <c r="Q880">
        <f ca="1">IF(O880,Q879,SUM(C$2:C880)/COUNT(C$2:C880))+(Analysis!$D$14-500)/1000000</f>
        <v>9.8889843641174533</v>
      </c>
      <c r="R880">
        <f t="shared" ca="1" si="1769"/>
        <v>-6.3543424117453284E-2</v>
      </c>
      <c r="S880">
        <f t="shared" ca="1" si="1775"/>
        <v>-4.7777776541384952E-2</v>
      </c>
      <c r="T880">
        <f ca="1">IF(P880,T879+S880*$D880,0)</f>
        <v>-0.77931284585356653</v>
      </c>
      <c r="U880">
        <f ca="1">IF($P880,T880*Analysis!$B$28+Analysis!$B$29,0)</f>
        <v>0.26834357707321665</v>
      </c>
      <c r="V880">
        <f ca="1">U880-'Flight Input'!$U880</f>
        <v>8.3435770732166459E-3</v>
      </c>
      <c r="W880">
        <f ca="1">MEDIAN2(R880,Analysis!$B$5,2)</f>
        <v>-6.3543424117453284E-2</v>
      </c>
      <c r="X880">
        <f t="shared" ref="X880:Y880" ca="1" si="1865">X879+W880*$D880</f>
        <v>-4.7777776541384952E-2</v>
      </c>
      <c r="Y880">
        <f t="shared" ca="1" si="1865"/>
        <v>-0.70291272236966829</v>
      </c>
      <c r="AA880">
        <f ca="1">AVERAGE2(W880,Analysis!$B$6,2)</f>
        <v>-6.3543424117453284E-2</v>
      </c>
      <c r="AB880">
        <f t="shared" ref="AB880:AC880" ca="1" si="1866">AB879+AA880*$D880</f>
        <v>-4.7777776541384952E-2</v>
      </c>
      <c r="AC880">
        <f t="shared" ca="1" si="1866"/>
        <v>-0.70291272236966829</v>
      </c>
      <c r="AF880">
        <f ca="1">IF(B880&gt;0,C880-Analysis!$B$14,0)</f>
        <v>-2.7726451457152024E-2</v>
      </c>
      <c r="AG880">
        <f ca="1">IF(B880&gt;0,AG879+AF880*$D880,0)</f>
        <v>9.8596451224549214E-2</v>
      </c>
      <c r="AH880">
        <f ca="1">IF(B880&gt;0,AH879+AG880*$D880,0)</f>
        <v>-0.34474641365534486</v>
      </c>
      <c r="AI880">
        <f ca="1">IF(AND(B880&gt;Analysis!$B$39,B880&lt;Analysis!$B$40),FilterInput(AF880,Analysis!$B$34,Analysis!$B$35),0)</f>
        <v>-2.7726451457152024E-2</v>
      </c>
      <c r="AJ880">
        <f ca="1">MEDIAN2(AI880,Analysis!$B$5,2)</f>
        <v>-2.7726451457152024E-2</v>
      </c>
      <c r="AK880">
        <f ca="1">AVERAGE2(AJ880,Analysis!$B$6,2)</f>
        <v>-2.7726451457152024E-2</v>
      </c>
      <c r="AL880">
        <f ca="1">INTEGRAL2(R880,$B880,AL879,R879,$B879,Analysis!$B$22)</f>
        <v>-4.7777776541384986E-2</v>
      </c>
      <c r="AM880">
        <f ca="1">IF(AND(B880&lt;Analysis!$B$40,B880&gt;0),INTEGRAL2(AL880,$B880,AM879,AL879,$B879,Analysis!$B$23),0)</f>
        <v>-0.70291272236966851</v>
      </c>
      <c r="AN880">
        <f ca="1">IF($P880,AM880*Analysis!$B$30+Analysis!$B$31,0)</f>
        <v>0.27454363881516575</v>
      </c>
      <c r="AO880">
        <f ca="1">AN880-'Flight Input'!$U880</f>
        <v>1.4543638815165738E-2</v>
      </c>
      <c r="AQ880">
        <f>Analysis!$B$36*'Flight Input'!U880+IF('Flight Input'!U880 &gt; 0,Analysis!$B$37,0)</f>
        <v>-0.95337999999999989</v>
      </c>
      <c r="AR880">
        <f ca="1">_xlfn.COVARIANCE.P($AN$102:$AN$1102,'Flight Input'!U880:U1880)</f>
        <v>0</v>
      </c>
    </row>
    <row r="881" spans="1:44" x14ac:dyDescent="0.3">
      <c r="A881">
        <v>879</v>
      </c>
      <c r="B881">
        <f>'Flight Input'!M881</f>
        <v>19.087696999995387</v>
      </c>
      <c r="C881">
        <f ca="1">INDIRECT(CONCATENATE("'Flight Input'!",Analysis!$B$2,A881+2))</f>
        <v>9.8980447500000004</v>
      </c>
      <c r="D881">
        <f t="shared" si="1848"/>
        <v>1.6431999989436008E-2</v>
      </c>
      <c r="F881">
        <f t="shared" ca="1" si="1772"/>
        <v>187.65533092960302</v>
      </c>
      <c r="G881">
        <f t="shared" ca="1" si="1773"/>
        <v>1791.8297001813035</v>
      </c>
      <c r="I881">
        <f>SUM(D$2:D881)/COUNT(D$2:D881)</f>
        <v>2.1655400455062514E-2</v>
      </c>
      <c r="J881">
        <f t="shared" si="1767"/>
        <v>0.75879455674506358</v>
      </c>
      <c r="L881">
        <f ca="1">VARA(C$2:C881)</f>
        <v>9.452347995908425E-2</v>
      </c>
      <c r="M881">
        <f t="shared" ca="1" si="1768"/>
        <v>-6.5457504068031219E-3</v>
      </c>
      <c r="N881">
        <f t="shared" ca="1" si="1774"/>
        <v>4.4184402413995096</v>
      </c>
      <c r="O881" t="b">
        <f ca="1">IF(OR(O880,M881*MIN((B881-B$2)*Analysis!$B$19,1)&gt;Analysis!$B$18),TRUE,FALSE)</f>
        <v>1</v>
      </c>
      <c r="P881" t="b">
        <f>IF(OR('Flight Input'!N881=3,'Flight Input'!N881=9),TRUE,FALSE)</f>
        <v>1</v>
      </c>
      <c r="Q881">
        <f ca="1">IF(O881,Q880,SUM(C$2:C881)/COUNT(C$2:C881))+(Analysis!$D$14-500)/1000000</f>
        <v>9.8890943641174527</v>
      </c>
      <c r="R881">
        <f t="shared" ca="1" si="1769"/>
        <v>8.9503858825477067E-3</v>
      </c>
      <c r="S881">
        <f t="shared" ca="1" si="1775"/>
        <v>-4.7630703800657481E-2</v>
      </c>
      <c r="T881">
        <f ca="1">IF(P881,T880+S881*$D881,0)</f>
        <v>-0.78009551357791573</v>
      </c>
      <c r="U881">
        <f ca="1">IF($P881,T881*Analysis!$B$28+Analysis!$B$29,0)</f>
        <v>0.26795224321104205</v>
      </c>
      <c r="V881">
        <f ca="1">U881-'Flight Input'!$U881</f>
        <v>8.9522432110420436E-3</v>
      </c>
      <c r="W881">
        <f ca="1">MEDIAN2(R881,Analysis!$B$5,2)</f>
        <v>8.9503858825477067E-3</v>
      </c>
      <c r="X881">
        <f t="shared" ref="X881:Y881" ca="1" si="1867">X880+W881*$D881</f>
        <v>-4.7630703800657481E-2</v>
      </c>
      <c r="Y881">
        <f t="shared" ca="1" si="1867"/>
        <v>-0.70369539009401749</v>
      </c>
      <c r="AA881">
        <f ca="1">AVERAGE2(W881,Analysis!$B$6,2)</f>
        <v>8.9503858825477067E-3</v>
      </c>
      <c r="AB881">
        <f t="shared" ref="AB881:AC881" ca="1" si="1868">AB880+AA881*$D881</f>
        <v>-4.7630703800657481E-2</v>
      </c>
      <c r="AC881">
        <f t="shared" ca="1" si="1868"/>
        <v>-0.70369539009401749</v>
      </c>
      <c r="AF881">
        <f ca="1">IF(B881&gt;0,C881-Analysis!$B$14,0)</f>
        <v>4.4877358542848356E-2</v>
      </c>
      <c r="AG881">
        <f ca="1">IF(B881&gt;0,AG880+AF881*$D881,0)</f>
        <v>9.9333875979651209E-2</v>
      </c>
      <c r="AH881">
        <f ca="1">IF(B881&gt;0,AH880+AG881*$D881,0)</f>
        <v>-0.34311415940629658</v>
      </c>
      <c r="AI881">
        <f ca="1">IF(AND(B881&gt;Analysis!$B$39,B881&lt;Analysis!$B$40),FilterInput(AF881,Analysis!$B$34,Analysis!$B$35),0)</f>
        <v>4.4877358542848356E-2</v>
      </c>
      <c r="AJ881">
        <f ca="1">MEDIAN2(AI881,Analysis!$B$5,2)</f>
        <v>4.4877358542848356E-2</v>
      </c>
      <c r="AK881">
        <f ca="1">AVERAGE2(AJ881,Analysis!$B$6,2)</f>
        <v>4.4877358542848356E-2</v>
      </c>
      <c r="AL881">
        <f ca="1">INTEGRAL2(R881,$B881,AL880,R880,$B880,Analysis!$B$22)</f>
        <v>-4.7630703800657516E-2</v>
      </c>
      <c r="AM881">
        <f ca="1">IF(AND(B881&lt;Analysis!$B$40,B881&gt;0),INTEGRAL2(AL881,$B881,AM880,AL880,$B880,Analysis!$B$23),0)</f>
        <v>-0.70369539009401771</v>
      </c>
      <c r="AN881">
        <f ca="1">IF($P881,AM881*Analysis!$B$30+Analysis!$B$31,0)</f>
        <v>0.27415230495299114</v>
      </c>
      <c r="AO881">
        <f ca="1">AN881-'Flight Input'!$U881</f>
        <v>1.5152304952991136E-2</v>
      </c>
      <c r="AQ881">
        <f>Analysis!$B$36*'Flight Input'!U881+IF('Flight Input'!U881 &gt; 0,Analysis!$B$37,0)</f>
        <v>-0.95536699999999997</v>
      </c>
      <c r="AR881">
        <f ca="1">_xlfn.COVARIANCE.P($AN$102:$AN$1102,'Flight Input'!U881:U1881)</f>
        <v>0</v>
      </c>
    </row>
    <row r="882" spans="1:44" x14ac:dyDescent="0.3">
      <c r="A882">
        <v>880</v>
      </c>
      <c r="B882">
        <f>'Flight Input'!M882</f>
        <v>19.109417999992729</v>
      </c>
      <c r="C882">
        <f ca="1">INDIRECT(CONCATENATE("'Flight Input'!",Analysis!$B$2,A882+2))</f>
        <v>9.9855793800000008</v>
      </c>
      <c r="D882">
        <f t="shared" si="1848"/>
        <v>2.1720999997342005E-2</v>
      </c>
      <c r="F882">
        <f t="shared" ca="1" si="1772"/>
        <v>187.87222769928945</v>
      </c>
      <c r="G882">
        <f t="shared" ca="1" si="1773"/>
        <v>1795.9104728386603</v>
      </c>
      <c r="I882">
        <f>SUM(D$2:D882)/COUNT(D$2:D882)</f>
        <v>2.1655474999996923E-2</v>
      </c>
      <c r="J882">
        <f t="shared" si="1767"/>
        <v>1.0030257935854601</v>
      </c>
      <c r="L882">
        <f ca="1">VARA(C$2:C882)</f>
        <v>9.4423019921001272E-2</v>
      </c>
      <c r="M882">
        <f t="shared" ca="1" si="1768"/>
        <v>-4.625019018243688E-3</v>
      </c>
      <c r="N882">
        <f t="shared" ca="1" si="1774"/>
        <v>4.0299539620971405</v>
      </c>
      <c r="O882" t="b">
        <f ca="1">IF(OR(O881,M882*MIN((B882-B$2)*Analysis!$B$19,1)&gt;Analysis!$B$18),TRUE,FALSE)</f>
        <v>1</v>
      </c>
      <c r="P882" t="b">
        <f>IF(OR('Flight Input'!N882=3,'Flight Input'!N882=9),TRUE,FALSE)</f>
        <v>1</v>
      </c>
      <c r="Q882">
        <f ca="1">IF(O882,Q881,SUM(C$2:C882)/COUNT(C$2:C882))+(Analysis!$D$14-500)/1000000</f>
        <v>9.8892043641174521</v>
      </c>
      <c r="R882">
        <f t="shared" ca="1" si="1769"/>
        <v>9.6375015882548709E-2</v>
      </c>
      <c r="S882">
        <f t="shared" ca="1" si="1775"/>
        <v>-4.5537342080928807E-2</v>
      </c>
      <c r="T882">
        <f ca="1">IF(P882,T881+S882*$D882,0)</f>
        <v>-0.78108463018513452</v>
      </c>
      <c r="U882">
        <f ca="1">IF($P882,T882*Analysis!$B$28+Analysis!$B$29,0)</f>
        <v>0.26745768490743266</v>
      </c>
      <c r="V882">
        <f ca="1">U882-'Flight Input'!$U882</f>
        <v>9.4576849074326508E-3</v>
      </c>
      <c r="W882">
        <f ca="1">MEDIAN2(R882,Analysis!$B$5,2)</f>
        <v>9.6375015882548709E-2</v>
      </c>
      <c r="X882">
        <f t="shared" ref="X882:Y882" ca="1" si="1869">X881+W882*$D882</f>
        <v>-4.5537342080928807E-2</v>
      </c>
      <c r="Y882">
        <f t="shared" ca="1" si="1869"/>
        <v>-0.70468450670123628</v>
      </c>
      <c r="AA882">
        <f ca="1">AVERAGE2(W882,Analysis!$B$6,2)</f>
        <v>9.6375015882548709E-2</v>
      </c>
      <c r="AB882">
        <f t="shared" ref="AB882:AC882" ca="1" si="1870">AB881+AA882*$D882</f>
        <v>-4.5537342080928807E-2</v>
      </c>
      <c r="AC882">
        <f t="shared" ca="1" si="1870"/>
        <v>-0.70468450670123628</v>
      </c>
      <c r="AF882">
        <f ca="1">IF(B882&gt;0,C882-Analysis!$B$14,0)</f>
        <v>0.13241198854284875</v>
      </c>
      <c r="AG882">
        <f ca="1">IF(B882&gt;0,AG881+AF882*$D882,0)</f>
        <v>0.10220999678243847</v>
      </c>
      <c r="AH882">
        <f ca="1">IF(B882&gt;0,AH881+AG882*$D882,0)</f>
        <v>-0.3408940560664569</v>
      </c>
      <c r="AI882">
        <f ca="1">IF(AND(B882&gt;Analysis!$B$39,B882&lt;Analysis!$B$40),FilterInput(AF882,Analysis!$B$34,Analysis!$B$35),0)</f>
        <v>0.13241198854284875</v>
      </c>
      <c r="AJ882">
        <f ca="1">MEDIAN2(AI882,Analysis!$B$5,2)</f>
        <v>0.13241198854284875</v>
      </c>
      <c r="AK882">
        <f ca="1">AVERAGE2(AJ882,Analysis!$B$6,2)</f>
        <v>0.13241198854284875</v>
      </c>
      <c r="AL882">
        <f ca="1">INTEGRAL2(R882,$B882,AL881,R881,$B881,Analysis!$B$22)</f>
        <v>-4.5537342080928842E-2</v>
      </c>
      <c r="AM882">
        <f ca="1">IF(AND(B882&lt;Analysis!$B$40,B882&gt;0),INTEGRAL2(AL882,$B882,AM881,AL881,$B881,Analysis!$B$23),0)</f>
        <v>-0.7046845067012365</v>
      </c>
      <c r="AN882">
        <f ca="1">IF($P882,AM882*Analysis!$B$30+Analysis!$B$31,0)</f>
        <v>0.27365774664938175</v>
      </c>
      <c r="AO882">
        <f ca="1">AN882-'Flight Input'!$U882</f>
        <v>1.5657746649381743E-2</v>
      </c>
      <c r="AQ882">
        <f>Analysis!$B$36*'Flight Input'!U882+IF('Flight Input'!U882 &gt; 0,Analysis!$B$37,0)</f>
        <v>-0.95735399999999993</v>
      </c>
      <c r="AR882">
        <f ca="1">_xlfn.COVARIANCE.P($AN$102:$AN$1102,'Flight Input'!U882:U1882)</f>
        <v>0</v>
      </c>
    </row>
    <row r="883" spans="1:44" x14ac:dyDescent="0.3">
      <c r="A883">
        <v>881</v>
      </c>
      <c r="B883">
        <f>'Flight Input'!M883</f>
        <v>19.121025999993435</v>
      </c>
      <c r="C883">
        <f ca="1">INDIRECT(CONCATENATE("'Flight Input'!",Analysis!$B$2,A883+2))</f>
        <v>9.9461529899999999</v>
      </c>
      <c r="D883">
        <f t="shared" si="1848"/>
        <v>1.1608000000705943E-2</v>
      </c>
      <c r="F883">
        <f t="shared" ca="1" si="1772"/>
        <v>187.98768264320441</v>
      </c>
      <c r="G883">
        <f t="shared" ca="1" si="1773"/>
        <v>1798.0926338589154</v>
      </c>
      <c r="I883">
        <f>SUM(D$2:D883)/COUNT(D$2:D883)</f>
        <v>2.1644070374572076E-2</v>
      </c>
      <c r="J883">
        <f t="shared" si="1767"/>
        <v>0.5363131702964371</v>
      </c>
      <c r="L883">
        <f ca="1">VARA(C$2:C883)</f>
        <v>9.431754536489094E-2</v>
      </c>
      <c r="M883">
        <f t="shared" ca="1" si="1768"/>
        <v>-9.0863676864161077E-3</v>
      </c>
      <c r="N883">
        <f t="shared" ca="1" si="1774"/>
        <v>-3.3964843209513438</v>
      </c>
      <c r="O883" t="b">
        <f ca="1">IF(OR(O882,M883*MIN((B883-B$2)*Analysis!$B$19,1)&gt;Analysis!$B$18),TRUE,FALSE)</f>
        <v>1</v>
      </c>
      <c r="P883" t="b">
        <f>IF(OR('Flight Input'!N883=3,'Flight Input'!N883=9),TRUE,FALSE)</f>
        <v>1</v>
      </c>
      <c r="Q883">
        <f ca="1">IF(O883,Q882,SUM(C$2:C883)/COUNT(C$2:C883))+(Analysis!$D$14-500)/1000000</f>
        <v>9.8893143641174515</v>
      </c>
      <c r="R883">
        <f t="shared" ca="1" si="1769"/>
        <v>5.6838625882548399E-2</v>
      </c>
      <c r="S883">
        <f t="shared" ca="1" si="1775"/>
        <v>-4.4877559311644062E-2</v>
      </c>
      <c r="T883">
        <f ca="1">IF(P883,T882+S883*$D883,0)</f>
        <v>-0.78160556889365573</v>
      </c>
      <c r="U883">
        <f ca="1">IF($P883,T883*Analysis!$B$28+Analysis!$B$29,0)</f>
        <v>0.26719721555317205</v>
      </c>
      <c r="V883">
        <f ca="1">U883-'Flight Input'!$U883</f>
        <v>9.1972155531720445E-3</v>
      </c>
      <c r="W883">
        <f ca="1">MEDIAN2(R883,Analysis!$B$5,2)</f>
        <v>5.6838625882548399E-2</v>
      </c>
      <c r="X883">
        <f t="shared" ref="X883:Y883" ca="1" si="1871">X882+W883*$D883</f>
        <v>-4.4877559311644062E-2</v>
      </c>
      <c r="Y883">
        <f t="shared" ca="1" si="1871"/>
        <v>-0.70520544540975749</v>
      </c>
      <c r="AA883">
        <f ca="1">AVERAGE2(W883,Analysis!$B$6,2)</f>
        <v>5.6838625882548399E-2</v>
      </c>
      <c r="AB883">
        <f t="shared" ref="AB883:AC883" ca="1" si="1872">AB882+AA883*$D883</f>
        <v>-4.4877559311644062E-2</v>
      </c>
      <c r="AC883">
        <f t="shared" ca="1" si="1872"/>
        <v>-0.70520544540975749</v>
      </c>
      <c r="AF883">
        <f ca="1">IF(B883&gt;0,C883-Analysis!$B$14,0)</f>
        <v>9.2985598542847825E-2</v>
      </c>
      <c r="AG883">
        <f ca="1">IF(B883&gt;0,AG882+AF883*$D883,0)</f>
        <v>0.10328937361038949</v>
      </c>
      <c r="AH883">
        <f ca="1">IF(B883&gt;0,AH882+AG883*$D883,0)</f>
        <v>-0.33969507301751456</v>
      </c>
      <c r="AI883">
        <f ca="1">IF(AND(B883&gt;Analysis!$B$39,B883&lt;Analysis!$B$40),FilterInput(AF883,Analysis!$B$34,Analysis!$B$35),0)</f>
        <v>9.2985598542847825E-2</v>
      </c>
      <c r="AJ883">
        <f ca="1">MEDIAN2(AI883,Analysis!$B$5,2)</f>
        <v>9.2985598542847825E-2</v>
      </c>
      <c r="AK883">
        <f ca="1">AVERAGE2(AJ883,Analysis!$B$6,2)</f>
        <v>9.2985598542847825E-2</v>
      </c>
      <c r="AL883">
        <f ca="1">INTEGRAL2(R883,$B883,AL882,R882,$B882,Analysis!$B$22)</f>
        <v>-4.4877559311644097E-2</v>
      </c>
      <c r="AM883">
        <f ca="1">IF(AND(B883&lt;Analysis!$B$40,B883&gt;0),INTEGRAL2(AL883,$B883,AM882,AL882,$B882,Analysis!$B$23),0)</f>
        <v>-0.70520544540975771</v>
      </c>
      <c r="AN883">
        <f ca="1">IF($P883,AM883*Analysis!$B$30+Analysis!$B$31,0)</f>
        <v>0.27339727729512114</v>
      </c>
      <c r="AO883">
        <f ca="1">AN883-'Flight Input'!$U883</f>
        <v>1.5397277295121137E-2</v>
      </c>
      <c r="AQ883">
        <f>Analysis!$B$36*'Flight Input'!U883+IF('Flight Input'!U883 &gt; 0,Analysis!$B$37,0)</f>
        <v>-0.95735399999999993</v>
      </c>
      <c r="AR883">
        <f ca="1">_xlfn.COVARIANCE.P($AN$102:$AN$1102,'Flight Input'!U883:U1883)</f>
        <v>0</v>
      </c>
    </row>
    <row r="884" spans="1:44" x14ac:dyDescent="0.3">
      <c r="A884">
        <v>882</v>
      </c>
      <c r="B884">
        <f>'Flight Input'!M884</f>
        <v>19.135913999998593</v>
      </c>
      <c r="C884">
        <f ca="1">INDIRECT(CONCATENATE("'Flight Input'!",Analysis!$B$2,A884+2))</f>
        <v>10.017314730000001</v>
      </c>
      <c r="D884">
        <f t="shared" si="1848"/>
        <v>1.4888000005157664E-2</v>
      </c>
      <c r="F884">
        <f t="shared" ca="1" si="1772"/>
        <v>188.13682042495631</v>
      </c>
      <c r="G884">
        <f t="shared" ca="1" si="1773"/>
        <v>1800.8936148423725</v>
      </c>
      <c r="I884">
        <f>SUM(D$2:D884)/COUNT(D$2:D884)</f>
        <v>2.1636410430842582E-2</v>
      </c>
      <c r="J884">
        <f t="shared" si="1767"/>
        <v>0.68809935237385322</v>
      </c>
      <c r="L884">
        <f ca="1">VARA(C$2:C884)</f>
        <v>9.4224279984024023E-2</v>
      </c>
      <c r="M884">
        <f t="shared" ca="1" si="1768"/>
        <v>-6.2644667406371894E-3</v>
      </c>
      <c r="N884">
        <f t="shared" ca="1" si="1774"/>
        <v>4.7798052105956632</v>
      </c>
      <c r="O884" t="b">
        <f ca="1">IF(OR(O883,M884*MIN((B884-B$2)*Analysis!$B$19,1)&gt;Analysis!$B$18),TRUE,FALSE)</f>
        <v>1</v>
      </c>
      <c r="P884" t="b">
        <f>IF(OR('Flight Input'!N884=3,'Flight Input'!N884=9),TRUE,FALSE)</f>
        <v>1</v>
      </c>
      <c r="Q884">
        <f ca="1">IF(O884,Q883,SUM(C$2:C884)/COUNT(C$2:C884))+(Analysis!$D$14-500)/1000000</f>
        <v>9.8894243641174508</v>
      </c>
      <c r="R884">
        <f t="shared" ca="1" si="1769"/>
        <v>0.12789036588254987</v>
      </c>
      <c r="S884">
        <f t="shared" ca="1" si="1775"/>
        <v>-4.2973527543725042E-2</v>
      </c>
      <c r="T884">
        <f ca="1">IF(P884,T883+S884*$D884,0)</f>
        <v>-0.78224535877194834</v>
      </c>
      <c r="U884">
        <f ca="1">IF($P884,T884*Analysis!$B$28+Analysis!$B$29,0)</f>
        <v>0.26687732061402575</v>
      </c>
      <c r="V884">
        <f ca="1">U884-'Flight Input'!$U884</f>
        <v>8.877320614025741E-3</v>
      </c>
      <c r="W884">
        <f ca="1">MEDIAN2(R884,Analysis!$B$5,2)</f>
        <v>0.12789036588254987</v>
      </c>
      <c r="X884">
        <f t="shared" ref="X884:Y884" ca="1" si="1873">X883+W884*$D884</f>
        <v>-4.2973527543725042E-2</v>
      </c>
      <c r="Y884">
        <f t="shared" ca="1" si="1873"/>
        <v>-0.7058452352880501</v>
      </c>
      <c r="AA884">
        <f ca="1">AVERAGE2(W884,Analysis!$B$6,2)</f>
        <v>0.12789036588254987</v>
      </c>
      <c r="AB884">
        <f t="shared" ref="AB884:AC884" ca="1" si="1874">AB883+AA884*$D884</f>
        <v>-4.2973527543725042E-2</v>
      </c>
      <c r="AC884">
        <f t="shared" ca="1" si="1874"/>
        <v>-0.7058452352880501</v>
      </c>
      <c r="AF884">
        <f ca="1">IF(B884&gt;0,C884-Analysis!$B$14,0)</f>
        <v>0.16414733854284869</v>
      </c>
      <c r="AG884">
        <f ca="1">IF(B884&gt;0,AG883+AF884*$D884,0)</f>
        <v>0.10573319918746205</v>
      </c>
      <c r="AH884">
        <f ca="1">IF(B884&gt;0,AH883+AG884*$D884,0)</f>
        <v>-0.33812091714746628</v>
      </c>
      <c r="AI884">
        <f ca="1">IF(AND(B884&gt;Analysis!$B$39,B884&lt;Analysis!$B$40),FilterInput(AF884,Analysis!$B$34,Analysis!$B$35),0)</f>
        <v>0.16414733854284869</v>
      </c>
      <c r="AJ884">
        <f ca="1">MEDIAN2(AI884,Analysis!$B$5,2)</f>
        <v>0.16414733854284869</v>
      </c>
      <c r="AK884">
        <f ca="1">AVERAGE2(AJ884,Analysis!$B$6,2)</f>
        <v>0.16414733854284869</v>
      </c>
      <c r="AL884">
        <f ca="1">INTEGRAL2(R884,$B884,AL883,R883,$B883,Analysis!$B$22)</f>
        <v>-4.2973527543725076E-2</v>
      </c>
      <c r="AM884">
        <f ca="1">IF(AND(B884&lt;Analysis!$B$40,B884&gt;0),INTEGRAL2(AL884,$B884,AM883,AL883,$B883,Analysis!$B$23),0)</f>
        <v>-0.70584523528805032</v>
      </c>
      <c r="AN884">
        <f ca="1">IF($P884,AM884*Analysis!$B$30+Analysis!$B$31,0)</f>
        <v>0.27307738235597484</v>
      </c>
      <c r="AO884">
        <f ca="1">AN884-'Flight Input'!$U884</f>
        <v>1.5077382355974833E-2</v>
      </c>
      <c r="AQ884">
        <f>Analysis!$B$36*'Flight Input'!U884+IF('Flight Input'!U884 &gt; 0,Analysis!$B$37,0)</f>
        <v>-0.95735399999999993</v>
      </c>
      <c r="AR884">
        <f ca="1">_xlfn.COVARIANCE.P($AN$102:$AN$1102,'Flight Input'!U884:U1884)</f>
        <v>0</v>
      </c>
    </row>
    <row r="885" spans="1:44" x14ac:dyDescent="0.3">
      <c r="A885">
        <v>883</v>
      </c>
      <c r="B885">
        <f>'Flight Input'!M885</f>
        <v>19.192383000001428</v>
      </c>
      <c r="C885">
        <f ca="1">INDIRECT(CONCATENATE("'Flight Input'!",Analysis!$B$2,A885+2))</f>
        <v>9.9769956300000011</v>
      </c>
      <c r="D885">
        <f t="shared" si="1848"/>
        <v>5.6469000002834946E-2</v>
      </c>
      <c r="F885">
        <f t="shared" ca="1" si="1772"/>
        <v>188.70021139121508</v>
      </c>
      <c r="G885">
        <f t="shared" ca="1" si="1773"/>
        <v>1811.5493270799579</v>
      </c>
      <c r="I885">
        <f>SUM(D$2:D885)/COUNT(D$2:D885)</f>
        <v>2.1675858437152879E-2</v>
      </c>
      <c r="J885">
        <f t="shared" si="1767"/>
        <v>2.6051563386318248</v>
      </c>
      <c r="L885">
        <f ca="1">VARA(C$2:C885)</f>
        <v>9.4123023057921903E-2</v>
      </c>
      <c r="M885">
        <f t="shared" ca="1" si="1768"/>
        <v>-1.7931418317490321E-3</v>
      </c>
      <c r="N885">
        <f t="shared" ca="1" si="1774"/>
        <v>-0.71400414383069377</v>
      </c>
      <c r="O885" t="b">
        <f ca="1">IF(OR(O884,M885*MIN((B885-B$2)*Analysis!$B$19,1)&gt;Analysis!$B$18),TRUE,FALSE)</f>
        <v>1</v>
      </c>
      <c r="P885" t="b">
        <f>IF(OR('Flight Input'!N885=3,'Flight Input'!N885=9),TRUE,FALSE)</f>
        <v>1</v>
      </c>
      <c r="Q885">
        <f ca="1">IF(O885,Q884,SUM(C$2:C885)/COUNT(C$2:C885))+(Analysis!$D$14-500)/1000000</f>
        <v>9.8895343641174502</v>
      </c>
      <c r="R885">
        <f t="shared" ca="1" si="1769"/>
        <v>8.7461265882550876E-2</v>
      </c>
      <c r="S885">
        <f t="shared" ca="1" si="1775"/>
        <v>-3.8034677320355328E-2</v>
      </c>
      <c r="T885">
        <f ca="1">IF(P885,T884+S885*$D885,0)</f>
        <v>-0.78439313896565932</v>
      </c>
      <c r="U885">
        <f ca="1">IF($P885,T885*Analysis!$B$28+Analysis!$B$29,0)</f>
        <v>0.26580343051717026</v>
      </c>
      <c r="V885">
        <f ca="1">U885-'Flight Input'!$U885</f>
        <v>7.8034305171702512E-3</v>
      </c>
      <c r="W885">
        <f ca="1">MEDIAN2(R885,Analysis!$B$5,2)</f>
        <v>8.7461265882550876E-2</v>
      </c>
      <c r="X885">
        <f t="shared" ref="X885:Y885" ca="1" si="1875">X884+W885*$D885</f>
        <v>-3.8034677320355328E-2</v>
      </c>
      <c r="Y885">
        <f t="shared" ca="1" si="1875"/>
        <v>-0.70799301548176108</v>
      </c>
      <c r="AA885">
        <f ca="1">AVERAGE2(W885,Analysis!$B$6,2)</f>
        <v>8.7461265882550876E-2</v>
      </c>
      <c r="AB885">
        <f t="shared" ref="AB885:AC885" ca="1" si="1876">AB884+AA885*$D885</f>
        <v>-3.8034677320355328E-2</v>
      </c>
      <c r="AC885">
        <f t="shared" ca="1" si="1876"/>
        <v>-0.70799301548176108</v>
      </c>
      <c r="AF885">
        <f ca="1">IF(B885&gt;0,C885-Analysis!$B$14,0)</f>
        <v>0.12382823854284908</v>
      </c>
      <c r="AG885">
        <f ca="1">IF(B885&gt;0,AG884+AF885*$D885,0)</f>
        <v>0.11272565599008924</v>
      </c>
      <c r="AH885">
        <f ca="1">IF(B885&gt;0,AH884+AG885*$D885,0)</f>
        <v>-0.33175541207904236</v>
      </c>
      <c r="AI885">
        <f ca="1">IF(AND(B885&gt;Analysis!$B$39,B885&lt;Analysis!$B$40),FilterInput(AF885,Analysis!$B$34,Analysis!$B$35),0)</f>
        <v>0.12382823854284908</v>
      </c>
      <c r="AJ885">
        <f ca="1">MEDIAN2(AI885,Analysis!$B$5,2)</f>
        <v>0.12382823854284908</v>
      </c>
      <c r="AK885">
        <f ca="1">AVERAGE2(AJ885,Analysis!$B$6,2)</f>
        <v>0.12382823854284908</v>
      </c>
      <c r="AL885">
        <f ca="1">INTEGRAL2(R885,$B885,AL884,R884,$B884,Analysis!$B$22)</f>
        <v>-3.8034677320355363E-2</v>
      </c>
      <c r="AM885">
        <f ca="1">IF(AND(B885&lt;Analysis!$B$40,B885&gt;0),INTEGRAL2(AL885,$B885,AM884,AL884,$B884,Analysis!$B$23),0)</f>
        <v>-0.7079930154817613</v>
      </c>
      <c r="AN885">
        <f ca="1">IF($P885,AM885*Analysis!$B$30+Analysis!$B$31,0)</f>
        <v>0.27200349225911935</v>
      </c>
      <c r="AO885">
        <f ca="1">AN885-'Flight Input'!$U885</f>
        <v>1.4003492259119343E-2</v>
      </c>
      <c r="AQ885">
        <f>Analysis!$B$36*'Flight Input'!U885+IF('Flight Input'!U885 &gt; 0,Analysis!$B$37,0)</f>
        <v>-0.95735399999999993</v>
      </c>
      <c r="AR885">
        <f ca="1">_xlfn.COVARIANCE.P($AN$102:$AN$1102,'Flight Input'!U885:U1885)</f>
        <v>0</v>
      </c>
    </row>
    <row r="886" spans="1:44" x14ac:dyDescent="0.3">
      <c r="A886">
        <v>884</v>
      </c>
      <c r="B886">
        <f>'Flight Input'!M886</f>
        <v>19.210042999999132</v>
      </c>
      <c r="C886">
        <f ca="1">INDIRECT(CONCATENATE("'Flight Input'!",Analysis!$B$2,A886+2))</f>
        <v>10.20686355</v>
      </c>
      <c r="D886">
        <f t="shared" si="1848"/>
        <v>1.765999999770429E-2</v>
      </c>
      <c r="F886">
        <f t="shared" ca="1" si="1772"/>
        <v>188.88046460148465</v>
      </c>
      <c r="G886">
        <f t="shared" ca="1" si="1773"/>
        <v>1814.8849560843867</v>
      </c>
      <c r="I886">
        <f>SUM(D$2:D886)/COUNT(D$2:D886)</f>
        <v>2.1671315610863908E-2</v>
      </c>
      <c r="J886">
        <f t="shared" si="1767"/>
        <v>0.81490207215898181</v>
      </c>
      <c r="L886">
        <f ca="1">VARA(C$2:C886)</f>
        <v>9.411771221706676E-2</v>
      </c>
      <c r="M886">
        <f t="shared" ca="1" si="1768"/>
        <v>-3.0072711527940352E-4</v>
      </c>
      <c r="N886">
        <f t="shared" ca="1" si="1774"/>
        <v>13.016303512450742</v>
      </c>
      <c r="O886" t="b">
        <f ca="1">IF(OR(O885,M886*MIN((B886-B$2)*Analysis!$B$19,1)&gt;Analysis!$B$18),TRUE,FALSE)</f>
        <v>1</v>
      </c>
      <c r="P886" t="b">
        <f>IF(OR('Flight Input'!N886=3,'Flight Input'!N886=9),TRUE,FALSE)</f>
        <v>1</v>
      </c>
      <c r="Q886">
        <f ca="1">IF(O886,Q885,SUM(C$2:C886)/COUNT(C$2:C886))+(Analysis!$D$14-500)/1000000</f>
        <v>9.8896443641174496</v>
      </c>
      <c r="R886">
        <f t="shared" ca="1" si="1769"/>
        <v>0.31721918588254994</v>
      </c>
      <c r="S886">
        <f t="shared" ca="1" si="1775"/>
        <v>-3.2432586498397739E-2</v>
      </c>
      <c r="T886">
        <f ca="1">IF(P886,T885+S886*$D886,0)</f>
        <v>-0.78496589844314657</v>
      </c>
      <c r="U886">
        <f ca="1">IF($P886,T886*Analysis!$B$28+Analysis!$B$29,0)</f>
        <v>0.26551705077842663</v>
      </c>
      <c r="V886">
        <f ca="1">U886-'Flight Input'!$U886</f>
        <v>7.5170507784266261E-3</v>
      </c>
      <c r="W886">
        <f ca="1">MEDIAN2(R886,Analysis!$B$5,2)</f>
        <v>0.31721918588254994</v>
      </c>
      <c r="X886">
        <f t="shared" ref="X886:Y886" ca="1" si="1877">X885+W886*$D886</f>
        <v>-3.2432586498397739E-2</v>
      </c>
      <c r="Y886">
        <f t="shared" ca="1" si="1877"/>
        <v>-0.70856577495924833</v>
      </c>
      <c r="AA886">
        <f ca="1">AVERAGE2(W886,Analysis!$B$6,2)</f>
        <v>0.31721918588254994</v>
      </c>
      <c r="AB886">
        <f t="shared" ref="AB886:AC886" ca="1" si="1878">AB885+AA886*$D886</f>
        <v>-3.2432586498397739E-2</v>
      </c>
      <c r="AC886">
        <f t="shared" ca="1" si="1878"/>
        <v>-0.70856577495924833</v>
      </c>
      <c r="AF886">
        <f ca="1">IF(B886&gt;0,C886-Analysis!$B$14,0)</f>
        <v>0.35369615854284753</v>
      </c>
      <c r="AG886">
        <f ca="1">IF(B886&gt;0,AG885+AF886*$D886,0)</f>
        <v>0.11897193014914395</v>
      </c>
      <c r="AH886">
        <f ca="1">IF(B886&gt;0,AH885+AG886*$D886,0)</f>
        <v>-0.3296543677928816</v>
      </c>
      <c r="AI886">
        <f ca="1">IF(AND(B886&gt;Analysis!$B$39,B886&lt;Analysis!$B$40),FilterInput(AF886,Analysis!$B$34,Analysis!$B$35),0)</f>
        <v>0.35369615854284753</v>
      </c>
      <c r="AJ886">
        <f ca="1">MEDIAN2(AI886,Analysis!$B$5,2)</f>
        <v>0.35369615854284753</v>
      </c>
      <c r="AK886">
        <f ca="1">AVERAGE2(AJ886,Analysis!$B$6,2)</f>
        <v>0.35369615854284753</v>
      </c>
      <c r="AL886">
        <f ca="1">INTEGRAL2(R886,$B886,AL885,R885,$B885,Analysis!$B$22)</f>
        <v>-3.2432586498397774E-2</v>
      </c>
      <c r="AM886">
        <f ca="1">IF(AND(B886&lt;Analysis!$B$40,B886&gt;0),INTEGRAL2(AL886,$B886,AM885,AL885,$B885,Analysis!$B$23),0)</f>
        <v>-0.70856577495924855</v>
      </c>
      <c r="AN886">
        <f ca="1">IF($P886,AM886*Analysis!$B$30+Analysis!$B$31,0)</f>
        <v>0.27171711252037573</v>
      </c>
      <c r="AO886">
        <f ca="1">AN886-'Flight Input'!$U886</f>
        <v>1.3717112520375718E-2</v>
      </c>
      <c r="AQ886">
        <f>Analysis!$B$36*'Flight Input'!U886+IF('Flight Input'!U886 &gt; 0,Analysis!$B$37,0)</f>
        <v>-0.95735399999999993</v>
      </c>
      <c r="AR886">
        <f ca="1">_xlfn.COVARIANCE.P($AN$102:$AN$1102,'Flight Input'!U886:U1886)</f>
        <v>0</v>
      </c>
    </row>
    <row r="887" spans="1:44" x14ac:dyDescent="0.3">
      <c r="A887">
        <v>885</v>
      </c>
      <c r="B887">
        <f>'Flight Input'!M887</f>
        <v>19.269948000001023</v>
      </c>
      <c r="C887">
        <f ca="1">INDIRECT(CONCATENATE("'Flight Input'!",Analysis!$B$2,A887+2))</f>
        <v>10.18581129</v>
      </c>
      <c r="D887">
        <f t="shared" si="1848"/>
        <v>5.9905000001890585E-2</v>
      </c>
      <c r="F887">
        <f t="shared" ca="1" si="1772"/>
        <v>189.49064562683137</v>
      </c>
      <c r="G887">
        <f t="shared" ca="1" si="1773"/>
        <v>1826.2363932110202</v>
      </c>
      <c r="I887">
        <f>SUM(D$2:D887)/COUNT(D$2:D887)</f>
        <v>2.1714517514130605E-2</v>
      </c>
      <c r="J887">
        <f t="shared" si="1767"/>
        <v>2.758753445150588</v>
      </c>
      <c r="L887">
        <f ca="1">VARA(C$2:C887)</f>
        <v>9.4098482279179399E-2</v>
      </c>
      <c r="M887">
        <f t="shared" ca="1" si="1768"/>
        <v>-3.2100722622074472E-4</v>
      </c>
      <c r="N887">
        <f t="shared" ca="1" si="1774"/>
        <v>-0.35142742674793381</v>
      </c>
      <c r="O887" t="b">
        <f ca="1">IF(OR(O886,M887*MIN((B887-B$2)*Analysis!$B$19,1)&gt;Analysis!$B$18),TRUE,FALSE)</f>
        <v>1</v>
      </c>
      <c r="P887" t="b">
        <f>IF(OR('Flight Input'!N887=3,'Flight Input'!N887=9),TRUE,FALSE)</f>
        <v>1</v>
      </c>
      <c r="Q887">
        <f ca="1">IF(O887,Q886,SUM(C$2:C887)/COUNT(C$2:C887))+(Analysis!$D$14-500)/1000000</f>
        <v>9.889754364117449</v>
      </c>
      <c r="R887">
        <f t="shared" ca="1" si="1769"/>
        <v>0.29605692588255117</v>
      </c>
      <c r="S887">
        <f t="shared" ca="1" si="1775"/>
        <v>-1.4697296352843791E-2</v>
      </c>
      <c r="T887">
        <f ca="1">IF(P887,T886+S887*$D887,0)</f>
        <v>-0.78584633998119147</v>
      </c>
      <c r="U887">
        <f ca="1">IF($P887,T887*Analysis!$B$28+Analysis!$B$29,0)</f>
        <v>0.26507683000940419</v>
      </c>
      <c r="V887">
        <f ca="1">U887-'Flight Input'!$U887</f>
        <v>7.0768300094041781E-3</v>
      </c>
      <c r="W887">
        <f ca="1">MEDIAN2(R887,Analysis!$B$5,2)</f>
        <v>0.29605692588255117</v>
      </c>
      <c r="X887">
        <f t="shared" ref="X887:Y887" ca="1" si="1879">X886+W887*$D887</f>
        <v>-1.4697296352843791E-2</v>
      </c>
      <c r="Y887">
        <f t="shared" ca="1" si="1879"/>
        <v>-0.70944621649729322</v>
      </c>
      <c r="AA887">
        <f ca="1">AVERAGE2(W887,Analysis!$B$6,2)</f>
        <v>0.29605692588255117</v>
      </c>
      <c r="AB887">
        <f t="shared" ref="AB887:AC887" ca="1" si="1880">AB886+AA887*$D887</f>
        <v>-1.4697296352843791E-2</v>
      </c>
      <c r="AC887">
        <f t="shared" ca="1" si="1880"/>
        <v>-0.70944621649729322</v>
      </c>
      <c r="AF887">
        <f ca="1">IF(B887&gt;0,C887-Analysis!$B$14,0)</f>
        <v>0.33264389854284815</v>
      </c>
      <c r="AG887">
        <f ca="1">IF(B887&gt;0,AG886+AF887*$D887,0)</f>
        <v>0.13889896289198217</v>
      </c>
      <c r="AH887">
        <f ca="1">IF(B887&gt;0,AH886+AG887*$D887,0)</f>
        <v>-0.32133362542057481</v>
      </c>
      <c r="AI887">
        <f ca="1">IF(AND(B887&gt;Analysis!$B$39,B887&lt;Analysis!$B$40),FilterInput(AF887,Analysis!$B$34,Analysis!$B$35),0)</f>
        <v>0.33264389854284815</v>
      </c>
      <c r="AJ887">
        <f ca="1">MEDIAN2(AI887,Analysis!$B$5,2)</f>
        <v>0.33264389854284815</v>
      </c>
      <c r="AK887">
        <f ca="1">AVERAGE2(AJ887,Analysis!$B$6,2)</f>
        <v>0.33264389854284815</v>
      </c>
      <c r="AL887">
        <f ca="1">INTEGRAL2(R887,$B887,AL886,R886,$B886,Analysis!$B$22)</f>
        <v>-1.4697296352843826E-2</v>
      </c>
      <c r="AM887">
        <f ca="1">IF(AND(B887&lt;Analysis!$B$40,B887&gt;0),INTEGRAL2(AL887,$B887,AM886,AL886,$B886,Analysis!$B$23),0)</f>
        <v>-0.70944621649729345</v>
      </c>
      <c r="AN887">
        <f ca="1">IF($P887,AM887*Analysis!$B$30+Analysis!$B$31,0)</f>
        <v>0.27127689175135328</v>
      </c>
      <c r="AO887">
        <f ca="1">AN887-'Flight Input'!$U887</f>
        <v>1.327689175135327E-2</v>
      </c>
      <c r="AQ887">
        <f>Analysis!$B$36*'Flight Input'!U887+IF('Flight Input'!U887 &gt; 0,Analysis!$B$37,0)</f>
        <v>-0.95735399999999993</v>
      </c>
      <c r="AR887">
        <f ca="1">_xlfn.COVARIANCE.P($AN$102:$AN$1102,'Flight Input'!U887:U1887)</f>
        <v>0</v>
      </c>
    </row>
    <row r="888" spans="1:44" x14ac:dyDescent="0.3">
      <c r="A888">
        <v>886</v>
      </c>
      <c r="B888">
        <f>'Flight Input'!M888</f>
        <v>19.277885999996215</v>
      </c>
      <c r="C888">
        <f ca="1">INDIRECT(CONCATENATE("'Flight Input'!",Analysis!$B$2,A888+2))</f>
        <v>10.147650390000001</v>
      </c>
      <c r="D888">
        <f t="shared" si="1848"/>
        <v>7.9379999951925129E-3</v>
      </c>
      <c r="F888">
        <f t="shared" ca="1" si="1772"/>
        <v>189.57119767557839</v>
      </c>
      <c r="G888">
        <f t="shared" ca="1" si="1773"/>
        <v>1827.7412093772575</v>
      </c>
      <c r="I888">
        <f>SUM(D$2:D888)/COUNT(D$2:D888)</f>
        <v>2.1698968397292077E-2</v>
      </c>
      <c r="J888">
        <f t="shared" si="1767"/>
        <v>0.36582384239903015</v>
      </c>
      <c r="L888">
        <f ca="1">VARA(C$2:C888)</f>
        <v>9.4056862940286215E-2</v>
      </c>
      <c r="M888">
        <f t="shared" ca="1" si="1768"/>
        <v>-5.2430510101272275E-3</v>
      </c>
      <c r="N888">
        <f t="shared" ca="1" si="1774"/>
        <v>-4.8073696174238796</v>
      </c>
      <c r="O888" t="b">
        <f ca="1">IF(OR(O887,M888*MIN((B888-B$2)*Analysis!$B$19,1)&gt;Analysis!$B$18),TRUE,FALSE)</f>
        <v>1</v>
      </c>
      <c r="P888" t="b">
        <f>IF(OR('Flight Input'!N888=3,'Flight Input'!N888=9),TRUE,FALSE)</f>
        <v>1</v>
      </c>
      <c r="Q888">
        <f ca="1">IF(O888,Q887,SUM(C$2:C888)/COUNT(C$2:C888))+(Analysis!$D$14-500)/1000000</f>
        <v>9.8898643641174484</v>
      </c>
      <c r="R888">
        <f t="shared" ca="1" si="1769"/>
        <v>0.25778602588255239</v>
      </c>
      <c r="S888">
        <f t="shared" ca="1" si="1775"/>
        <v>-1.2650990880627393E-2</v>
      </c>
      <c r="T888">
        <f ca="1">IF(P888,T887+S888*$D888,0)</f>
        <v>-0.78594676354674109</v>
      </c>
      <c r="U888">
        <f ca="1">IF($P888,T888*Analysis!$B$28+Analysis!$B$29,0)</f>
        <v>0.26502661822662937</v>
      </c>
      <c r="V888">
        <f ca="1">U888-'Flight Input'!$U888</f>
        <v>8.0266182266293673E-3</v>
      </c>
      <c r="W888">
        <f ca="1">MEDIAN2(R888,Analysis!$B$5,2)</f>
        <v>0.25778602588255239</v>
      </c>
      <c r="X888">
        <f t="shared" ref="X888:Y888" ca="1" si="1881">X887+W888*$D888</f>
        <v>-1.2650990880627393E-2</v>
      </c>
      <c r="Y888">
        <f t="shared" ca="1" si="1881"/>
        <v>-0.70954664006284285</v>
      </c>
      <c r="AA888">
        <f ca="1">AVERAGE2(W888,Analysis!$B$6,2)</f>
        <v>0.25778602588255239</v>
      </c>
      <c r="AB888">
        <f t="shared" ref="AB888:AC888" ca="1" si="1882">AB887+AA888*$D888</f>
        <v>-1.2650990880627393E-2</v>
      </c>
      <c r="AC888">
        <f t="shared" ca="1" si="1882"/>
        <v>-0.70954664006284285</v>
      </c>
      <c r="AF888">
        <f ca="1">IF(B888&gt;0,C888-Analysis!$B$14,0)</f>
        <v>0.29448299854284876</v>
      </c>
      <c r="AG888">
        <f ca="1">IF(B888&gt;0,AG887+AF888*$D888,0)</f>
        <v>0.14123656893299957</v>
      </c>
      <c r="AH888">
        <f ca="1">IF(B888&gt;0,AH887+AG888*$D888,0)</f>
        <v>-0.32021248953706366</v>
      </c>
      <c r="AI888">
        <f ca="1">IF(AND(B888&gt;Analysis!$B$39,B888&lt;Analysis!$B$40),FilterInput(AF888,Analysis!$B$34,Analysis!$B$35),0)</f>
        <v>0.29448299854284876</v>
      </c>
      <c r="AJ888">
        <f ca="1">MEDIAN2(AI888,Analysis!$B$5,2)</f>
        <v>0.29448299854284876</v>
      </c>
      <c r="AK888">
        <f ca="1">AVERAGE2(AJ888,Analysis!$B$6,2)</f>
        <v>0.29448299854284876</v>
      </c>
      <c r="AL888">
        <f ca="1">INTEGRAL2(R888,$B888,AL887,R887,$B887,Analysis!$B$22)</f>
        <v>-1.2650990880627428E-2</v>
      </c>
      <c r="AM888">
        <f ca="1">IF(AND(B888&lt;Analysis!$B$40,B888&gt;0),INTEGRAL2(AL888,$B888,AM887,AL887,$B887,Analysis!$B$23),0)</f>
        <v>-0.70954664006284307</v>
      </c>
      <c r="AN888">
        <f ca="1">IF($P888,AM888*Analysis!$B$30+Analysis!$B$31,0)</f>
        <v>0.27122667996857847</v>
      </c>
      <c r="AO888">
        <f ca="1">AN888-'Flight Input'!$U888</f>
        <v>1.422667996857846E-2</v>
      </c>
      <c r="AQ888">
        <f>Analysis!$B$36*'Flight Input'!U888+IF('Flight Input'!U888 &gt; 0,Analysis!$B$37,0)</f>
        <v>-0.95934099999999989</v>
      </c>
      <c r="AR888">
        <f ca="1">_xlfn.COVARIANCE.P($AN$102:$AN$1102,'Flight Input'!U888:U1888)</f>
        <v>0</v>
      </c>
    </row>
    <row r="889" spans="1:44" x14ac:dyDescent="0.3">
      <c r="A889">
        <v>887</v>
      </c>
      <c r="B889">
        <f>'Flight Input'!M889</f>
        <v>19.330692000003182</v>
      </c>
      <c r="C889">
        <f ca="1">INDIRECT(CONCATENATE("'Flight Input'!",Analysis!$B$2,A889+2))</f>
        <v>10.226640509999999</v>
      </c>
      <c r="D889">
        <f t="shared" si="1848"/>
        <v>5.2806000006967224E-2</v>
      </c>
      <c r="F889">
        <f t="shared" ca="1" si="1772"/>
        <v>190.11122565442071</v>
      </c>
      <c r="G889">
        <f t="shared" ca="1" si="1773"/>
        <v>1837.7802227604893</v>
      </c>
      <c r="I889">
        <f>SUM(D$2:D889)/COUNT(D$2:D889)</f>
        <v>2.1734038331463073E-2</v>
      </c>
      <c r="J889">
        <f t="shared" si="1767"/>
        <v>2.4296451125018548</v>
      </c>
      <c r="L889">
        <f ca="1">VARA(C$2:C889)</f>
        <v>9.4064752222692338E-2</v>
      </c>
      <c r="M889">
        <f t="shared" ca="1" si="1768"/>
        <v>1.4940124995421709E-4</v>
      </c>
      <c r="N889">
        <f t="shared" ca="1" si="1774"/>
        <v>1.4958550162780089</v>
      </c>
      <c r="O889" t="b">
        <f ca="1">IF(OR(O888,M889*MIN((B889-B$2)*Analysis!$B$19,1)&gt;Analysis!$B$18),TRUE,FALSE)</f>
        <v>1</v>
      </c>
      <c r="P889" t="b">
        <f>IF(OR('Flight Input'!N889=3,'Flight Input'!N889=9),TRUE,FALSE)</f>
        <v>1</v>
      </c>
      <c r="Q889">
        <f ca="1">IF(O889,Q888,SUM(C$2:C889)/COUNT(C$2:C889))+(Analysis!$D$14-500)/1000000</f>
        <v>9.8899743641174478</v>
      </c>
      <c r="R889">
        <f t="shared" ca="1" si="1769"/>
        <v>0.3366661458825515</v>
      </c>
      <c r="S889">
        <f t="shared" ca="1" si="1775"/>
        <v>5.1270016211922512E-3</v>
      </c>
      <c r="T889">
        <f ca="1">IF(P889,T888+S889*$D889,0)</f>
        <v>-0.78567602709909667</v>
      </c>
      <c r="U889">
        <f ca="1">IF($P889,T889*Analysis!$B$28+Analysis!$B$29,0)</f>
        <v>0.26516198645045158</v>
      </c>
      <c r="V889">
        <f ca="1">U889-'Flight Input'!$U889</f>
        <v>8.1619864504515749E-3</v>
      </c>
      <c r="W889">
        <f ca="1">MEDIAN2(R889,Analysis!$B$5,2)</f>
        <v>0.3366661458825515</v>
      </c>
      <c r="X889">
        <f t="shared" ref="X889:Y889" ca="1" si="1883">X888+W889*$D889</f>
        <v>5.1270016211922512E-3</v>
      </c>
      <c r="Y889">
        <f t="shared" ca="1" si="1883"/>
        <v>-0.70927590361519843</v>
      </c>
      <c r="AA889">
        <f ca="1">AVERAGE2(W889,Analysis!$B$6,2)</f>
        <v>0.3366661458825515</v>
      </c>
      <c r="AB889">
        <f t="shared" ref="AB889:AC889" ca="1" si="1884">AB888+AA889*$D889</f>
        <v>5.1270016211922512E-3</v>
      </c>
      <c r="AC889">
        <f t="shared" ca="1" si="1884"/>
        <v>-0.70927590361519843</v>
      </c>
      <c r="AF889">
        <f ca="1">IF(B889&gt;0,C889-Analysis!$B$14,0)</f>
        <v>0.37347311854284726</v>
      </c>
      <c r="AG889">
        <f ca="1">IF(B889&gt;0,AG888+AF889*$D889,0)</f>
        <v>0.16095819043337523</v>
      </c>
      <c r="AH889">
        <f ca="1">IF(B889&gt;0,AH888+AG889*$D889,0)</f>
        <v>-0.31171293133191741</v>
      </c>
      <c r="AI889">
        <f ca="1">IF(AND(B889&gt;Analysis!$B$39,B889&lt;Analysis!$B$40),FilterInput(AF889,Analysis!$B$34,Analysis!$B$35),0)</f>
        <v>0.37347311854284726</v>
      </c>
      <c r="AJ889">
        <f ca="1">MEDIAN2(AI889,Analysis!$B$5,2)</f>
        <v>0.37347311854284726</v>
      </c>
      <c r="AK889">
        <f ca="1">AVERAGE2(AJ889,Analysis!$B$6,2)</f>
        <v>0.37347311854284726</v>
      </c>
      <c r="AL889">
        <f ca="1">INTEGRAL2(R889,$B889,AL888,R888,$B888,Analysis!$B$22)</f>
        <v>5.1270016211922157E-3</v>
      </c>
      <c r="AM889">
        <f ca="1">IF(AND(B889&lt;Analysis!$B$40,B889&gt;0),INTEGRAL2(AL889,$B889,AM888,AL888,$B888,Analysis!$B$23),0)</f>
        <v>-0.70927590361519866</v>
      </c>
      <c r="AN889">
        <f ca="1">IF($P889,AM889*Analysis!$B$30+Analysis!$B$31,0)</f>
        <v>0.27136204819240067</v>
      </c>
      <c r="AO889">
        <f ca="1">AN889-'Flight Input'!$U889</f>
        <v>1.4362048192400667E-2</v>
      </c>
      <c r="AQ889">
        <f>Analysis!$B$36*'Flight Input'!U889+IF('Flight Input'!U889 &gt; 0,Analysis!$B$37,0)</f>
        <v>-0.95934099999999989</v>
      </c>
      <c r="AR889">
        <f ca="1">_xlfn.COVARIANCE.P($AN$102:$AN$1102,'Flight Input'!U889:U1889)</f>
        <v>0</v>
      </c>
    </row>
    <row r="890" spans="1:44" x14ac:dyDescent="0.3">
      <c r="A890">
        <v>888</v>
      </c>
      <c r="B890">
        <f>'Flight Input'!M890</f>
        <v>19.347475000002305</v>
      </c>
      <c r="C890">
        <f ca="1">INDIRECT(CONCATENATE("'Flight Input'!",Analysis!$B$2,A890+2))</f>
        <v>10.14185268</v>
      </c>
      <c r="D890">
        <f t="shared" si="1848"/>
        <v>1.6782999999122694E-2</v>
      </c>
      <c r="F890">
        <f t="shared" ca="1" si="1772"/>
        <v>190.28143636794024</v>
      </c>
      <c r="G890">
        <f t="shared" ca="1" si="1773"/>
        <v>1840.9737161068856</v>
      </c>
      <c r="I890">
        <f>SUM(D$2:D890)/COUNT(D$2:D890)</f>
        <v>2.1728462837845571E-2</v>
      </c>
      <c r="J890">
        <f t="shared" si="1767"/>
        <v>0.77239702248476072</v>
      </c>
      <c r="L890">
        <f ca="1">VARA(C$2:C890)</f>
        <v>9.4019851148300707E-2</v>
      </c>
      <c r="M890">
        <f t="shared" ca="1" si="1768"/>
        <v>-2.6753902397651701E-3</v>
      </c>
      <c r="N890">
        <f t="shared" ca="1" si="1774"/>
        <v>-5.0520067928518104</v>
      </c>
      <c r="O890" t="b">
        <f ca="1">IF(OR(O889,M890*MIN((B890-B$2)*Analysis!$B$19,1)&gt;Analysis!$B$18),TRUE,FALSE)</f>
        <v>1</v>
      </c>
      <c r="P890" t="b">
        <f>IF(OR('Flight Input'!N890=3,'Flight Input'!N890=9),TRUE,FALSE)</f>
        <v>1</v>
      </c>
      <c r="Q890">
        <f ca="1">IF(O890,Q889,SUM(C$2:C890)/COUNT(C$2:C890))+(Analysis!$D$14-500)/1000000</f>
        <v>9.8900843641174472</v>
      </c>
      <c r="R890">
        <f t="shared" ca="1" si="1769"/>
        <v>0.25176831588255233</v>
      </c>
      <c r="S890">
        <f t="shared" ca="1" si="1775"/>
        <v>9.3524292664282499E-3</v>
      </c>
      <c r="T890">
        <f ca="1">IF(P890,T889+S890*$D890,0)</f>
        <v>-0.78551906527872639</v>
      </c>
      <c r="U890">
        <f ca="1">IF($P890,T890*Analysis!$B$28+Analysis!$B$29,0)</f>
        <v>0.26524046736063672</v>
      </c>
      <c r="V890">
        <f ca="1">U890-'Flight Input'!$U890</f>
        <v>9.2404673606367171E-3</v>
      </c>
      <c r="W890">
        <f ca="1">MEDIAN2(R890,Analysis!$B$5,2)</f>
        <v>0.25176831588255233</v>
      </c>
      <c r="X890">
        <f t="shared" ref="X890:Y890" ca="1" si="1885">X889+W890*$D890</f>
        <v>9.3524292664282499E-3</v>
      </c>
      <c r="Y890">
        <f t="shared" ca="1" si="1885"/>
        <v>-0.70911894179482815</v>
      </c>
      <c r="AA890">
        <f ca="1">AVERAGE2(W890,Analysis!$B$6,2)</f>
        <v>0.25176831588255233</v>
      </c>
      <c r="AB890">
        <f t="shared" ref="AB890:AC890" ca="1" si="1886">AB889+AA890*$D890</f>
        <v>9.3524292664282499E-3</v>
      </c>
      <c r="AC890">
        <f t="shared" ca="1" si="1886"/>
        <v>-0.70911894179482815</v>
      </c>
      <c r="AF890">
        <f ca="1">IF(B890&gt;0,C890-Analysis!$B$14,0)</f>
        <v>0.28868528854284747</v>
      </c>
      <c r="AG890">
        <f ca="1">IF(B890&gt;0,AG889+AF890*$D890,0)</f>
        <v>0.16580319563073656</v>
      </c>
      <c r="AH890">
        <f ca="1">IF(B890&gt;0,AH889+AG890*$D890,0)</f>
        <v>-0.30893025629979221</v>
      </c>
      <c r="AI890">
        <f ca="1">IF(AND(B890&gt;Analysis!$B$39,B890&lt;Analysis!$B$40),FilterInput(AF890,Analysis!$B$34,Analysis!$B$35),0)</f>
        <v>0.28868528854284747</v>
      </c>
      <c r="AJ890">
        <f ca="1">MEDIAN2(AI890,Analysis!$B$5,2)</f>
        <v>0.28868528854284747</v>
      </c>
      <c r="AK890">
        <f ca="1">AVERAGE2(AJ890,Analysis!$B$6,2)</f>
        <v>0.28868528854284747</v>
      </c>
      <c r="AL890">
        <f ca="1">INTEGRAL2(R890,$B890,AL889,R889,$B889,Analysis!$B$22)</f>
        <v>9.3524292664282135E-3</v>
      </c>
      <c r="AM890">
        <f ca="1">IF(AND(B890&lt;Analysis!$B$40,B890&gt;0),INTEGRAL2(AL890,$B890,AM889,AL889,$B889,Analysis!$B$23),0)</f>
        <v>-0.70911894179482837</v>
      </c>
      <c r="AN890">
        <f ca="1">IF($P890,AM890*Analysis!$B$30+Analysis!$B$31,0)</f>
        <v>0.27144052910258581</v>
      </c>
      <c r="AO890">
        <f ca="1">AN890-'Flight Input'!$U890</f>
        <v>1.5440529102585809E-2</v>
      </c>
      <c r="AQ890">
        <f>Analysis!$B$36*'Flight Input'!U890+IF('Flight Input'!U890 &gt; 0,Analysis!$B$37,0)</f>
        <v>-0.96132799999999996</v>
      </c>
      <c r="AR890">
        <f ca="1">_xlfn.COVARIANCE.P($AN$102:$AN$1102,'Flight Input'!U890:U1890)</f>
        <v>0</v>
      </c>
    </row>
    <row r="891" spans="1:44" x14ac:dyDescent="0.3">
      <c r="A891">
        <v>889</v>
      </c>
      <c r="B891">
        <f>'Flight Input'!M891</f>
        <v>19.412165999994613</v>
      </c>
      <c r="C891">
        <f ca="1">INDIRECT(CONCATENATE("'Flight Input'!",Analysis!$B$2,A891+2))</f>
        <v>9.156536280000001</v>
      </c>
      <c r="D891">
        <f t="shared" si="1848"/>
        <v>6.4690999992308207E-2</v>
      </c>
      <c r="F891">
        <f t="shared" ca="1" si="1772"/>
        <v>190.8737818563593</v>
      </c>
      <c r="G891">
        <f t="shared" ca="1" si="1773"/>
        <v>1853.3215319274873</v>
      </c>
      <c r="I891">
        <f>SUM(D$2:D891)/COUNT(D$2:D891)</f>
        <v>2.1776789651292663E-2</v>
      </c>
      <c r="J891">
        <f t="shared" si="1767"/>
        <v>2.9706398889915424</v>
      </c>
      <c r="L891">
        <f ca="1">VARA(C$2:C891)</f>
        <v>9.4550596012636226E-2</v>
      </c>
      <c r="M891">
        <f t="shared" ca="1" si="1768"/>
        <v>8.2043076223682638E-3</v>
      </c>
      <c r="N891">
        <f t="shared" ca="1" si="1774"/>
        <v>-15.231120250377227</v>
      </c>
      <c r="O891" t="b">
        <f ca="1">IF(OR(O890,M891*MIN((B891-B$2)*Analysis!$B$19,1)&gt;Analysis!$B$18),TRUE,FALSE)</f>
        <v>1</v>
      </c>
      <c r="P891" t="b">
        <f>IF(OR('Flight Input'!N891=3,'Flight Input'!N891=9),TRUE,FALSE)</f>
        <v>1</v>
      </c>
      <c r="Q891">
        <f ca="1">IF(O891,Q890,SUM(C$2:C891)/COUNT(C$2:C891))+(Analysis!$D$14-500)/1000000</f>
        <v>9.8901943641174466</v>
      </c>
      <c r="R891">
        <f t="shared" ca="1" si="1769"/>
        <v>-0.7336580841174456</v>
      </c>
      <c r="S891">
        <f t="shared" ca="1" si="1775"/>
        <v>-3.8108645847570274E-2</v>
      </c>
      <c r="T891">
        <f ca="1">IF(P891,T890+S891*$D891,0)</f>
        <v>-0.78798435168695846</v>
      </c>
      <c r="U891">
        <f ca="1">IF($P891,T891*Analysis!$B$28+Analysis!$B$29,0)</f>
        <v>0.26400782415652069</v>
      </c>
      <c r="V891">
        <f ca="1">U891-'Flight Input'!$U891</f>
        <v>1.0007824156520684E-2</v>
      </c>
      <c r="W891">
        <f ca="1">MEDIAN2(R891,Analysis!$B$5,2)</f>
        <v>-0.7336580841174456</v>
      </c>
      <c r="X891">
        <f t="shared" ref="X891:Y891" ca="1" si="1887">X890+W891*$D891</f>
        <v>-3.8108645847570274E-2</v>
      </c>
      <c r="Y891">
        <f t="shared" ca="1" si="1887"/>
        <v>-0.71158422820306022</v>
      </c>
      <c r="AA891">
        <f ca="1">AVERAGE2(W891,Analysis!$B$6,2)</f>
        <v>-0.7336580841174456</v>
      </c>
      <c r="AB891">
        <f t="shared" ref="AB891:AC891" ca="1" si="1888">AB890+AA891*$D891</f>
        <v>-3.8108645847570274E-2</v>
      </c>
      <c r="AC891">
        <f t="shared" ca="1" si="1888"/>
        <v>-0.71158422820306022</v>
      </c>
      <c r="AF891">
        <f ca="1">IF(B891&gt;0,C891-Analysis!$B$14,0)</f>
        <v>-0.69663111145715106</v>
      </c>
      <c r="AG891">
        <f ca="1">IF(B891&gt;0,AG890+AF891*$D891,0)</f>
        <v>0.12073743240482035</v>
      </c>
      <c r="AH891">
        <f ca="1">IF(B891&gt;0,AH890+AG891*$D891,0)</f>
        <v>-0.30111963106102069</v>
      </c>
      <c r="AI891">
        <f ca="1">IF(AND(B891&gt;Analysis!$B$39,B891&lt;Analysis!$B$40),FilterInput(AF891,Analysis!$B$34,Analysis!$B$35),0)</f>
        <v>-0.69663111145715106</v>
      </c>
      <c r="AJ891">
        <f ca="1">MEDIAN2(AI891,Analysis!$B$5,2)</f>
        <v>-0.69663111145715106</v>
      </c>
      <c r="AK891">
        <f ca="1">AVERAGE2(AJ891,Analysis!$B$6,2)</f>
        <v>-0.69663111145715106</v>
      </c>
      <c r="AL891">
        <f ca="1">INTEGRAL2(R891,$B891,AL890,R890,$B890,Analysis!$B$22)</f>
        <v>-3.8108645847570316E-2</v>
      </c>
      <c r="AM891">
        <f ca="1">IF(AND(B891&lt;Analysis!$B$40,B891&gt;0),INTEGRAL2(AL891,$B891,AM890,AL890,$B890,Analysis!$B$23),0)</f>
        <v>-0.71158422820306044</v>
      </c>
      <c r="AN891">
        <f ca="1">IF($P891,AM891*Analysis!$B$30+Analysis!$B$31,0)</f>
        <v>0.27020788589846978</v>
      </c>
      <c r="AO891">
        <f ca="1">AN891-'Flight Input'!$U891</f>
        <v>1.6207885898469776E-2</v>
      </c>
      <c r="AQ891">
        <f>Analysis!$B$36*'Flight Input'!U891+IF('Flight Input'!U891 &gt; 0,Analysis!$B$37,0)</f>
        <v>-0.96530199999999999</v>
      </c>
      <c r="AR891">
        <f ca="1">_xlfn.COVARIANCE.P($AN$102:$AN$1102,'Flight Input'!U891:U1891)</f>
        <v>0</v>
      </c>
    </row>
    <row r="892" spans="1:44" x14ac:dyDescent="0.3">
      <c r="A892">
        <v>890</v>
      </c>
      <c r="B892">
        <f>'Flight Input'!M892</f>
        <v>19.416817000004812</v>
      </c>
      <c r="C892">
        <f ca="1">INDIRECT(CONCATENATE("'Flight Input'!",Analysis!$B$2,A892+2))</f>
        <v>10.158696450000001</v>
      </c>
      <c r="D892">
        <f t="shared" si="1848"/>
        <v>4.6510000101989135E-3</v>
      </c>
      <c r="F892">
        <f t="shared" ca="1" si="1772"/>
        <v>190.92102995365187</v>
      </c>
      <c r="G892">
        <f t="shared" ca="1" si="1773"/>
        <v>1854.2095056397488</v>
      </c>
      <c r="I892">
        <f>SUM(D$2:D892)/COUNT(D$2:D892)</f>
        <v>2.175754719102177E-2</v>
      </c>
      <c r="J892">
        <f t="shared" si="1767"/>
        <v>0.2137649050862748</v>
      </c>
      <c r="L892">
        <f ca="1">VARA(C$2:C892)</f>
        <v>9.4514702691373034E-2</v>
      </c>
      <c r="M892">
        <f t="shared" ca="1" si="1768"/>
        <v>-7.7173341613595691E-3</v>
      </c>
      <c r="N892">
        <f t="shared" ca="1" si="1774"/>
        <v>215.47197759673614</v>
      </c>
      <c r="O892" t="b">
        <f ca="1">IF(OR(O891,M892*MIN((B892-B$2)*Analysis!$B$19,1)&gt;Analysis!$B$18),TRUE,FALSE)</f>
        <v>1</v>
      </c>
      <c r="P892" t="b">
        <f>IF(OR('Flight Input'!N892=3,'Flight Input'!N892=9),TRUE,FALSE)</f>
        <v>1</v>
      </c>
      <c r="Q892">
        <f ca="1">IF(O892,Q891,SUM(C$2:C892)/COUNT(C$2:C892))+(Analysis!$D$14-500)/1000000</f>
        <v>9.890304364117446</v>
      </c>
      <c r="R892">
        <f t="shared" ca="1" si="1769"/>
        <v>0.26839208588255481</v>
      </c>
      <c r="S892">
        <f t="shared" ca="1" si="1775"/>
        <v>-3.6860354253393207E-2</v>
      </c>
      <c r="T892">
        <f ca="1">IF(P892,T891+S892*$D892,0)</f>
        <v>-0.78815578919496698</v>
      </c>
      <c r="U892">
        <f ca="1">IF($P892,T892*Analysis!$B$28+Analysis!$B$29,0)</f>
        <v>0.26392210540251643</v>
      </c>
      <c r="V892">
        <f ca="1">U892-'Flight Input'!$U892</f>
        <v>9.9221054025164235E-3</v>
      </c>
      <c r="W892">
        <f ca="1">MEDIAN2(R892,Analysis!$B$5,2)</f>
        <v>0.26839208588255481</v>
      </c>
      <c r="X892">
        <f t="shared" ref="X892:Y892" ca="1" si="1889">X891+W892*$D892</f>
        <v>-3.6860354253393207E-2</v>
      </c>
      <c r="Y892">
        <f t="shared" ca="1" si="1889"/>
        <v>-0.71175566571106874</v>
      </c>
      <c r="AA892">
        <f ca="1">AVERAGE2(W892,Analysis!$B$6,2)</f>
        <v>0.26839208588255481</v>
      </c>
      <c r="AB892">
        <f t="shared" ref="AB892:AC892" ca="1" si="1890">AB891+AA892*$D892</f>
        <v>-3.6860354253393207E-2</v>
      </c>
      <c r="AC892">
        <f t="shared" ca="1" si="1890"/>
        <v>-0.71175566571106874</v>
      </c>
      <c r="AF892">
        <f ca="1">IF(B892&gt;0,C892-Analysis!$B$14,0)</f>
        <v>0.30552905854284873</v>
      </c>
      <c r="AG892">
        <f ca="1">IF(B892&gt;0,AG891+AF892*$D892,0)</f>
        <v>0.1221584480592192</v>
      </c>
      <c r="AH892">
        <f ca="1">IF(B892&gt;0,AH891+AG892*$D892,0)</f>
        <v>-0.30055147211785138</v>
      </c>
      <c r="AI892">
        <f ca="1">IF(AND(B892&gt;Analysis!$B$39,B892&lt;Analysis!$B$40),FilterInput(AF892,Analysis!$B$34,Analysis!$B$35),0)</f>
        <v>0.30552905854284873</v>
      </c>
      <c r="AJ892">
        <f ca="1">MEDIAN2(AI892,Analysis!$B$5,2)</f>
        <v>0.30552905854284873</v>
      </c>
      <c r="AK892">
        <f ca="1">AVERAGE2(AJ892,Analysis!$B$6,2)</f>
        <v>0.30552905854284873</v>
      </c>
      <c r="AL892">
        <f ca="1">INTEGRAL2(R892,$B892,AL891,R891,$B891,Analysis!$B$22)</f>
        <v>-3.6860354253393249E-2</v>
      </c>
      <c r="AM892">
        <f ca="1">IF(AND(B892&lt;Analysis!$B$40,B892&gt;0),INTEGRAL2(AL892,$B892,AM891,AL891,$B891,Analysis!$B$23),0)</f>
        <v>-0.71175566571106896</v>
      </c>
      <c r="AN892">
        <f ca="1">IF($P892,AM892*Analysis!$B$30+Analysis!$B$31,0)</f>
        <v>0.27012216714446552</v>
      </c>
      <c r="AO892">
        <f ca="1">AN892-'Flight Input'!$U892</f>
        <v>1.6122167144465516E-2</v>
      </c>
      <c r="AQ892">
        <f>Analysis!$B$36*'Flight Input'!U892+IF('Flight Input'!U892 &gt; 0,Analysis!$B$37,0)</f>
        <v>-0.96530199999999999</v>
      </c>
      <c r="AR892">
        <f ca="1">_xlfn.COVARIANCE.P($AN$102:$AN$1102,'Flight Input'!U892:U1892)</f>
        <v>0</v>
      </c>
    </row>
    <row r="893" spans="1:44" x14ac:dyDescent="0.3">
      <c r="A893">
        <v>891</v>
      </c>
      <c r="B893">
        <f>'Flight Input'!M893</f>
        <v>19.470014000005904</v>
      </c>
      <c r="C893">
        <f ca="1">INDIRECT(CONCATENATE("'Flight Input'!",Analysis!$B$2,A893+2))</f>
        <v>9.8718520500000011</v>
      </c>
      <c r="D893">
        <f t="shared" si="1848"/>
        <v>5.319700000109151E-2</v>
      </c>
      <c r="F893">
        <f t="shared" ca="1" si="1772"/>
        <v>191.4461828671665</v>
      </c>
      <c r="G893">
        <f t="shared" ca="1" si="1773"/>
        <v>1864.3938682299424</v>
      </c>
      <c r="I893">
        <f>SUM(D$2:D893)/COUNT(D$2:D893)</f>
        <v>2.1792832772177854E-2</v>
      </c>
      <c r="J893">
        <f t="shared" si="1767"/>
        <v>2.4410319005891816</v>
      </c>
      <c r="L893">
        <f ca="1">VARA(C$2:C893)</f>
        <v>9.4410141634051398E-2</v>
      </c>
      <c r="M893">
        <f t="shared" ca="1" si="1768"/>
        <v>-1.9655442472224214E-3</v>
      </c>
      <c r="N893">
        <f t="shared" ca="1" si="1774"/>
        <v>-5.3921160966617316</v>
      </c>
      <c r="O893" t="b">
        <f ca="1">IF(OR(O892,M893*MIN((B893-B$2)*Analysis!$B$19,1)&gt;Analysis!$B$18),TRUE,FALSE)</f>
        <v>1</v>
      </c>
      <c r="P893" t="b">
        <f>IF(OR('Flight Input'!N893=3,'Flight Input'!N893=9),TRUE,FALSE)</f>
        <v>1</v>
      </c>
      <c r="Q893">
        <f ca="1">IF(O893,Q892,SUM(C$2:C893)/COUNT(C$2:C893))+(Analysis!$D$14-500)/1000000</f>
        <v>9.8904143641174453</v>
      </c>
      <c r="R893">
        <f t="shared" ca="1" si="1769"/>
        <v>-1.8562314117444245E-2</v>
      </c>
      <c r="S893">
        <f t="shared" ca="1" si="1775"/>
        <v>-3.7847813677519153E-2</v>
      </c>
      <c r="T893">
        <f ca="1">IF(P893,T892+S893*$D893,0)</f>
        <v>-0.79016917933921127</v>
      </c>
      <c r="U893">
        <f ca="1">IF($P893,T893*Analysis!$B$28+Analysis!$B$29,0)</f>
        <v>0.26291541033039428</v>
      </c>
      <c r="V893">
        <f ca="1">U893-'Flight Input'!$U893</f>
        <v>8.91541033039428E-3</v>
      </c>
      <c r="W893">
        <f ca="1">MEDIAN2(R893,Analysis!$B$5,2)</f>
        <v>-1.8562314117444245E-2</v>
      </c>
      <c r="X893">
        <f t="shared" ref="X893:Y893" ca="1" si="1891">X892+W893*$D893</f>
        <v>-3.7847813677519153E-2</v>
      </c>
      <c r="Y893">
        <f t="shared" ca="1" si="1891"/>
        <v>-0.71376905585531303</v>
      </c>
      <c r="AA893">
        <f ca="1">AVERAGE2(W893,Analysis!$B$6,2)</f>
        <v>-1.8562314117444245E-2</v>
      </c>
      <c r="AB893">
        <f t="shared" ref="AB893:AC893" ca="1" si="1892">AB892+AA893*$D893</f>
        <v>-3.7847813677519153E-2</v>
      </c>
      <c r="AC893">
        <f t="shared" ca="1" si="1892"/>
        <v>-0.71376905585531303</v>
      </c>
      <c r="AF893">
        <f ca="1">IF(B893&gt;0,C893-Analysis!$B$14,0)</f>
        <v>1.8684658542849064E-2</v>
      </c>
      <c r="AG893">
        <f ca="1">IF(B893&gt;0,AG892+AF893*$D893,0)</f>
        <v>0.12315241583974354</v>
      </c>
      <c r="AH893">
        <f ca="1">IF(B893&gt;0,AH892+AG893*$D893,0)</f>
        <v>-0.29400013305229011</v>
      </c>
      <c r="AI893">
        <f ca="1">IF(AND(B893&gt;Analysis!$B$39,B893&lt;Analysis!$B$40),FilterInput(AF893,Analysis!$B$34,Analysis!$B$35),0)</f>
        <v>1.8684658542849064E-2</v>
      </c>
      <c r="AJ893">
        <f ca="1">MEDIAN2(AI893,Analysis!$B$5,2)</f>
        <v>1.8684658542849064E-2</v>
      </c>
      <c r="AK893">
        <f ca="1">AVERAGE2(AJ893,Analysis!$B$6,2)</f>
        <v>1.8684658542849064E-2</v>
      </c>
      <c r="AL893">
        <f ca="1">INTEGRAL2(R893,$B893,AL892,R892,$B892,Analysis!$B$22)</f>
        <v>-3.7847813677519195E-2</v>
      </c>
      <c r="AM893">
        <f ca="1">IF(AND(B893&lt;Analysis!$B$40,B893&gt;0),INTEGRAL2(AL893,$B893,AM892,AL892,$B892,Analysis!$B$23),0)</f>
        <v>-0.71376905585531325</v>
      </c>
      <c r="AN893">
        <f ca="1">IF($P893,AM893*Analysis!$B$30+Analysis!$B$31,0)</f>
        <v>0.26911547207234338</v>
      </c>
      <c r="AO893">
        <f ca="1">AN893-'Flight Input'!$U893</f>
        <v>1.5115472072343372E-2</v>
      </c>
      <c r="AQ893">
        <f>Analysis!$B$36*'Flight Input'!U893+IF('Flight Input'!U893 &gt; 0,Analysis!$B$37,0)</f>
        <v>-0.96530199999999999</v>
      </c>
      <c r="AR893">
        <f ca="1">_xlfn.COVARIANCE.P($AN$102:$AN$1102,'Flight Input'!U893:U1893)</f>
        <v>0</v>
      </c>
    </row>
    <row r="894" spans="1:44" x14ac:dyDescent="0.3">
      <c r="A894">
        <v>892</v>
      </c>
      <c r="B894">
        <f>'Flight Input'!M894</f>
        <v>19.473469000004116</v>
      </c>
      <c r="C894">
        <f ca="1">INDIRECT(CONCATENATE("'Flight Input'!",Analysis!$B$2,A894+2))</f>
        <v>9.9113274900000015</v>
      </c>
      <c r="D894">
        <f t="shared" si="1848"/>
        <v>3.4549999982118607E-3</v>
      </c>
      <c r="F894">
        <f t="shared" ca="1" si="1772"/>
        <v>191.48042650362672</v>
      </c>
      <c r="G894">
        <f t="shared" ca="1" si="1773"/>
        <v>1865.0554331031701</v>
      </c>
      <c r="I894">
        <f>SUM(D$2:D894)/COUNT(D$2:D894)</f>
        <v>2.177227466368686E-2</v>
      </c>
      <c r="J894">
        <f t="shared" si="1767"/>
        <v>0.15868805862413274</v>
      </c>
      <c r="L894">
        <f ca="1">VARA(C$2:C894)</f>
        <v>9.4304309092500205E-2</v>
      </c>
      <c r="M894">
        <f t="shared" ca="1" si="1768"/>
        <v>-3.0631705240511342E-2</v>
      </c>
      <c r="N894">
        <f t="shared" ca="1" si="1774"/>
        <v>11.425597690428631</v>
      </c>
      <c r="O894" t="b">
        <f ca="1">IF(OR(O893,M894*MIN((B894-B$2)*Analysis!$B$19,1)&gt;Analysis!$B$18),TRUE,FALSE)</f>
        <v>1</v>
      </c>
      <c r="P894" t="b">
        <f>IF(OR('Flight Input'!N894=3,'Flight Input'!N894=9),TRUE,FALSE)</f>
        <v>1</v>
      </c>
      <c r="Q894">
        <f ca="1">IF(O894,Q893,SUM(C$2:C894)/COUNT(C$2:C894))+(Analysis!$D$14-500)/1000000</f>
        <v>9.8905243641174447</v>
      </c>
      <c r="R894">
        <f t="shared" ca="1" si="1769"/>
        <v>2.0803125882556728E-2</v>
      </c>
      <c r="S894">
        <f t="shared" ca="1" si="1775"/>
        <v>-3.7775938877632122E-2</v>
      </c>
      <c r="T894">
        <f ca="1">IF(P894,T893+S894*$D894,0)</f>
        <v>-0.79029969520796595</v>
      </c>
      <c r="U894">
        <f ca="1">IF($P894,T894*Analysis!$B$28+Analysis!$B$29,0)</f>
        <v>0.26285015239601695</v>
      </c>
      <c r="V894">
        <f ca="1">U894-'Flight Input'!$U894</f>
        <v>8.8501523960169415E-3</v>
      </c>
      <c r="W894">
        <f ca="1">MEDIAN2(R894,Analysis!$B$5,2)</f>
        <v>2.0803125882556728E-2</v>
      </c>
      <c r="X894">
        <f t="shared" ref="X894:Y894" ca="1" si="1893">X893+W894*$D894</f>
        <v>-3.7775938877632122E-2</v>
      </c>
      <c r="Y894">
        <f t="shared" ca="1" si="1893"/>
        <v>-0.71389957172406771</v>
      </c>
      <c r="AA894">
        <f ca="1">AVERAGE2(W894,Analysis!$B$6,2)</f>
        <v>2.0803125882556728E-2</v>
      </c>
      <c r="AB894">
        <f t="shared" ref="AB894:AC894" ca="1" si="1894">AB893+AA894*$D894</f>
        <v>-3.7775938877632122E-2</v>
      </c>
      <c r="AC894">
        <f t="shared" ca="1" si="1894"/>
        <v>-0.71389957172406771</v>
      </c>
      <c r="AF894">
        <f ca="1">IF(B894&gt;0,C894-Analysis!$B$14,0)</f>
        <v>5.8160098542849425E-2</v>
      </c>
      <c r="AG894">
        <f ca="1">IF(B894&gt;0,AG893+AF894*$D894,0)</f>
        <v>0.12335335898010509</v>
      </c>
      <c r="AH894">
        <f ca="1">IF(B894&gt;0,AH893+AG894*$D894,0)</f>
        <v>-0.2935739471972344</v>
      </c>
      <c r="AI894">
        <f ca="1">IF(AND(B894&gt;Analysis!$B$39,B894&lt;Analysis!$B$40),FilterInput(AF894,Analysis!$B$34,Analysis!$B$35),0)</f>
        <v>5.8160098542849425E-2</v>
      </c>
      <c r="AJ894">
        <f ca="1">MEDIAN2(AI894,Analysis!$B$5,2)</f>
        <v>5.8160098542849425E-2</v>
      </c>
      <c r="AK894">
        <f ca="1">AVERAGE2(AJ894,Analysis!$B$6,2)</f>
        <v>5.8160098542849425E-2</v>
      </c>
      <c r="AL894">
        <f ca="1">INTEGRAL2(R894,$B894,AL893,R893,$B893,Analysis!$B$22)</f>
        <v>-3.7775938877632163E-2</v>
      </c>
      <c r="AM894">
        <f ca="1">IF(AND(B894&lt;Analysis!$B$40,B894&gt;0),INTEGRAL2(AL894,$B894,AM893,AL893,$B893,Analysis!$B$23),0)</f>
        <v>-0.71389957172406793</v>
      </c>
      <c r="AN894">
        <f ca="1">IF($P894,AM894*Analysis!$B$30+Analysis!$B$31,0)</f>
        <v>0.26905021413796604</v>
      </c>
      <c r="AO894">
        <f ca="1">AN894-'Flight Input'!$U894</f>
        <v>1.5050214137966034E-2</v>
      </c>
      <c r="AQ894">
        <f>Analysis!$B$36*'Flight Input'!U894+IF('Flight Input'!U894 &gt; 0,Analysis!$B$37,0)</f>
        <v>-0.96530199999999999</v>
      </c>
      <c r="AR894">
        <f ca="1">_xlfn.COVARIANCE.P($AN$102:$AN$1102,'Flight Input'!U894:U1894)</f>
        <v>0</v>
      </c>
    </row>
    <row r="895" spans="1:44" x14ac:dyDescent="0.3">
      <c r="A895">
        <v>893</v>
      </c>
      <c r="B895">
        <f>'Flight Input'!M895</f>
        <v>19.558466000002227</v>
      </c>
      <c r="C895">
        <f ca="1">INDIRECT(CONCATENATE("'Flight Input'!",Analysis!$B$2,A895+2))</f>
        <v>10.104054750000001</v>
      </c>
      <c r="D895">
        <f t="shared" si="1848"/>
        <v>8.4996999998111278E-2</v>
      </c>
      <c r="F895">
        <f t="shared" ca="1" si="1772"/>
        <v>192.33924084519339</v>
      </c>
      <c r="G895">
        <f t="shared" ca="1" si="1773"/>
        <v>1881.4036915569257</v>
      </c>
      <c r="I895">
        <f>SUM(D$2:D895)/COUNT(D$2:D895)</f>
        <v>2.1843075028003124E-2</v>
      </c>
      <c r="J895">
        <f t="shared" si="1767"/>
        <v>3.8912561481908545</v>
      </c>
      <c r="L895">
        <f ca="1">VARA(C$2:C895)</f>
        <v>9.4241442687180557E-2</v>
      </c>
      <c r="M895">
        <f t="shared" ca="1" si="1768"/>
        <v>-7.396308731019278E-4</v>
      </c>
      <c r="N895">
        <f t="shared" ca="1" si="1774"/>
        <v>2.2674595574465268</v>
      </c>
      <c r="O895" t="b">
        <f ca="1">IF(OR(O894,M895*MIN((B895-B$2)*Analysis!$B$19,1)&gt;Analysis!$B$18),TRUE,FALSE)</f>
        <v>1</v>
      </c>
      <c r="P895" t="b">
        <f>IF(OR('Flight Input'!N895=3,'Flight Input'!N895=9),TRUE,FALSE)</f>
        <v>1</v>
      </c>
      <c r="Q895">
        <f ca="1">IF(O895,Q894,SUM(C$2:C895)/COUNT(C$2:C895))+(Analysis!$D$14-500)/1000000</f>
        <v>9.8906343641174441</v>
      </c>
      <c r="R895">
        <f t="shared" ca="1" si="1769"/>
        <v>0.21342038588255718</v>
      </c>
      <c r="S895">
        <f t="shared" ca="1" si="1775"/>
        <v>-1.9635846339175502E-2</v>
      </c>
      <c r="T895">
        <f ca="1">IF(P895,T894+S895*$D895,0)</f>
        <v>-0.79196868323921976</v>
      </c>
      <c r="U895">
        <f ca="1">IF($P895,T895*Analysis!$B$28+Analysis!$B$29,0)</f>
        <v>0.26201565838039004</v>
      </c>
      <c r="V895">
        <f ca="1">U895-'Flight Input'!$U895</f>
        <v>9.0156583803900348E-3</v>
      </c>
      <c r="W895">
        <f ca="1">MEDIAN2(R895,Analysis!$B$5,2)</f>
        <v>0.21342038588255718</v>
      </c>
      <c r="X895">
        <f t="shared" ref="X895:Y895" ca="1" si="1895">X894+W895*$D895</f>
        <v>-1.9635846339175502E-2</v>
      </c>
      <c r="Y895">
        <f t="shared" ca="1" si="1895"/>
        <v>-0.71556855975532152</v>
      </c>
      <c r="AA895">
        <f ca="1">AVERAGE2(W895,Analysis!$B$6,2)</f>
        <v>0.21342038588255718</v>
      </c>
      <c r="AB895">
        <f t="shared" ref="AB895:AC895" ca="1" si="1896">AB894+AA895*$D895</f>
        <v>-1.9635846339175502E-2</v>
      </c>
      <c r="AC895">
        <f t="shared" ca="1" si="1896"/>
        <v>-0.71556855975532152</v>
      </c>
      <c r="AF895">
        <f ca="1">IF(B895&gt;0,C895-Analysis!$B$14,0)</f>
        <v>0.25088735854284927</v>
      </c>
      <c r="AG895">
        <f ca="1">IF(B895&gt;0,AG894+AF895*$D895,0)</f>
        <v>0.14467803179369779</v>
      </c>
      <c r="AH895">
        <f ca="1">IF(B895&gt;0,AH894+AG895*$D895,0)</f>
        <v>-0.2812767485291387</v>
      </c>
      <c r="AI895">
        <f ca="1">IF(AND(B895&gt;Analysis!$B$39,B895&lt;Analysis!$B$40),FilterInput(AF895,Analysis!$B$34,Analysis!$B$35),0)</f>
        <v>0.25088735854284927</v>
      </c>
      <c r="AJ895">
        <f ca="1">MEDIAN2(AI895,Analysis!$B$5,2)</f>
        <v>0.25088735854284927</v>
      </c>
      <c r="AK895">
        <f ca="1">AVERAGE2(AJ895,Analysis!$B$6,2)</f>
        <v>0.25088735854284927</v>
      </c>
      <c r="AL895">
        <f ca="1">INTEGRAL2(R895,$B895,AL894,R894,$B894,Analysis!$B$22)</f>
        <v>-1.9635846339175544E-2</v>
      </c>
      <c r="AM895">
        <f ca="1">IF(AND(B895&lt;Analysis!$B$40,B895&gt;0),INTEGRAL2(AL895,$B895,AM894,AL894,$B894,Analysis!$B$23),0)</f>
        <v>-0.71556855975532174</v>
      </c>
      <c r="AN895">
        <f ca="1">IF($P895,AM895*Analysis!$B$30+Analysis!$B$31,0)</f>
        <v>0.26821572012233913</v>
      </c>
      <c r="AO895">
        <f ca="1">AN895-'Flight Input'!$U895</f>
        <v>1.5215720122339127E-2</v>
      </c>
      <c r="AQ895">
        <f>Analysis!$B$36*'Flight Input'!U895+IF('Flight Input'!U895 &gt; 0,Analysis!$B$37,0)</f>
        <v>-0.96728899999999995</v>
      </c>
      <c r="AR895">
        <f ca="1">_xlfn.COVARIANCE.P($AN$102:$AN$1102,'Flight Input'!U895:U1895)</f>
        <v>0</v>
      </c>
    </row>
    <row r="896" spans="1:44" x14ac:dyDescent="0.3">
      <c r="A896">
        <v>894</v>
      </c>
      <c r="B896">
        <f>'Flight Input'!M896</f>
        <v>19.60882799999672</v>
      </c>
      <c r="C896">
        <f ca="1">INDIRECT(CONCATENATE("'Flight Input'!",Analysis!$B$2,A896+2))</f>
        <v>9.9417973500000016</v>
      </c>
      <c r="D896">
        <f t="shared" si="1848"/>
        <v>5.036199999449309E-2</v>
      </c>
      <c r="F896">
        <f t="shared" ca="1" si="1772"/>
        <v>192.83992964327933</v>
      </c>
      <c r="G896">
        <f t="shared" ca="1" si="1773"/>
        <v>1891.1154960925585</v>
      </c>
      <c r="I896">
        <f>SUM(D$2:D896)/COUNT(D$2:D896)</f>
        <v>2.1874975391500316E-2</v>
      </c>
      <c r="J896">
        <f t="shared" si="1767"/>
        <v>2.3022654468476165</v>
      </c>
      <c r="L896">
        <f ca="1">VARA(C$2:C896)</f>
        <v>9.4137243295919049E-2</v>
      </c>
      <c r="M896">
        <f t="shared" ca="1" si="1768"/>
        <v>-2.0690082060462731E-3</v>
      </c>
      <c r="N896">
        <f t="shared" ca="1" si="1774"/>
        <v>-3.2218220090096095</v>
      </c>
      <c r="O896" t="b">
        <f ca="1">IF(OR(O895,M896*MIN((B896-B$2)*Analysis!$B$19,1)&gt;Analysis!$B$18),TRUE,FALSE)</f>
        <v>1</v>
      </c>
      <c r="P896" t="b">
        <f>IF(OR('Flight Input'!N896=3,'Flight Input'!N896=9),TRUE,FALSE)</f>
        <v>1</v>
      </c>
      <c r="Q896">
        <f ca="1">IF(O896,Q895,SUM(C$2:C896)/COUNT(C$2:C896))+(Analysis!$D$14-500)/1000000</f>
        <v>9.8907443641174435</v>
      </c>
      <c r="R896">
        <f t="shared" ca="1" si="1769"/>
        <v>5.1052985882558133E-2</v>
      </c>
      <c r="S896">
        <f t="shared" ca="1" si="1775"/>
        <v>-1.7064715864439254E-2</v>
      </c>
      <c r="T896">
        <f ca="1">IF(P896,T895+S896*$D896,0)</f>
        <v>-0.79282809645949071</v>
      </c>
      <c r="U896">
        <f ca="1">IF($P896,T896*Analysis!$B$28+Analysis!$B$29,0)</f>
        <v>0.26158595177025457</v>
      </c>
      <c r="V896">
        <f ca="1">U896-'Flight Input'!$U896</f>
        <v>8.5859517702545629E-3</v>
      </c>
      <c r="W896">
        <f ca="1">MEDIAN2(R896,Analysis!$B$5,2)</f>
        <v>5.1052985882558133E-2</v>
      </c>
      <c r="X896">
        <f t="shared" ref="X896:Y896" ca="1" si="1897">X895+W896*$D896</f>
        <v>-1.7064715864439254E-2</v>
      </c>
      <c r="Y896">
        <f t="shared" ca="1" si="1897"/>
        <v>-0.71642797297559246</v>
      </c>
      <c r="AA896">
        <f ca="1">AVERAGE2(W896,Analysis!$B$6,2)</f>
        <v>5.1052985882558133E-2</v>
      </c>
      <c r="AB896">
        <f t="shared" ref="AB896:AC896" ca="1" si="1898">AB895+AA896*$D896</f>
        <v>-1.7064715864439254E-2</v>
      </c>
      <c r="AC896">
        <f t="shared" ca="1" si="1898"/>
        <v>-0.71642797297559246</v>
      </c>
      <c r="AF896">
        <f ca="1">IF(B896&gt;0,C896-Analysis!$B$14,0)</f>
        <v>8.8629958542849607E-2</v>
      </c>
      <c r="AG896">
        <f ca="1">IF(B896&gt;0,AG895+AF896*$D896,0)</f>
        <v>0.14914161376534471</v>
      </c>
      <c r="AH896">
        <f ca="1">IF(B896&gt;0,AH895+AG896*$D896,0)</f>
        <v>-0.27376567857750972</v>
      </c>
      <c r="AI896">
        <f ca="1">IF(AND(B896&gt;Analysis!$B$39,B896&lt;Analysis!$B$40),FilterInput(AF896,Analysis!$B$34,Analysis!$B$35),0)</f>
        <v>8.8629958542849607E-2</v>
      </c>
      <c r="AJ896">
        <f ca="1">MEDIAN2(AI896,Analysis!$B$5,2)</f>
        <v>8.8629958542849607E-2</v>
      </c>
      <c r="AK896">
        <f ca="1">AVERAGE2(AJ896,Analysis!$B$6,2)</f>
        <v>8.8629958542849607E-2</v>
      </c>
      <c r="AL896">
        <f ca="1">INTEGRAL2(R896,$B896,AL895,R895,$B895,Analysis!$B$22)</f>
        <v>-1.7064715864439296E-2</v>
      </c>
      <c r="AM896">
        <f ca="1">IF(AND(B896&lt;Analysis!$B$40,B896&gt;0),INTEGRAL2(AL896,$B896,AM895,AL895,$B895,Analysis!$B$23),0)</f>
        <v>-0.71642797297559269</v>
      </c>
      <c r="AN896">
        <f ca="1">IF($P896,AM896*Analysis!$B$30+Analysis!$B$31,0)</f>
        <v>0.26778601351220366</v>
      </c>
      <c r="AO896">
        <f ca="1">AN896-'Flight Input'!$U896</f>
        <v>1.4786013512203655E-2</v>
      </c>
      <c r="AQ896">
        <f>Analysis!$B$36*'Flight Input'!U896+IF('Flight Input'!U896 &gt; 0,Analysis!$B$37,0)</f>
        <v>-0.96728899999999995</v>
      </c>
      <c r="AR896">
        <f ca="1">_xlfn.COVARIANCE.P($AN$102:$AN$1102,'Flight Input'!U896:U1896)</f>
        <v>0</v>
      </c>
    </row>
    <row r="897" spans="1:44" x14ac:dyDescent="0.3">
      <c r="A897">
        <v>895</v>
      </c>
      <c r="B897">
        <f>'Flight Input'!M897</f>
        <v>19.616255999993882</v>
      </c>
      <c r="C897">
        <f ca="1">INDIRECT(CONCATENATE("'Flight Input'!",Analysis!$B$2,A897+2))</f>
        <v>9.9723947400000004</v>
      </c>
      <c r="D897">
        <f t="shared" si="1848"/>
        <v>7.4279999971622601E-3</v>
      </c>
      <c r="F897">
        <f t="shared" ca="1" si="1772"/>
        <v>192.91400459137975</v>
      </c>
      <c r="G897">
        <f t="shared" ca="1" si="1773"/>
        <v>1892.5484613181159</v>
      </c>
      <c r="I897">
        <f>SUM(D$2:D897)/COUNT(D$2:D897)</f>
        <v>2.1858833519551337E-2</v>
      </c>
      <c r="J897">
        <f t="shared" si="1767"/>
        <v>0.3398168520986441</v>
      </c>
      <c r="L897">
        <f ca="1">VARA(C$2:C897)</f>
        <v>9.403656959755298E-2</v>
      </c>
      <c r="M897">
        <f t="shared" ca="1" si="1768"/>
        <v>-1.3553271190701337E-2</v>
      </c>
      <c r="N897">
        <f t="shared" ca="1" si="1774"/>
        <v>4.1191962859030609</v>
      </c>
      <c r="O897" t="b">
        <f ca="1">IF(OR(O896,M897*MIN((B897-B$2)*Analysis!$B$19,1)&gt;Analysis!$B$18),TRUE,FALSE)</f>
        <v>1</v>
      </c>
      <c r="P897" t="b">
        <f>IF(OR('Flight Input'!N897=3,'Flight Input'!N897=9),TRUE,FALSE)</f>
        <v>1</v>
      </c>
      <c r="Q897">
        <f ca="1">IF(O897,Q896,SUM(C$2:C897)/COUNT(C$2:C897))+(Analysis!$D$14-500)/1000000</f>
        <v>9.8908543641174429</v>
      </c>
      <c r="R897">
        <f t="shared" ca="1" si="1769"/>
        <v>8.154037588255747E-2</v>
      </c>
      <c r="S897">
        <f t="shared" ca="1" si="1775"/>
        <v>-1.6459033952615009E-2</v>
      </c>
      <c r="T897">
        <f ca="1">IF(P897,T896+S897*$D897,0)</f>
        <v>-0.79295035416364401</v>
      </c>
      <c r="U897">
        <f ca="1">IF($P897,T897*Analysis!$B$28+Analysis!$B$29,0)</f>
        <v>0.26152482291817791</v>
      </c>
      <c r="V897">
        <f ca="1">U897-'Flight Input'!$U897</f>
        <v>8.52482291817791E-3</v>
      </c>
      <c r="W897">
        <f ca="1">MEDIAN2(R897,Analysis!$B$5,2)</f>
        <v>8.154037588255747E-2</v>
      </c>
      <c r="X897">
        <f t="shared" ref="X897:Y897" ca="1" si="1899">X896+W897*$D897</f>
        <v>-1.6459033952615009E-2</v>
      </c>
      <c r="Y897">
        <f t="shared" ca="1" si="1899"/>
        <v>-0.71655023067974577</v>
      </c>
      <c r="AA897">
        <f ca="1">AVERAGE2(W897,Analysis!$B$6,2)</f>
        <v>8.154037588255747E-2</v>
      </c>
      <c r="AB897">
        <f t="shared" ref="AB897:AC897" ca="1" si="1900">AB896+AA897*$D897</f>
        <v>-1.6459033952615009E-2</v>
      </c>
      <c r="AC897">
        <f t="shared" ca="1" si="1900"/>
        <v>-0.71655023067974577</v>
      </c>
      <c r="AF897">
        <f ca="1">IF(B897&gt;0,C897-Analysis!$B$14,0)</f>
        <v>0.11922734854284833</v>
      </c>
      <c r="AG897">
        <f ca="1">IF(B897&gt;0,AG896+AF897*$D897,0)</f>
        <v>0.15002723450998265</v>
      </c>
      <c r="AH897">
        <f ca="1">IF(B897&gt;0,AH896+AG897*$D897,0)</f>
        <v>-0.2726512762799953</v>
      </c>
      <c r="AI897">
        <f ca="1">IF(AND(B897&gt;Analysis!$B$39,B897&lt;Analysis!$B$40),FilterInput(AF897,Analysis!$B$34,Analysis!$B$35),0)</f>
        <v>0.11922734854284833</v>
      </c>
      <c r="AJ897">
        <f ca="1">MEDIAN2(AI897,Analysis!$B$5,2)</f>
        <v>0.11922734854284833</v>
      </c>
      <c r="AK897">
        <f ca="1">AVERAGE2(AJ897,Analysis!$B$6,2)</f>
        <v>0.11922734854284833</v>
      </c>
      <c r="AL897">
        <f ca="1">INTEGRAL2(R897,$B897,AL896,R896,$B896,Analysis!$B$22)</f>
        <v>-1.6459033952615051E-2</v>
      </c>
      <c r="AM897">
        <f ca="1">IF(AND(B897&lt;Analysis!$B$40,B897&gt;0),INTEGRAL2(AL897,$B897,AM896,AL896,$B896,Analysis!$B$23),0)</f>
        <v>-0.71655023067974599</v>
      </c>
      <c r="AN897">
        <f ca="1">IF($P897,AM897*Analysis!$B$30+Analysis!$B$31,0)</f>
        <v>0.267724884660127</v>
      </c>
      <c r="AO897">
        <f ca="1">AN897-'Flight Input'!$U897</f>
        <v>1.4724884660127002E-2</v>
      </c>
      <c r="AQ897">
        <f>Analysis!$B$36*'Flight Input'!U897+IF('Flight Input'!U897 &gt; 0,Analysis!$B$37,0)</f>
        <v>-0.96728899999999995</v>
      </c>
      <c r="AR897">
        <f ca="1">_xlfn.COVARIANCE.P($AN$102:$AN$1102,'Flight Input'!U897:U1897)</f>
        <v>0</v>
      </c>
    </row>
    <row r="898" spans="1:44" x14ac:dyDescent="0.3">
      <c r="A898">
        <v>896</v>
      </c>
      <c r="B898">
        <f>'Flight Input'!M898</f>
        <v>19.681517000004533</v>
      </c>
      <c r="C898">
        <f ca="1">INDIRECT(CONCATENATE("'Flight Input'!",Analysis!$B$2,A898+2))</f>
        <v>9.7294599000000002</v>
      </c>
      <c r="D898">
        <f t="shared" si="1848"/>
        <v>6.5261000010650605E-2</v>
      </c>
      <c r="F898">
        <f t="shared" ca="1" si="1772"/>
        <v>193.54895887401727</v>
      </c>
      <c r="G898">
        <f t="shared" ca="1" si="1773"/>
        <v>1905.1796599252546</v>
      </c>
      <c r="I898">
        <f>SUM(D$2:D898)/COUNT(D$2:D898)</f>
        <v>2.1907273437510151E-2</v>
      </c>
      <c r="J898">
        <f t="shared" si="1767"/>
        <v>2.9789649632486523</v>
      </c>
      <c r="L898">
        <f ca="1">VARA(C$2:C898)</f>
        <v>9.3967519786751844E-2</v>
      </c>
      <c r="M898">
        <f t="shared" ca="1" si="1768"/>
        <v>-1.0580562784797537E-3</v>
      </c>
      <c r="N898">
        <f t="shared" ca="1" si="1774"/>
        <v>-3.7225117598619879</v>
      </c>
      <c r="O898" t="b">
        <f ca="1">IF(OR(O897,M898*MIN((B898-B$2)*Analysis!$B$19,1)&gt;Analysis!$B$18),TRUE,FALSE)</f>
        <v>1</v>
      </c>
      <c r="P898" t="b">
        <f>IF(OR('Flight Input'!N898=3,'Flight Input'!N898=9),TRUE,FALSE)</f>
        <v>1</v>
      </c>
      <c r="Q898">
        <f ca="1">IF(O898,Q897,SUM(C$2:C898)/COUNT(C$2:C898))+(Analysis!$D$14-500)/1000000</f>
        <v>9.8909643641174423</v>
      </c>
      <c r="R898">
        <f t="shared" ca="1" si="1769"/>
        <v>-0.16150446411744213</v>
      </c>
      <c r="S898">
        <f t="shared" ca="1" si="1775"/>
        <v>-2.6998976787103522E-2</v>
      </c>
      <c r="T898">
        <f ca="1">IF(P898,T897+S898*$D898,0)</f>
        <v>-0.79471233438803468</v>
      </c>
      <c r="U898">
        <f ca="1">IF($P898,T898*Analysis!$B$28+Analysis!$B$29,0)</f>
        <v>0.26064383280598258</v>
      </c>
      <c r="V898">
        <f ca="1">U898-'Flight Input'!$U898</f>
        <v>8.6438328059825764E-3</v>
      </c>
      <c r="W898">
        <f ca="1">MEDIAN2(R898,Analysis!$B$5,2)</f>
        <v>-0.16150446411744213</v>
      </c>
      <c r="X898">
        <f t="shared" ref="X898:Y898" ca="1" si="1901">X897+W898*$D898</f>
        <v>-2.6998976787103522E-2</v>
      </c>
      <c r="Y898">
        <f t="shared" ca="1" si="1901"/>
        <v>-0.71831221090413644</v>
      </c>
      <c r="AA898">
        <f ca="1">AVERAGE2(W898,Analysis!$B$6,2)</f>
        <v>-0.16150446411744213</v>
      </c>
      <c r="AB898">
        <f t="shared" ref="AB898:AC898" ca="1" si="1902">AB897+AA898*$D898</f>
        <v>-2.6998976787103522E-2</v>
      </c>
      <c r="AC898">
        <f t="shared" ca="1" si="1902"/>
        <v>-0.71831221090413644</v>
      </c>
      <c r="AF898">
        <f ca="1">IF(B898&gt;0,C898-Analysis!$B$14,0)</f>
        <v>-0.12370749145715187</v>
      </c>
      <c r="AG898">
        <f ca="1">IF(B898&gt;0,AG897+AF898*$D898,0)</f>
        <v>0.1419539599086799</v>
      </c>
      <c r="AH898">
        <f ca="1">IF(B898&gt;0,AH897+AG898*$D898,0)</f>
        <v>-0.26338721890088307</v>
      </c>
      <c r="AI898">
        <f ca="1">IF(AND(B898&gt;Analysis!$B$39,B898&lt;Analysis!$B$40),FilterInput(AF898,Analysis!$B$34,Analysis!$B$35),0)</f>
        <v>-0.12370749145715187</v>
      </c>
      <c r="AJ898">
        <f ca="1">MEDIAN2(AI898,Analysis!$B$5,2)</f>
        <v>-0.12370749145715187</v>
      </c>
      <c r="AK898">
        <f ca="1">AVERAGE2(AJ898,Analysis!$B$6,2)</f>
        <v>-0.12370749145715187</v>
      </c>
      <c r="AL898">
        <f ca="1">INTEGRAL2(R898,$B898,AL897,R897,$B897,Analysis!$B$22)</f>
        <v>-2.699897678710356E-2</v>
      </c>
      <c r="AM898">
        <f ca="1">IF(AND(B898&lt;Analysis!$B$40,B898&gt;0),INTEGRAL2(AL898,$B898,AM897,AL897,$B897,Analysis!$B$23),0)</f>
        <v>-0.71831221090413666</v>
      </c>
      <c r="AN898">
        <f ca="1">IF($P898,AM898*Analysis!$B$30+Analysis!$B$31,0)</f>
        <v>0.26684389454793167</v>
      </c>
      <c r="AO898">
        <f ca="1">AN898-'Flight Input'!$U898</f>
        <v>1.4843894547931669E-2</v>
      </c>
      <c r="AQ898">
        <f>Analysis!$B$36*'Flight Input'!U898+IF('Flight Input'!U898 &gt; 0,Analysis!$B$37,0)</f>
        <v>-0.96927599999999992</v>
      </c>
      <c r="AR898">
        <f ca="1">_xlfn.COVARIANCE.P($AN$102:$AN$1102,'Flight Input'!U898:U1898)</f>
        <v>0</v>
      </c>
    </row>
    <row r="899" spans="1:44" x14ac:dyDescent="0.3">
      <c r="A899">
        <v>897</v>
      </c>
      <c r="B899">
        <f>'Flight Input'!M899</f>
        <v>19.754574999999022</v>
      </c>
      <c r="C899">
        <f ca="1">INDIRECT(CONCATENATE("'Flight Input'!",Analysis!$B$2,A899+2))</f>
        <v>9.7498843199999996</v>
      </c>
      <c r="D899">
        <f t="shared" ref="D899:D962" si="1903">B899-B898</f>
        <v>7.3057999994489364E-2</v>
      </c>
      <c r="F899">
        <f t="shared" ca="1" si="1772"/>
        <v>194.26126592261411</v>
      </c>
      <c r="G899">
        <f t="shared" ca="1" si="1773"/>
        <v>1919.3719994899584</v>
      </c>
      <c r="I899">
        <f>SUM(D$2:D899)/COUNT(D$2:D899)</f>
        <v>2.1964297658866875E-2</v>
      </c>
      <c r="J899">
        <f t="shared" ref="J899:J962" si="1904">D899/I899</f>
        <v>3.3262160770707014</v>
      </c>
      <c r="L899">
        <f ca="1">VARA(C$2:C899)</f>
        <v>9.3890854563856832E-2</v>
      </c>
      <c r="M899">
        <f t="shared" ref="M899:M962" ca="1" si="1905">(L899-L898)/D899</f>
        <v>-1.0493747830599559E-3</v>
      </c>
      <c r="N899">
        <f t="shared" ca="1" si="1774"/>
        <v>0.27956445565906568</v>
      </c>
      <c r="O899" t="b">
        <f ca="1">IF(OR(O898,M899*MIN((B899-B$2)*Analysis!$B$19,1)&gt;Analysis!$B$18),TRUE,FALSE)</f>
        <v>1</v>
      </c>
      <c r="P899" t="b">
        <f>IF(OR('Flight Input'!N899=3,'Flight Input'!N899=9),TRUE,FALSE)</f>
        <v>1</v>
      </c>
      <c r="Q899">
        <f ca="1">IF(O899,Q898,SUM(C$2:C899)/COUNT(C$2:C899))+(Analysis!$D$14-500)/1000000</f>
        <v>9.8910743641174417</v>
      </c>
      <c r="R899">
        <f t="shared" ref="R899:R962" ca="1" si="1906">IF(O899,C899-Q899,0)</f>
        <v>-0.14119004411744207</v>
      </c>
      <c r="S899">
        <f t="shared" ca="1" si="1775"/>
        <v>-3.7314039029457555E-2</v>
      </c>
      <c r="T899">
        <f ca="1">IF(P899,T898+S899*$D899,0)</f>
        <v>-0.79743842345124316</v>
      </c>
      <c r="U899">
        <f ca="1">IF($P899,T899*Analysis!$B$28+Analysis!$B$29,0)</f>
        <v>0.25928078827437834</v>
      </c>
      <c r="V899">
        <f ca="1">U899-'Flight Input'!$U899</f>
        <v>8.2807882743783368E-3</v>
      </c>
      <c r="W899">
        <f ca="1">MEDIAN2(R899,Analysis!$B$5,2)</f>
        <v>-0.14119004411744207</v>
      </c>
      <c r="X899">
        <f t="shared" ref="X899:Y899" ca="1" si="1907">X898+W899*$D899</f>
        <v>-3.7314039029457555E-2</v>
      </c>
      <c r="Y899">
        <f t="shared" ca="1" si="1907"/>
        <v>-0.72103829996734492</v>
      </c>
      <c r="AA899">
        <f ca="1">AVERAGE2(W899,Analysis!$B$6,2)</f>
        <v>-0.14119004411744207</v>
      </c>
      <c r="AB899">
        <f t="shared" ref="AB899:AC899" ca="1" si="1908">AB898+AA899*$D899</f>
        <v>-3.7314039029457555E-2</v>
      </c>
      <c r="AC899">
        <f t="shared" ca="1" si="1908"/>
        <v>-0.72103829996734492</v>
      </c>
      <c r="AF899">
        <f ca="1">IF(B899&gt;0,C899-Analysis!$B$14,0)</f>
        <v>-0.10328307145715243</v>
      </c>
      <c r="AG899">
        <f ca="1">IF(B899&gt;0,AG898+AF899*$D899,0)</f>
        <v>0.13440830527473241</v>
      </c>
      <c r="AH899">
        <f ca="1">IF(B899&gt;0,AH898+AG899*$D899,0)</f>
        <v>-0.25356761693486235</v>
      </c>
      <c r="AI899">
        <f ca="1">IF(AND(B899&gt;Analysis!$B$39,B899&lt;Analysis!$B$40),FilterInput(AF899,Analysis!$B$34,Analysis!$B$35),0)</f>
        <v>-0.10328307145715243</v>
      </c>
      <c r="AJ899">
        <f ca="1">MEDIAN2(AI899,Analysis!$B$5,2)</f>
        <v>-0.10328307145715243</v>
      </c>
      <c r="AK899">
        <f ca="1">AVERAGE2(AJ899,Analysis!$B$6,2)</f>
        <v>-0.10328307145715243</v>
      </c>
      <c r="AL899">
        <f ca="1">INTEGRAL2(R899,$B899,AL898,R898,$B898,Analysis!$B$22)</f>
        <v>-3.7314039029457596E-2</v>
      </c>
      <c r="AM899">
        <f ca="1">IF(AND(B899&lt;Analysis!$B$40,B899&gt;0),INTEGRAL2(AL899,$B899,AM898,AL898,$B898,Analysis!$B$23),0)</f>
        <v>-0.72103829996734514</v>
      </c>
      <c r="AN899">
        <f ca="1">IF($P899,AM899*Analysis!$B$30+Analysis!$B$31,0)</f>
        <v>0.26548085001632743</v>
      </c>
      <c r="AO899">
        <f ca="1">AN899-'Flight Input'!$U899</f>
        <v>1.4480850016327429E-2</v>
      </c>
      <c r="AQ899">
        <f>Analysis!$B$36*'Flight Input'!U899+IF('Flight Input'!U899 &gt; 0,Analysis!$B$37,0)</f>
        <v>-0.97126299999999999</v>
      </c>
      <c r="AR899">
        <f ca="1">_xlfn.COVARIANCE.P($AN$102:$AN$1102,'Flight Input'!U899:U1899)</f>
        <v>0</v>
      </c>
    </row>
    <row r="900" spans="1:44" x14ac:dyDescent="0.3">
      <c r="A900">
        <v>898</v>
      </c>
      <c r="B900">
        <f>'Flight Input'!M900</f>
        <v>19.829968999998528</v>
      </c>
      <c r="C900">
        <f ca="1">INDIRECT(CONCATENATE("'Flight Input'!",Analysis!$B$2,A900+2))</f>
        <v>9.7086038400000003</v>
      </c>
      <c r="D900">
        <f t="shared" si="1903"/>
        <v>7.5393999999505468E-2</v>
      </c>
      <c r="F900">
        <f t="shared" ref="F900:F963" ca="1" si="1909">F899+C900*$D900</f>
        <v>194.99323640052228</v>
      </c>
      <c r="G900">
        <f t="shared" ref="G900:G963" ca="1" si="1910">G899+F900*$D900</f>
        <v>1934.0733195550429</v>
      </c>
      <c r="I900">
        <f>SUM(D$2:D900)/COUNT(D$2:D900)</f>
        <v>2.2023796213811904E-2</v>
      </c>
      <c r="J900">
        <f t="shared" si="1904"/>
        <v>3.4232972039680978</v>
      </c>
      <c r="L900">
        <f ca="1">VARA(C$2:C900)</f>
        <v>9.3830763307331227E-2</v>
      </c>
      <c r="M900">
        <f t="shared" ca="1" si="1905"/>
        <v>-7.9702969103640474E-4</v>
      </c>
      <c r="N900">
        <f t="shared" ref="N900:N963" ca="1" si="1911">(C900-C899)/D900</f>
        <v>-0.54753004218200463</v>
      </c>
      <c r="O900" t="b">
        <f ca="1">IF(OR(O899,M900*MIN((B900-B$2)*Analysis!$B$19,1)&gt;Analysis!$B$18),TRUE,FALSE)</f>
        <v>1</v>
      </c>
      <c r="P900" t="b">
        <f>IF(OR('Flight Input'!N900=3,'Flight Input'!N900=9),TRUE,FALSE)</f>
        <v>1</v>
      </c>
      <c r="Q900">
        <f ca="1">IF(O900,Q899,SUM(C$2:C900)/COUNT(C$2:C900))+(Analysis!$D$14-500)/1000000</f>
        <v>9.8911843641174411</v>
      </c>
      <c r="R900">
        <f t="shared" ca="1" si="1906"/>
        <v>-0.18258052411744075</v>
      </c>
      <c r="S900">
        <f t="shared" ref="S900:S963" ca="1" si="1912">S899+R900*$D900</f>
        <v>-5.1079515064677589E-2</v>
      </c>
      <c r="T900">
        <f ca="1">IF(P900,T899+S900*$D900,0)</f>
        <v>-0.80128951241000423</v>
      </c>
      <c r="U900">
        <f ca="1">IF($P900,T900*Analysis!$B$28+Analysis!$B$29,0)</f>
        <v>0.2573552437949978</v>
      </c>
      <c r="V900">
        <f ca="1">U900-'Flight Input'!$U900</f>
        <v>6.3552437949978002E-3</v>
      </c>
      <c r="W900">
        <f ca="1">MEDIAN2(R900,Analysis!$B$5,2)</f>
        <v>-0.18258052411744075</v>
      </c>
      <c r="X900">
        <f t="shared" ref="X900:Y900" ca="1" si="1913">X899+W900*$D900</f>
        <v>-5.1079515064677589E-2</v>
      </c>
      <c r="Y900">
        <f t="shared" ca="1" si="1913"/>
        <v>-0.72488938892610599</v>
      </c>
      <c r="AA900">
        <f ca="1">AVERAGE2(W900,Analysis!$B$6,2)</f>
        <v>-0.18258052411744075</v>
      </c>
      <c r="AB900">
        <f t="shared" ref="AB900:AC900" ca="1" si="1914">AB899+AA900*$D900</f>
        <v>-5.1079515064677589E-2</v>
      </c>
      <c r="AC900">
        <f t="shared" ca="1" si="1914"/>
        <v>-0.72488938892610599</v>
      </c>
      <c r="AF900">
        <f ca="1">IF(B900&gt;0,C900-Analysis!$B$14,0)</f>
        <v>-0.14456355145715172</v>
      </c>
      <c r="AG900">
        <f ca="1">IF(B900&gt;0,AG899+AF900*$D900,0)</f>
        <v>0.1235090808762434</v>
      </c>
      <c r="AH900">
        <f ca="1">IF(B900&gt;0,AH899+AG900*$D900,0)</f>
        <v>-0.24425577329133993</v>
      </c>
      <c r="AI900">
        <f ca="1">IF(AND(B900&gt;Analysis!$B$39,B900&lt;Analysis!$B$40),FilterInput(AF900,Analysis!$B$34,Analysis!$B$35),0)</f>
        <v>-0.14456355145715172</v>
      </c>
      <c r="AJ900">
        <f ca="1">MEDIAN2(AI900,Analysis!$B$5,2)</f>
        <v>-0.14456355145715172</v>
      </c>
      <c r="AK900">
        <f ca="1">AVERAGE2(AJ900,Analysis!$B$6,2)</f>
        <v>-0.14456355145715172</v>
      </c>
      <c r="AL900">
        <f ca="1">INTEGRAL2(R900,$B900,AL899,R899,$B899,Analysis!$B$22)</f>
        <v>-5.107951506467763E-2</v>
      </c>
      <c r="AM900">
        <f ca="1">IF(AND(B900&lt;Analysis!$B$40,B900&gt;0),INTEGRAL2(AL900,$B900,AM899,AL899,$B899,Analysis!$B$23),0)</f>
        <v>-0.72488938892610622</v>
      </c>
      <c r="AN900">
        <f ca="1">IF($P900,AM900*Analysis!$B$30+Analysis!$B$31,0)</f>
        <v>0.26355530553694689</v>
      </c>
      <c r="AO900">
        <f ca="1">AN900-'Flight Input'!$U900</f>
        <v>1.2555305536946892E-2</v>
      </c>
      <c r="AQ900">
        <f>Analysis!$B$36*'Flight Input'!U900+IF('Flight Input'!U900 &gt; 0,Analysis!$B$37,0)</f>
        <v>-0.97126299999999999</v>
      </c>
      <c r="AR900">
        <f ca="1">_xlfn.COVARIANCE.P($AN$102:$AN$1102,'Flight Input'!U900:U1900)</f>
        <v>0</v>
      </c>
    </row>
    <row r="901" spans="1:44" x14ac:dyDescent="0.3">
      <c r="A901">
        <v>899</v>
      </c>
      <c r="B901">
        <f>'Flight Input'!M901</f>
        <v>19.89028999999573</v>
      </c>
      <c r="C901">
        <f ca="1">INDIRECT(CONCATENATE("'Flight Input'!",Analysis!$B$2,A901+2))</f>
        <v>9.7591645800000002</v>
      </c>
      <c r="D901">
        <f t="shared" si="1903"/>
        <v>6.0320999997202307E-2</v>
      </c>
      <c r="F901">
        <f t="shared" ca="1" si="1909"/>
        <v>195.58191896712515</v>
      </c>
      <c r="G901">
        <f t="shared" ca="1" si="1910"/>
        <v>1945.8710164885117</v>
      </c>
      <c r="I901">
        <f>SUM(D$2:D901)/COUNT(D$2:D901)</f>
        <v>2.2066395995550939E-2</v>
      </c>
      <c r="J901">
        <f t="shared" si="1904"/>
        <v>2.7336135909717347</v>
      </c>
      <c r="L901">
        <f ca="1">VARA(C$2:C901)</f>
        <v>9.3751108496513483E-2</v>
      </c>
      <c r="M901">
        <f t="shared" ca="1" si="1905"/>
        <v>-1.3205154228450974E-3</v>
      </c>
      <c r="N901">
        <f t="shared" ca="1" si="1911"/>
        <v>0.8381946586154887</v>
      </c>
      <c r="O901" t="b">
        <f ca="1">IF(OR(O900,M901*MIN((B901-B$2)*Analysis!$B$19,1)&gt;Analysis!$B$18),TRUE,FALSE)</f>
        <v>1</v>
      </c>
      <c r="P901" t="b">
        <f>IF(OR('Flight Input'!N901=3,'Flight Input'!N901=9),TRUE,FALSE)</f>
        <v>1</v>
      </c>
      <c r="Q901">
        <f ca="1">IF(O901,Q900,SUM(C$2:C901)/COUNT(C$2:C901))+(Analysis!$D$14-500)/1000000</f>
        <v>9.8912943641174405</v>
      </c>
      <c r="R901">
        <f t="shared" ca="1" si="1906"/>
        <v>-0.13212978411744025</v>
      </c>
      <c r="S901">
        <f t="shared" ca="1" si="1912"/>
        <v>-5.9049715772056047E-2</v>
      </c>
      <c r="T901">
        <f ca="1">IF(P901,T900+S901*$D901,0)</f>
        <v>-0.80485145031492522</v>
      </c>
      <c r="U901">
        <f ca="1">IF($P901,T901*Analysis!$B$28+Analysis!$B$29,0)</f>
        <v>0.25557427484253731</v>
      </c>
      <c r="V901">
        <f ca="1">U901-'Flight Input'!$U901</f>
        <v>4.574274842537307E-3</v>
      </c>
      <c r="W901">
        <f ca="1">MEDIAN2(R901,Analysis!$B$5,2)</f>
        <v>-0.13212978411744025</v>
      </c>
      <c r="X901">
        <f t="shared" ref="X901:Y901" ca="1" si="1915">X900+W901*$D901</f>
        <v>-5.9049715772056047E-2</v>
      </c>
      <c r="Y901">
        <f t="shared" ca="1" si="1915"/>
        <v>-0.72845132683102698</v>
      </c>
      <c r="AA901">
        <f ca="1">AVERAGE2(W901,Analysis!$B$6,2)</f>
        <v>-0.13212978411744025</v>
      </c>
      <c r="AB901">
        <f t="shared" ref="AB901:AC901" ca="1" si="1916">AB900+AA901*$D901</f>
        <v>-5.9049715772056047E-2</v>
      </c>
      <c r="AC901">
        <f t="shared" ca="1" si="1916"/>
        <v>-0.72845132683102698</v>
      </c>
      <c r="AF901">
        <f ca="1">IF(B901&gt;0,C901-Analysis!$B$14,0)</f>
        <v>-9.4002811457151836E-2</v>
      </c>
      <c r="AG901">
        <f ca="1">IF(B901&gt;0,AG900+AF901*$D901,0)</f>
        <v>0.11783873728659953</v>
      </c>
      <c r="AH901">
        <f ca="1">IF(B901&gt;0,AH900+AG901*$D901,0)</f>
        <v>-0.23714762281980464</v>
      </c>
      <c r="AI901">
        <f ca="1">IF(AND(B901&gt;Analysis!$B$39,B901&lt;Analysis!$B$40),FilterInput(AF901,Analysis!$B$34,Analysis!$B$35),0)</f>
        <v>-9.4002811457151836E-2</v>
      </c>
      <c r="AJ901">
        <f ca="1">MEDIAN2(AI901,Analysis!$B$5,2)</f>
        <v>-9.4002811457151836E-2</v>
      </c>
      <c r="AK901">
        <f ca="1">AVERAGE2(AJ901,Analysis!$B$6,2)</f>
        <v>-9.4002811457151836E-2</v>
      </c>
      <c r="AL901">
        <f ca="1">INTEGRAL2(R901,$B901,AL900,R900,$B900,Analysis!$B$22)</f>
        <v>-5.9049715772056088E-2</v>
      </c>
      <c r="AM901">
        <f ca="1">IF(AND(B901&lt;Analysis!$B$40,B901&gt;0),INTEGRAL2(AL901,$B901,AM900,AL900,$B900,Analysis!$B$23),0)</f>
        <v>-0.7284513268310272</v>
      </c>
      <c r="AN901">
        <f ca="1">IF($P901,AM901*Analysis!$B$30+Analysis!$B$31,0)</f>
        <v>0.2617743365844864</v>
      </c>
      <c r="AO901">
        <f ca="1">AN901-'Flight Input'!$U901</f>
        <v>1.0774336584486399E-2</v>
      </c>
      <c r="AQ901">
        <f>Analysis!$B$36*'Flight Input'!U901+IF('Flight Input'!U901 &gt; 0,Analysis!$B$37,0)</f>
        <v>-0.97126299999999999</v>
      </c>
      <c r="AR901">
        <f ca="1">_xlfn.COVARIANCE.P($AN$102:$AN$1102,'Flight Input'!U901:U1901)</f>
        <v>0</v>
      </c>
    </row>
    <row r="902" spans="1:44" x14ac:dyDescent="0.3">
      <c r="A902">
        <v>900</v>
      </c>
      <c r="B902">
        <f>'Flight Input'!M902</f>
        <v>19.896116000003531</v>
      </c>
      <c r="C902">
        <f ca="1">INDIRECT(CONCATENATE("'Flight Input'!",Analysis!$B$2,A902+2))</f>
        <v>10.149651630000001</v>
      </c>
      <c r="D902">
        <f t="shared" si="1903"/>
        <v>5.8260000078007579E-3</v>
      </c>
      <c r="F902">
        <f t="shared" ca="1" si="1909"/>
        <v>195.64105083760072</v>
      </c>
      <c r="G902">
        <f t="shared" ca="1" si="1910"/>
        <v>1947.0108212522177</v>
      </c>
      <c r="I902">
        <f>SUM(D$2:D902)/COUNT(D$2:D902)</f>
        <v>2.2048351111120103E-2</v>
      </c>
      <c r="J902">
        <f t="shared" si="1904"/>
        <v>0.2642374469836164</v>
      </c>
      <c r="L902">
        <f ca="1">VARA(C$2:C902)</f>
        <v>9.371167251164543E-2</v>
      </c>
      <c r="M902">
        <f t="shared" ca="1" si="1905"/>
        <v>-6.7689640946188645E-3</v>
      </c>
      <c r="N902">
        <f t="shared" ca="1" si="1911"/>
        <v>67.024896923645016</v>
      </c>
      <c r="O902" t="b">
        <f ca="1">IF(OR(O901,M902*MIN((B902-B$2)*Analysis!$B$19,1)&gt;Analysis!$B$18),TRUE,FALSE)</f>
        <v>1</v>
      </c>
      <c r="P902" t="b">
        <f>IF(OR('Flight Input'!N902=3,'Flight Input'!N902=9),TRUE,FALSE)</f>
        <v>1</v>
      </c>
      <c r="Q902">
        <f ca="1">IF(O902,Q901,SUM(C$2:C902)/COUNT(C$2:C902))+(Analysis!$D$14-500)/1000000</f>
        <v>9.8914043641174398</v>
      </c>
      <c r="R902">
        <f t="shared" ca="1" si="1906"/>
        <v>0.25824726588256119</v>
      </c>
      <c r="S902">
        <f t="shared" ca="1" si="1912"/>
        <v>-5.754516719900972E-2</v>
      </c>
      <c r="T902">
        <f ca="1">IF(P902,T901+S902*$D902,0)</f>
        <v>-0.8051867084594756</v>
      </c>
      <c r="U902">
        <f ca="1">IF($P902,T902*Analysis!$B$28+Analysis!$B$29,0)</f>
        <v>0.25540664577026212</v>
      </c>
      <c r="V902">
        <f ca="1">U902-'Flight Input'!$U902</f>
        <v>6.4066457702621205E-3</v>
      </c>
      <c r="W902">
        <f ca="1">MEDIAN2(R902,Analysis!$B$5,2)</f>
        <v>0.25824726588256119</v>
      </c>
      <c r="X902">
        <f t="shared" ref="X902:Y902" ca="1" si="1917">X901+W902*$D902</f>
        <v>-5.754516719900972E-2</v>
      </c>
      <c r="Y902">
        <f t="shared" ca="1" si="1917"/>
        <v>-0.72878658497557736</v>
      </c>
      <c r="AA902">
        <f ca="1">AVERAGE2(W902,Analysis!$B$6,2)</f>
        <v>0.25824726588256119</v>
      </c>
      <c r="AB902">
        <f t="shared" ref="AB902:AC902" ca="1" si="1918">AB901+AA902*$D902</f>
        <v>-5.754516719900972E-2</v>
      </c>
      <c r="AC902">
        <f t="shared" ca="1" si="1918"/>
        <v>-0.72878658497557736</v>
      </c>
      <c r="AF902">
        <f ca="1">IF(B902&gt;0,C902-Analysis!$B$14,0)</f>
        <v>0.296484238542849</v>
      </c>
      <c r="AG902">
        <f ca="1">IF(B902&gt;0,AG901+AF902*$D902,0)</f>
        <v>0.11956605446266297</v>
      </c>
      <c r="AH902">
        <f ca="1">IF(B902&gt;0,AH901+AG902*$D902,0)</f>
        <v>-0.23645103098557246</v>
      </c>
      <c r="AI902">
        <f ca="1">IF(AND(B902&gt;Analysis!$B$39,B902&lt;Analysis!$B$40),FilterInput(AF902,Analysis!$B$34,Analysis!$B$35),0)</f>
        <v>0.296484238542849</v>
      </c>
      <c r="AJ902">
        <f ca="1">MEDIAN2(AI902,Analysis!$B$5,2)</f>
        <v>0.296484238542849</v>
      </c>
      <c r="AK902">
        <f ca="1">AVERAGE2(AJ902,Analysis!$B$6,2)</f>
        <v>0.296484238542849</v>
      </c>
      <c r="AL902">
        <f ca="1">INTEGRAL2(R902,$B902,AL901,R901,$B901,Analysis!$B$22)</f>
        <v>-5.7545167199009761E-2</v>
      </c>
      <c r="AM902">
        <f ca="1">IF(AND(B902&lt;Analysis!$B$40,B902&gt;0),INTEGRAL2(AL902,$B902,AM901,AL901,$B901,Analysis!$B$23),0)</f>
        <v>-0.72878658497557758</v>
      </c>
      <c r="AN902">
        <f ca="1">IF($P902,AM902*Analysis!$B$30+Analysis!$B$31,0)</f>
        <v>0.26160670751221121</v>
      </c>
      <c r="AO902">
        <f ca="1">AN902-'Flight Input'!$U902</f>
        <v>1.2606707512211213E-2</v>
      </c>
      <c r="AQ902">
        <f>Analysis!$B$36*'Flight Input'!U902+IF('Flight Input'!U902 &gt; 0,Analysis!$B$37,0)</f>
        <v>-0.97523699999999991</v>
      </c>
      <c r="AR902">
        <f ca="1">_xlfn.COVARIANCE.P($AN$102:$AN$1102,'Flight Input'!U902:U1902)</f>
        <v>0</v>
      </c>
    </row>
    <row r="903" spans="1:44" x14ac:dyDescent="0.3">
      <c r="A903">
        <v>901</v>
      </c>
      <c r="B903">
        <f>'Flight Input'!M903</f>
        <v>20.026220999992802</v>
      </c>
      <c r="C903">
        <f ca="1">INDIRECT(CONCATENATE("'Flight Input'!",Analysis!$B$2,A903+2))</f>
        <v>10.28004615</v>
      </c>
      <c r="D903">
        <f t="shared" si="1903"/>
        <v>0.13010499998927116</v>
      </c>
      <c r="F903">
        <f t="shared" ca="1" si="1909"/>
        <v>196.97853624183617</v>
      </c>
      <c r="G903">
        <f t="shared" ca="1" si="1910"/>
        <v>1972.6387137078484</v>
      </c>
      <c r="I903">
        <f>SUM(D$2:D903)/COUNT(D$2:D903)</f>
        <v>2.2168280799109173E-2</v>
      </c>
      <c r="J903">
        <f t="shared" si="1904"/>
        <v>5.8689711289880178</v>
      </c>
      <c r="L903">
        <f ca="1">VARA(C$2:C903)</f>
        <v>9.3760777183123839E-2</v>
      </c>
      <c r="M903">
        <f t="shared" ca="1" si="1905"/>
        <v>3.7742340019567363E-4</v>
      </c>
      <c r="N903">
        <f t="shared" ca="1" si="1911"/>
        <v>1.0022252796645179</v>
      </c>
      <c r="O903" t="b">
        <f ca="1">IF(OR(O902,M903*MIN((B903-B$2)*Analysis!$B$19,1)&gt;Analysis!$B$18),TRUE,FALSE)</f>
        <v>1</v>
      </c>
      <c r="P903" t="b">
        <f>IF(OR('Flight Input'!N903=3,'Flight Input'!N903=9),TRUE,FALSE)</f>
        <v>1</v>
      </c>
      <c r="Q903">
        <f ca="1">IF(O903,Q902,SUM(C$2:C903)/COUNT(C$2:C903))+(Analysis!$D$14-500)/1000000</f>
        <v>9.8915143641174392</v>
      </c>
      <c r="R903">
        <f t="shared" ca="1" si="1906"/>
        <v>0.38853178588256121</v>
      </c>
      <c r="S903">
        <f t="shared" ca="1" si="1912"/>
        <v>-6.9952392009275874E-3</v>
      </c>
      <c r="T903">
        <f ca="1">IF(P903,T902+S903*$D903,0)</f>
        <v>-0.80609682405563721</v>
      </c>
      <c r="U903">
        <f ca="1">IF($P903,T903*Analysis!$B$28+Analysis!$B$29,0)</f>
        <v>0.25495158797218131</v>
      </c>
      <c r="V903">
        <f ca="1">U903-'Flight Input'!$U903</f>
        <v>5.9515879721813159E-3</v>
      </c>
      <c r="W903">
        <f ca="1">MEDIAN2(R903,Analysis!$B$5,2)</f>
        <v>0.38853178588256121</v>
      </c>
      <c r="X903">
        <f t="shared" ref="X903:Y903" ca="1" si="1919">X902+W903*$D903</f>
        <v>-6.9952392009275874E-3</v>
      </c>
      <c r="Y903">
        <f t="shared" ca="1" si="1919"/>
        <v>-0.72969670057173897</v>
      </c>
      <c r="AA903">
        <f ca="1">AVERAGE2(W903,Analysis!$B$6,2)</f>
        <v>0.38853178588256121</v>
      </c>
      <c r="AB903">
        <f t="shared" ref="AB903:AC903" ca="1" si="1920">AB902+AA903*$D903</f>
        <v>-6.9952392009275874E-3</v>
      </c>
      <c r="AC903">
        <f t="shared" ca="1" si="1920"/>
        <v>-0.72969670057173897</v>
      </c>
      <c r="AF903">
        <f ca="1">IF(B903&gt;0,C903-Analysis!$B$14,0)</f>
        <v>0.4268787585428484</v>
      </c>
      <c r="AG903">
        <f ca="1">IF(B903&gt;0,AG902+AF903*$D903,0)</f>
        <v>0.17510511533830034</v>
      </c>
      <c r="AH903">
        <f ca="1">IF(B903&gt;0,AH902+AG903*$D903,0)</f>
        <v>-0.21366897995636158</v>
      </c>
      <c r="AI903">
        <f ca="1">IF(AND(B903&gt;Analysis!$B$39,B903&lt;Analysis!$B$40),FilterInput(AF903,Analysis!$B$34,Analysis!$B$35),0)</f>
        <v>0.4268787585428484</v>
      </c>
      <c r="AJ903">
        <f ca="1">MEDIAN2(AI903,Analysis!$B$5,2)</f>
        <v>0.4268787585428484</v>
      </c>
      <c r="AK903">
        <f ca="1">AVERAGE2(AJ903,Analysis!$B$6,2)</f>
        <v>0.4268787585428484</v>
      </c>
      <c r="AL903">
        <f ca="1">INTEGRAL2(R903,$B903,AL902,R902,$B902,Analysis!$B$22)</f>
        <v>-6.995239200927629E-3</v>
      </c>
      <c r="AM903">
        <f ca="1">IF(AND(B903&lt;Analysis!$B$40,B903&gt;0),INTEGRAL2(AL903,$B903,AM902,AL902,$B902,Analysis!$B$23),0)</f>
        <v>-0.72969670057173919</v>
      </c>
      <c r="AN903">
        <f ca="1">IF($P903,AM903*Analysis!$B$30+Analysis!$B$31,0)</f>
        <v>0.26115164971413041</v>
      </c>
      <c r="AO903">
        <f ca="1">AN903-'Flight Input'!$U903</f>
        <v>1.2151649714130408E-2</v>
      </c>
      <c r="AQ903">
        <f>Analysis!$B$36*'Flight Input'!U903+IF('Flight Input'!U903 &gt; 0,Analysis!$B$37,0)</f>
        <v>-0.97523699999999991</v>
      </c>
      <c r="AR903">
        <f ca="1">_xlfn.COVARIANCE.P($AN$102:$AN$1102,'Flight Input'!U903:U1903)</f>
        <v>0</v>
      </c>
    </row>
    <row r="904" spans="1:44" x14ac:dyDescent="0.3">
      <c r="A904">
        <v>902</v>
      </c>
      <c r="B904">
        <f>'Flight Input'!M904</f>
        <v>20.03784099999757</v>
      </c>
      <c r="C904">
        <f ca="1">INDIRECT(CONCATENATE("'Flight Input'!",Analysis!$B$2,A904+2))</f>
        <v>10.25406927</v>
      </c>
      <c r="D904">
        <f t="shared" si="1903"/>
        <v>1.1620000004768372E-2</v>
      </c>
      <c r="F904">
        <f t="shared" ca="1" si="1909"/>
        <v>197.09768852680247</v>
      </c>
      <c r="G904">
        <f t="shared" ca="1" si="1910"/>
        <v>1974.9289888494698</v>
      </c>
      <c r="I904">
        <f>SUM(D$2:D904)/COUNT(D$2:D904)</f>
        <v>2.2156586474503474E-2</v>
      </c>
      <c r="J904">
        <f t="shared" si="1904"/>
        <v>0.52444901736736382</v>
      </c>
      <c r="L904">
        <f ca="1">VARA(C$2:C904)</f>
        <v>9.3788823688355866E-2</v>
      </c>
      <c r="M904">
        <f t="shared" ca="1" si="1905"/>
        <v>2.4136407246572755E-3</v>
      </c>
      <c r="N904">
        <f t="shared" ca="1" si="1911"/>
        <v>-2.2355318407349514</v>
      </c>
      <c r="O904" t="b">
        <f ca="1">IF(OR(O903,M904*MIN((B904-B$2)*Analysis!$B$19,1)&gt;Analysis!$B$18),TRUE,FALSE)</f>
        <v>1</v>
      </c>
      <c r="P904" t="b">
        <f>IF(OR('Flight Input'!N904=3,'Flight Input'!N904=9),TRUE,FALSE)</f>
        <v>1</v>
      </c>
      <c r="Q904">
        <f ca="1">IF(O904,Q903,SUM(C$2:C904)/COUNT(C$2:C904))+(Analysis!$D$14-500)/1000000</f>
        <v>9.8916243641174386</v>
      </c>
      <c r="R904">
        <f t="shared" ca="1" si="1906"/>
        <v>0.36244490588256184</v>
      </c>
      <c r="S904">
        <f t="shared" ca="1" si="1912"/>
        <v>-2.7836293928439467E-3</v>
      </c>
      <c r="T904">
        <f ca="1">IF(P904,T903+S904*$D904,0)</f>
        <v>-0.80612916982919536</v>
      </c>
      <c r="U904">
        <f ca="1">IF($P904,T904*Analysis!$B$28+Analysis!$B$29,0)</f>
        <v>0.25493541508540224</v>
      </c>
      <c r="V904">
        <f ca="1">U904-'Flight Input'!$U904</f>
        <v>2.9354150854022376E-3</v>
      </c>
      <c r="W904">
        <f ca="1">MEDIAN2(R904,Analysis!$B$5,2)</f>
        <v>0.36244490588256184</v>
      </c>
      <c r="X904">
        <f t="shared" ref="X904:Y904" ca="1" si="1921">X903+W904*$D904</f>
        <v>-2.7836293928439467E-3</v>
      </c>
      <c r="Y904">
        <f t="shared" ca="1" si="1921"/>
        <v>-0.72972904634529712</v>
      </c>
      <c r="AA904">
        <f ca="1">AVERAGE2(W904,Analysis!$B$6,2)</f>
        <v>0.36244490588256184</v>
      </c>
      <c r="AB904">
        <f t="shared" ref="AB904:AC904" ca="1" si="1922">AB903+AA904*$D904</f>
        <v>-2.7836293928439467E-3</v>
      </c>
      <c r="AC904">
        <f t="shared" ca="1" si="1922"/>
        <v>-0.72972904634529712</v>
      </c>
      <c r="AF904">
        <f ca="1">IF(B904&gt;0,C904-Analysis!$B$14,0)</f>
        <v>0.40090187854284842</v>
      </c>
      <c r="AG904">
        <f ca="1">IF(B904&gt;0,AG903+AF904*$D904,0)</f>
        <v>0.17976359516887988</v>
      </c>
      <c r="AH904">
        <f ca="1">IF(B904&gt;0,AH903+AG904*$D904,0)</f>
        <v>-0.21158012697964201</v>
      </c>
      <c r="AI904">
        <f ca="1">IF(AND(B904&gt;Analysis!$B$39,B904&lt;Analysis!$B$40),FilterInput(AF904,Analysis!$B$34,Analysis!$B$35),0)</f>
        <v>0.40090187854284842</v>
      </c>
      <c r="AJ904">
        <f ca="1">MEDIAN2(AI904,Analysis!$B$5,2)</f>
        <v>0.40090187854284842</v>
      </c>
      <c r="AK904">
        <f ca="1">AVERAGE2(AJ904,Analysis!$B$6,2)</f>
        <v>0.40090187854284842</v>
      </c>
      <c r="AL904">
        <f ca="1">INTEGRAL2(R904,$B904,AL903,R903,$B903,Analysis!$B$22)</f>
        <v>-2.7836293928439884E-3</v>
      </c>
      <c r="AM904">
        <f ca="1">IF(AND(B904&lt;Analysis!$B$40,B904&gt;0),INTEGRAL2(AL904,$B904,AM903,AL903,$B903,Analysis!$B$23),0)</f>
        <v>-0.72972904634529734</v>
      </c>
      <c r="AN904">
        <f ca="1">IF($P904,AM904*Analysis!$B$30+Analysis!$B$31,0)</f>
        <v>0.26113547682735133</v>
      </c>
      <c r="AO904">
        <f ca="1">AN904-'Flight Input'!$U904</f>
        <v>9.1354768273513298E-3</v>
      </c>
      <c r="AQ904">
        <f>Analysis!$B$36*'Flight Input'!U904+IF('Flight Input'!U904 &gt; 0,Analysis!$B$37,0)</f>
        <v>-0.96927599999999992</v>
      </c>
      <c r="AR904">
        <f ca="1">_xlfn.COVARIANCE.P($AN$102:$AN$1102,'Flight Input'!U904:U1904)</f>
        <v>0</v>
      </c>
    </row>
    <row r="905" spans="1:44" x14ac:dyDescent="0.3">
      <c r="A905">
        <v>903</v>
      </c>
      <c r="B905">
        <f>'Flight Input'!M905</f>
        <v>20.085686000005808</v>
      </c>
      <c r="C905">
        <f ca="1">INDIRECT(CONCATENATE("'Flight Input'!",Analysis!$B$2,A905+2))</f>
        <v>10.31277231</v>
      </c>
      <c r="D905">
        <f t="shared" si="1903"/>
        <v>4.7845000008237548E-2</v>
      </c>
      <c r="F905">
        <f t="shared" ca="1" si="1909"/>
        <v>197.59110311805938</v>
      </c>
      <c r="G905">
        <f t="shared" ca="1" si="1910"/>
        <v>1984.3827351797809</v>
      </c>
      <c r="I905">
        <f>SUM(D$2:D905)/COUNT(D$2:D905)</f>
        <v>2.2185034330022561E-2</v>
      </c>
      <c r="J905">
        <f t="shared" si="1904"/>
        <v>2.1566340306938301</v>
      </c>
      <c r="L905">
        <f ca="1">VARA(C$2:C905)</f>
        <v>9.3865116425853351E-2</v>
      </c>
      <c r="M905">
        <f t="shared" ca="1" si="1905"/>
        <v>1.5945811993802882E-3</v>
      </c>
      <c r="N905">
        <f t="shared" ca="1" si="1911"/>
        <v>1.2269419999977482</v>
      </c>
      <c r="O905" t="b">
        <f ca="1">IF(OR(O904,M905*MIN((B905-B$2)*Analysis!$B$19,1)&gt;Analysis!$B$18),TRUE,FALSE)</f>
        <v>1</v>
      </c>
      <c r="P905" t="b">
        <f>IF(OR('Flight Input'!N905=3,'Flight Input'!N905=9),TRUE,FALSE)</f>
        <v>1</v>
      </c>
      <c r="Q905">
        <f ca="1">IF(O905,Q904,SUM(C$2:C905)/COUNT(C$2:C905))+(Analysis!$D$14-500)/1000000</f>
        <v>9.891734364117438</v>
      </c>
      <c r="R905">
        <f t="shared" ca="1" si="1906"/>
        <v>0.42103794588256171</v>
      </c>
      <c r="S905">
        <f t="shared" ca="1" si="1912"/>
        <v>1.7360931131375539E-2</v>
      </c>
      <c r="T905">
        <f ca="1">IF(P905,T904+S905*$D905,0)</f>
        <v>-0.80529853607907165</v>
      </c>
      <c r="U905">
        <f ca="1">IF($P905,T905*Analysis!$B$28+Analysis!$B$29,0)</f>
        <v>0.25535073196046409</v>
      </c>
      <c r="V905">
        <f ca="1">U905-'Flight Input'!$U905</f>
        <v>3.3507319604640928E-3</v>
      </c>
      <c r="W905">
        <f ca="1">MEDIAN2(R905,Analysis!$B$5,2)</f>
        <v>0.42103794588256171</v>
      </c>
      <c r="X905">
        <f t="shared" ref="X905:Y905" ca="1" si="1923">X904+W905*$D905</f>
        <v>1.7360931131375539E-2</v>
      </c>
      <c r="Y905">
        <f t="shared" ca="1" si="1923"/>
        <v>-0.72889841259517341</v>
      </c>
      <c r="AA905">
        <f ca="1">AVERAGE2(W905,Analysis!$B$6,2)</f>
        <v>0.42103794588256171</v>
      </c>
      <c r="AB905">
        <f t="shared" ref="AB905:AC905" ca="1" si="1924">AB904+AA905*$D905</f>
        <v>1.7360931131375539E-2</v>
      </c>
      <c r="AC905">
        <f t="shared" ca="1" si="1924"/>
        <v>-0.72889841259517341</v>
      </c>
      <c r="AF905">
        <f ca="1">IF(B905&gt;0,C905-Analysis!$B$14,0)</f>
        <v>0.45960491854284768</v>
      </c>
      <c r="AG905">
        <f ca="1">IF(B905&gt;0,AG904+AF905*$D905,0)</f>
        <v>0.20175339250034846</v>
      </c>
      <c r="AH905">
        <f ca="1">IF(B905&gt;0,AH904+AG905*$D905,0)</f>
        <v>-0.20192723591380088</v>
      </c>
      <c r="AI905">
        <f ca="1">IF(AND(B905&gt;Analysis!$B$39,B905&lt;Analysis!$B$40),FilterInput(AF905,Analysis!$B$34,Analysis!$B$35),0)</f>
        <v>0.45960491854284768</v>
      </c>
      <c r="AJ905">
        <f ca="1">MEDIAN2(AI905,Analysis!$B$5,2)</f>
        <v>0.45960491854284768</v>
      </c>
      <c r="AK905">
        <f ca="1">AVERAGE2(AJ905,Analysis!$B$6,2)</f>
        <v>0.45960491854284768</v>
      </c>
      <c r="AL905">
        <f ca="1">INTEGRAL2(R905,$B905,AL904,R904,$B904,Analysis!$B$22)</f>
        <v>1.7360931131375497E-2</v>
      </c>
      <c r="AM905">
        <f ca="1">IF(AND(B905&lt;Analysis!$B$40,B905&gt;0),INTEGRAL2(AL905,$B905,AM904,AL904,$B904,Analysis!$B$23),0)</f>
        <v>-0.72889841259517363</v>
      </c>
      <c r="AN905">
        <f ca="1">IF($P905,AM905*Analysis!$B$30+Analysis!$B$31,0)</f>
        <v>0.26155079370241319</v>
      </c>
      <c r="AO905">
        <f ca="1">AN905-'Flight Input'!$U905</f>
        <v>9.550793702413185E-3</v>
      </c>
      <c r="AQ905">
        <f>Analysis!$B$36*'Flight Input'!U905+IF('Flight Input'!U905 &gt; 0,Analysis!$B$37,0)</f>
        <v>-0.96927599999999992</v>
      </c>
      <c r="AR905">
        <f ca="1">_xlfn.COVARIANCE.P($AN$102:$AN$1102,'Flight Input'!U905:U1905)</f>
        <v>0</v>
      </c>
    </row>
    <row r="906" spans="1:44" x14ac:dyDescent="0.3">
      <c r="A906">
        <v>904</v>
      </c>
      <c r="B906">
        <f>'Flight Input'!M906</f>
        <v>20.106010000003153</v>
      </c>
      <c r="C906">
        <f ca="1">INDIRECT(CONCATENATE("'Flight Input'!",Analysis!$B$2,A906+2))</f>
        <v>10.233321120000001</v>
      </c>
      <c r="D906">
        <f t="shared" si="1903"/>
        <v>2.0323999997344799E-2</v>
      </c>
      <c r="F906">
        <f t="shared" ca="1" si="1909"/>
        <v>197.7990851364751</v>
      </c>
      <c r="G906">
        <f t="shared" ca="1" si="1910"/>
        <v>1988.4028037855694</v>
      </c>
      <c r="I906">
        <f>SUM(D$2:D906)/COUNT(D$2:D906)</f>
        <v>2.218297566372535E-2</v>
      </c>
      <c r="J906">
        <f t="shared" si="1904"/>
        <v>0.91619809287261511</v>
      </c>
      <c r="L906">
        <f ca="1">VARA(C$2:C906)</f>
        <v>9.3877037879170663E-2</v>
      </c>
      <c r="M906">
        <f t="shared" ca="1" si="1905"/>
        <v>5.8657022824590516E-4</v>
      </c>
      <c r="N906">
        <f t="shared" ca="1" si="1911"/>
        <v>-3.9092299749251302</v>
      </c>
      <c r="O906" t="b">
        <f ca="1">IF(OR(O905,M906*MIN((B906-B$2)*Analysis!$B$19,1)&gt;Analysis!$B$18),TRUE,FALSE)</f>
        <v>1</v>
      </c>
      <c r="P906" t="b">
        <f>IF(OR('Flight Input'!N906=3,'Flight Input'!N906=9),TRUE,FALSE)</f>
        <v>1</v>
      </c>
      <c r="Q906">
        <f ca="1">IF(O906,Q905,SUM(C$2:C906)/COUNT(C$2:C906))+(Analysis!$D$14-500)/1000000</f>
        <v>9.8918443641174374</v>
      </c>
      <c r="R906">
        <f t="shared" ca="1" si="1906"/>
        <v>0.34147675588256376</v>
      </c>
      <c r="S906">
        <f t="shared" ca="1" si="1912"/>
        <v>2.4301104717026074E-2</v>
      </c>
      <c r="T906">
        <f ca="1">IF(P906,T905+S906*$D906,0)</f>
        <v>-0.80480464042686728</v>
      </c>
      <c r="U906">
        <f ca="1">IF($P906,T906*Analysis!$B$28+Analysis!$B$29,0)</f>
        <v>0.25559767978656628</v>
      </c>
      <c r="V906">
        <f ca="1">U906-'Flight Input'!$U906</f>
        <v>4.5976797865662777E-3</v>
      </c>
      <c r="W906">
        <f ca="1">MEDIAN2(R906,Analysis!$B$5,2)</f>
        <v>0.34147675588256376</v>
      </c>
      <c r="X906">
        <f t="shared" ref="X906:Y906" ca="1" si="1925">X905+W906*$D906</f>
        <v>2.4301104717026074E-2</v>
      </c>
      <c r="Y906">
        <f t="shared" ca="1" si="1925"/>
        <v>-0.72840451694296904</v>
      </c>
      <c r="AA906">
        <f ca="1">AVERAGE2(W906,Analysis!$B$6,2)</f>
        <v>0.34147675588256376</v>
      </c>
      <c r="AB906">
        <f t="shared" ref="AB906:AC906" ca="1" si="1926">AB905+AA906*$D906</f>
        <v>2.4301104717026074E-2</v>
      </c>
      <c r="AC906">
        <f t="shared" ca="1" si="1926"/>
        <v>-0.72840451694296904</v>
      </c>
      <c r="AF906">
        <f ca="1">IF(B906&gt;0,C906-Analysis!$B$14,0)</f>
        <v>0.38015372854284912</v>
      </c>
      <c r="AG906">
        <f ca="1">IF(B906&gt;0,AG905+AF906*$D906,0)</f>
        <v>0.20947963687824395</v>
      </c>
      <c r="AH906">
        <f ca="1">IF(B906&gt;0,AH905+AG906*$D906,0)</f>
        <v>-0.19766977177444367</v>
      </c>
      <c r="AI906">
        <f ca="1">IF(AND(B906&gt;Analysis!$B$39,B906&lt;Analysis!$B$40),FilterInput(AF906,Analysis!$B$34,Analysis!$B$35),0)</f>
        <v>0.38015372854284912</v>
      </c>
      <c r="AJ906">
        <f ca="1">MEDIAN2(AI906,Analysis!$B$5,2)</f>
        <v>0.38015372854284912</v>
      </c>
      <c r="AK906">
        <f ca="1">AVERAGE2(AJ906,Analysis!$B$6,2)</f>
        <v>0.38015372854284912</v>
      </c>
      <c r="AL906">
        <f ca="1">INTEGRAL2(R906,$B906,AL905,R905,$B905,Analysis!$B$22)</f>
        <v>2.4301104717026033E-2</v>
      </c>
      <c r="AM906">
        <f ca="1">IF(AND(B906&lt;Analysis!$B$40,B906&gt;0),INTEGRAL2(AL906,$B906,AM905,AL905,$B905,Analysis!$B$23),0)</f>
        <v>-0.72840451694296926</v>
      </c>
      <c r="AN906">
        <f ca="1">IF($P906,AM906*Analysis!$B$30+Analysis!$B$31,0)</f>
        <v>0.26179774152851537</v>
      </c>
      <c r="AO906">
        <f ca="1">AN906-'Flight Input'!$U906</f>
        <v>1.079774152851537E-2</v>
      </c>
      <c r="AQ906">
        <f>Analysis!$B$36*'Flight Input'!U906+IF('Flight Input'!U906 &gt; 0,Analysis!$B$37,0)</f>
        <v>-0.97126299999999999</v>
      </c>
      <c r="AR906">
        <f ca="1">_xlfn.COVARIANCE.P($AN$102:$AN$1102,'Flight Input'!U906:U1906)</f>
        <v>0</v>
      </c>
    </row>
    <row r="907" spans="1:44" x14ac:dyDescent="0.3">
      <c r="A907">
        <v>905</v>
      </c>
      <c r="B907">
        <f>'Flight Input'!M907</f>
        <v>20.16501199999766</v>
      </c>
      <c r="C907">
        <f ca="1">INDIRECT(CONCATENATE("'Flight Input'!",Analysis!$B$2,A907+2))</f>
        <v>10.095402330000001</v>
      </c>
      <c r="D907">
        <f t="shared" si="1903"/>
        <v>5.9001999994507059E-2</v>
      </c>
      <c r="F907">
        <f t="shared" ca="1" si="1909"/>
        <v>198.39473406469432</v>
      </c>
      <c r="G907">
        <f t="shared" ca="1" si="1910"/>
        <v>2000.1084898837648</v>
      </c>
      <c r="I907">
        <f>SUM(D$2:D907)/COUNT(D$2:D907)</f>
        <v>2.2223659668510743E-2</v>
      </c>
      <c r="J907">
        <f t="shared" si="1904"/>
        <v>2.6549182661444579</v>
      </c>
      <c r="L907">
        <f ca="1">VARA(C$2:C907)</f>
        <v>9.3811240400355517E-2</v>
      </c>
      <c r="M907">
        <f t="shared" ca="1" si="1905"/>
        <v>-1.1151737029468868E-3</v>
      </c>
      <c r="N907">
        <f t="shared" ca="1" si="1911"/>
        <v>-2.3375273721711198</v>
      </c>
      <c r="O907" t="b">
        <f ca="1">IF(OR(O906,M907*MIN((B907-B$2)*Analysis!$B$19,1)&gt;Analysis!$B$18),TRUE,FALSE)</f>
        <v>1</v>
      </c>
      <c r="P907" t="b">
        <f>IF(OR('Flight Input'!N907=3,'Flight Input'!N907=9),TRUE,FALSE)</f>
        <v>1</v>
      </c>
      <c r="Q907">
        <f ca="1">IF(O907,Q906,SUM(C$2:C907)/COUNT(C$2:C907))+(Analysis!$D$14-500)/1000000</f>
        <v>9.8919543641174368</v>
      </c>
      <c r="R907">
        <f t="shared" ca="1" si="1906"/>
        <v>0.20344796588256386</v>
      </c>
      <c r="S907">
        <f t="shared" ca="1" si="1912"/>
        <v>3.630494159891158E-2</v>
      </c>
      <c r="T907">
        <f ca="1">IF(P907,T906+S907*$D907,0)</f>
        <v>-0.80266257626284776</v>
      </c>
      <c r="U907">
        <f ca="1">IF($P907,T907*Analysis!$B$28+Analysis!$B$29,0)</f>
        <v>0.25666871186857604</v>
      </c>
      <c r="V907">
        <f ca="1">U907-'Flight Input'!$U907</f>
        <v>4.6687118685760365E-3</v>
      </c>
      <c r="W907">
        <f ca="1">MEDIAN2(R907,Analysis!$B$5,2)</f>
        <v>0.20344796588256386</v>
      </c>
      <c r="X907">
        <f t="shared" ref="X907:Y907" ca="1" si="1927">X906+W907*$D907</f>
        <v>3.630494159891158E-2</v>
      </c>
      <c r="Y907">
        <f t="shared" ca="1" si="1927"/>
        <v>-0.72626245277894952</v>
      </c>
      <c r="AA907">
        <f ca="1">AVERAGE2(W907,Analysis!$B$6,2)</f>
        <v>0.20344796588256386</v>
      </c>
      <c r="AB907">
        <f t="shared" ref="AB907:AC907" ca="1" si="1928">AB906+AA907*$D907</f>
        <v>3.630494159891158E-2</v>
      </c>
      <c r="AC907">
        <f t="shared" ca="1" si="1928"/>
        <v>-0.72626245277894952</v>
      </c>
      <c r="AF907">
        <f ca="1">IF(B907&gt;0,C907-Analysis!$B$14,0)</f>
        <v>0.24223493854284861</v>
      </c>
      <c r="AG907">
        <f ca="1">IF(B907&gt;0,AG906+AF907*$D907,0)</f>
        <v>0.22377198272081852</v>
      </c>
      <c r="AH907">
        <f ca="1">IF(B907&gt;0,AH906+AG907*$D907,0)</f>
        <v>-0.1844667772511791</v>
      </c>
      <c r="AI907">
        <f ca="1">IF(AND(B907&gt;Analysis!$B$39,B907&lt;Analysis!$B$40),FilterInput(AF907,Analysis!$B$34,Analysis!$B$35),0)</f>
        <v>0.24223493854284861</v>
      </c>
      <c r="AJ907">
        <f ca="1">MEDIAN2(AI907,Analysis!$B$5,2)</f>
        <v>0.24223493854284861</v>
      </c>
      <c r="AK907">
        <f ca="1">AVERAGE2(AJ907,Analysis!$B$6,2)</f>
        <v>0.24223493854284861</v>
      </c>
      <c r="AL907">
        <f ca="1">INTEGRAL2(R907,$B907,AL906,R906,$B906,Analysis!$B$22)</f>
        <v>3.6304941598911539E-2</v>
      </c>
      <c r="AM907">
        <f ca="1">IF(AND(B907&lt;Analysis!$B$40,B907&gt;0),INTEGRAL2(AL907,$B907,AM906,AL906,$B906,Analysis!$B$23),0)</f>
        <v>-0.72626245277894974</v>
      </c>
      <c r="AN907">
        <f ca="1">IF($P907,AM907*Analysis!$B$30+Analysis!$B$31,0)</f>
        <v>0.26286877361052513</v>
      </c>
      <c r="AO907">
        <f ca="1">AN907-'Flight Input'!$U907</f>
        <v>1.0868773610525129E-2</v>
      </c>
      <c r="AQ907">
        <f>Analysis!$B$36*'Flight Input'!U907+IF('Flight Input'!U907 &gt; 0,Analysis!$B$37,0)</f>
        <v>-0.96927599999999992</v>
      </c>
      <c r="AR907">
        <f ca="1">_xlfn.COVARIANCE.P($AN$102:$AN$1102,'Flight Input'!U907:U1907)</f>
        <v>0</v>
      </c>
    </row>
    <row r="908" spans="1:44" x14ac:dyDescent="0.3">
      <c r="A908">
        <v>906</v>
      </c>
      <c r="B908">
        <f>'Flight Input'!M908</f>
        <v>20.175933000005898</v>
      </c>
      <c r="C908">
        <f ca="1">INDIRECT(CONCATENATE("'Flight Input'!",Analysis!$B$2,A908+2))</f>
        <v>10.04130999</v>
      </c>
      <c r="D908">
        <f t="shared" si="1903"/>
        <v>1.0921000008238479E-2</v>
      </c>
      <c r="F908">
        <f t="shared" ca="1" si="1909"/>
        <v>198.50439521117784</v>
      </c>
      <c r="G908">
        <f t="shared" ca="1" si="1910"/>
        <v>2002.2763563855015</v>
      </c>
      <c r="I908">
        <f>SUM(D$2:D908)/COUNT(D$2:D908)</f>
        <v>2.2211184326722363E-2</v>
      </c>
      <c r="J908">
        <f t="shared" si="1904"/>
        <v>0.49168922501351636</v>
      </c>
      <c r="L908">
        <f ca="1">VARA(C$2:C908)</f>
        <v>9.3726642553101924E-2</v>
      </c>
      <c r="M908">
        <f t="shared" ca="1" si="1905"/>
        <v>-7.7463462310937018E-3</v>
      </c>
      <c r="N908">
        <f t="shared" ca="1" si="1911"/>
        <v>-4.9530574085884753</v>
      </c>
      <c r="O908" t="b">
        <f ca="1">IF(OR(O907,M908*MIN((B908-B$2)*Analysis!$B$19,1)&gt;Analysis!$B$18),TRUE,FALSE)</f>
        <v>1</v>
      </c>
      <c r="P908" t="b">
        <f>IF(OR('Flight Input'!N908=3,'Flight Input'!N908=9),TRUE,FALSE)</f>
        <v>1</v>
      </c>
      <c r="Q908">
        <f ca="1">IF(O908,Q907,SUM(C$2:C908)/COUNT(C$2:C908))+(Analysis!$D$14-500)/1000000</f>
        <v>9.8920643641174362</v>
      </c>
      <c r="R908">
        <f t="shared" ca="1" si="1906"/>
        <v>0.14924562588256407</v>
      </c>
      <c r="S908">
        <f t="shared" ca="1" si="1912"/>
        <v>3.7934853080404618E-2</v>
      </c>
      <c r="T908">
        <f ca="1">IF(P908,T907+S908*$D908,0)</f>
        <v>-0.8022482897320441</v>
      </c>
      <c r="U908">
        <f ca="1">IF($P908,T908*Analysis!$B$28+Analysis!$B$29,0)</f>
        <v>0.25687585513397787</v>
      </c>
      <c r="V908">
        <f ca="1">U908-'Flight Input'!$U908</f>
        <v>1.8758551339778662E-3</v>
      </c>
      <c r="W908">
        <f ca="1">MEDIAN2(R908,Analysis!$B$5,2)</f>
        <v>0.14924562588256407</v>
      </c>
      <c r="X908">
        <f t="shared" ref="X908:Y908" ca="1" si="1929">X907+W908*$D908</f>
        <v>3.7934853080404618E-2</v>
      </c>
      <c r="Y908">
        <f t="shared" ca="1" si="1929"/>
        <v>-0.72584816624814585</v>
      </c>
      <c r="AA908">
        <f ca="1">AVERAGE2(W908,Analysis!$B$6,2)</f>
        <v>0.14924562588256407</v>
      </c>
      <c r="AB908">
        <f t="shared" ref="AB908:AC908" ca="1" si="1930">AB907+AA908*$D908</f>
        <v>3.7934853080404618E-2</v>
      </c>
      <c r="AC908">
        <f t="shared" ca="1" si="1930"/>
        <v>-0.72584816624814585</v>
      </c>
      <c r="AF908">
        <f ca="1">IF(B908&gt;0,C908-Analysis!$B$14,0)</f>
        <v>0.18814259854284821</v>
      </c>
      <c r="AG908">
        <f ca="1">IF(B908&gt;0,AG907+AF908*$D908,0)</f>
        <v>0.22582668804105499</v>
      </c>
      <c r="AH908">
        <f ca="1">IF(B908&gt;0,AH907+AG908*$D908,0)</f>
        <v>-0.18200052398922228</v>
      </c>
      <c r="AI908">
        <f ca="1">IF(AND(B908&gt;Analysis!$B$39,B908&lt;Analysis!$B$40),FilterInput(AF908,Analysis!$B$34,Analysis!$B$35),0)</f>
        <v>0.18814259854284821</v>
      </c>
      <c r="AJ908">
        <f ca="1">MEDIAN2(AI908,Analysis!$B$5,2)</f>
        <v>0.18814259854284821</v>
      </c>
      <c r="AK908">
        <f ca="1">AVERAGE2(AJ908,Analysis!$B$6,2)</f>
        <v>0.18814259854284821</v>
      </c>
      <c r="AL908">
        <f ca="1">INTEGRAL2(R908,$B908,AL907,R907,$B907,Analysis!$B$22)</f>
        <v>3.7934853080404576E-2</v>
      </c>
      <c r="AM908">
        <f ca="1">IF(AND(B908&lt;Analysis!$B$40,B908&gt;0),INTEGRAL2(AL908,$B908,AM907,AL907,$B907,Analysis!$B$23),0)</f>
        <v>-0.72584816624814608</v>
      </c>
      <c r="AN908">
        <f ca="1">IF($P908,AM908*Analysis!$B$30+Analysis!$B$31,0)</f>
        <v>0.26307591687592696</v>
      </c>
      <c r="AO908">
        <f ca="1">AN908-'Flight Input'!$U908</f>
        <v>8.0759168759269584E-3</v>
      </c>
      <c r="AQ908">
        <f>Analysis!$B$36*'Flight Input'!U908+IF('Flight Input'!U908 &gt; 0,Analysis!$B$37,0)</f>
        <v>-0.96331499999999992</v>
      </c>
      <c r="AR908">
        <f ca="1">_xlfn.COVARIANCE.P($AN$102:$AN$1102,'Flight Input'!U908:U1908)</f>
        <v>0</v>
      </c>
    </row>
    <row r="909" spans="1:44" x14ac:dyDescent="0.3">
      <c r="A909">
        <v>907</v>
      </c>
      <c r="B909">
        <f>'Flight Input'!M909</f>
        <v>20.24430599999323</v>
      </c>
      <c r="C909">
        <f ca="1">INDIRECT(CONCATENATE("'Flight Input'!",Analysis!$B$2,A909+2))</f>
        <v>9.64034586</v>
      </c>
      <c r="D909">
        <f t="shared" si="1903"/>
        <v>6.837299998733215E-2</v>
      </c>
      <c r="F909">
        <f t="shared" ca="1" si="1909"/>
        <v>199.16353457854149</v>
      </c>
      <c r="G909">
        <f t="shared" ca="1" si="1910"/>
        <v>2015.893764732717</v>
      </c>
      <c r="I909">
        <f>SUM(D$2:D909)/COUNT(D$2:D909)</f>
        <v>2.2262079382577502E-2</v>
      </c>
      <c r="J909">
        <f t="shared" si="1904"/>
        <v>3.0712764433335664</v>
      </c>
      <c r="L909">
        <f ca="1">VARA(C$2:C909)</f>
        <v>9.3703603128417606E-2</v>
      </c>
      <c r="M909">
        <f t="shared" ca="1" si="1905"/>
        <v>-3.3696670745157607E-4</v>
      </c>
      <c r="N909">
        <f t="shared" ca="1" si="1911"/>
        <v>-5.8643635656514865</v>
      </c>
      <c r="O909" t="b">
        <f ca="1">IF(OR(O908,M909*MIN((B909-B$2)*Analysis!$B$19,1)&gt;Analysis!$B$18),TRUE,FALSE)</f>
        <v>1</v>
      </c>
      <c r="P909" t="b">
        <f>IF(OR('Flight Input'!N909=3,'Flight Input'!N909=9),TRUE,FALSE)</f>
        <v>1</v>
      </c>
      <c r="Q909">
        <f ca="1">IF(O909,Q908,SUM(C$2:C909)/COUNT(C$2:C909))+(Analysis!$D$14-500)/1000000</f>
        <v>9.8921743641174356</v>
      </c>
      <c r="R909">
        <f t="shared" ca="1" si="1906"/>
        <v>-0.25182850411743551</v>
      </c>
      <c r="S909">
        <f t="shared" ca="1" si="1912"/>
        <v>2.0716582771573327E-2</v>
      </c>
      <c r="T909">
        <f ca="1">IF(P909,T908+S909*$D909,0)</f>
        <v>-0.80083183481846576</v>
      </c>
      <c r="U909">
        <f ca="1">IF($P909,T909*Analysis!$B$28+Analysis!$B$29,0)</f>
        <v>0.25758408259076704</v>
      </c>
      <c r="V909">
        <f ca="1">U909-'Flight Input'!$U909</f>
        <v>-1.4159174092329696E-3</v>
      </c>
      <c r="W909">
        <f ca="1">MEDIAN2(R909,Analysis!$B$5,2)</f>
        <v>-0.25182850411743551</v>
      </c>
      <c r="X909">
        <f t="shared" ref="X909:Y909" ca="1" si="1931">X908+W909*$D909</f>
        <v>2.0716582771573327E-2</v>
      </c>
      <c r="Y909">
        <f t="shared" ca="1" si="1931"/>
        <v>-0.72443171133456752</v>
      </c>
      <c r="AA909">
        <f ca="1">AVERAGE2(W909,Analysis!$B$6,2)</f>
        <v>-0.25182850411743551</v>
      </c>
      <c r="AB909">
        <f t="shared" ref="AB909:AC909" ca="1" si="1932">AB908+AA909*$D909</f>
        <v>2.0716582771573327E-2</v>
      </c>
      <c r="AC909">
        <f t="shared" ca="1" si="1932"/>
        <v>-0.72443171133456752</v>
      </c>
      <c r="AF909">
        <f ca="1">IF(B909&gt;0,C909-Analysis!$B$14,0)</f>
        <v>-0.21282153145715199</v>
      </c>
      <c r="AG909">
        <f ca="1">IF(B909&gt;0,AG908+AF909*$D909,0)</f>
        <v>0.21127544147343114</v>
      </c>
      <c r="AH909">
        <f ca="1">IF(B909&gt;0,AH908+AG909*$D909,0)</f>
        <v>-0.1675549882320358</v>
      </c>
      <c r="AI909">
        <f ca="1">IF(AND(B909&gt;Analysis!$B$39,B909&lt;Analysis!$B$40),FilterInput(AF909,Analysis!$B$34,Analysis!$B$35),0)</f>
        <v>-0.21282153145715199</v>
      </c>
      <c r="AJ909">
        <f ca="1">MEDIAN2(AI909,Analysis!$B$5,2)</f>
        <v>-0.21282153145715199</v>
      </c>
      <c r="AK909">
        <f ca="1">AVERAGE2(AJ909,Analysis!$B$6,2)</f>
        <v>-0.21282153145715199</v>
      </c>
      <c r="AL909">
        <f ca="1">INTEGRAL2(R909,$B909,AL908,R908,$B908,Analysis!$B$22)</f>
        <v>2.0716582771573285E-2</v>
      </c>
      <c r="AM909">
        <f ca="1">IF(AND(B909&lt;Analysis!$B$40,B909&gt;0),INTEGRAL2(AL909,$B909,AM908,AL908,$B908,Analysis!$B$23),0)</f>
        <v>-0.72443171133456774</v>
      </c>
      <c r="AN909">
        <f ca="1">IF($P909,AM909*Analysis!$B$30+Analysis!$B$31,0)</f>
        <v>0.26378414433271613</v>
      </c>
      <c r="AO909">
        <f ca="1">AN909-'Flight Input'!$U909</f>
        <v>4.7841443327161226E-3</v>
      </c>
      <c r="AQ909">
        <f>Analysis!$B$36*'Flight Input'!U909+IF('Flight Input'!U909 &gt; 0,Analysis!$B$37,0)</f>
        <v>-0.95536699999999997</v>
      </c>
      <c r="AR909">
        <f ca="1">_xlfn.COVARIANCE.P($AN$102:$AN$1102,'Flight Input'!U909:U1909)</f>
        <v>0</v>
      </c>
    </row>
    <row r="910" spans="1:44" x14ac:dyDescent="0.3">
      <c r="A910">
        <v>908</v>
      </c>
      <c r="B910">
        <f>'Flight Input'!M910</f>
        <v>20.372518000003765</v>
      </c>
      <c r="C910">
        <f ca="1">INDIRECT(CONCATENATE("'Flight Input'!",Analysis!$B$2,A910+2))</f>
        <v>9.6162328800000001</v>
      </c>
      <c r="D910">
        <f t="shared" si="1903"/>
        <v>0.12821200001053512</v>
      </c>
      <c r="F910">
        <f t="shared" ca="1" si="1909"/>
        <v>200.39645102865336</v>
      </c>
      <c r="G910">
        <f t="shared" ca="1" si="1910"/>
        <v>2041.5869945141139</v>
      </c>
      <c r="I910">
        <f>SUM(D$2:D910)/COUNT(D$2:D910)</f>
        <v>2.2378764317189791E-2</v>
      </c>
      <c r="J910">
        <f t="shared" si="1904"/>
        <v>5.7291813879129911</v>
      </c>
      <c r="L910">
        <f ca="1">VARA(C$2:C910)</f>
        <v>9.369538738285596E-2</v>
      </c>
      <c r="M910">
        <f t="shared" ca="1" si="1905"/>
        <v>-6.4079380720766973E-5</v>
      </c>
      <c r="N910">
        <f t="shared" ca="1" si="1911"/>
        <v>-0.18807116337018842</v>
      </c>
      <c r="O910" t="b">
        <f ca="1">IF(OR(O909,M910*MIN((B910-B$2)*Analysis!$B$19,1)&gt;Analysis!$B$18),TRUE,FALSE)</f>
        <v>1</v>
      </c>
      <c r="P910" t="b">
        <f>IF(OR('Flight Input'!N910=3,'Flight Input'!N910=9),TRUE,FALSE)</f>
        <v>1</v>
      </c>
      <c r="Q910">
        <f ca="1">IF(O910,Q909,SUM(C$2:C910)/COUNT(C$2:C910))+(Analysis!$D$14-500)/1000000</f>
        <v>9.8922843641174349</v>
      </c>
      <c r="R910">
        <f t="shared" ca="1" si="1906"/>
        <v>-0.27605148411743485</v>
      </c>
      <c r="S910">
        <f t="shared" ca="1" si="1912"/>
        <v>-1.4676530112999468E-2</v>
      </c>
      <c r="T910">
        <f ca="1">IF(P910,T909+S910*$D910,0)</f>
        <v>-0.80271354209746826</v>
      </c>
      <c r="U910">
        <f ca="1">IF($P910,T910*Analysis!$B$28+Analysis!$B$29,0)</f>
        <v>0.25664322895126579</v>
      </c>
      <c r="V910">
        <f ca="1">U910-'Flight Input'!$U910</f>
        <v>-1.3567710487342177E-3</v>
      </c>
      <c r="W910">
        <f ca="1">MEDIAN2(R910,Analysis!$B$5,2)</f>
        <v>-0.27605148411743485</v>
      </c>
      <c r="X910">
        <f t="shared" ref="X910:Y910" ca="1" si="1933">X909+W910*$D910</f>
        <v>-1.4676530112999468E-2</v>
      </c>
      <c r="Y910">
        <f t="shared" ca="1" si="1933"/>
        <v>-0.72631341861357002</v>
      </c>
      <c r="AA910">
        <f ca="1">AVERAGE2(W910,Analysis!$B$6,2)</f>
        <v>-0.27605148411743485</v>
      </c>
      <c r="AB910">
        <f t="shared" ref="AB910:AC910" ca="1" si="1934">AB909+AA910*$D910</f>
        <v>-1.4676530112999468E-2</v>
      </c>
      <c r="AC910">
        <f t="shared" ca="1" si="1934"/>
        <v>-0.72631341861357002</v>
      </c>
      <c r="AF910">
        <f ca="1">IF(B910&gt;0,C910-Analysis!$B$14,0)</f>
        <v>-0.23693451145715194</v>
      </c>
      <c r="AG910">
        <f ca="1">IF(B910&gt;0,AG909+AF910*$D910,0)</f>
        <v>0.18089759388799065</v>
      </c>
      <c r="AH910">
        <f ca="1">IF(B910&gt;0,AH909+AG910*$D910,0)</f>
        <v>-0.14436174592256296</v>
      </c>
      <c r="AI910">
        <f ca="1">IF(AND(B910&gt;Analysis!$B$39,B910&lt;Analysis!$B$40),FilterInput(AF910,Analysis!$B$34,Analysis!$B$35),0)</f>
        <v>-0.23693451145715194</v>
      </c>
      <c r="AJ910">
        <f ca="1">MEDIAN2(AI910,Analysis!$B$5,2)</f>
        <v>-0.23693451145715194</v>
      </c>
      <c r="AK910">
        <f ca="1">AVERAGE2(AJ910,Analysis!$B$6,2)</f>
        <v>-0.23693451145715194</v>
      </c>
      <c r="AL910">
        <f ca="1">INTEGRAL2(R910,$B910,AL909,R909,$B909,Analysis!$B$22)</f>
        <v>-1.4676530112999507E-2</v>
      </c>
      <c r="AM910">
        <f ca="1">IF(AND(B910&lt;Analysis!$B$40,B910&gt;0),INTEGRAL2(AL910,$B910,AM909,AL909,$B909,Analysis!$B$23),0)</f>
        <v>-0.72631341861357024</v>
      </c>
      <c r="AN910">
        <f ca="1">IF($P910,AM910*Analysis!$B$30+Analysis!$B$31,0)</f>
        <v>0.26284329069321488</v>
      </c>
      <c r="AO910">
        <f ca="1">AN910-'Flight Input'!$U910</f>
        <v>4.8432906932148745E-3</v>
      </c>
      <c r="AQ910">
        <f>Analysis!$B$36*'Flight Input'!U910+IF('Flight Input'!U910 &gt; 0,Analysis!$B$37,0)</f>
        <v>-0.95735399999999993</v>
      </c>
      <c r="AR910">
        <f ca="1">_xlfn.COVARIANCE.P($AN$102:$AN$1102,'Flight Input'!U910:U1910)</f>
        <v>0</v>
      </c>
    </row>
    <row r="911" spans="1:44" x14ac:dyDescent="0.3">
      <c r="A911">
        <v>909</v>
      </c>
      <c r="B911">
        <f>'Flight Input'!M911</f>
        <v>20.380502999993041</v>
      </c>
      <c r="C911">
        <f ca="1">INDIRECT(CONCATENATE("'Flight Input'!",Analysis!$B$2,A911+2))</f>
        <v>9.87241122</v>
      </c>
      <c r="D911">
        <f t="shared" si="1903"/>
        <v>7.9849999892758206E-3</v>
      </c>
      <c r="F911">
        <f t="shared" ca="1" si="1909"/>
        <v>200.47528223213919</v>
      </c>
      <c r="G911">
        <f t="shared" ca="1" si="1910"/>
        <v>2043.1877896405877</v>
      </c>
      <c r="I911">
        <f>SUM(D$2:D911)/COUNT(D$2:D911)</f>
        <v>2.236292959295666E-2</v>
      </c>
      <c r="J911">
        <f t="shared" si="1904"/>
        <v>0.3570641295490527</v>
      </c>
      <c r="L911">
        <f ca="1">VARA(C$2:C911)</f>
        <v>9.3593843734874296E-2</v>
      </c>
      <c r="M911">
        <f t="shared" ca="1" si="1905"/>
        <v>-1.2716800014782864E-2</v>
      </c>
      <c r="N911">
        <f t="shared" ca="1" si="1911"/>
        <v>32.082447131378565</v>
      </c>
      <c r="O911" t="b">
        <f ca="1">IF(OR(O910,M911*MIN((B911-B$2)*Analysis!$B$19,1)&gt;Analysis!$B$18),TRUE,FALSE)</f>
        <v>1</v>
      </c>
      <c r="P911" t="b">
        <f>IF(OR('Flight Input'!N911=3,'Flight Input'!N911=9),TRUE,FALSE)</f>
        <v>1</v>
      </c>
      <c r="Q911">
        <f ca="1">IF(O911,Q910,SUM(C$2:C911)/COUNT(C$2:C911))+(Analysis!$D$14-500)/1000000</f>
        <v>9.8923943641174343</v>
      </c>
      <c r="R911">
        <f t="shared" ca="1" si="1906"/>
        <v>-1.9983144117434293E-2</v>
      </c>
      <c r="S911">
        <f t="shared" ca="1" si="1912"/>
        <v>-1.4836095518562877E-2</v>
      </c>
      <c r="T911">
        <f ca="1">IF(P911,T910+S911*$D911,0)</f>
        <v>-0.80283200832002488</v>
      </c>
      <c r="U911">
        <f ca="1">IF($P911,T911*Analysis!$B$28+Analysis!$B$29,0)</f>
        <v>0.25658399583998748</v>
      </c>
      <c r="V911">
        <f ca="1">U911-'Flight Input'!$U911</f>
        <v>-5.416004160012533E-3</v>
      </c>
      <c r="W911">
        <f ca="1">MEDIAN2(R911,Analysis!$B$5,2)</f>
        <v>-1.9983144117434293E-2</v>
      </c>
      <c r="X911">
        <f t="shared" ref="X911:Y911" ca="1" si="1935">X910+W911*$D911</f>
        <v>-1.4836095518562877E-2</v>
      </c>
      <c r="Y911">
        <f t="shared" ca="1" si="1935"/>
        <v>-0.72643188483612664</v>
      </c>
      <c r="AA911">
        <f ca="1">AVERAGE2(W911,Analysis!$B$6,2)</f>
        <v>-1.9983144117434293E-2</v>
      </c>
      <c r="AB911">
        <f t="shared" ref="AB911:AC911" ca="1" si="1936">AB910+AA911*$D911</f>
        <v>-1.4836095518562877E-2</v>
      </c>
      <c r="AC911">
        <f t="shared" ca="1" si="1936"/>
        <v>-0.72643188483612664</v>
      </c>
      <c r="AF911">
        <f ca="1">IF(B911&gt;0,C911-Analysis!$B$14,0)</f>
        <v>1.9243828542848007E-2</v>
      </c>
      <c r="AG911">
        <f ca="1">IF(B911&gt;0,AG910+AF911*$D911,0)</f>
        <v>0.18105125585869891</v>
      </c>
      <c r="AH911">
        <f ca="1">IF(B911&gt;0,AH910+AG911*$D911,0)</f>
        <v>-0.14291605164647286</v>
      </c>
      <c r="AI911">
        <f ca="1">IF(AND(B911&gt;Analysis!$B$39,B911&lt;Analysis!$B$40),FilterInput(AF911,Analysis!$B$34,Analysis!$B$35),0)</f>
        <v>1.9243828542848007E-2</v>
      </c>
      <c r="AJ911">
        <f ca="1">MEDIAN2(AI911,Analysis!$B$5,2)</f>
        <v>1.9243828542848007E-2</v>
      </c>
      <c r="AK911">
        <f ca="1">AVERAGE2(AJ911,Analysis!$B$6,2)</f>
        <v>1.9243828542848007E-2</v>
      </c>
      <c r="AL911">
        <f ca="1">INTEGRAL2(R911,$B911,AL910,R910,$B910,Analysis!$B$22)</f>
        <v>-1.4836095518562917E-2</v>
      </c>
      <c r="AM911">
        <f ca="1">IF(AND(B911&lt;Analysis!$B$40,B911&gt;0),INTEGRAL2(AL911,$B911,AM910,AL910,$B910,Analysis!$B$23),0)</f>
        <v>-0.72643188483612686</v>
      </c>
      <c r="AN911">
        <f ca="1">IF($P911,AM911*Analysis!$B$30+Analysis!$B$31,0)</f>
        <v>0.26278405758193657</v>
      </c>
      <c r="AO911">
        <f ca="1">AN911-'Flight Input'!$U911</f>
        <v>7.8405758193655917E-4</v>
      </c>
      <c r="AQ911">
        <f>Analysis!$B$36*'Flight Input'!U911+IF('Flight Input'!U911 &gt; 0,Analysis!$B$37,0)</f>
        <v>-0.94940599999999997</v>
      </c>
      <c r="AR911">
        <f ca="1">_xlfn.COVARIANCE.P($AN$102:$AN$1102,'Flight Input'!U911:U1911)</f>
        <v>0</v>
      </c>
    </row>
    <row r="912" spans="1:44" x14ac:dyDescent="0.3">
      <c r="A912">
        <v>910</v>
      </c>
      <c r="B912">
        <f>'Flight Input'!M912</f>
        <v>20.444394999998622</v>
      </c>
      <c r="C912">
        <f ca="1">INDIRECT(CONCATENATE("'Flight Input'!",Analysis!$B$2,A912+2))</f>
        <v>9.7392895199999998</v>
      </c>
      <c r="D912">
        <f t="shared" si="1903"/>
        <v>6.3892000005580485E-2</v>
      </c>
      <c r="F912">
        <f t="shared" ca="1" si="1909"/>
        <v>201.09754491820539</v>
      </c>
      <c r="G912">
        <f t="shared" ca="1" si="1910"/>
        <v>2056.0363139816241</v>
      </c>
      <c r="I912">
        <f>SUM(D$2:D912)/COUNT(D$2:D912)</f>
        <v>2.2408565934069435E-2</v>
      </c>
      <c r="J912">
        <f t="shared" si="1904"/>
        <v>2.8512310958926941</v>
      </c>
      <c r="L912">
        <f ca="1">VARA(C$2:C912)</f>
        <v>9.3522871266287083E-2</v>
      </c>
      <c r="M912">
        <f t="shared" ca="1" si="1905"/>
        <v>-1.1108193291963669E-3</v>
      </c>
      <c r="N912">
        <f t="shared" ca="1" si="1911"/>
        <v>-2.0835425403551784</v>
      </c>
      <c r="O912" t="b">
        <f ca="1">IF(OR(O911,M912*MIN((B912-B$2)*Analysis!$B$19,1)&gt;Analysis!$B$18),TRUE,FALSE)</f>
        <v>1</v>
      </c>
      <c r="P912" t="b">
        <f>IF(OR('Flight Input'!N912=3,'Flight Input'!N912=9),TRUE,FALSE)</f>
        <v>1</v>
      </c>
      <c r="Q912">
        <f ca="1">IF(O912,Q911,SUM(C$2:C912)/COUNT(C$2:C912))+(Analysis!$D$14-500)/1000000</f>
        <v>9.8925043641174337</v>
      </c>
      <c r="R912">
        <f t="shared" ca="1" si="1906"/>
        <v>-0.15321484411743391</v>
      </c>
      <c r="S912">
        <f t="shared" ca="1" si="1912"/>
        <v>-2.4625298339768977E-2</v>
      </c>
      <c r="T912">
        <f ca="1">IF(P912,T911+S912*$D912,0)</f>
        <v>-0.80440536788168682</v>
      </c>
      <c r="U912">
        <f ca="1">IF($P912,T912*Analysis!$B$28+Analysis!$B$29,0)</f>
        <v>0.25579731605915651</v>
      </c>
      <c r="V912">
        <f ca="1">U912-'Flight Input'!$U912</f>
        <v>-5.2026839408434999E-3</v>
      </c>
      <c r="W912">
        <f ca="1">MEDIAN2(R912,Analysis!$B$5,2)</f>
        <v>-0.15321484411743391</v>
      </c>
      <c r="X912">
        <f t="shared" ref="X912:Y912" ca="1" si="1937">X911+W912*$D912</f>
        <v>-2.4625298339768977E-2</v>
      </c>
      <c r="Y912">
        <f t="shared" ca="1" si="1937"/>
        <v>-0.72800524439778858</v>
      </c>
      <c r="AA912">
        <f ca="1">AVERAGE2(W912,Analysis!$B$6,2)</f>
        <v>-0.15321484411743391</v>
      </c>
      <c r="AB912">
        <f t="shared" ref="AB912:AC912" ca="1" si="1938">AB911+AA912*$D912</f>
        <v>-2.4625298339768977E-2</v>
      </c>
      <c r="AC912">
        <f t="shared" ca="1" si="1938"/>
        <v>-0.72800524439778858</v>
      </c>
      <c r="AF912">
        <f ca="1">IF(B912&gt;0,C912-Analysis!$B$14,0)</f>
        <v>-0.11387787145715222</v>
      </c>
      <c r="AG912">
        <f ca="1">IF(B912&gt;0,AG911+AF912*$D912,0)</f>
        <v>0.17377537089492304</v>
      </c>
      <c r="AH912">
        <f ca="1">IF(B912&gt;0,AH911+AG912*$D912,0)</f>
        <v>-0.1318131956482847</v>
      </c>
      <c r="AI912">
        <f ca="1">IF(AND(B912&gt;Analysis!$B$39,B912&lt;Analysis!$B$40),FilterInput(AF912,Analysis!$B$34,Analysis!$B$35),0)</f>
        <v>-0.11387787145715222</v>
      </c>
      <c r="AJ912">
        <f ca="1">MEDIAN2(AI912,Analysis!$B$5,2)</f>
        <v>-0.11387787145715222</v>
      </c>
      <c r="AK912">
        <f ca="1">AVERAGE2(AJ912,Analysis!$B$6,2)</f>
        <v>-0.11387787145715222</v>
      </c>
      <c r="AL912">
        <f ca="1">INTEGRAL2(R912,$B912,AL911,R911,$B911,Analysis!$B$22)</f>
        <v>-2.4625298339769019E-2</v>
      </c>
      <c r="AM912">
        <f ca="1">IF(AND(B912&lt;Analysis!$B$40,B912&gt;0),INTEGRAL2(AL912,$B912,AM911,AL911,$B911,Analysis!$B$23),0)</f>
        <v>-0.7280052443977888</v>
      </c>
      <c r="AN912">
        <f ca="1">IF($P912,AM912*Analysis!$B$30+Analysis!$B$31,0)</f>
        <v>0.2619973778011056</v>
      </c>
      <c r="AO912">
        <f ca="1">AN912-'Flight Input'!$U912</f>
        <v>9.9737780110559227E-4</v>
      </c>
      <c r="AQ912">
        <f>Analysis!$B$36*'Flight Input'!U912+IF('Flight Input'!U912 &gt; 0,Analysis!$B$37,0)</f>
        <v>-0.95139299999999993</v>
      </c>
      <c r="AR912">
        <f ca="1">_xlfn.COVARIANCE.P($AN$102:$AN$1102,'Flight Input'!U912:U1912)</f>
        <v>0</v>
      </c>
    </row>
    <row r="913" spans="1:44" x14ac:dyDescent="0.3">
      <c r="A913">
        <v>911</v>
      </c>
      <c r="B913">
        <f>'Flight Input'!M913</f>
        <v>20.50830099999439</v>
      </c>
      <c r="C913">
        <f ca="1">INDIRECT(CONCATENATE("'Flight Input'!",Analysis!$B$2,A913+2))</f>
        <v>9.2776505399999998</v>
      </c>
      <c r="D913">
        <f t="shared" si="1903"/>
        <v>6.390599999576807E-2</v>
      </c>
      <c r="F913">
        <f t="shared" ca="1" si="1909"/>
        <v>201.69044245357537</v>
      </c>
      <c r="G913">
        <f t="shared" ca="1" si="1910"/>
        <v>2068.9255433962089</v>
      </c>
      <c r="I913">
        <f>SUM(D$2:D913)/COUNT(D$2:D913)</f>
        <v>2.2454117453346821E-2</v>
      </c>
      <c r="J913">
        <f t="shared" si="1904"/>
        <v>2.8460704424721346</v>
      </c>
      <c r="L913">
        <f ca="1">VARA(C$2:C913)</f>
        <v>9.3857990157041937E-2</v>
      </c>
      <c r="M913">
        <f t="shared" ca="1" si="1905"/>
        <v>5.2439346974782666E-3</v>
      </c>
      <c r="N913">
        <f t="shared" ca="1" si="1911"/>
        <v>-7.2237189001122006</v>
      </c>
      <c r="O913" t="b">
        <f ca="1">IF(OR(O912,M913*MIN((B913-B$2)*Analysis!$B$19,1)&gt;Analysis!$B$18),TRUE,FALSE)</f>
        <v>1</v>
      </c>
      <c r="P913" t="b">
        <f>IF(OR('Flight Input'!N913=3,'Flight Input'!N913=9),TRUE,FALSE)</f>
        <v>1</v>
      </c>
      <c r="Q913">
        <f ca="1">IF(O913,Q912,SUM(C$2:C913)/COUNT(C$2:C913))+(Analysis!$D$14-500)/1000000</f>
        <v>9.8926143641174331</v>
      </c>
      <c r="R913">
        <f t="shared" ca="1" si="1906"/>
        <v>-0.61496382411743333</v>
      </c>
      <c r="S913">
        <f t="shared" ca="1" si="1912"/>
        <v>-6.3925176481215193E-2</v>
      </c>
      <c r="T913">
        <f ca="1">IF(P913,T912+S913*$D913,0)</f>
        <v>-0.80849057020962478</v>
      </c>
      <c r="U913">
        <f ca="1">IF($P913,T913*Analysis!$B$28+Analysis!$B$29,0)</f>
        <v>0.25375471489518753</v>
      </c>
      <c r="V913">
        <f ca="1">U913-'Flight Input'!$U913</f>
        <v>-8.2452851048124831E-3</v>
      </c>
      <c r="W913">
        <f ca="1">MEDIAN2(R913,Analysis!$B$5,2)</f>
        <v>-0.61496382411743333</v>
      </c>
      <c r="X913">
        <f t="shared" ref="X913:Y913" ca="1" si="1939">X912+W913*$D913</f>
        <v>-6.3925176481215193E-2</v>
      </c>
      <c r="Y913">
        <f t="shared" ca="1" si="1939"/>
        <v>-0.73209044672572654</v>
      </c>
      <c r="AA913">
        <f ca="1">AVERAGE2(W913,Analysis!$B$6,2)</f>
        <v>-0.61496382411743333</v>
      </c>
      <c r="AB913">
        <f t="shared" ref="AB913:AC913" ca="1" si="1940">AB912+AA913*$D913</f>
        <v>-6.3925176481215193E-2</v>
      </c>
      <c r="AC913">
        <f t="shared" ca="1" si="1940"/>
        <v>-0.73209044672572654</v>
      </c>
      <c r="AF913">
        <f ca="1">IF(B913&gt;0,C913-Analysis!$B$14,0)</f>
        <v>-0.57551685145715226</v>
      </c>
      <c r="AG913">
        <f ca="1">IF(B913&gt;0,AG912+AF913*$D913,0)</f>
        <v>0.13699639098813782</v>
      </c>
      <c r="AH913">
        <f ca="1">IF(B913&gt;0,AH912+AG913*$D913,0)</f>
        <v>-0.12305830428637653</v>
      </c>
      <c r="AI913">
        <f ca="1">IF(AND(B913&gt;Analysis!$B$39,B913&lt;Analysis!$B$40),FilterInput(AF913,Analysis!$B$34,Analysis!$B$35),0)</f>
        <v>-0.57551685145715226</v>
      </c>
      <c r="AJ913">
        <f ca="1">MEDIAN2(AI913,Analysis!$B$5,2)</f>
        <v>-0.57551685145715226</v>
      </c>
      <c r="AK913">
        <f ca="1">AVERAGE2(AJ913,Analysis!$B$6,2)</f>
        <v>-0.57551685145715226</v>
      </c>
      <c r="AL913">
        <f ca="1">INTEGRAL2(R913,$B913,AL912,R912,$B912,Analysis!$B$22)</f>
        <v>-6.3925176481215235E-2</v>
      </c>
      <c r="AM913">
        <f ca="1">IF(AND(B913&lt;Analysis!$B$40,B913&gt;0),INTEGRAL2(AL913,$B913,AM912,AL912,$B912,Analysis!$B$23),0)</f>
        <v>-0.73209044672572676</v>
      </c>
      <c r="AN913">
        <f ca="1">IF($P913,AM913*Analysis!$B$30+Analysis!$B$31,0)</f>
        <v>0.25995477663713662</v>
      </c>
      <c r="AO913">
        <f ca="1">AN913-'Flight Input'!$U913</f>
        <v>-2.0452233628633909E-3</v>
      </c>
      <c r="AQ913">
        <f>Analysis!$B$36*'Flight Input'!U913+IF('Flight Input'!U913 &gt; 0,Analysis!$B$37,0)</f>
        <v>-0.94940599999999997</v>
      </c>
      <c r="AR913">
        <f ca="1">_xlfn.COVARIANCE.P($AN$102:$AN$1102,'Flight Input'!U913:U1913)</f>
        <v>0</v>
      </c>
    </row>
    <row r="914" spans="1:44" x14ac:dyDescent="0.3">
      <c r="A914">
        <v>912</v>
      </c>
      <c r="B914">
        <f>'Flight Input'!M914</f>
        <v>20.521355999997468</v>
      </c>
      <c r="C914">
        <f ca="1">INDIRECT(CONCATENATE("'Flight Input'!",Analysis!$B$2,A914+2))</f>
        <v>10.10119023</v>
      </c>
      <c r="D914">
        <f t="shared" si="1903"/>
        <v>1.3055000003078021E-2</v>
      </c>
      <c r="F914">
        <f t="shared" ca="1" si="1909"/>
        <v>201.82231349205912</v>
      </c>
      <c r="G914">
        <f t="shared" ca="1" si="1910"/>
        <v>2071.5603336994691</v>
      </c>
      <c r="I914">
        <f>SUM(D$2:D914)/COUNT(D$2:D914)</f>
        <v>2.2443811403511E-2</v>
      </c>
      <c r="J914">
        <f t="shared" si="1904"/>
        <v>0.58167482199729059</v>
      </c>
      <c r="L914">
        <f ca="1">VARA(C$2:C914)</f>
        <v>9.379560700605917E-2</v>
      </c>
      <c r="M914">
        <f t="shared" ca="1" si="1905"/>
        <v>-4.778487243819139E-3</v>
      </c>
      <c r="N914">
        <f t="shared" ca="1" si="1911"/>
        <v>63.082320168964515</v>
      </c>
      <c r="O914" t="b">
        <f ca="1">IF(OR(O913,M914*MIN((B914-B$2)*Analysis!$B$19,1)&gt;Analysis!$B$18),TRUE,FALSE)</f>
        <v>1</v>
      </c>
      <c r="P914" t="b">
        <f>IF(OR('Flight Input'!N914=3,'Flight Input'!N914=9),TRUE,FALSE)</f>
        <v>1</v>
      </c>
      <c r="Q914">
        <f ca="1">IF(O914,Q913,SUM(C$2:C914)/COUNT(C$2:C914))+(Analysis!$D$14-500)/1000000</f>
        <v>9.8927243641174325</v>
      </c>
      <c r="R914">
        <f t="shared" ca="1" si="1906"/>
        <v>0.20846586588256777</v>
      </c>
      <c r="S914">
        <f t="shared" ca="1" si="1912"/>
        <v>-6.1203654601476608E-2</v>
      </c>
      <c r="T914">
        <f ca="1">IF(P914,T913+S914*$D914,0)</f>
        <v>-0.80928958392063544</v>
      </c>
      <c r="U914">
        <f ca="1">IF($P914,T914*Analysis!$B$28+Analysis!$B$29,0)</f>
        <v>0.2533552080396822</v>
      </c>
      <c r="V914">
        <f ca="1">U914-'Flight Input'!$U914</f>
        <v>-9.6447919603178112E-3</v>
      </c>
      <c r="W914">
        <f ca="1">MEDIAN2(R914,Analysis!$B$5,2)</f>
        <v>0.20846586588256777</v>
      </c>
      <c r="X914">
        <f t="shared" ref="X914:Y914" ca="1" si="1941">X913+W914*$D914</f>
        <v>-6.1203654601476608E-2</v>
      </c>
      <c r="Y914">
        <f t="shared" ca="1" si="1941"/>
        <v>-0.73288946043673719</v>
      </c>
      <c r="AA914">
        <f ca="1">AVERAGE2(W914,Analysis!$B$6,2)</f>
        <v>0.20846586588256777</v>
      </c>
      <c r="AB914">
        <f t="shared" ref="AB914:AC914" ca="1" si="1942">AB913+AA914*$D914</f>
        <v>-6.1203654601476608E-2</v>
      </c>
      <c r="AC914">
        <f t="shared" ca="1" si="1942"/>
        <v>-0.73288946043673719</v>
      </c>
      <c r="AF914">
        <f ca="1">IF(B914&gt;0,C914-Analysis!$B$14,0)</f>
        <v>0.24802283854284823</v>
      </c>
      <c r="AG914">
        <f ca="1">IF(B914&gt;0,AG913+AF914*$D914,0)</f>
        <v>0.14023432914607811</v>
      </c>
      <c r="AH914">
        <f ca="1">IF(B914&gt;0,AH913+AG914*$D914,0)</f>
        <v>-0.12122754511894283</v>
      </c>
      <c r="AI914">
        <f ca="1">IF(AND(B914&gt;Analysis!$B$39,B914&lt;Analysis!$B$40),FilterInput(AF914,Analysis!$B$34,Analysis!$B$35),0)</f>
        <v>0.24802283854284823</v>
      </c>
      <c r="AJ914">
        <f ca="1">MEDIAN2(AI914,Analysis!$B$5,2)</f>
        <v>0.24802283854284823</v>
      </c>
      <c r="AK914">
        <f ca="1">AVERAGE2(AJ914,Analysis!$B$6,2)</f>
        <v>0.24802283854284823</v>
      </c>
      <c r="AL914">
        <f ca="1">INTEGRAL2(R914,$B914,AL913,R913,$B913,Analysis!$B$22)</f>
        <v>-6.1203654601476649E-2</v>
      </c>
      <c r="AM914">
        <f ca="1">IF(AND(B914&lt;Analysis!$B$40,B914&gt;0),INTEGRAL2(AL914,$B914,AM913,AL913,$B913,Analysis!$B$23),0)</f>
        <v>-0.73288946043673742</v>
      </c>
      <c r="AN914">
        <f ca="1">IF($P914,AM914*Analysis!$B$30+Analysis!$B$31,0)</f>
        <v>0.25955526978163129</v>
      </c>
      <c r="AO914">
        <f ca="1">AN914-'Flight Input'!$U914</f>
        <v>-3.444730218368719E-3</v>
      </c>
      <c r="AQ914">
        <f>Analysis!$B$36*'Flight Input'!U914+IF('Flight Input'!U914 &gt; 0,Analysis!$B$37,0)</f>
        <v>-0.9474189999999999</v>
      </c>
      <c r="AR914">
        <f ca="1">_xlfn.COVARIANCE.P($AN$102:$AN$1102,'Flight Input'!U914:U1914)</f>
        <v>0</v>
      </c>
    </row>
    <row r="915" spans="1:44" x14ac:dyDescent="0.3">
      <c r="A915">
        <v>913</v>
      </c>
      <c r="B915">
        <f>'Flight Input'!M915</f>
        <v>20.557960000005551</v>
      </c>
      <c r="C915">
        <f ca="1">INDIRECT(CONCATENATE("'Flight Input'!",Analysis!$B$2,A915+2))</f>
        <v>9.94412232</v>
      </c>
      <c r="D915">
        <f t="shared" si="1903"/>
        <v>3.6604000008082949E-2</v>
      </c>
      <c r="F915">
        <f t="shared" ca="1" si="1909"/>
        <v>202.18630814554078</v>
      </c>
      <c r="G915">
        <f t="shared" ca="1" si="1910"/>
        <v>2078.9611613244629</v>
      </c>
      <c r="I915">
        <f>SUM(D$2:D915)/COUNT(D$2:D915)</f>
        <v>2.2459320920054891E-2</v>
      </c>
      <c r="J915">
        <f t="shared" si="1904"/>
        <v>1.6297910403603373</v>
      </c>
      <c r="L915">
        <f ca="1">VARA(C$2:C915)</f>
        <v>9.3694220637814588E-2</v>
      </c>
      <c r="M915">
        <f t="shared" ca="1" si="1905"/>
        <v>-2.7698166381322888E-3</v>
      </c>
      <c r="N915">
        <f t="shared" ca="1" si="1911"/>
        <v>-4.291003987687585</v>
      </c>
      <c r="O915" t="b">
        <f ca="1">IF(OR(O914,M915*MIN((B915-B$2)*Analysis!$B$19,1)&gt;Analysis!$B$18),TRUE,FALSE)</f>
        <v>1</v>
      </c>
      <c r="P915" t="b">
        <f>IF(OR('Flight Input'!N915=3,'Flight Input'!N915=9),TRUE,FALSE)</f>
        <v>1</v>
      </c>
      <c r="Q915">
        <f ca="1">IF(O915,Q914,SUM(C$2:C915)/COUNT(C$2:C915))+(Analysis!$D$14-500)/1000000</f>
        <v>9.8928343641174319</v>
      </c>
      <c r="R915">
        <f t="shared" ca="1" si="1906"/>
        <v>5.128795588256807E-2</v>
      </c>
      <c r="S915">
        <f t="shared" ca="1" si="1912"/>
        <v>-5.9326310263936526E-2</v>
      </c>
      <c r="T915">
        <f ca="1">IF(P915,T914+S915*$D915,0)</f>
        <v>-0.81146116418201608</v>
      </c>
      <c r="U915">
        <f ca="1">IF($P915,T915*Analysis!$B$28+Analysis!$B$29,0)</f>
        <v>0.25226941790899188</v>
      </c>
      <c r="V915">
        <f ca="1">U915-'Flight Input'!$U915</f>
        <v>-9.7305820910081331E-3</v>
      </c>
      <c r="W915">
        <f ca="1">MEDIAN2(R915,Analysis!$B$5,2)</f>
        <v>5.128795588256807E-2</v>
      </c>
      <c r="X915">
        <f t="shared" ref="X915:Y915" ca="1" si="1943">X914+W915*$D915</f>
        <v>-5.9326310263936526E-2</v>
      </c>
      <c r="Y915">
        <f t="shared" ca="1" si="1943"/>
        <v>-0.73506104069811784</v>
      </c>
      <c r="AA915">
        <f ca="1">AVERAGE2(W915,Analysis!$B$6,2)</f>
        <v>5.128795588256807E-2</v>
      </c>
      <c r="AB915">
        <f t="shared" ref="AB915:AC915" ca="1" si="1944">AB914+AA915*$D915</f>
        <v>-5.9326310263936526E-2</v>
      </c>
      <c r="AC915">
        <f t="shared" ca="1" si="1944"/>
        <v>-0.73506104069811784</v>
      </c>
      <c r="AF915">
        <f ca="1">IF(B915&gt;0,C915-Analysis!$B$14,0)</f>
        <v>9.0954928542847924E-2</v>
      </c>
      <c r="AG915">
        <f ca="1">IF(B915&gt;0,AG914+AF915*$D915,0)</f>
        <v>0.1435636433511957</v>
      </c>
      <c r="AH915">
        <f ca="1">IF(B915&gt;0,AH914+AG915*$D915,0)</f>
        <v>-0.11597254151655526</v>
      </c>
      <c r="AI915">
        <f ca="1">IF(AND(B915&gt;Analysis!$B$39,B915&lt;Analysis!$B$40),FilterInput(AF915,Analysis!$B$34,Analysis!$B$35),0)</f>
        <v>9.0954928542847924E-2</v>
      </c>
      <c r="AJ915">
        <f ca="1">MEDIAN2(AI915,Analysis!$B$5,2)</f>
        <v>9.0954928542847924E-2</v>
      </c>
      <c r="AK915">
        <f ca="1">AVERAGE2(AJ915,Analysis!$B$6,2)</f>
        <v>9.0954928542847924E-2</v>
      </c>
      <c r="AL915">
        <f ca="1">INTEGRAL2(R915,$B915,AL914,R914,$B914,Analysis!$B$22)</f>
        <v>-5.9326310263936567E-2</v>
      </c>
      <c r="AM915">
        <f ca="1">IF(AND(B915&lt;Analysis!$B$40,B915&gt;0),INTEGRAL2(AL915,$B915,AM914,AL914,$B914,Analysis!$B$23),0)</f>
        <v>-0.73506104069811806</v>
      </c>
      <c r="AN915">
        <f ca="1">IF($P915,AM915*Analysis!$B$30+Analysis!$B$31,0)</f>
        <v>0.25846947965094097</v>
      </c>
      <c r="AO915">
        <f ca="1">AN915-'Flight Input'!$U915</f>
        <v>-3.5305203490590409E-3</v>
      </c>
      <c r="AQ915">
        <f>Analysis!$B$36*'Flight Input'!U915+IF('Flight Input'!U915 &gt; 0,Analysis!$B$37,0)</f>
        <v>-0.94940599999999997</v>
      </c>
      <c r="AR915">
        <f ca="1">_xlfn.COVARIANCE.P($AN$102:$AN$1102,'Flight Input'!U915:U1915)</f>
        <v>0</v>
      </c>
    </row>
    <row r="916" spans="1:44" x14ac:dyDescent="0.3">
      <c r="A916">
        <v>914</v>
      </c>
      <c r="B916">
        <f>'Flight Input'!M916</f>
        <v>20.587719999995898</v>
      </c>
      <c r="C916">
        <f ca="1">INDIRECT(CONCATENATE("'Flight Input'!",Analysis!$B$2,A916+2))</f>
        <v>10.360497960000002</v>
      </c>
      <c r="D916">
        <f t="shared" si="1903"/>
        <v>2.9759999990346842E-2</v>
      </c>
      <c r="F916">
        <f t="shared" ca="1" si="1909"/>
        <v>202.49463656473037</v>
      </c>
      <c r="G916">
        <f t="shared" ca="1" si="1910"/>
        <v>2084.9874017066745</v>
      </c>
      <c r="I916">
        <f>SUM(D$2:D916)/COUNT(D$2:D916)</f>
        <v>2.2467308533917353E-2</v>
      </c>
      <c r="J916">
        <f t="shared" si="1904"/>
        <v>1.3245912364367194</v>
      </c>
      <c r="L916">
        <f ca="1">VARA(C$2:C916)</f>
        <v>9.3814426581641561E-2</v>
      </c>
      <c r="M916">
        <f t="shared" ca="1" si="1905"/>
        <v>4.0391782213025527E-3</v>
      </c>
      <c r="N916">
        <f t="shared" ca="1" si="1911"/>
        <v>13.991116940022188</v>
      </c>
      <c r="O916" t="b">
        <f ca="1">IF(OR(O915,M916*MIN((B916-B$2)*Analysis!$B$19,1)&gt;Analysis!$B$18),TRUE,FALSE)</f>
        <v>1</v>
      </c>
      <c r="P916" t="b">
        <f>IF(OR('Flight Input'!N916=3,'Flight Input'!N916=9),TRUE,FALSE)</f>
        <v>1</v>
      </c>
      <c r="Q916">
        <f ca="1">IF(O916,Q915,SUM(C$2:C916)/COUNT(C$2:C916))+(Analysis!$D$14-500)/1000000</f>
        <v>9.8929443641174313</v>
      </c>
      <c r="R916">
        <f t="shared" ca="1" si="1906"/>
        <v>0.46755359588257051</v>
      </c>
      <c r="S916">
        <f t="shared" ca="1" si="1912"/>
        <v>-4.54119152549846E-2</v>
      </c>
      <c r="T916">
        <f ca="1">IF(P916,T915+S916*$D916,0)</f>
        <v>-0.81281262277956601</v>
      </c>
      <c r="U916">
        <f ca="1">IF($P916,T916*Analysis!$B$28+Analysis!$B$29,0)</f>
        <v>0.25159368861021691</v>
      </c>
      <c r="V916">
        <f ca="1">U916-'Flight Input'!$U916</f>
        <v>-8.4063113897830943E-3</v>
      </c>
      <c r="W916">
        <f ca="1">MEDIAN2(R916,Analysis!$B$5,2)</f>
        <v>0.46755359588257051</v>
      </c>
      <c r="X916">
        <f t="shared" ref="X916:Y916" ca="1" si="1945">X915+W916*$D916</f>
        <v>-4.54119152549846E-2</v>
      </c>
      <c r="Y916">
        <f t="shared" ca="1" si="1945"/>
        <v>-0.73641249929566777</v>
      </c>
      <c r="AA916">
        <f ca="1">AVERAGE2(W916,Analysis!$B$6,2)</f>
        <v>0.46755359588257051</v>
      </c>
      <c r="AB916">
        <f t="shared" ref="AB916:AC916" ca="1" si="1946">AB915+AA916*$D916</f>
        <v>-4.54119152549846E-2</v>
      </c>
      <c r="AC916">
        <f t="shared" ca="1" si="1946"/>
        <v>-0.73641249929566777</v>
      </c>
      <c r="AF916">
        <f ca="1">IF(B916&gt;0,C916-Analysis!$B$14,0)</f>
        <v>0.50733056854284975</v>
      </c>
      <c r="AG916">
        <f ca="1">IF(B916&gt;0,AG915+AF916*$D916,0)</f>
        <v>0.15866180106613356</v>
      </c>
      <c r="AH916">
        <f ca="1">IF(B916&gt;0,AH915+AG916*$D916,0)</f>
        <v>-0.1112507663183587</v>
      </c>
      <c r="AI916">
        <f ca="1">IF(AND(B916&gt;Analysis!$B$39,B916&lt;Analysis!$B$40),FilterInput(AF916,Analysis!$B$34,Analysis!$B$35),0)</f>
        <v>0.50733056854284975</v>
      </c>
      <c r="AJ916">
        <f ca="1">MEDIAN2(AI916,Analysis!$B$5,2)</f>
        <v>0.50733056854284975</v>
      </c>
      <c r="AK916">
        <f ca="1">AVERAGE2(AJ916,Analysis!$B$6,2)</f>
        <v>0.50733056854284975</v>
      </c>
      <c r="AL916">
        <f ca="1">INTEGRAL2(R916,$B916,AL915,R915,$B915,Analysis!$B$22)</f>
        <v>-4.5411915254984635E-2</v>
      </c>
      <c r="AM916">
        <f ca="1">IF(AND(B916&lt;Analysis!$B$40,B916&gt;0),INTEGRAL2(AL916,$B916,AM915,AL915,$B915,Analysis!$B$23),0)</f>
        <v>-0.73641249929566799</v>
      </c>
      <c r="AN916">
        <f ca="1">IF($P916,AM916*Analysis!$B$30+Analysis!$B$31,0)</f>
        <v>0.25779375035216601</v>
      </c>
      <c r="AO916">
        <f ca="1">AN916-'Flight Input'!$U916</f>
        <v>-2.2062496478340021E-3</v>
      </c>
      <c r="AQ916">
        <f>Analysis!$B$36*'Flight Input'!U916+IF('Flight Input'!U916 &gt; 0,Analysis!$B$37,0)</f>
        <v>-0.95337999999999989</v>
      </c>
      <c r="AR916">
        <f ca="1">_xlfn.COVARIANCE.P($AN$102:$AN$1102,'Flight Input'!U916:U1916)</f>
        <v>0</v>
      </c>
    </row>
    <row r="917" spans="1:44" x14ac:dyDescent="0.3">
      <c r="A917">
        <v>915</v>
      </c>
      <c r="B917">
        <f>'Flight Input'!M917</f>
        <v>20.609152999997605</v>
      </c>
      <c r="C917">
        <f ca="1">INDIRECT(CONCATENATE("'Flight Input'!",Analysis!$B$2,A917+2))</f>
        <v>10.634089050000002</v>
      </c>
      <c r="D917">
        <f t="shared" si="1903"/>
        <v>2.1433000001707114E-2</v>
      </c>
      <c r="F917">
        <f t="shared" ca="1" si="1909"/>
        <v>202.72255699535717</v>
      </c>
      <c r="G917">
        <f t="shared" ca="1" si="1910"/>
        <v>2089.3323542711023</v>
      </c>
      <c r="I917">
        <f>SUM(D$2:D917)/COUNT(D$2:D917)</f>
        <v>2.2466178142078873E-2</v>
      </c>
      <c r="J917">
        <f t="shared" si="1904"/>
        <v>0.95401184243097281</v>
      </c>
      <c r="L917">
        <f ca="1">VARA(C$2:C917)</f>
        <v>9.4284969434593149E-2</v>
      </c>
      <c r="M917">
        <f t="shared" ca="1" si="1905"/>
        <v>2.195412928260675E-2</v>
      </c>
      <c r="N917">
        <f t="shared" ca="1" si="1911"/>
        <v>12.76494611012032</v>
      </c>
      <c r="O917" t="b">
        <f ca="1">IF(OR(O916,M917*MIN((B917-B$2)*Analysis!$B$19,1)&gt;Analysis!$B$18),TRUE,FALSE)</f>
        <v>1</v>
      </c>
      <c r="P917" t="b">
        <f>IF(OR('Flight Input'!N917=3,'Flight Input'!N917=9),TRUE,FALSE)</f>
        <v>1</v>
      </c>
      <c r="Q917">
        <f ca="1">IF(O917,Q916,SUM(C$2:C917)/COUNT(C$2:C917))+(Analysis!$D$14-500)/1000000</f>
        <v>9.8930543641174307</v>
      </c>
      <c r="R917">
        <f t="shared" ca="1" si="1906"/>
        <v>0.74103468588257115</v>
      </c>
      <c r="S917">
        <f t="shared" ca="1" si="1912"/>
        <v>-2.9529318831198421E-2</v>
      </c>
      <c r="T917">
        <f ca="1">IF(P917,T916+S917*$D917,0)</f>
        <v>-0.81344552467012554</v>
      </c>
      <c r="U917">
        <f ca="1">IF($P917,T917*Analysis!$B$28+Analysis!$B$29,0)</f>
        <v>0.25127723766493715</v>
      </c>
      <c r="V917">
        <f ca="1">U917-'Flight Input'!$U917</f>
        <v>-1.3722762335062866E-2</v>
      </c>
      <c r="W917">
        <f ca="1">MEDIAN2(R917,Analysis!$B$5,2)</f>
        <v>0.74103468588257115</v>
      </c>
      <c r="X917">
        <f t="shared" ref="X917:Y917" ca="1" si="1947">X916+W917*$D917</f>
        <v>-2.9529318831198421E-2</v>
      </c>
      <c r="Y917">
        <f t="shared" ca="1" si="1947"/>
        <v>-0.7370454011862273</v>
      </c>
      <c r="AA917">
        <f ca="1">AVERAGE2(W917,Analysis!$B$6,2)</f>
        <v>0.74103468588257115</v>
      </c>
      <c r="AB917">
        <f t="shared" ref="AB917:AC917" ca="1" si="1948">AB916+AA917*$D917</f>
        <v>-2.9529318831198421E-2</v>
      </c>
      <c r="AC917">
        <f t="shared" ca="1" si="1948"/>
        <v>-0.7370454011862273</v>
      </c>
      <c r="AF917">
        <f ca="1">IF(B917&gt;0,C917-Analysis!$B$14,0)</f>
        <v>0.78092165854284978</v>
      </c>
      <c r="AG917">
        <f ca="1">IF(B917&gt;0,AG916+AF917*$D917,0)</f>
        <v>0.17539929497501558</v>
      </c>
      <c r="AH917">
        <f ca="1">IF(B917&gt;0,AH916+AG917*$D917,0)</f>
        <v>-0.10749143322885976</v>
      </c>
      <c r="AI917">
        <f ca="1">IF(AND(B917&gt;Analysis!$B$39,B917&lt;Analysis!$B$40),FilterInput(AF917,Analysis!$B$34,Analysis!$B$35),0)</f>
        <v>0.78092165854284978</v>
      </c>
      <c r="AJ917">
        <f ca="1">MEDIAN2(AI917,Analysis!$B$5,2)</f>
        <v>0.78092165854284978</v>
      </c>
      <c r="AK917">
        <f ca="1">AVERAGE2(AJ917,Analysis!$B$6,2)</f>
        <v>0.78092165854284978</v>
      </c>
      <c r="AL917">
        <f ca="1">INTEGRAL2(R917,$B917,AL916,R916,$B916,Analysis!$B$22)</f>
        <v>-2.9529318831198456E-2</v>
      </c>
      <c r="AM917">
        <f ca="1">IF(AND(B917&lt;Analysis!$B$40,B917&gt;0),INTEGRAL2(AL917,$B917,AM916,AL916,$B916,Analysis!$B$23),0)</f>
        <v>-0.73704540118622752</v>
      </c>
      <c r="AN917">
        <f ca="1">IF($P917,AM917*Analysis!$B$30+Analysis!$B$31,0)</f>
        <v>0.25747729940688624</v>
      </c>
      <c r="AO917">
        <f ca="1">AN917-'Flight Input'!$U917</f>
        <v>-7.5227005931137736E-3</v>
      </c>
      <c r="AQ917">
        <f>Analysis!$B$36*'Flight Input'!U917+IF('Flight Input'!U917 &gt; 0,Analysis!$B$37,0)</f>
        <v>-0.94344499999999987</v>
      </c>
      <c r="AR917">
        <f ca="1">_xlfn.COVARIANCE.P($AN$102:$AN$1102,'Flight Input'!U917:U1917)</f>
        <v>0</v>
      </c>
    </row>
    <row r="918" spans="1:44" x14ac:dyDescent="0.3">
      <c r="A918">
        <v>916</v>
      </c>
      <c r="B918">
        <f>'Flight Input'!M918</f>
        <v>20.619072000001324</v>
      </c>
      <c r="C918">
        <f ca="1">INDIRECT(CONCATENATE("'Flight Input'!",Analysis!$B$2,A918+2))</f>
        <v>10.423429109999999</v>
      </c>
      <c r="D918">
        <f t="shared" si="1903"/>
        <v>9.9190000037197024E-3</v>
      </c>
      <c r="F918">
        <f t="shared" ca="1" si="1909"/>
        <v>202.82594698873802</v>
      </c>
      <c r="G918">
        <f t="shared" ca="1" si="1910"/>
        <v>2091.344184840038</v>
      </c>
      <c r="I918">
        <f>SUM(D$2:D918)/COUNT(D$2:D918)</f>
        <v>2.2452480349351406E-2</v>
      </c>
      <c r="J918">
        <f t="shared" si="1904"/>
        <v>0.4417774717707853</v>
      </c>
      <c r="L918">
        <f ca="1">VARA(C$2:C918)</f>
        <v>9.4469108498941468E-2</v>
      </c>
      <c r="M918">
        <f t="shared" ca="1" si="1905"/>
        <v>1.8564277072211369E-2</v>
      </c>
      <c r="N918">
        <f t="shared" ca="1" si="1911"/>
        <v>-21.238021970057844</v>
      </c>
      <c r="O918" t="b">
        <f ca="1">IF(OR(O917,M918*MIN((B918-B$2)*Analysis!$B$19,1)&gt;Analysis!$B$18),TRUE,FALSE)</f>
        <v>1</v>
      </c>
      <c r="P918" t="b">
        <f>IF(OR('Flight Input'!N918=3,'Flight Input'!N918=9),TRUE,FALSE)</f>
        <v>1</v>
      </c>
      <c r="Q918">
        <f ca="1">IF(O918,Q917,SUM(C$2:C918)/COUNT(C$2:C918))+(Analysis!$D$14-500)/1000000</f>
        <v>9.8931643641174301</v>
      </c>
      <c r="R918">
        <f t="shared" ca="1" si="1906"/>
        <v>0.53026474588256889</v>
      </c>
      <c r="S918">
        <f t="shared" ca="1" si="1912"/>
        <v>-2.4269622814816795E-2</v>
      </c>
      <c r="T918">
        <f ca="1">IF(P918,T917+S918*$D918,0)</f>
        <v>-0.81368625505891601</v>
      </c>
      <c r="U918">
        <f ca="1">IF($P918,T918*Analysis!$B$28+Analysis!$B$29,0)</f>
        <v>0.25115687247054191</v>
      </c>
      <c r="V918">
        <f ca="1">U918-'Flight Input'!$U918</f>
        <v>-1.1843127529458097E-2</v>
      </c>
      <c r="W918">
        <f ca="1">MEDIAN2(R918,Analysis!$B$5,2)</f>
        <v>0.53026474588256889</v>
      </c>
      <c r="X918">
        <f t="shared" ref="X918:Y918" ca="1" si="1949">X917+W918*$D918</f>
        <v>-2.4269622814816795E-2</v>
      </c>
      <c r="Y918">
        <f t="shared" ca="1" si="1949"/>
        <v>-0.73728613157501777</v>
      </c>
      <c r="AA918">
        <f ca="1">AVERAGE2(W918,Analysis!$B$6,2)</f>
        <v>0.53026474588256889</v>
      </c>
      <c r="AB918">
        <f t="shared" ref="AB918:AC918" ca="1" si="1950">AB917+AA918*$D918</f>
        <v>-2.4269622814816795E-2</v>
      </c>
      <c r="AC918">
        <f t="shared" ca="1" si="1950"/>
        <v>-0.73728613157501777</v>
      </c>
      <c r="AF918">
        <f ca="1">IF(B918&gt;0,C918-Analysis!$B$14,0)</f>
        <v>0.57026171854284691</v>
      </c>
      <c r="AG918">
        <f ca="1">IF(B918&gt;0,AG917+AF918*$D918,0)</f>
        <v>0.18105572096336328</v>
      </c>
      <c r="AH918">
        <f ca="1">IF(B918&gt;0,AH917+AG918*$D918,0)</f>
        <v>-0.10569554153195068</v>
      </c>
      <c r="AI918">
        <f ca="1">IF(AND(B918&gt;Analysis!$B$39,B918&lt;Analysis!$B$40),FilterInput(AF918,Analysis!$B$34,Analysis!$B$35),0)</f>
        <v>0.57026171854284691</v>
      </c>
      <c r="AJ918">
        <f ca="1">MEDIAN2(AI918,Analysis!$B$5,2)</f>
        <v>0.57026171854284691</v>
      </c>
      <c r="AK918">
        <f ca="1">AVERAGE2(AJ918,Analysis!$B$6,2)</f>
        <v>0.57026171854284691</v>
      </c>
      <c r="AL918">
        <f ca="1">INTEGRAL2(R918,$B918,AL917,R917,$B917,Analysis!$B$22)</f>
        <v>-2.426962281481683E-2</v>
      </c>
      <c r="AM918">
        <f ca="1">IF(AND(B918&lt;Analysis!$B$40,B918&gt;0),INTEGRAL2(AL918,$B918,AM917,AL917,$B917,Analysis!$B$23),0)</f>
        <v>-0.73728613157501799</v>
      </c>
      <c r="AN918">
        <f ca="1">IF($P918,AM918*Analysis!$B$30+Analysis!$B$31,0)</f>
        <v>0.25735693421249101</v>
      </c>
      <c r="AO918">
        <f ca="1">AN918-'Flight Input'!$U918</f>
        <v>-5.6430657875090051E-3</v>
      </c>
      <c r="AQ918">
        <f>Analysis!$B$36*'Flight Input'!U918+IF('Flight Input'!U918 &gt; 0,Analysis!$B$37,0)</f>
        <v>-0.9474189999999999</v>
      </c>
      <c r="AR918">
        <f ca="1">_xlfn.COVARIANCE.P($AN$102:$AN$1102,'Flight Input'!U918:U1918)</f>
        <v>0</v>
      </c>
    </row>
    <row r="919" spans="1:44" x14ac:dyDescent="0.3">
      <c r="A919">
        <v>917</v>
      </c>
      <c r="B919">
        <f>'Flight Input'!M919</f>
        <v>20.67234799999278</v>
      </c>
      <c r="C919">
        <f ca="1">INDIRECT(CONCATENATE("'Flight Input'!",Analysis!$B$2,A919+2))</f>
        <v>10.21708557</v>
      </c>
      <c r="D919">
        <f t="shared" si="1903"/>
        <v>5.3275999991456047E-2</v>
      </c>
      <c r="F919">
        <f t="shared" ca="1" si="1909"/>
        <v>203.37027243947804</v>
      </c>
      <c r="G919">
        <f t="shared" ca="1" si="1910"/>
        <v>2102.1789394727862</v>
      </c>
      <c r="I919">
        <f>SUM(D$2:D919)/COUNT(D$2:D919)</f>
        <v>2.2486093784075619E-2</v>
      </c>
      <c r="J919">
        <f t="shared" si="1904"/>
        <v>2.3692865689809346</v>
      </c>
      <c r="L919">
        <f ca="1">VARA(C$2:C919)</f>
        <v>9.4468201769032006E-2</v>
      </c>
      <c r="M919">
        <f t="shared" ca="1" si="1905"/>
        <v>-1.701948174800251E-5</v>
      </c>
      <c r="N919">
        <f t="shared" ca="1" si="1911"/>
        <v>-3.8731049634561625</v>
      </c>
      <c r="O919" t="b">
        <f ca="1">IF(OR(O918,M919*MIN((B919-B$2)*Analysis!$B$19,1)&gt;Analysis!$B$18),TRUE,FALSE)</f>
        <v>1</v>
      </c>
      <c r="P919" t="b">
        <f>IF(OR('Flight Input'!N919=3,'Flight Input'!N919=9),TRUE,FALSE)</f>
        <v>1</v>
      </c>
      <c r="Q919">
        <f ca="1">IF(O919,Q918,SUM(C$2:C919)/COUNT(C$2:C919))+(Analysis!$D$14-500)/1000000</f>
        <v>9.8932743641174294</v>
      </c>
      <c r="R919">
        <f t="shared" ca="1" si="1906"/>
        <v>0.32381120588257062</v>
      </c>
      <c r="S919">
        <f t="shared" ca="1" si="1912"/>
        <v>-7.0182570129835899E-3</v>
      </c>
      <c r="T919">
        <f ca="1">IF(P919,T918+S919*$D919,0)</f>
        <v>-0.81406015971947976</v>
      </c>
      <c r="U919">
        <f ca="1">IF($P919,T919*Analysis!$B$28+Analysis!$B$29,0)</f>
        <v>0.25096992014026004</v>
      </c>
      <c r="V919">
        <f ca="1">U919-'Flight Input'!$U919</f>
        <v>-1.2030079859739973E-2</v>
      </c>
      <c r="W919">
        <f ca="1">MEDIAN2(R919,Analysis!$B$5,2)</f>
        <v>0.32381120588257062</v>
      </c>
      <c r="X919">
        <f t="shared" ref="X919:Y919" ca="1" si="1951">X918+W919*$D919</f>
        <v>-7.0182570129835899E-3</v>
      </c>
      <c r="Y919">
        <f t="shared" ca="1" si="1951"/>
        <v>-0.73766003623558152</v>
      </c>
      <c r="AA919">
        <f ca="1">AVERAGE2(W919,Analysis!$B$6,2)</f>
        <v>0.32381120588257062</v>
      </c>
      <c r="AB919">
        <f t="shared" ref="AB919:AC919" ca="1" si="1952">AB918+AA919*$D919</f>
        <v>-7.0182570129835899E-3</v>
      </c>
      <c r="AC919">
        <f t="shared" ca="1" si="1952"/>
        <v>-0.73766003623558152</v>
      </c>
      <c r="AF919">
        <f ca="1">IF(B919&gt;0,C919-Analysis!$B$14,0)</f>
        <v>0.36391817854284803</v>
      </c>
      <c r="AG919">
        <f ca="1">IF(B919&gt;0,AG918+AF919*$D919,0)</f>
        <v>0.20044382584030276</v>
      </c>
      <c r="AH919">
        <f ca="1">IF(B919&gt;0,AH918+AG919*$D919,0)</f>
        <v>-9.5016696268195297E-2</v>
      </c>
      <c r="AI919">
        <f ca="1">IF(AND(B919&gt;Analysis!$B$39,B919&lt;Analysis!$B$40),FilterInput(AF919,Analysis!$B$34,Analysis!$B$35),0)</f>
        <v>0.36391817854284803</v>
      </c>
      <c r="AJ919">
        <f ca="1">MEDIAN2(AI919,Analysis!$B$5,2)</f>
        <v>0.36391817854284803</v>
      </c>
      <c r="AK919">
        <f ca="1">AVERAGE2(AJ919,Analysis!$B$6,2)</f>
        <v>0.36391817854284803</v>
      </c>
      <c r="AL919">
        <f ca="1">INTEGRAL2(R919,$B919,AL918,R918,$B918,Analysis!$B$22)</f>
        <v>-7.0182570129836254E-3</v>
      </c>
      <c r="AM919">
        <f ca="1">IF(AND(B919&lt;Analysis!$B$40,B919&gt;0),INTEGRAL2(AL919,$B919,AM918,AL918,$B918,Analysis!$B$23),0)</f>
        <v>-0.73766003623558174</v>
      </c>
      <c r="AN919">
        <f ca="1">IF($P919,AM919*Analysis!$B$30+Analysis!$B$31,0)</f>
        <v>0.25716998188220913</v>
      </c>
      <c r="AO919">
        <f ca="1">AN919-'Flight Input'!$U919</f>
        <v>-5.8300181177908805E-3</v>
      </c>
      <c r="AQ919">
        <f>Analysis!$B$36*'Flight Input'!U919+IF('Flight Input'!U919 &gt; 0,Analysis!$B$37,0)</f>
        <v>-0.9474189999999999</v>
      </c>
      <c r="AR919">
        <f ca="1">_xlfn.COVARIANCE.P($AN$102:$AN$1102,'Flight Input'!U919:U1919)</f>
        <v>0</v>
      </c>
    </row>
    <row r="920" spans="1:44" x14ac:dyDescent="0.3">
      <c r="A920">
        <v>918</v>
      </c>
      <c r="B920">
        <f>'Flight Input'!M920</f>
        <v>20.689606999992975</v>
      </c>
      <c r="C920">
        <f ca="1">INDIRECT(CONCATENATE("'Flight Input'!",Analysis!$B$2,A920+2))</f>
        <v>5.2237563300000005</v>
      </c>
      <c r="D920">
        <f t="shared" si="1903"/>
        <v>1.7259000000194646E-2</v>
      </c>
      <c r="F920">
        <f t="shared" ca="1" si="1909"/>
        <v>203.46042924997852</v>
      </c>
      <c r="G920">
        <f t="shared" ca="1" si="1910"/>
        <v>2105.6904630212512</v>
      </c>
      <c r="I920">
        <f>SUM(D$2:D920)/COUNT(D$2:D920)</f>
        <v>2.2480399782132395E-2</v>
      </c>
      <c r="J920">
        <f t="shared" si="1904"/>
        <v>0.76773545699628709</v>
      </c>
      <c r="L920">
        <f ca="1">VARA(C$2:C920)</f>
        <v>0.11827453705415988</v>
      </c>
      <c r="M920">
        <f t="shared" ca="1" si="1905"/>
        <v>1.3793577429085921</v>
      </c>
      <c r="N920">
        <f t="shared" ca="1" si="1911"/>
        <v>-289.31741352011619</v>
      </c>
      <c r="O920" t="b">
        <f ca="1">IF(OR(O919,M920*MIN((B920-B$2)*Analysis!$B$19,1)&gt;Analysis!$B$18),TRUE,FALSE)</f>
        <v>1</v>
      </c>
      <c r="P920" t="b">
        <f>IF(OR('Flight Input'!N920=3,'Flight Input'!N920=9),TRUE,FALSE)</f>
        <v>1</v>
      </c>
      <c r="Q920">
        <f ca="1">IF(O920,Q919,SUM(C$2:C920)/COUNT(C$2:C920))+(Analysis!$D$14-500)/1000000</f>
        <v>9.8933843641174288</v>
      </c>
      <c r="R920">
        <f t="shared" ca="1" si="1906"/>
        <v>-4.6696280341174283</v>
      </c>
      <c r="S920">
        <f t="shared" ca="1" si="1912"/>
        <v>-8.7611367254725209E-2</v>
      </c>
      <c r="T920">
        <f ca="1">IF(P920,T919+S920*$D920,0)</f>
        <v>-0.81557224430694608</v>
      </c>
      <c r="U920">
        <f ca="1">IF($P920,T920*Analysis!$B$28+Analysis!$B$29,0)</f>
        <v>0.25021387784652688</v>
      </c>
      <c r="V920">
        <f ca="1">U920-'Flight Input'!$U920</f>
        <v>-6.7861221534731286E-3</v>
      </c>
      <c r="W920">
        <f ca="1">MEDIAN2(R920,Analysis!$B$5,2)</f>
        <v>-4.6696280341174283</v>
      </c>
      <c r="X920">
        <f t="shared" ref="X920:Y920" ca="1" si="1953">X919+W920*$D920</f>
        <v>-8.7611367254725209E-2</v>
      </c>
      <c r="Y920">
        <f t="shared" ca="1" si="1953"/>
        <v>-0.73917212082304784</v>
      </c>
      <c r="AA920">
        <f ca="1">AVERAGE2(W920,Analysis!$B$6,2)</f>
        <v>-4.6696280341174283</v>
      </c>
      <c r="AB920">
        <f t="shared" ref="AB920:AC920" ca="1" si="1954">AB919+AA920*$D920</f>
        <v>-8.7611367254725209E-2</v>
      </c>
      <c r="AC920">
        <f t="shared" ca="1" si="1954"/>
        <v>-0.73917212082304784</v>
      </c>
      <c r="AF920">
        <f ca="1">IF(B920&gt;0,C920-Analysis!$B$14,0)</f>
        <v>-4.6294110614571515</v>
      </c>
      <c r="AG920">
        <f ca="1">IF(B920&gt;0,AG919+AF920*$D920,0)</f>
        <v>0.12054482032971268</v>
      </c>
      <c r="AH920">
        <f ca="1">IF(B920&gt;0,AH919+AG920*$D920,0)</f>
        <v>-9.2936213214101324E-2</v>
      </c>
      <c r="AI920">
        <f ca="1">IF(AND(B920&gt;Analysis!$B$39,B920&lt;Analysis!$B$40),FilterInput(AF920,Analysis!$B$34,Analysis!$B$35),0)</f>
        <v>-4.6294110614571515</v>
      </c>
      <c r="AJ920">
        <f ca="1">MEDIAN2(AI920,Analysis!$B$5,2)</f>
        <v>-4.6294110614571515</v>
      </c>
      <c r="AK920">
        <f ca="1">AVERAGE2(AJ920,Analysis!$B$6,2)</f>
        <v>-4.6294110614571515</v>
      </c>
      <c r="AL920">
        <f ca="1">INTEGRAL2(R920,$B920,AL919,R919,$B919,Analysis!$B$22)</f>
        <v>-8.761136725472525E-2</v>
      </c>
      <c r="AM920">
        <f ca="1">IF(AND(B920&lt;Analysis!$B$40,B920&gt;0),INTEGRAL2(AL920,$B920,AM919,AL919,$B919,Analysis!$B$23),0)</f>
        <v>-0.73917212082304806</v>
      </c>
      <c r="AN920">
        <f ca="1">IF($P920,AM920*Analysis!$B$30+Analysis!$B$31,0)</f>
        <v>0.25641393958847597</v>
      </c>
      <c r="AO920">
        <f ca="1">AN920-'Flight Input'!$U920</f>
        <v>-5.8606041152403643E-4</v>
      </c>
      <c r="AQ920">
        <f>Analysis!$B$36*'Flight Input'!U920+IF('Flight Input'!U920 &gt; 0,Analysis!$B$37,0)</f>
        <v>-0.95934099999999989</v>
      </c>
      <c r="AR920">
        <f ca="1">_xlfn.COVARIANCE.P($AN$102:$AN$1102,'Flight Input'!U920:U1920)</f>
        <v>0</v>
      </c>
    </row>
    <row r="921" spans="1:44" x14ac:dyDescent="0.3">
      <c r="A921">
        <v>919</v>
      </c>
      <c r="B921">
        <f>'Flight Input'!M921</f>
        <v>20.710848000002443</v>
      </c>
      <c r="C921">
        <f ca="1">INDIRECT(CONCATENATE("'Flight Input'!",Analysis!$B$2,A921+2))</f>
        <v>5.7077719200000008</v>
      </c>
      <c r="D921">
        <f t="shared" si="1903"/>
        <v>2.1241000009467825E-2</v>
      </c>
      <c r="F921">
        <f t="shared" ca="1" si="1909"/>
        <v>203.58166803338528</v>
      </c>
      <c r="G921">
        <f t="shared" ca="1" si="1910"/>
        <v>2110.0147412338756</v>
      </c>
      <c r="I921">
        <f>SUM(D$2:D921)/COUNT(D$2:D921)</f>
        <v>2.2479051142553871E-2</v>
      </c>
      <c r="J921">
        <f t="shared" si="1904"/>
        <v>0.94492422632811401</v>
      </c>
      <c r="L921">
        <f ca="1">VARA(C$2:C921)</f>
        <v>0.13730493548655656</v>
      </c>
      <c r="M921">
        <f t="shared" ca="1" si="1905"/>
        <v>0.89592761282021527</v>
      </c>
      <c r="N921">
        <f t="shared" ca="1" si="1911"/>
        <v>22.786855128490103</v>
      </c>
      <c r="O921" t="b">
        <f ca="1">IF(OR(O920,M921*MIN((B921-B$2)*Analysis!$B$19,1)&gt;Analysis!$B$18),TRUE,FALSE)</f>
        <v>1</v>
      </c>
      <c r="P921" t="b">
        <f>IF(OR('Flight Input'!N921=3,'Flight Input'!N921=9),TRUE,FALSE)</f>
        <v>1</v>
      </c>
      <c r="Q921">
        <f ca="1">IF(O921,Q920,SUM(C$2:C921)/COUNT(C$2:C921))+(Analysis!$D$14-500)/1000000</f>
        <v>9.8934943641174282</v>
      </c>
      <c r="R921">
        <f t="shared" ca="1" si="1906"/>
        <v>-4.1857224441174274</v>
      </c>
      <c r="S921">
        <f t="shared" ca="1" si="1912"/>
        <v>-0.17652029772985317</v>
      </c>
      <c r="T921">
        <f ca="1">IF(P921,T920+S921*$D921,0)</f>
        <v>-0.81932171195269721</v>
      </c>
      <c r="U921">
        <f ca="1">IF($P921,T921*Analysis!$B$28+Analysis!$B$29,0)</f>
        <v>0.24833914402365131</v>
      </c>
      <c r="V921">
        <f ca="1">U921-'Flight Input'!$U921</f>
        <v>5.339144023651321E-3</v>
      </c>
      <c r="W921">
        <f ca="1">MEDIAN2(R921,Analysis!$B$5,2)</f>
        <v>-4.1857224441174274</v>
      </c>
      <c r="X921">
        <f t="shared" ref="X921:Y921" ca="1" si="1955">X920+W921*$D921</f>
        <v>-0.17652029772985317</v>
      </c>
      <c r="Y921">
        <f t="shared" ca="1" si="1955"/>
        <v>-0.74292158846879897</v>
      </c>
      <c r="AA921">
        <f ca="1">AVERAGE2(W921,Analysis!$B$6,2)</f>
        <v>-4.1857224441174274</v>
      </c>
      <c r="AB921">
        <f t="shared" ref="AB921:AC921" ca="1" si="1956">AB920+AA921*$D921</f>
        <v>-0.17652029772985317</v>
      </c>
      <c r="AC921">
        <f t="shared" ca="1" si="1956"/>
        <v>-0.74292158846879897</v>
      </c>
      <c r="AF921">
        <f ca="1">IF(B921&gt;0,C921-Analysis!$B$14,0)</f>
        <v>-4.1453954714571513</v>
      </c>
      <c r="AG921">
        <f ca="1">IF(B921&gt;0,AG920+AF921*$D921,0)</f>
        <v>3.2492475081243449E-2</v>
      </c>
      <c r="AH921">
        <f ca="1">IF(B921&gt;0,AH920+AG921*$D921,0)</f>
        <v>-9.2246040550593003E-2</v>
      </c>
      <c r="AI921">
        <f ca="1">IF(AND(B921&gt;Analysis!$B$39,B921&lt;Analysis!$B$40),FilterInput(AF921,Analysis!$B$34,Analysis!$B$35),0)</f>
        <v>-4.1453954714571513</v>
      </c>
      <c r="AJ921">
        <f ca="1">MEDIAN2(AI921,Analysis!$B$5,2)</f>
        <v>-4.1453954714571513</v>
      </c>
      <c r="AK921">
        <f ca="1">AVERAGE2(AJ921,Analysis!$B$6,2)</f>
        <v>-4.1453954714571513</v>
      </c>
      <c r="AL921">
        <f ca="1">INTEGRAL2(R921,$B921,AL920,R920,$B920,Analysis!$B$22)</f>
        <v>-0.17652029772985323</v>
      </c>
      <c r="AM921">
        <f ca="1">IF(AND(B921&lt;Analysis!$B$40,B921&gt;0),INTEGRAL2(AL921,$B921,AM920,AL920,$B920,Analysis!$B$23),0)</f>
        <v>-0.74292158846879919</v>
      </c>
      <c r="AN921">
        <f ca="1">IF($P921,AM921*Analysis!$B$30+Analysis!$B$31,0)</f>
        <v>0.25453920576560041</v>
      </c>
      <c r="AO921">
        <f ca="1">AN921-'Flight Input'!$U921</f>
        <v>1.1539205765600413E-2</v>
      </c>
      <c r="AQ921">
        <f>Analysis!$B$36*'Flight Input'!U921+IF('Flight Input'!U921 &gt; 0,Analysis!$B$37,0)</f>
        <v>-0.9871589999999999</v>
      </c>
      <c r="AR921">
        <f ca="1">_xlfn.COVARIANCE.P($AN$102:$AN$1102,'Flight Input'!U921:U1921)</f>
        <v>0</v>
      </c>
    </row>
    <row r="922" spans="1:44" x14ac:dyDescent="0.3">
      <c r="A922">
        <v>920</v>
      </c>
      <c r="B922">
        <f>'Flight Input'!M922</f>
        <v>20.713470999995479</v>
      </c>
      <c r="C922">
        <f ca="1">INDIRECT(CONCATENATE("'Flight Input'!",Analysis!$B$2,A922+2))</f>
        <v>6.0113227499999997</v>
      </c>
      <c r="D922">
        <f t="shared" si="1903"/>
        <v>2.6229999930365011E-3</v>
      </c>
      <c r="F922">
        <f t="shared" ca="1" si="1909"/>
        <v>203.59743573291667</v>
      </c>
      <c r="G922">
        <f t="shared" ca="1" si="1910"/>
        <v>2110.5487773063851</v>
      </c>
      <c r="I922">
        <f>SUM(D$2:D922)/COUNT(D$2:D922)</f>
        <v>2.2457468478260915E-2</v>
      </c>
      <c r="J922">
        <f t="shared" si="1904"/>
        <v>0.11679856060248264</v>
      </c>
      <c r="L922">
        <f ca="1">VARA(C$2:C922)</f>
        <v>0.15358798669002421</v>
      </c>
      <c r="M922">
        <f t="shared" ca="1" si="1905"/>
        <v>6.2077968916109949</v>
      </c>
      <c r="N922">
        <f t="shared" ca="1" si="1911"/>
        <v>115.7265843712775</v>
      </c>
      <c r="O922" t="b">
        <f ca="1">IF(OR(O921,M922*MIN((B922-B$2)*Analysis!$B$19,1)&gt;Analysis!$B$18),TRUE,FALSE)</f>
        <v>1</v>
      </c>
      <c r="P922" t="b">
        <f>IF(OR('Flight Input'!N922=3,'Flight Input'!N922=9),TRUE,FALSE)</f>
        <v>1</v>
      </c>
      <c r="Q922">
        <f ca="1">IF(O922,Q921,SUM(C$2:C922)/COUNT(C$2:C922))+(Analysis!$D$14-500)/1000000</f>
        <v>9.8936043641174276</v>
      </c>
      <c r="R922">
        <f t="shared" ca="1" si="1906"/>
        <v>-3.8822816141174279</v>
      </c>
      <c r="S922">
        <f t="shared" ca="1" si="1912"/>
        <v>-0.18670352237664892</v>
      </c>
      <c r="T922">
        <f ca="1">IF(P922,T921+S922*$D922,0)</f>
        <v>-0.81981143529059108</v>
      </c>
      <c r="U922">
        <f ca="1">IF($P922,T922*Analysis!$B$28+Analysis!$B$29,0)</f>
        <v>0.24809428235470438</v>
      </c>
      <c r="V922">
        <f ca="1">U922-'Flight Input'!$U922</f>
        <v>8.0942823547043852E-3</v>
      </c>
      <c r="W922">
        <f ca="1">MEDIAN2(R922,Analysis!$B$5,2)</f>
        <v>-3.8822816141174279</v>
      </c>
      <c r="X922">
        <f t="shared" ref="X922:Y922" ca="1" si="1957">X921+W922*$D922</f>
        <v>-0.18670352237664892</v>
      </c>
      <c r="Y922">
        <f t="shared" ca="1" si="1957"/>
        <v>-0.74341131180669284</v>
      </c>
      <c r="AA922">
        <f ca="1">AVERAGE2(W922,Analysis!$B$6,2)</f>
        <v>-3.8822816141174279</v>
      </c>
      <c r="AB922">
        <f t="shared" ref="AB922:AC922" ca="1" si="1958">AB921+AA922*$D922</f>
        <v>-0.18670352237664892</v>
      </c>
      <c r="AC922">
        <f t="shared" ca="1" si="1958"/>
        <v>-0.74341131180669284</v>
      </c>
      <c r="AF922">
        <f ca="1">IF(B922&gt;0,C922-Analysis!$B$14,0)</f>
        <v>-3.8418446414571523</v>
      </c>
      <c r="AG922">
        <f ca="1">IF(B922&gt;0,AG921+AF922*$D922,0)</f>
        <v>2.2415316613454021E-2</v>
      </c>
      <c r="AH922">
        <f ca="1">IF(B922&gt;0,AH921+AG922*$D922,0)</f>
        <v>-9.2187245175272006E-2</v>
      </c>
      <c r="AI922">
        <f ca="1">IF(AND(B922&gt;Analysis!$B$39,B922&lt;Analysis!$B$40),FilterInput(AF922,Analysis!$B$34,Analysis!$B$35),0)</f>
        <v>-3.8418446414571523</v>
      </c>
      <c r="AJ922">
        <f ca="1">MEDIAN2(AI922,Analysis!$B$5,2)</f>
        <v>-3.8418446414571523</v>
      </c>
      <c r="AK922">
        <f ca="1">AVERAGE2(AJ922,Analysis!$B$6,2)</f>
        <v>-3.8418446414571523</v>
      </c>
      <c r="AL922">
        <f ca="1">INTEGRAL2(R922,$B922,AL921,R921,$B921,Analysis!$B$22)</f>
        <v>-0.18670352237664897</v>
      </c>
      <c r="AM922">
        <f ca="1">IF(AND(B922&lt;Analysis!$B$40,B922&gt;0),INTEGRAL2(AL922,$B922,AM921,AL921,$B921,Analysis!$B$23),0)</f>
        <v>-0.74341131180669306</v>
      </c>
      <c r="AN922">
        <f ca="1">IF($P922,AM922*Analysis!$B$30+Analysis!$B$31,0)</f>
        <v>0.25429434409665347</v>
      </c>
      <c r="AO922">
        <f ca="1">AN922-'Flight Input'!$U922</f>
        <v>1.4294344096653477E-2</v>
      </c>
      <c r="AQ922">
        <f>Analysis!$B$36*'Flight Input'!U922+IF('Flight Input'!U922 &gt; 0,Analysis!$B$37,0)</f>
        <v>-0.99312</v>
      </c>
      <c r="AR922">
        <f ca="1">_xlfn.COVARIANCE.P($AN$102:$AN$1102,'Flight Input'!U922:U1922)</f>
        <v>0</v>
      </c>
    </row>
    <row r="923" spans="1:44" x14ac:dyDescent="0.3">
      <c r="A923">
        <v>921</v>
      </c>
      <c r="B923">
        <f>'Flight Input'!M923</f>
        <v>20.770128999996814</v>
      </c>
      <c r="C923">
        <f ca="1">INDIRECT(CONCATENATE("'Flight Input'!",Analysis!$B$2,A923+2))</f>
        <v>8.3172515400000009</v>
      </c>
      <c r="D923">
        <f t="shared" si="1903"/>
        <v>5.6658000001334585E-2</v>
      </c>
      <c r="F923">
        <f t="shared" ca="1" si="1909"/>
        <v>204.06867457068108</v>
      </c>
      <c r="G923">
        <f t="shared" ca="1" si="1910"/>
        <v>2122.1109002704829</v>
      </c>
      <c r="I923">
        <f>SUM(D$2:D923)/COUNT(D$2:D923)</f>
        <v>2.2494602605864687E-2</v>
      </c>
      <c r="J923">
        <f t="shared" si="1904"/>
        <v>2.5187375386913025</v>
      </c>
      <c r="L923">
        <f ca="1">VARA(C$2:C923)</f>
        <v>0.15612919374913756</v>
      </c>
      <c r="M923">
        <f t="shared" ca="1" si="1905"/>
        <v>4.4851690124139303E-2</v>
      </c>
      <c r="N923">
        <f t="shared" ca="1" si="1911"/>
        <v>40.699085565069097</v>
      </c>
      <c r="O923" t="b">
        <f ca="1">IF(OR(O922,M923*MIN((B923-B$2)*Analysis!$B$19,1)&gt;Analysis!$B$18),TRUE,FALSE)</f>
        <v>1</v>
      </c>
      <c r="P923" t="b">
        <f>IF(OR('Flight Input'!N923=3,'Flight Input'!N923=9),TRUE,FALSE)</f>
        <v>1</v>
      </c>
      <c r="Q923">
        <f ca="1">IF(O923,Q922,SUM(C$2:C923)/COUNT(C$2:C923))+(Analysis!$D$14-500)/1000000</f>
        <v>9.893714364117427</v>
      </c>
      <c r="R923">
        <f t="shared" ca="1" si="1906"/>
        <v>-1.5764628241174261</v>
      </c>
      <c r="S923">
        <f t="shared" ca="1" si="1912"/>
        <v>-0.27602275306759794</v>
      </c>
      <c r="T923">
        <f ca="1">IF(P923,T922+S923*$D923,0)</f>
        <v>-0.83545033243426348</v>
      </c>
      <c r="U923">
        <f ca="1">IF($P923,T923*Analysis!$B$28+Analysis!$B$29,0)</f>
        <v>0.24027483378286818</v>
      </c>
      <c r="V923">
        <f ca="1">U923-'Flight Input'!$U923</f>
        <v>2.2274833782868181E-2</v>
      </c>
      <c r="W923">
        <f ca="1">MEDIAN2(R923,Analysis!$B$5,2)</f>
        <v>-1.5764628241174261</v>
      </c>
      <c r="X923">
        <f t="shared" ref="X923:Y923" ca="1" si="1959">X922+W923*$D923</f>
        <v>-0.27602275306759794</v>
      </c>
      <c r="Y923">
        <f t="shared" ca="1" si="1959"/>
        <v>-0.75905020895036523</v>
      </c>
      <c r="AA923">
        <f ca="1">AVERAGE2(W923,Analysis!$B$6,2)</f>
        <v>-1.5764628241174261</v>
      </c>
      <c r="AB923">
        <f t="shared" ref="AB923:AC923" ca="1" si="1960">AB922+AA923*$D923</f>
        <v>-0.27602275306759794</v>
      </c>
      <c r="AC923">
        <f t="shared" ca="1" si="1960"/>
        <v>-0.75905020895036523</v>
      </c>
      <c r="AF923">
        <f ca="1">IF(B923&gt;0,C923-Analysis!$B$14,0)</f>
        <v>-1.5359158514571511</v>
      </c>
      <c r="AG923">
        <f ca="1">IF(B923&gt;0,AG922+AF923*$D923,0)</f>
        <v>-6.4606603700455068E-2</v>
      </c>
      <c r="AH923">
        <f ca="1">IF(B923&gt;0,AH922+AG923*$D923,0)</f>
        <v>-9.5847726127818611E-2</v>
      </c>
      <c r="AI923">
        <f ca="1">IF(AND(B923&gt;Analysis!$B$39,B923&lt;Analysis!$B$40),FilterInput(AF923,Analysis!$B$34,Analysis!$B$35),0)</f>
        <v>-1.5359158514571511</v>
      </c>
      <c r="AJ923">
        <f ca="1">MEDIAN2(AI923,Analysis!$B$5,2)</f>
        <v>-1.5359158514571511</v>
      </c>
      <c r="AK923">
        <f ca="1">AVERAGE2(AJ923,Analysis!$B$6,2)</f>
        <v>-1.5359158514571511</v>
      </c>
      <c r="AL923">
        <f ca="1">INTEGRAL2(R923,$B923,AL922,R922,$B922,Analysis!$B$22)</f>
        <v>-0.27602275306759805</v>
      </c>
      <c r="AM923">
        <f ca="1">IF(AND(B923&lt;Analysis!$B$40,B923&gt;0),INTEGRAL2(AL923,$B923,AM922,AL922,$B922,Analysis!$B$23),0)</f>
        <v>-0.75905020895036546</v>
      </c>
      <c r="AN923">
        <f ca="1">IF($P923,AM923*Analysis!$B$30+Analysis!$B$31,0)</f>
        <v>0.24647489552481727</v>
      </c>
      <c r="AO923">
        <f ca="1">AN923-'Flight Input'!$U923</f>
        <v>2.8474895524817273E-2</v>
      </c>
      <c r="AQ923">
        <f>Analysis!$B$36*'Flight Input'!U923+IF('Flight Input'!U923 &gt; 0,Analysis!$B$37,0)</f>
        <v>-1.036834</v>
      </c>
      <c r="AR923">
        <f ca="1">_xlfn.COVARIANCE.P($AN$102:$AN$1102,'Flight Input'!U923:U1923)</f>
        <v>0</v>
      </c>
    </row>
    <row r="924" spans="1:44" x14ac:dyDescent="0.3">
      <c r="A924">
        <v>922</v>
      </c>
      <c r="B924">
        <f>'Flight Input'!M924</f>
        <v>20.781872999999905</v>
      </c>
      <c r="C924">
        <f ca="1">INDIRECT(CONCATENATE("'Flight Input'!",Analysis!$B$2,A924+2))</f>
        <v>8.6845771799999998</v>
      </c>
      <c r="D924">
        <f t="shared" si="1903"/>
        <v>1.174400000309106E-2</v>
      </c>
      <c r="F924">
        <f t="shared" ca="1" si="1909"/>
        <v>204.17066624510986</v>
      </c>
      <c r="G924">
        <f t="shared" ca="1" si="1910"/>
        <v>2124.5086805754968</v>
      </c>
      <c r="I924">
        <f>SUM(D$2:D924)/COUNT(D$2:D924)</f>
        <v>2.2482942516273828E-2</v>
      </c>
      <c r="J924">
        <f t="shared" si="1904"/>
        <v>0.52235155583351245</v>
      </c>
      <c r="L924">
        <f ca="1">VARA(C$2:C924)</f>
        <v>0.15754890495220839</v>
      </c>
      <c r="M924">
        <f t="shared" ca="1" si="1905"/>
        <v>0.120888215488518</v>
      </c>
      <c r="N924">
        <f t="shared" ca="1" si="1911"/>
        <v>31.277728193402382</v>
      </c>
      <c r="O924" t="b">
        <f ca="1">IF(OR(O923,M924*MIN((B924-B$2)*Analysis!$B$19,1)&gt;Analysis!$B$18),TRUE,FALSE)</f>
        <v>1</v>
      </c>
      <c r="P924" t="b">
        <f>IF(OR('Flight Input'!N924=3,'Flight Input'!N924=9),TRUE,FALSE)</f>
        <v>1</v>
      </c>
      <c r="Q924">
        <f ca="1">IF(O924,Q923,SUM(C$2:C924)/COUNT(C$2:C924))+(Analysis!$D$14-500)/1000000</f>
        <v>9.8938243641174264</v>
      </c>
      <c r="R924">
        <f t="shared" ca="1" si="1906"/>
        <v>-1.2092471841174266</v>
      </c>
      <c r="S924">
        <f t="shared" ca="1" si="1912"/>
        <v>-0.29022415200161084</v>
      </c>
      <c r="T924">
        <f ca="1">IF(P924,T923+S924*$D924,0)</f>
        <v>-0.83885872487626745</v>
      </c>
      <c r="U924">
        <f ca="1">IF($P924,T924*Analysis!$B$28+Analysis!$B$29,0)</f>
        <v>0.23857063756186619</v>
      </c>
      <c r="V924">
        <f ca="1">U924-'Flight Input'!$U924</f>
        <v>2.3570637561866198E-2</v>
      </c>
      <c r="W924">
        <f ca="1">MEDIAN2(R924,Analysis!$B$5,2)</f>
        <v>-1.2092471841174266</v>
      </c>
      <c r="X924">
        <f t="shared" ref="X924:Y924" ca="1" si="1961">X923+W924*$D924</f>
        <v>-0.29022415200161084</v>
      </c>
      <c r="Y924">
        <f t="shared" ca="1" si="1961"/>
        <v>-0.76245860139236921</v>
      </c>
      <c r="AA924">
        <f ca="1">AVERAGE2(W924,Analysis!$B$6,2)</f>
        <v>-1.2092471841174266</v>
      </c>
      <c r="AB924">
        <f t="shared" ref="AB924:AC924" ca="1" si="1962">AB923+AA924*$D924</f>
        <v>-0.29022415200161084</v>
      </c>
      <c r="AC924">
        <f t="shared" ca="1" si="1962"/>
        <v>-0.76245860139236921</v>
      </c>
      <c r="AF924">
        <f ca="1">IF(B924&gt;0,C924-Analysis!$B$14,0)</f>
        <v>-1.1685902114571523</v>
      </c>
      <c r="AG924">
        <f ca="1">IF(B924&gt;0,AG923+AF924*$D924,0)</f>
        <v>-7.8330527147420045E-2</v>
      </c>
      <c r="AH924">
        <f ca="1">IF(B924&gt;0,AH923+AG924*$D924,0)</f>
        <v>-9.6767639838880037E-2</v>
      </c>
      <c r="AI924">
        <f ca="1">IF(AND(B924&gt;Analysis!$B$39,B924&lt;Analysis!$B$40),FilterInput(AF924,Analysis!$B$34,Analysis!$B$35),0)</f>
        <v>-1.1685902114571523</v>
      </c>
      <c r="AJ924">
        <f ca="1">MEDIAN2(AI924,Analysis!$B$5,2)</f>
        <v>-1.1685902114571523</v>
      </c>
      <c r="AK924">
        <f ca="1">AVERAGE2(AJ924,Analysis!$B$6,2)</f>
        <v>-1.1685902114571523</v>
      </c>
      <c r="AL924">
        <f ca="1">INTEGRAL2(R924,$B924,AL923,R923,$B923,Analysis!$B$22)</f>
        <v>-0.29022415200161095</v>
      </c>
      <c r="AM924">
        <f ca="1">IF(AND(B924&lt;Analysis!$B$40,B924&gt;0),INTEGRAL2(AL924,$B924,AM923,AL923,$B923,Analysis!$B$23),0)</f>
        <v>-0.76245860139236943</v>
      </c>
      <c r="AN924">
        <f ca="1">IF($P924,AM924*Analysis!$B$30+Analysis!$B$31,0)</f>
        <v>0.24477069930381529</v>
      </c>
      <c r="AO924">
        <f ca="1">AN924-'Flight Input'!$U924</f>
        <v>2.977069930381529E-2</v>
      </c>
      <c r="AQ924">
        <f>Analysis!$B$36*'Flight Input'!U924+IF('Flight Input'!U924 &gt; 0,Analysis!$B$37,0)</f>
        <v>-1.0427949999999999</v>
      </c>
      <c r="AR924">
        <f ca="1">_xlfn.COVARIANCE.P($AN$102:$AN$1102,'Flight Input'!U924:U1924)</f>
        <v>0</v>
      </c>
    </row>
    <row r="925" spans="1:44" x14ac:dyDescent="0.3">
      <c r="A925">
        <v>923</v>
      </c>
      <c r="B925">
        <f>'Flight Input'!M925</f>
        <v>20.851871999999275</v>
      </c>
      <c r="C925">
        <f ca="1">INDIRECT(CONCATENATE("'Flight Input'!",Analysis!$B$2,A925+2))</f>
        <v>8.7082094699999999</v>
      </c>
      <c r="D925">
        <f t="shared" si="1903"/>
        <v>6.9998999999370426E-2</v>
      </c>
      <c r="F925">
        <f t="shared" ca="1" si="1909"/>
        <v>204.78023219979491</v>
      </c>
      <c r="G925">
        <f t="shared" ca="1" si="1910"/>
        <v>2138.8430920491214</v>
      </c>
      <c r="I925">
        <f>SUM(D$2:D925)/COUNT(D$2:D925)</f>
        <v>2.2534422535215426E-2</v>
      </c>
      <c r="J925">
        <f t="shared" si="1904"/>
        <v>3.1063143459735985</v>
      </c>
      <c r="L925">
        <f ca="1">VARA(C$2:C925)</f>
        <v>0.15890082676722292</v>
      </c>
      <c r="M925">
        <f t="shared" ca="1" si="1905"/>
        <v>1.9313444692448369E-2</v>
      </c>
      <c r="N925">
        <f t="shared" ca="1" si="1911"/>
        <v>0.33760896584540723</v>
      </c>
      <c r="O925" t="b">
        <f ca="1">IF(OR(O924,M925*MIN((B925-B$2)*Analysis!$B$19,1)&gt;Analysis!$B$18),TRUE,FALSE)</f>
        <v>1</v>
      </c>
      <c r="P925" t="b">
        <f>IF(OR('Flight Input'!N925=3,'Flight Input'!N925=9),TRUE,FALSE)</f>
        <v>1</v>
      </c>
      <c r="Q925">
        <f ca="1">IF(O925,Q924,SUM(C$2:C925)/COUNT(C$2:C925))+(Analysis!$D$14-500)/1000000</f>
        <v>9.8939343641174258</v>
      </c>
      <c r="R925">
        <f t="shared" ca="1" si="1906"/>
        <v>-1.1857248941174259</v>
      </c>
      <c r="S925">
        <f t="shared" ca="1" si="1912"/>
        <v>-0.37322370886419004</v>
      </c>
      <c r="T925">
        <f ca="1">IF(P925,T924+S925*$D925,0)</f>
        <v>-0.86498401127281688</v>
      </c>
      <c r="U925">
        <f ca="1">IF($P925,T925*Analysis!$B$28+Analysis!$B$29,0)</f>
        <v>0.22550799436359148</v>
      </c>
      <c r="V925">
        <f ca="1">U925-'Flight Input'!$U925</f>
        <v>2.5507994363591469E-2</v>
      </c>
      <c r="W925">
        <f ca="1">MEDIAN2(R925,Analysis!$B$5,2)</f>
        <v>-1.1857248941174259</v>
      </c>
      <c r="X925">
        <f t="shared" ref="X925:Y925" ca="1" si="1963">X924+W925*$D925</f>
        <v>-0.37322370886419004</v>
      </c>
      <c r="Y925">
        <f t="shared" ca="1" si="1963"/>
        <v>-0.78858388778891864</v>
      </c>
      <c r="AA925">
        <f ca="1">AVERAGE2(W925,Analysis!$B$6,2)</f>
        <v>-1.1857248941174259</v>
      </c>
      <c r="AB925">
        <f t="shared" ref="AB925:AC925" ca="1" si="1964">AB924+AA925*$D925</f>
        <v>-0.37322370886419004</v>
      </c>
      <c r="AC925">
        <f t="shared" ca="1" si="1964"/>
        <v>-0.78858388778891864</v>
      </c>
      <c r="AF925">
        <f ca="1">IF(B925&gt;0,C925-Analysis!$B$14,0)</f>
        <v>-1.1449579214571521</v>
      </c>
      <c r="AG925">
        <f ca="1">IF(B925&gt;0,AG924+AF925*$D925,0)</f>
        <v>-0.15847643669077841</v>
      </c>
      <c r="AH925">
        <f ca="1">IF(B925&gt;0,AH924+AG925*$D925,0)</f>
        <v>-0.10786083193069806</v>
      </c>
      <c r="AI925">
        <f ca="1">IF(AND(B925&gt;Analysis!$B$39,B925&lt;Analysis!$B$40),FilterInput(AF925,Analysis!$B$34,Analysis!$B$35),0)</f>
        <v>-1.1449579214571521</v>
      </c>
      <c r="AJ925">
        <f ca="1">MEDIAN2(AI925,Analysis!$B$5,2)</f>
        <v>-1.1449579214571521</v>
      </c>
      <c r="AK925">
        <f ca="1">AVERAGE2(AJ925,Analysis!$B$6,2)</f>
        <v>-1.1449579214571521</v>
      </c>
      <c r="AL925">
        <f ca="1">INTEGRAL2(R925,$B925,AL924,R924,$B924,Analysis!$B$22)</f>
        <v>-0.37322370886419015</v>
      </c>
      <c r="AM925">
        <f ca="1">IF(AND(B925&lt;Analysis!$B$40,B925&gt;0),INTEGRAL2(AL925,$B925,AM924,AL924,$B924,Analysis!$B$23),0)</f>
        <v>-0.78858388778891886</v>
      </c>
      <c r="AN925">
        <f ca="1">IF($P925,AM925*Analysis!$B$30+Analysis!$B$31,0)</f>
        <v>0.23170805610554057</v>
      </c>
      <c r="AO925">
        <f ca="1">AN925-'Flight Input'!$U925</f>
        <v>3.1708056105540561E-2</v>
      </c>
      <c r="AQ925">
        <f>Analysis!$B$36*'Flight Input'!U925+IF('Flight Input'!U925 &gt; 0,Analysis!$B$37,0)</f>
        <v>-1.0726</v>
      </c>
      <c r="AR925">
        <f ca="1">_xlfn.COVARIANCE.P($AN$102:$AN$1102,'Flight Input'!U925:U1925)</f>
        <v>0</v>
      </c>
    </row>
    <row r="926" spans="1:44" x14ac:dyDescent="0.3">
      <c r="A926">
        <v>924</v>
      </c>
      <c r="B926">
        <f>'Flight Input'!M926</f>
        <v>20.910011999993003</v>
      </c>
      <c r="C926">
        <f ca="1">INDIRECT(CONCATENATE("'Flight Input'!",Analysis!$B$2,A926+2))</f>
        <v>8.4660005700000003</v>
      </c>
      <c r="D926">
        <f t="shared" si="1903"/>
        <v>5.8139999993727542E-2</v>
      </c>
      <c r="F926">
        <f t="shared" ca="1" si="1909"/>
        <v>205.2724454728816</v>
      </c>
      <c r="G926">
        <f t="shared" ca="1" si="1910"/>
        <v>2150.7776320276271</v>
      </c>
      <c r="I926">
        <f>SUM(D$2:D926)/COUNT(D$2:D926)</f>
        <v>2.2572956709954076E-2</v>
      </c>
      <c r="J926">
        <f t="shared" si="1904"/>
        <v>2.5756484071087304</v>
      </c>
      <c r="L926">
        <f ca="1">VARA(C$2:C926)</f>
        <v>0.16093045155649066</v>
      </c>
      <c r="M926">
        <f t="shared" ca="1" si="1905"/>
        <v>3.4909267105034558E-2</v>
      </c>
      <c r="N926">
        <f t="shared" ca="1" si="1911"/>
        <v>-4.1659597527714212</v>
      </c>
      <c r="O926" t="b">
        <f ca="1">IF(OR(O925,M926*MIN((B926-B$2)*Analysis!$B$19,1)&gt;Analysis!$B$18),TRUE,FALSE)</f>
        <v>1</v>
      </c>
      <c r="P926" t="b">
        <f>IF(OR('Flight Input'!N926=3,'Flight Input'!N926=9),TRUE,FALSE)</f>
        <v>1</v>
      </c>
      <c r="Q926">
        <f ca="1">IF(O926,Q925,SUM(C$2:C926)/COUNT(C$2:C926))+(Analysis!$D$14-500)/1000000</f>
        <v>9.8940443641174252</v>
      </c>
      <c r="R926">
        <f t="shared" ca="1" si="1906"/>
        <v>-1.4280437941174249</v>
      </c>
      <c r="S926">
        <f t="shared" ca="1" si="1912"/>
        <v>-0.45625017504521981</v>
      </c>
      <c r="T926">
        <f ca="1">IF(P926,T925+S926*$D926,0)</f>
        <v>-0.89151039644708419</v>
      </c>
      <c r="U926">
        <f ca="1">IF($P926,T926*Analysis!$B$28+Analysis!$B$29,0)</f>
        <v>0.21224480177645783</v>
      </c>
      <c r="V926">
        <f ca="1">U926-'Flight Input'!$U926</f>
        <v>4.244801776457835E-3</v>
      </c>
      <c r="W926">
        <f ca="1">MEDIAN2(R926,Analysis!$B$5,2)</f>
        <v>-1.4280437941174249</v>
      </c>
      <c r="X926">
        <f t="shared" ref="X926:Y926" ca="1" si="1965">X925+W926*$D926</f>
        <v>-0.45625017504521981</v>
      </c>
      <c r="Y926">
        <f t="shared" ca="1" si="1965"/>
        <v>-0.81511027296318594</v>
      </c>
      <c r="AA926">
        <f ca="1">AVERAGE2(W926,Analysis!$B$6,2)</f>
        <v>-1.4280437941174249</v>
      </c>
      <c r="AB926">
        <f t="shared" ref="AB926:AC926" ca="1" si="1966">AB925+AA926*$D926</f>
        <v>-0.45625017504521981</v>
      </c>
      <c r="AC926">
        <f t="shared" ca="1" si="1966"/>
        <v>-0.81511027296318594</v>
      </c>
      <c r="AF926">
        <f ca="1">IF(B926&gt;0,C926-Analysis!$B$14,0)</f>
        <v>-1.3871668214571518</v>
      </c>
      <c r="AG926">
        <f ca="1">IF(B926&gt;0,AG925+AF926*$D926,0)</f>
        <v>-0.23912631568159626</v>
      </c>
      <c r="AH926">
        <f ca="1">IF(B926&gt;0,AH925+AG926*$D926,0)</f>
        <v>-0.12176363592292616</v>
      </c>
      <c r="AI926">
        <f ca="1">IF(AND(B926&gt;Analysis!$B$39,B926&lt;Analysis!$B$40),FilterInput(AF926,Analysis!$B$34,Analysis!$B$35),0)</f>
        <v>-1.3871668214571518</v>
      </c>
      <c r="AJ926">
        <f ca="1">MEDIAN2(AI926,Analysis!$B$5,2)</f>
        <v>-1.3871668214571518</v>
      </c>
      <c r="AK926">
        <f ca="1">AVERAGE2(AJ926,Analysis!$B$6,2)</f>
        <v>-1.3871668214571518</v>
      </c>
      <c r="AL926">
        <f ca="1">INTEGRAL2(R926,$B926,AL925,R925,$B925,Analysis!$B$22)</f>
        <v>-0.45625017504521986</v>
      </c>
      <c r="AM926">
        <f ca="1">IF(AND(B926&lt;Analysis!$B$40,B926&gt;0),INTEGRAL2(AL926,$B926,AM925,AL925,$B925,Analysis!$B$23),0)</f>
        <v>-0.81511027296318617</v>
      </c>
      <c r="AN926">
        <f ca="1">IF($P926,AM926*Analysis!$B$30+Analysis!$B$31,0)</f>
        <v>0.21844486351840692</v>
      </c>
      <c r="AO926">
        <f ca="1">AN926-'Flight Input'!$U926</f>
        <v>1.0444863518406927E-2</v>
      </c>
      <c r="AQ926">
        <f>Analysis!$B$36*'Flight Input'!U926+IF('Flight Input'!U926 &gt; 0,Analysis!$B$37,0)</f>
        <v>-1.0567039999999999</v>
      </c>
      <c r="AR926">
        <f ca="1">_xlfn.COVARIANCE.P($AN$102:$AN$1102,'Flight Input'!U926:U1926)</f>
        <v>0</v>
      </c>
    </row>
    <row r="927" spans="1:44" x14ac:dyDescent="0.3">
      <c r="A927">
        <v>925</v>
      </c>
      <c r="B927">
        <f>'Flight Input'!M927</f>
        <v>20.917421000005561</v>
      </c>
      <c r="C927">
        <f ca="1">INDIRECT(CONCATENATE("'Flight Input'!",Analysis!$B$2,A927+2))</f>
        <v>8.6346835199999994</v>
      </c>
      <c r="D927">
        <f t="shared" si="1903"/>
        <v>7.4090000125579536E-3</v>
      </c>
      <c r="F927">
        <f t="shared" ca="1" si="1909"/>
        <v>205.3364198431897</v>
      </c>
      <c r="G927">
        <f t="shared" ca="1" si="1910"/>
        <v>2152.2989695648239</v>
      </c>
      <c r="I927">
        <f>SUM(D$2:D927)/COUNT(D$2:D927)</f>
        <v>2.2556563243254189E-2</v>
      </c>
      <c r="J927">
        <f t="shared" si="1904"/>
        <v>0.32846315871163145</v>
      </c>
      <c r="L927">
        <f ca="1">VARA(C$2:C927)</f>
        <v>0.16246231593516122</v>
      </c>
      <c r="M927">
        <f t="shared" ca="1" si="1905"/>
        <v>0.20675723796384307</v>
      </c>
      <c r="N927">
        <f t="shared" ca="1" si="1911"/>
        <v>22.76730324120507</v>
      </c>
      <c r="O927" t="b">
        <f ca="1">IF(OR(O926,M927*MIN((B927-B$2)*Analysis!$B$19,1)&gt;Analysis!$B$18),TRUE,FALSE)</f>
        <v>1</v>
      </c>
      <c r="P927" t="b">
        <f>IF(OR('Flight Input'!N927=3,'Flight Input'!N927=9),TRUE,FALSE)</f>
        <v>1</v>
      </c>
      <c r="Q927">
        <f ca="1">IF(O927,Q926,SUM(C$2:C927)/COUNT(C$2:C927))+(Analysis!$D$14-500)/1000000</f>
        <v>9.8941543641174245</v>
      </c>
      <c r="R927">
        <f t="shared" ca="1" si="1906"/>
        <v>-1.2594708441174252</v>
      </c>
      <c r="S927">
        <f t="shared" ca="1" si="1912"/>
        <v>-0.46558159454510217</v>
      </c>
      <c r="T927">
        <f ca="1">IF(P927,T926+S927*$D927,0)</f>
        <v>-0.8949598904869156</v>
      </c>
      <c r="U927">
        <f ca="1">IF($P927,T927*Analysis!$B$28+Analysis!$B$29,0)</f>
        <v>0.21052005475654212</v>
      </c>
      <c r="V927">
        <f ca="1">U927-'Flight Input'!$U927</f>
        <v>5.520054756542131E-3</v>
      </c>
      <c r="W927">
        <f ca="1">MEDIAN2(R927,Analysis!$B$5,2)</f>
        <v>-1.2594708441174252</v>
      </c>
      <c r="X927">
        <f t="shared" ref="X927:Y927" ca="1" si="1967">X926+W927*$D927</f>
        <v>-0.46558159454510217</v>
      </c>
      <c r="Y927">
        <f t="shared" ca="1" si="1967"/>
        <v>-0.81855976700301736</v>
      </c>
      <c r="AA927">
        <f ca="1">AVERAGE2(W927,Analysis!$B$6,2)</f>
        <v>-1.2594708441174252</v>
      </c>
      <c r="AB927">
        <f t="shared" ref="AB927:AC927" ca="1" si="1968">AB926+AA927*$D927</f>
        <v>-0.46558159454510217</v>
      </c>
      <c r="AC927">
        <f t="shared" ca="1" si="1968"/>
        <v>-0.81855976700301736</v>
      </c>
      <c r="AF927">
        <f ca="1">IF(B927&gt;0,C927-Analysis!$B$14,0)</f>
        <v>-1.2184838714571526</v>
      </c>
      <c r="AG927">
        <f ca="1">IF(B927&gt;0,AG926+AF927*$D927,0)</f>
        <v>-0.24815406270052395</v>
      </c>
      <c r="AH927">
        <f ca="1">IF(B927&gt;0,AH926+AG927*$D927,0)</f>
        <v>-0.12360220937659065</v>
      </c>
      <c r="AI927">
        <f ca="1">IF(AND(B927&gt;Analysis!$B$39,B927&lt;Analysis!$B$40),FilterInput(AF927,Analysis!$B$34,Analysis!$B$35),0)</f>
        <v>-1.2184838714571526</v>
      </c>
      <c r="AJ927">
        <f ca="1">MEDIAN2(AI927,Analysis!$B$5,2)</f>
        <v>-1.2184838714571526</v>
      </c>
      <c r="AK927">
        <f ca="1">AVERAGE2(AJ927,Analysis!$B$6,2)</f>
        <v>-1.2184838714571526</v>
      </c>
      <c r="AL927">
        <f ca="1">INTEGRAL2(R927,$B927,AL926,R926,$B926,Analysis!$B$22)</f>
        <v>-0.46558159454510223</v>
      </c>
      <c r="AM927">
        <f ca="1">IF(AND(B927&lt;Analysis!$B$40,B927&gt;0),INTEGRAL2(AL927,$B927,AM926,AL926,$B926,Analysis!$B$23),0)</f>
        <v>-0.81855976700301758</v>
      </c>
      <c r="AN927">
        <f ca="1">IF($P927,AM927*Analysis!$B$30+Analysis!$B$31,0)</f>
        <v>0.21672011649849121</v>
      </c>
      <c r="AO927">
        <f ca="1">AN927-'Flight Input'!$U927</f>
        <v>1.1720116498491223E-2</v>
      </c>
      <c r="AQ927">
        <f>Analysis!$B$36*'Flight Input'!U927+IF('Flight Input'!U927 &gt; 0,Analysis!$B$37,0)</f>
        <v>-1.062665</v>
      </c>
      <c r="AR927">
        <f ca="1">_xlfn.COVARIANCE.P($AN$102:$AN$1102,'Flight Input'!U927:U1927)</f>
        <v>0</v>
      </c>
    </row>
    <row r="928" spans="1:44" x14ac:dyDescent="0.3">
      <c r="A928">
        <v>926</v>
      </c>
      <c r="B928">
        <f>'Flight Input'!M928</f>
        <v>20.990090000006603</v>
      </c>
      <c r="C928">
        <f ca="1">INDIRECT(CONCATENATE("'Flight Input'!",Analysis!$B$2,A928+2))</f>
        <v>9.1334631599999998</v>
      </c>
      <c r="D928">
        <f t="shared" si="1903"/>
        <v>7.266900000104215E-2</v>
      </c>
      <c r="F928">
        <f t="shared" ca="1" si="1909"/>
        <v>206.00013947757327</v>
      </c>
      <c r="G928">
        <f t="shared" ca="1" si="1910"/>
        <v>2167.2687937007345</v>
      </c>
      <c r="I928">
        <f>SUM(D$2:D928)/COUNT(D$2:D928)</f>
        <v>2.2610680345584413E-2</v>
      </c>
      <c r="J928">
        <f t="shared" si="1904"/>
        <v>3.2139236365452182</v>
      </c>
      <c r="L928">
        <f ca="1">VARA(C$2:C928)</f>
        <v>0.1629045383483021</v>
      </c>
      <c r="M928">
        <f t="shared" ca="1" si="1905"/>
        <v>6.0854341347002542E-3</v>
      </c>
      <c r="N928">
        <f t="shared" ca="1" si="1911"/>
        <v>6.863719605235346</v>
      </c>
      <c r="O928" t="b">
        <f ca="1">IF(OR(O927,M928*MIN((B928-B$2)*Analysis!$B$19,1)&gt;Analysis!$B$18),TRUE,FALSE)</f>
        <v>1</v>
      </c>
      <c r="P928" t="b">
        <f>IF(OR('Flight Input'!N928=3,'Flight Input'!N928=9),TRUE,FALSE)</f>
        <v>1</v>
      </c>
      <c r="Q928">
        <f ca="1">IF(O928,Q927,SUM(C$2:C928)/COUNT(C$2:C928))+(Analysis!$D$14-500)/1000000</f>
        <v>9.8942643641174239</v>
      </c>
      <c r="R928">
        <f t="shared" ca="1" si="1906"/>
        <v>-0.76080120411742413</v>
      </c>
      <c r="S928">
        <f t="shared" ca="1" si="1912"/>
        <v>-0.52086825724790409</v>
      </c>
      <c r="T928">
        <f ca="1">IF(P928,T927+S928*$D928,0)</f>
        <v>-0.93281086587340634</v>
      </c>
      <c r="U928">
        <f ca="1">IF($P928,T928*Analysis!$B$28+Analysis!$B$29,0)</f>
        <v>0.19159456706329675</v>
      </c>
      <c r="V928">
        <f ca="1">U928-'Flight Input'!$U928</f>
        <v>2.9594567063296745E-2</v>
      </c>
      <c r="W928">
        <f ca="1">MEDIAN2(R928,Analysis!$B$5,2)</f>
        <v>-0.76080120411742413</v>
      </c>
      <c r="X928">
        <f t="shared" ref="X928:Y928" ca="1" si="1969">X927+W928*$D928</f>
        <v>-0.52086825724790409</v>
      </c>
      <c r="Y928">
        <f t="shared" ca="1" si="1969"/>
        <v>-0.8564107423895081</v>
      </c>
      <c r="AA928">
        <f ca="1">AVERAGE2(W928,Analysis!$B$6,2)</f>
        <v>-0.76080120411742413</v>
      </c>
      <c r="AB928">
        <f t="shared" ref="AB928:AC928" ca="1" si="1970">AB927+AA928*$D928</f>
        <v>-0.52086825724790409</v>
      </c>
      <c r="AC928">
        <f t="shared" ca="1" si="1970"/>
        <v>-0.8564107423895081</v>
      </c>
      <c r="AF928">
        <f ca="1">IF(B928&gt;0,C928-Analysis!$B$14,0)</f>
        <v>-0.71970423145715223</v>
      </c>
      <c r="AG928">
        <f ca="1">IF(B928&gt;0,AG927+AF928*$D928,0)</f>
        <v>-0.30045424949703381</v>
      </c>
      <c r="AH928">
        <f ca="1">IF(B928&gt;0,AH927+AG928*$D928,0)</f>
        <v>-0.14543591923360372</v>
      </c>
      <c r="AI928">
        <f ca="1">IF(AND(B928&gt;Analysis!$B$39,B928&lt;Analysis!$B$40),FilterInput(AF928,Analysis!$B$34,Analysis!$B$35),0)</f>
        <v>-0.71970423145715223</v>
      </c>
      <c r="AJ928">
        <f ca="1">MEDIAN2(AI928,Analysis!$B$5,2)</f>
        <v>-0.71970423145715223</v>
      </c>
      <c r="AK928">
        <f ca="1">AVERAGE2(AJ928,Analysis!$B$6,2)</f>
        <v>-0.71970423145715223</v>
      </c>
      <c r="AL928">
        <f ca="1">INTEGRAL2(R928,$B928,AL927,R927,$B927,Analysis!$B$22)</f>
        <v>-0.5208682572479042</v>
      </c>
      <c r="AM928">
        <f ca="1">IF(AND(B928&lt;Analysis!$B$40,B928&gt;0),INTEGRAL2(AL928,$B928,AM927,AL927,$B927,Analysis!$B$23),0)</f>
        <v>-0.85641074238950832</v>
      </c>
      <c r="AN928">
        <f ca="1">IF($P928,AM928*Analysis!$B$30+Analysis!$B$31,0)</f>
        <v>0.19779462880524584</v>
      </c>
      <c r="AO928">
        <f ca="1">AN928-'Flight Input'!$U928</f>
        <v>3.5794628805245837E-2</v>
      </c>
      <c r="AQ928">
        <f>Analysis!$B$36*'Flight Input'!U928+IF('Flight Input'!U928 &gt; 0,Analysis!$B$37,0)</f>
        <v>-1.1481059999999998</v>
      </c>
      <c r="AR928">
        <f ca="1">_xlfn.COVARIANCE.P($AN$102:$AN$1102,'Flight Input'!U928:U1928)</f>
        <v>0</v>
      </c>
    </row>
    <row r="929" spans="1:44" x14ac:dyDescent="0.3">
      <c r="A929">
        <v>927</v>
      </c>
      <c r="B929">
        <f>'Flight Input'!M929</f>
        <v>21.059141000005184</v>
      </c>
      <c r="C929">
        <f ca="1">INDIRECT(CONCATENATE("'Flight Input'!",Analysis!$B$2,A929+2))</f>
        <v>9.0358929000000003</v>
      </c>
      <c r="D929">
        <f t="shared" si="1903"/>
        <v>6.9050999998580664E-2</v>
      </c>
      <c r="F929">
        <f t="shared" ca="1" si="1909"/>
        <v>206.62407691819834</v>
      </c>
      <c r="G929">
        <f t="shared" ca="1" si="1910"/>
        <v>2181.5363928357197</v>
      </c>
      <c r="I929">
        <f>SUM(D$2:D929)/COUNT(D$2:D929)</f>
        <v>2.2660777777788292E-2</v>
      </c>
      <c r="J929">
        <f t="shared" si="1904"/>
        <v>3.047159310933417</v>
      </c>
      <c r="L929">
        <f ca="1">VARA(C$2:C929)</f>
        <v>0.16351368092407539</v>
      </c>
      <c r="M929">
        <f t="shared" ca="1" si="1905"/>
        <v>8.8216329348715875E-3</v>
      </c>
      <c r="N929">
        <f t="shared" ca="1" si="1911"/>
        <v>-1.4130173350422877</v>
      </c>
      <c r="O929" t="b">
        <f ca="1">IF(OR(O928,M929*MIN((B929-B$2)*Analysis!$B$19,1)&gt;Analysis!$B$18),TRUE,FALSE)</f>
        <v>1</v>
      </c>
      <c r="P929" t="b">
        <f>IF(OR('Flight Input'!N929=3,'Flight Input'!N929=9),TRUE,FALSE)</f>
        <v>1</v>
      </c>
      <c r="Q929">
        <f ca="1">IF(O929,Q928,SUM(C$2:C929)/COUNT(C$2:C929))+(Analysis!$D$14-500)/1000000</f>
        <v>9.8943743641174233</v>
      </c>
      <c r="R929">
        <f t="shared" ca="1" si="1906"/>
        <v>-0.85848146411742299</v>
      </c>
      <c r="S929">
        <f t="shared" ca="1" si="1912"/>
        <v>-0.58014726082545776</v>
      </c>
      <c r="T929">
        <f ca="1">IF(P929,T928+S929*$D929,0)</f>
        <v>-0.97287061437984157</v>
      </c>
      <c r="U929">
        <f ca="1">IF($P929,T929*Analysis!$B$28+Analysis!$B$29,0)</f>
        <v>0.17156469281007913</v>
      </c>
      <c r="V929">
        <f ca="1">U929-'Flight Input'!$U929</f>
        <v>9.5646928100791284E-3</v>
      </c>
      <c r="W929">
        <f ca="1">MEDIAN2(R929,Analysis!$B$5,2)</f>
        <v>-0.85848146411742299</v>
      </c>
      <c r="X929">
        <f t="shared" ref="X929:Y929" ca="1" si="1971">X928+W929*$D929</f>
        <v>-0.58014726082545776</v>
      </c>
      <c r="Y929">
        <f t="shared" ca="1" si="1971"/>
        <v>-0.89647049089594333</v>
      </c>
      <c r="AA929">
        <f ca="1">AVERAGE2(W929,Analysis!$B$6,2)</f>
        <v>-0.85848146411742299</v>
      </c>
      <c r="AB929">
        <f t="shared" ref="AB929:AC929" ca="1" si="1972">AB928+AA929*$D929</f>
        <v>-0.58014726082545776</v>
      </c>
      <c r="AC929">
        <f t="shared" ca="1" si="1972"/>
        <v>-0.89647049089594333</v>
      </c>
      <c r="AF929">
        <f ca="1">IF(B929&gt;0,C929-Analysis!$B$14,0)</f>
        <v>-0.8172744914571517</v>
      </c>
      <c r="AG929">
        <f ca="1">IF(B929&gt;0,AG928+AF929*$D929,0)</f>
        <v>-0.35688787040548159</v>
      </c>
      <c r="AH929">
        <f ca="1">IF(B929&gt;0,AH928+AG929*$D929,0)</f>
        <v>-0.17007938357246608</v>
      </c>
      <c r="AI929">
        <f ca="1">IF(AND(B929&gt;Analysis!$B$39,B929&lt;Analysis!$B$40),FilterInput(AF929,Analysis!$B$34,Analysis!$B$35),0)</f>
        <v>-0.8172744914571517</v>
      </c>
      <c r="AJ929">
        <f ca="1">MEDIAN2(AI929,Analysis!$B$5,2)</f>
        <v>-0.8172744914571517</v>
      </c>
      <c r="AK929">
        <f ca="1">AVERAGE2(AJ929,Analysis!$B$6,2)</f>
        <v>-0.8172744914571517</v>
      </c>
      <c r="AL929">
        <f ca="1">INTEGRAL2(R929,$B929,AL928,R928,$B928,Analysis!$B$22)</f>
        <v>-0.58014726082545787</v>
      </c>
      <c r="AM929">
        <f ca="1">IF(AND(B929&lt;Analysis!$B$40,B929&gt;0),INTEGRAL2(AL929,$B929,AM928,AL928,$B928,Analysis!$B$23),0)</f>
        <v>-0.89647049089594355</v>
      </c>
      <c r="AN929">
        <f ca="1">IF($P929,AM929*Analysis!$B$30+Analysis!$B$31,0)</f>
        <v>0.17776475455202823</v>
      </c>
      <c r="AO929">
        <f ca="1">AN929-'Flight Input'!$U929</f>
        <v>1.5764754552028221E-2</v>
      </c>
      <c r="AQ929">
        <f>Analysis!$B$36*'Flight Input'!U929+IF('Flight Input'!U929 &gt; 0,Analysis!$B$37,0)</f>
        <v>-1.1481059999999998</v>
      </c>
      <c r="AR929">
        <f ca="1">_xlfn.COVARIANCE.P($AN$102:$AN$1102,'Flight Input'!U929:U1929)</f>
        <v>0</v>
      </c>
    </row>
    <row r="930" spans="1:44" x14ac:dyDescent="0.3">
      <c r="A930">
        <v>928</v>
      </c>
      <c r="B930">
        <f>'Flight Input'!M930</f>
        <v>21.123573999997461</v>
      </c>
      <c r="C930">
        <f ca="1">INDIRECT(CONCATENATE("'Flight Input'!",Analysis!$B$2,A930+2))</f>
        <v>9.5394205799999998</v>
      </c>
      <c r="D930">
        <f t="shared" si="1903"/>
        <v>6.4432999992277473E-2</v>
      </c>
      <c r="F930">
        <f t="shared" ca="1" si="1909"/>
        <v>207.23873040435581</v>
      </c>
      <c r="G930">
        <f t="shared" ca="1" si="1910"/>
        <v>2194.8894059502632</v>
      </c>
      <c r="I930">
        <f>SUM(D$2:D930)/COUNT(D$2:D930)</f>
        <v>2.2705790948278043E-2</v>
      </c>
      <c r="J930">
        <f t="shared" si="1904"/>
        <v>2.8377342211531253</v>
      </c>
      <c r="L930">
        <f ca="1">VARA(C$2:C930)</f>
        <v>0.16346858720892646</v>
      </c>
      <c r="M930">
        <f t="shared" ca="1" si="1905"/>
        <v>-6.9985434721867306E-4</v>
      </c>
      <c r="N930">
        <f t="shared" ca="1" si="1911"/>
        <v>7.8147483441768824</v>
      </c>
      <c r="O930" t="b">
        <f ca="1">IF(OR(O929,M930*MIN((B930-B$2)*Analysis!$B$19,1)&gt;Analysis!$B$18),TRUE,FALSE)</f>
        <v>1</v>
      </c>
      <c r="P930" t="b">
        <f>IF(OR('Flight Input'!N930=3,'Flight Input'!N930=9),TRUE,FALSE)</f>
        <v>1</v>
      </c>
      <c r="Q930">
        <f ca="1">IF(O930,Q929,SUM(C$2:C930)/COUNT(C$2:C930))+(Analysis!$D$14-500)/1000000</f>
        <v>9.8944843641174227</v>
      </c>
      <c r="R930">
        <f t="shared" ca="1" si="1906"/>
        <v>-0.3550637841174229</v>
      </c>
      <c r="S930">
        <f t="shared" ca="1" si="1912"/>
        <v>-0.60302508562475365</v>
      </c>
      <c r="T930">
        <f ca="1">IF(P930,T929+S930*$D930,0)</f>
        <v>-1.0117253297172444</v>
      </c>
      <c r="U930">
        <f ca="1">IF($P930,T930*Analysis!$B$28+Analysis!$B$29,0)</f>
        <v>0.15213733514137773</v>
      </c>
      <c r="V930">
        <f ca="1">U930-'Flight Input'!$U930</f>
        <v>1.7137335141377719E-2</v>
      </c>
      <c r="W930">
        <f ca="1">MEDIAN2(R930,Analysis!$B$5,2)</f>
        <v>-0.3550637841174229</v>
      </c>
      <c r="X930">
        <f t="shared" ref="X930:Y930" ca="1" si="1973">X929+W930*$D930</f>
        <v>-0.60302508562475365</v>
      </c>
      <c r="Y930">
        <f t="shared" ca="1" si="1973"/>
        <v>-0.93532520623334625</v>
      </c>
      <c r="AA930">
        <f ca="1">AVERAGE2(W930,Analysis!$B$6,2)</f>
        <v>-0.3550637841174229</v>
      </c>
      <c r="AB930">
        <f t="shared" ref="AB930:AC930" ca="1" si="1974">AB929+AA930*$D930</f>
        <v>-0.60302508562475365</v>
      </c>
      <c r="AC930">
        <f t="shared" ca="1" si="1974"/>
        <v>-0.93532520623334625</v>
      </c>
      <c r="AF930">
        <f ca="1">IF(B930&gt;0,C930-Analysis!$B$14,0)</f>
        <v>-0.31374681145715222</v>
      </c>
      <c r="AG930">
        <f ca="1">IF(B930&gt;0,AG929+AF930*$D930,0)</f>
        <v>-0.37710351870567738</v>
      </c>
      <c r="AH930">
        <f ca="1">IF(B930&gt;0,AH929+AG930*$D930,0)</f>
        <v>-0.1943772945903168</v>
      </c>
      <c r="AI930">
        <f ca="1">IF(AND(B930&gt;Analysis!$B$39,B930&lt;Analysis!$B$40),FilterInput(AF930,Analysis!$B$34,Analysis!$B$35),0)</f>
        <v>-0.31374681145715222</v>
      </c>
      <c r="AJ930">
        <f ca="1">MEDIAN2(AI930,Analysis!$B$5,2)</f>
        <v>-0.31374681145715222</v>
      </c>
      <c r="AK930">
        <f ca="1">AVERAGE2(AJ930,Analysis!$B$6,2)</f>
        <v>-0.31374681145715222</v>
      </c>
      <c r="AL930">
        <f ca="1">INTEGRAL2(R930,$B930,AL929,R929,$B929,Analysis!$B$22)</f>
        <v>-0.60302508562475376</v>
      </c>
      <c r="AM930">
        <f ca="1">IF(AND(B930&lt;Analysis!$B$40,B930&gt;0),INTEGRAL2(AL930,$B930,AM929,AL929,$B929,Analysis!$B$23),0)</f>
        <v>-0.93532520623334647</v>
      </c>
      <c r="AN930">
        <f ca="1">IF($P930,AM930*Analysis!$B$30+Analysis!$B$31,0)</f>
        <v>0.15833739688332676</v>
      </c>
      <c r="AO930">
        <f ca="1">AN930-'Flight Input'!$U930</f>
        <v>2.3337396883326755E-2</v>
      </c>
      <c r="AQ930">
        <f>Analysis!$B$36*'Flight Input'!U930+IF('Flight Input'!U930 &gt; 0,Analysis!$B$37,0)</f>
        <v>-1.2017549999999999</v>
      </c>
      <c r="AR930">
        <f ca="1">_xlfn.COVARIANCE.P($AN$102:$AN$1102,'Flight Input'!U930:U1930)</f>
        <v>0</v>
      </c>
    </row>
    <row r="931" spans="1:44" x14ac:dyDescent="0.3">
      <c r="A931">
        <v>929</v>
      </c>
      <c r="B931">
        <f>'Flight Input'!M931</f>
        <v>21.189335000002757</v>
      </c>
      <c r="C931">
        <f ca="1">INDIRECT(CONCATENATE("'Flight Input'!",Analysis!$B$2,A931+2))</f>
        <v>9.7253691300000007</v>
      </c>
      <c r="D931">
        <f t="shared" si="1903"/>
        <v>6.57610000052955E-2</v>
      </c>
      <c r="F931">
        <f t="shared" ca="1" si="1909"/>
        <v>207.87828040376525</v>
      </c>
      <c r="G931">
        <f t="shared" ca="1" si="1910"/>
        <v>2208.5596895489962</v>
      </c>
      <c r="I931">
        <f>SUM(D$2:D931)/COUNT(D$2:D931)</f>
        <v>2.2752136706143511E-2</v>
      </c>
      <c r="J931">
        <f t="shared" si="1904"/>
        <v>2.8903219444676935</v>
      </c>
      <c r="L931">
        <f ca="1">VARA(C$2:C931)</f>
        <v>0.16332107901385789</v>
      </c>
      <c r="M931">
        <f t="shared" ca="1" si="1905"/>
        <v>-2.2430953765405748E-3</v>
      </c>
      <c r="N931">
        <f t="shared" ca="1" si="1911"/>
        <v>2.8276417631274935</v>
      </c>
      <c r="O931" t="b">
        <f ca="1">IF(OR(O930,M931*MIN((B931-B$2)*Analysis!$B$19,1)&gt;Analysis!$B$18),TRUE,FALSE)</f>
        <v>1</v>
      </c>
      <c r="P931" t="b">
        <f>IF(OR('Flight Input'!N931=3,'Flight Input'!N931=9),TRUE,FALSE)</f>
        <v>1</v>
      </c>
      <c r="Q931">
        <f ca="1">IF(O931,Q930,SUM(C$2:C931)/COUNT(C$2:C931))+(Analysis!$D$14-500)/1000000</f>
        <v>9.8945943641174221</v>
      </c>
      <c r="R931">
        <f t="shared" ca="1" si="1906"/>
        <v>-0.16922523411742141</v>
      </c>
      <c r="S931">
        <f t="shared" ca="1" si="1912"/>
        <v>-0.61415350624644549</v>
      </c>
      <c r="T931">
        <f ca="1">IF(P931,T930+S931*$D931,0)</f>
        <v>-1.0521126784447692</v>
      </c>
      <c r="U931">
        <f ca="1">IF($P931,T931*Analysis!$B$28+Analysis!$B$29,0)</f>
        <v>0.13194366077761532</v>
      </c>
      <c r="V931">
        <f ca="1">U931-'Flight Input'!$U931</f>
        <v>-5.6339222384682586E-5</v>
      </c>
      <c r="W931">
        <f ca="1">MEDIAN2(R931,Analysis!$B$5,2)</f>
        <v>-0.16922523411742141</v>
      </c>
      <c r="X931">
        <f t="shared" ref="X931:Y931" ca="1" si="1975">X930+W931*$D931</f>
        <v>-0.61415350624644549</v>
      </c>
      <c r="Y931">
        <f t="shared" ca="1" si="1975"/>
        <v>-0.97571255496087095</v>
      </c>
      <c r="AA931">
        <f ca="1">AVERAGE2(W931,Analysis!$B$6,2)</f>
        <v>-0.16922523411742141</v>
      </c>
      <c r="AB931">
        <f t="shared" ref="AB931:AC931" ca="1" si="1976">AB930+AA931*$D931</f>
        <v>-0.61415350624644549</v>
      </c>
      <c r="AC931">
        <f t="shared" ca="1" si="1976"/>
        <v>-0.97571255496087095</v>
      </c>
      <c r="AF931">
        <f ca="1">IF(B931&gt;0,C931-Analysis!$B$14,0)</f>
        <v>-0.12779826145715134</v>
      </c>
      <c r="AG931">
        <f ca="1">IF(B931&gt;0,AG930+AF931*$D931,0)</f>
        <v>-0.38550766017803784</v>
      </c>
      <c r="AH931">
        <f ca="1">IF(B931&gt;0,AH930+AG931*$D931,0)</f>
        <v>-0.2197286638333262</v>
      </c>
      <c r="AI931">
        <f ca="1">IF(AND(B931&gt;Analysis!$B$39,B931&lt;Analysis!$B$40),FilterInput(AF931,Analysis!$B$34,Analysis!$B$35),0)</f>
        <v>0</v>
      </c>
      <c r="AJ931">
        <f ca="1">MEDIAN2(AI931,Analysis!$B$5,2)</f>
        <v>0</v>
      </c>
      <c r="AK931">
        <f ca="1">AVERAGE2(AJ931,Analysis!$B$6,2)</f>
        <v>0</v>
      </c>
      <c r="AL931">
        <f ca="1">INTEGRAL2(R931,$B931,AL930,R930,$B930,Analysis!$B$22)</f>
        <v>-0.6141535062464456</v>
      </c>
      <c r="AM931">
        <f>IF(AND(B931&lt;Analysis!$B$40,B931&gt;0),INTEGRAL2(AL931,$B931,AM930,AL930,$B930,Analysis!$B$23),0)</f>
        <v>0</v>
      </c>
      <c r="AN931">
        <f>IF($P931,AM931*Analysis!$B$30+Analysis!$B$31,0)</f>
        <v>0.626</v>
      </c>
      <c r="AO931">
        <f>AN931-'Flight Input'!$U931</f>
        <v>0.49399999999999999</v>
      </c>
      <c r="AQ931">
        <f>Analysis!$B$36*'Flight Input'!U931+IF('Flight Input'!U931 &gt; 0,Analysis!$B$37,0)</f>
        <v>-1.207716</v>
      </c>
      <c r="AR931">
        <f ca="1">_xlfn.COVARIANCE.P($AN$102:$AN$1102,'Flight Input'!U931:U1931)</f>
        <v>0</v>
      </c>
    </row>
    <row r="932" spans="1:44" x14ac:dyDescent="0.3">
      <c r="A932">
        <v>930</v>
      </c>
      <c r="B932">
        <f>'Flight Input'!M932</f>
        <v>21.193016999997781</v>
      </c>
      <c r="C932">
        <f ca="1">INDIRECT(CONCATENATE("'Flight Input'!",Analysis!$B$2,A932+2))</f>
        <v>9.7489719899999994</v>
      </c>
      <c r="D932">
        <f t="shared" si="1903"/>
        <v>3.6819999950239435E-3</v>
      </c>
      <c r="F932">
        <f t="shared" ca="1" si="1909"/>
        <v>207.91417611858392</v>
      </c>
      <c r="G932">
        <f t="shared" ca="1" si="1910"/>
        <v>2209.3252295444304</v>
      </c>
      <c r="I932">
        <f>SUM(D$2:D932)/COUNT(D$2:D932)</f>
        <v>2.273163118279822E-2</v>
      </c>
      <c r="J932">
        <f t="shared" si="1904"/>
        <v>0.16197693713288094</v>
      </c>
      <c r="L932">
        <f ca="1">VARA(C$2:C932)</f>
        <v>0.16316618610031541</v>
      </c>
      <c r="M932">
        <f t="shared" ca="1" si="1905"/>
        <v>-4.2067602865782788E-2</v>
      </c>
      <c r="N932">
        <f t="shared" ca="1" si="1911"/>
        <v>6.4103367821555866</v>
      </c>
      <c r="O932" t="b">
        <f ca="1">IF(OR(O931,M932*MIN((B932-B$2)*Analysis!$B$19,1)&gt;Analysis!$B$18),TRUE,FALSE)</f>
        <v>1</v>
      </c>
      <c r="P932" t="b">
        <f>IF(OR('Flight Input'!N932=3,'Flight Input'!N932=9),TRUE,FALSE)</f>
        <v>1</v>
      </c>
      <c r="Q932">
        <f ca="1">IF(O932,Q931,SUM(C$2:C932)/COUNT(C$2:C932))+(Analysis!$D$14-500)/1000000</f>
        <v>9.8947043641174215</v>
      </c>
      <c r="R932">
        <f t="shared" ca="1" si="1906"/>
        <v>-0.14573237411742213</v>
      </c>
      <c r="S932">
        <f t="shared" ca="1" si="1912"/>
        <v>-0.61469009284722065</v>
      </c>
      <c r="T932">
        <f ca="1">IF(P932,T931+S932*$D932,0)</f>
        <v>-1.054375967363574</v>
      </c>
      <c r="U932">
        <f ca="1">IF($P932,T932*Analysis!$B$28+Analysis!$B$29,0)</f>
        <v>0.13081201631821293</v>
      </c>
      <c r="V932">
        <f ca="1">U932-'Flight Input'!$U932</f>
        <v>6.8120163182129323E-3</v>
      </c>
      <c r="W932">
        <f ca="1">MEDIAN2(R932,Analysis!$B$5,2)</f>
        <v>-0.14573237411742213</v>
      </c>
      <c r="X932">
        <f t="shared" ref="X932:Y932" ca="1" si="1977">X931+W932*$D932</f>
        <v>-0.61469009284722065</v>
      </c>
      <c r="Y932">
        <f t="shared" ca="1" si="1977"/>
        <v>-0.97797584387967573</v>
      </c>
      <c r="AA932">
        <f ca="1">AVERAGE2(W932,Analysis!$B$6,2)</f>
        <v>-0.14573237411742213</v>
      </c>
      <c r="AB932">
        <f t="shared" ref="AB932:AC932" ca="1" si="1978">AB931+AA932*$D932</f>
        <v>-0.61469009284722065</v>
      </c>
      <c r="AC932">
        <f t="shared" ca="1" si="1978"/>
        <v>-0.97797584387967573</v>
      </c>
      <c r="AF932">
        <f ca="1">IF(B932&gt;0,C932-Analysis!$B$14,0)</f>
        <v>-0.10419540145715267</v>
      </c>
      <c r="AG932">
        <f ca="1">IF(B932&gt;0,AG931+AF932*$D932,0)</f>
        <v>-0.38589130764568458</v>
      </c>
      <c r="AH932">
        <f ca="1">IF(B932&gt;0,AH931+AG932*$D932,0)</f>
        <v>-0.22114951562615739</v>
      </c>
      <c r="AI932">
        <f ca="1">IF(AND(B932&gt;Analysis!$B$39,B932&lt;Analysis!$B$40),FilterInput(AF932,Analysis!$B$34,Analysis!$B$35),0)</f>
        <v>0</v>
      </c>
      <c r="AJ932">
        <f ca="1">MEDIAN2(AI932,Analysis!$B$5,2)</f>
        <v>0</v>
      </c>
      <c r="AK932">
        <f ca="1">AVERAGE2(AJ932,Analysis!$B$6,2)</f>
        <v>0</v>
      </c>
      <c r="AL932">
        <f ca="1">INTEGRAL2(R932,$B932,AL931,R931,$B931,Analysis!$B$22)</f>
        <v>-0.61469009284722076</v>
      </c>
      <c r="AM932">
        <f>IF(AND(B932&lt;Analysis!$B$40,B932&gt;0),INTEGRAL2(AL932,$B932,AM931,AL931,$B931,Analysis!$B$23),0)</f>
        <v>0</v>
      </c>
      <c r="AN932">
        <f>IF($P932,AM932*Analysis!$B$30+Analysis!$B$31,0)</f>
        <v>0.626</v>
      </c>
      <c r="AO932">
        <f>AN932-'Flight Input'!$U932</f>
        <v>0.502</v>
      </c>
      <c r="AQ932">
        <f>Analysis!$B$36*'Flight Input'!U932+IF('Flight Input'!U932 &gt; 0,Analysis!$B$37,0)</f>
        <v>-1.2236119999999999</v>
      </c>
      <c r="AR932">
        <f ca="1">_xlfn.COVARIANCE.P($AN$102:$AN$1102,'Flight Input'!U932:U1932)</f>
        <v>0</v>
      </c>
    </row>
    <row r="933" spans="1:44" x14ac:dyDescent="0.3">
      <c r="A933">
        <v>931</v>
      </c>
      <c r="B933">
        <f>'Flight Input'!M933</f>
        <v>21.267498000001069</v>
      </c>
      <c r="C933">
        <f ca="1">INDIRECT(CONCATENATE("'Flight Input'!",Analysis!$B$2,A933+2))</f>
        <v>10.117003950000001</v>
      </c>
      <c r="D933">
        <f t="shared" si="1903"/>
        <v>7.44810000032885E-2</v>
      </c>
      <c r="F933">
        <f t="shared" ca="1" si="1909"/>
        <v>208.66770068981714</v>
      </c>
      <c r="G933">
        <f t="shared" ca="1" si="1910"/>
        <v>2224.8670085601948</v>
      </c>
      <c r="I933">
        <f>SUM(D$2:D933)/COUNT(D$2:D933)</f>
        <v>2.278721589689112E-2</v>
      </c>
      <c r="J933">
        <f t="shared" si="1904"/>
        <v>3.2685432191586865</v>
      </c>
      <c r="L933">
        <f ca="1">VARA(C$2:C933)</f>
        <v>0.16304733567415217</v>
      </c>
      <c r="M933">
        <f t="shared" ca="1" si="1905"/>
        <v>-1.5957146944589862E-3</v>
      </c>
      <c r="N933">
        <f t="shared" ca="1" si="1911"/>
        <v>4.9412865023798291</v>
      </c>
      <c r="O933" t="b">
        <f ca="1">IF(OR(O932,M933*MIN((B933-B$2)*Analysis!$B$19,1)&gt;Analysis!$B$18),TRUE,FALSE)</f>
        <v>1</v>
      </c>
      <c r="P933" t="b">
        <f>IF(OR('Flight Input'!N933=3,'Flight Input'!N933=9),TRUE,FALSE)</f>
        <v>1</v>
      </c>
      <c r="Q933">
        <f ca="1">IF(O933,Q932,SUM(C$2:C933)/COUNT(C$2:C933))+(Analysis!$D$14-500)/1000000</f>
        <v>9.8948143641174209</v>
      </c>
      <c r="R933">
        <f t="shared" ca="1" si="1906"/>
        <v>0.22218958588257998</v>
      </c>
      <c r="S933">
        <f t="shared" ca="1" si="1912"/>
        <v>-0.5981411903003695</v>
      </c>
      <c r="T933">
        <f ca="1">IF(P933,T932+S933*$D933,0)</f>
        <v>-1.0989261213603028</v>
      </c>
      <c r="U933">
        <f ca="1">IF($P933,T933*Analysis!$B$28+Analysis!$B$29,0)</f>
        <v>0.10853693931984854</v>
      </c>
      <c r="V933">
        <f ca="1">U933-'Flight Input'!$U933</f>
        <v>1.8536939319848539E-2</v>
      </c>
      <c r="W933">
        <f ca="1">MEDIAN2(R933,Analysis!$B$5,2)</f>
        <v>0.22218958588257998</v>
      </c>
      <c r="X933">
        <f t="shared" ref="X933:Y933" ca="1" si="1979">X932+W933*$D933</f>
        <v>-0.5981411903003695</v>
      </c>
      <c r="Y933">
        <f t="shared" ca="1" si="1979"/>
        <v>-1.0225259978764045</v>
      </c>
      <c r="AA933">
        <f ca="1">AVERAGE2(W933,Analysis!$B$6,2)</f>
        <v>0.22218958588257998</v>
      </c>
      <c r="AB933">
        <f t="shared" ref="AB933:AC933" ca="1" si="1980">AB932+AA933*$D933</f>
        <v>-0.5981411903003695</v>
      </c>
      <c r="AC933">
        <f t="shared" ca="1" si="1980"/>
        <v>-1.0225259978764045</v>
      </c>
      <c r="AF933">
        <f ca="1">IF(B933&gt;0,C933-Analysis!$B$14,0)</f>
        <v>0.26383655854284882</v>
      </c>
      <c r="AG933">
        <f ca="1">IF(B933&gt;0,AG932+AF933*$D933,0)</f>
        <v>-0.36624049692798705</v>
      </c>
      <c r="AH933">
        <f ca="1">IF(B933&gt;0,AH932+AG933*$D933,0)</f>
        <v>-0.24842747407905519</v>
      </c>
      <c r="AI933">
        <f ca="1">IF(AND(B933&gt;Analysis!$B$39,B933&lt;Analysis!$B$40),FilterInput(AF933,Analysis!$B$34,Analysis!$B$35),0)</f>
        <v>0</v>
      </c>
      <c r="AJ933">
        <f ca="1">MEDIAN2(AI933,Analysis!$B$5,2)</f>
        <v>0</v>
      </c>
      <c r="AK933">
        <f ca="1">AVERAGE2(AJ933,Analysis!$B$6,2)</f>
        <v>0</v>
      </c>
      <c r="AL933">
        <f ca="1">INTEGRAL2(R933,$B933,AL932,R932,$B932,Analysis!$B$22)</f>
        <v>-0.59814119030036961</v>
      </c>
      <c r="AM933">
        <f>IF(AND(B933&lt;Analysis!$B$40,B933&gt;0),INTEGRAL2(AL933,$B933,AM932,AL932,$B932,Analysis!$B$23),0)</f>
        <v>0</v>
      </c>
      <c r="AN933">
        <f>IF($P933,AM933*Analysis!$B$30+Analysis!$B$31,0)</f>
        <v>0.626</v>
      </c>
      <c r="AO933">
        <f>AN933-'Flight Input'!$U933</f>
        <v>0.53600000000000003</v>
      </c>
      <c r="AQ933">
        <f>Analysis!$B$36*'Flight Input'!U933+IF('Flight Input'!U933 &gt; 0,Analysis!$B$37,0)</f>
        <v>-1.2911699999999999</v>
      </c>
      <c r="AR933">
        <f ca="1">_xlfn.COVARIANCE.P($AN$102:$AN$1102,'Flight Input'!U933:U1933)</f>
        <v>0</v>
      </c>
    </row>
    <row r="934" spans="1:44" x14ac:dyDescent="0.3">
      <c r="A934">
        <v>932</v>
      </c>
      <c r="B934">
        <f>'Flight Input'!M934</f>
        <v>21.39588100000401</v>
      </c>
      <c r="C934">
        <f ca="1">INDIRECT(CONCATENATE("'Flight Input'!",Analysis!$B$2,A934+2))</f>
        <v>10.31428305</v>
      </c>
      <c r="D934">
        <f t="shared" si="1903"/>
        <v>0.12838300000294112</v>
      </c>
      <c r="F934">
        <f t="shared" ca="1" si="1909"/>
        <v>209.99187929065562</v>
      </c>
      <c r="G934">
        <f t="shared" ca="1" si="1910"/>
        <v>2251.8263959997848</v>
      </c>
      <c r="I934">
        <f>SUM(D$2:D934)/COUNT(D$2:D934)</f>
        <v>2.29005160944298E-2</v>
      </c>
      <c r="J934">
        <f t="shared" si="1904"/>
        <v>5.6061181972299883</v>
      </c>
      <c r="L934">
        <f ca="1">VARA(C$2:C934)</f>
        <v>0.16306719326085437</v>
      </c>
      <c r="M934">
        <f t="shared" ca="1" si="1905"/>
        <v>1.5467458076025579E-4</v>
      </c>
      <c r="N934">
        <f t="shared" ca="1" si="1911"/>
        <v>1.536645038638137</v>
      </c>
      <c r="O934" t="b">
        <f ca="1">IF(OR(O933,M934*MIN((B934-B$2)*Analysis!$B$19,1)&gt;Analysis!$B$18),TRUE,FALSE)</f>
        <v>1</v>
      </c>
      <c r="P934" t="b">
        <f>IF(OR('Flight Input'!N934=3,'Flight Input'!N934=9),TRUE,FALSE)</f>
        <v>1</v>
      </c>
      <c r="Q934">
        <f ca="1">IF(O934,Q933,SUM(C$2:C934)/COUNT(C$2:C934))+(Analysis!$D$14-500)/1000000</f>
        <v>9.8949243641174203</v>
      </c>
      <c r="R934">
        <f t="shared" ca="1" si="1906"/>
        <v>0.41935868588257996</v>
      </c>
      <c r="S934">
        <f t="shared" ca="1" si="1912"/>
        <v>-0.54430266412947281</v>
      </c>
      <c r="T934">
        <f ca="1">IF(P934,T933+S934*$D934,0)</f>
        <v>-1.1688053302908377</v>
      </c>
      <c r="U934">
        <f ca="1">IF($P934,T934*Analysis!$B$28+Analysis!$B$29,0)</f>
        <v>7.3597334854581087E-2</v>
      </c>
      <c r="V934">
        <f ca="1">U934-'Flight Input'!$U934</f>
        <v>-1.2402665145418906E-2</v>
      </c>
      <c r="W934">
        <f ca="1">MEDIAN2(R934,Analysis!$B$5,2)</f>
        <v>0.41935868588257996</v>
      </c>
      <c r="X934">
        <f t="shared" ref="X934:Y934" ca="1" si="1981">X933+W934*$D934</f>
        <v>-0.54430266412947281</v>
      </c>
      <c r="Y934">
        <f t="shared" ca="1" si="1981"/>
        <v>-1.0924052068069394</v>
      </c>
      <c r="AA934">
        <f ca="1">AVERAGE2(W934,Analysis!$B$6,2)</f>
        <v>0.41935868588257996</v>
      </c>
      <c r="AB934">
        <f t="shared" ref="AB934:AC934" ca="1" si="1982">AB933+AA934*$D934</f>
        <v>-0.54430266412947281</v>
      </c>
      <c r="AC934">
        <f t="shared" ca="1" si="1982"/>
        <v>-1.0924052068069394</v>
      </c>
      <c r="AF934">
        <f ca="1">IF(B934&gt;0,C934-Analysis!$B$14,0)</f>
        <v>0.46111565854284819</v>
      </c>
      <c r="AG934">
        <f ca="1">IF(B934&gt;0,AG933+AF934*$D934,0)</f>
        <v>-0.30704108533592439</v>
      </c>
      <c r="AH934">
        <f ca="1">IF(B934&gt;0,AH933+AG934*$D934,0)</f>
        <v>-0.28784632973864022</v>
      </c>
      <c r="AI934">
        <f ca="1">IF(AND(B934&gt;Analysis!$B$39,B934&lt;Analysis!$B$40),FilterInput(AF934,Analysis!$B$34,Analysis!$B$35),0)</f>
        <v>0</v>
      </c>
      <c r="AJ934">
        <f ca="1">MEDIAN2(AI934,Analysis!$B$5,2)</f>
        <v>0</v>
      </c>
      <c r="AK934">
        <f ca="1">AVERAGE2(AJ934,Analysis!$B$6,2)</f>
        <v>0</v>
      </c>
      <c r="AL934">
        <f ca="1">INTEGRAL2(R934,$B934,AL933,R933,$B933,Analysis!$B$22)</f>
        <v>-0.54430266412947292</v>
      </c>
      <c r="AM934">
        <f>IF(AND(B934&lt;Analysis!$B$40,B934&gt;0),INTEGRAL2(AL934,$B934,AM933,AL933,$B933,Analysis!$B$23),0)</f>
        <v>0</v>
      </c>
      <c r="AN934">
        <f>IF($P934,AM934*Analysis!$B$30+Analysis!$B$31,0)</f>
        <v>0.626</v>
      </c>
      <c r="AO934">
        <f>AN934-'Flight Input'!$U934</f>
        <v>0.54</v>
      </c>
      <c r="AQ934">
        <f>Analysis!$B$36*'Flight Input'!U934+IF('Flight Input'!U934 &gt; 0,Analysis!$B$37,0)</f>
        <v>-1.299118</v>
      </c>
      <c r="AR934">
        <f ca="1">_xlfn.COVARIANCE.P($AN$102:$AN$1102,'Flight Input'!U934:U1934)</f>
        <v>0</v>
      </c>
    </row>
    <row r="935" spans="1:44" x14ac:dyDescent="0.3">
      <c r="A935">
        <v>933</v>
      </c>
      <c r="B935">
        <f>'Flight Input'!M935</f>
        <v>21.476766000007046</v>
      </c>
      <c r="C935">
        <f ca="1">INDIRECT(CONCATENATE("'Flight Input'!",Analysis!$B$2,A935+2))</f>
        <v>10.714717440000001</v>
      </c>
      <c r="D935">
        <f t="shared" si="1903"/>
        <v>8.0885000003036112E-2</v>
      </c>
      <c r="F935">
        <f t="shared" ca="1" si="1909"/>
        <v>210.85853921082256</v>
      </c>
      <c r="G935">
        <f t="shared" ca="1" si="1910"/>
        <v>2268.8816889444925</v>
      </c>
      <c r="I935">
        <f>SUM(D$2:D935)/COUNT(D$2:D935)</f>
        <v>2.2962664523056387E-2</v>
      </c>
      <c r="J935">
        <f t="shared" si="1904"/>
        <v>3.5224570703378513</v>
      </c>
      <c r="L935">
        <f ca="1">VARA(C$2:C935)</f>
        <v>0.16362343180697314</v>
      </c>
      <c r="M935">
        <f t="shared" ca="1" si="1905"/>
        <v>6.8769060530122607E-3</v>
      </c>
      <c r="N935">
        <f t="shared" ca="1" si="1911"/>
        <v>4.9506631635651868</v>
      </c>
      <c r="O935" t="b">
        <f ca="1">IF(OR(O934,M935*MIN((B935-B$2)*Analysis!$B$19,1)&gt;Analysis!$B$18),TRUE,FALSE)</f>
        <v>1</v>
      </c>
      <c r="P935" t="b">
        <f>IF(OR('Flight Input'!N935=3,'Flight Input'!N935=9),TRUE,FALSE)</f>
        <v>1</v>
      </c>
      <c r="Q935">
        <f ca="1">IF(O935,Q934,SUM(C$2:C935)/COUNT(C$2:C935))+(Analysis!$D$14-500)/1000000</f>
        <v>9.8950343641174197</v>
      </c>
      <c r="R935">
        <f t="shared" ca="1" si="1906"/>
        <v>0.81968307588258149</v>
      </c>
      <c r="S935">
        <f t="shared" ca="1" si="1912"/>
        <v>-0.47800259853422156</v>
      </c>
      <c r="T935">
        <f ca="1">IF(P935,T934+S935*$D935,0)</f>
        <v>-1.2074685704747294</v>
      </c>
      <c r="U935">
        <f ca="1">IF($P935,T935*Analysis!$B$28+Analysis!$B$29,0)</f>
        <v>5.4265714762635198E-2</v>
      </c>
      <c r="V935">
        <f ca="1">U935-'Flight Input'!$U935</f>
        <v>-1.9734285237364799E-2</v>
      </c>
      <c r="W935">
        <f ca="1">MEDIAN2(R935,Analysis!$B$5,2)</f>
        <v>0.81968307588258149</v>
      </c>
      <c r="X935">
        <f t="shared" ref="X935:Y935" ca="1" si="1983">X934+W935*$D935</f>
        <v>-0.47800259853422156</v>
      </c>
      <c r="Y935">
        <f t="shared" ca="1" si="1983"/>
        <v>-1.1310684469908312</v>
      </c>
      <c r="AA935">
        <f ca="1">AVERAGE2(W935,Analysis!$B$6,2)</f>
        <v>0.81968307588258149</v>
      </c>
      <c r="AB935">
        <f t="shared" ref="AB935:AC935" ca="1" si="1984">AB934+AA935*$D935</f>
        <v>-0.47800259853422156</v>
      </c>
      <c r="AC935">
        <f t="shared" ca="1" si="1984"/>
        <v>-1.1310684469908312</v>
      </c>
      <c r="AF935">
        <f ca="1">IF(B935&gt;0,C935-Analysis!$B$14,0)</f>
        <v>0.86155004854284911</v>
      </c>
      <c r="AG935">
        <f ca="1">IF(B935&gt;0,AG934+AF935*$D935,0)</f>
        <v>-0.23735460965692029</v>
      </c>
      <c r="AH935">
        <f ca="1">IF(B935&gt;0,AH934+AG935*$D935,0)</f>
        <v>-0.30704475734146086</v>
      </c>
      <c r="AI935">
        <f ca="1">IF(AND(B935&gt;Analysis!$B$39,B935&lt;Analysis!$B$40),FilterInput(AF935,Analysis!$B$34,Analysis!$B$35),0)</f>
        <v>0</v>
      </c>
      <c r="AJ935">
        <f ca="1">MEDIAN2(AI935,Analysis!$B$5,2)</f>
        <v>0</v>
      </c>
      <c r="AK935">
        <f ca="1">AVERAGE2(AJ935,Analysis!$B$6,2)</f>
        <v>0</v>
      </c>
      <c r="AL935">
        <f ca="1">INTEGRAL2(R935,$B935,AL934,R934,$B934,Analysis!$B$22)</f>
        <v>-0.47800259853422167</v>
      </c>
      <c r="AM935">
        <f>IF(AND(B935&lt;Analysis!$B$40,B935&gt;0),INTEGRAL2(AL935,$B935,AM934,AL934,$B934,Analysis!$B$23),0)</f>
        <v>0</v>
      </c>
      <c r="AN935">
        <f>IF($P935,AM935*Analysis!$B$30+Analysis!$B$31,0)</f>
        <v>0.626</v>
      </c>
      <c r="AO935">
        <f>AN935-'Flight Input'!$U935</f>
        <v>0.55200000000000005</v>
      </c>
      <c r="AQ935">
        <f>Analysis!$B$36*'Flight Input'!U935+IF('Flight Input'!U935 &gt; 0,Analysis!$B$37,0)</f>
        <v>-1.322962</v>
      </c>
      <c r="AR935">
        <f ca="1">_xlfn.COVARIANCE.P($AN$102:$AN$1102,'Flight Input'!U935:U1935)</f>
        <v>0</v>
      </c>
    </row>
    <row r="936" spans="1:44" x14ac:dyDescent="0.3">
      <c r="A936">
        <v>934</v>
      </c>
      <c r="B936">
        <f>'Flight Input'!M936</f>
        <v>21.671587999997428</v>
      </c>
      <c r="C936">
        <f ca="1">INDIRECT(CONCATENATE("'Flight Input'!",Analysis!$B$2,A936+2))</f>
        <v>11.369417220000001</v>
      </c>
      <c r="D936">
        <f t="shared" si="1903"/>
        <v>0.1948219999903813</v>
      </c>
      <c r="F936">
        <f t="shared" ca="1" si="1909"/>
        <v>213.07355181234803</v>
      </c>
      <c r="G936">
        <f t="shared" ca="1" si="1910"/>
        <v>2310.3931044536284</v>
      </c>
      <c r="I936">
        <f>SUM(D$2:D936)/COUNT(D$2:D936)</f>
        <v>2.3146668094220547E-2</v>
      </c>
      <c r="J936">
        <f t="shared" si="1904"/>
        <v>8.4168485588224282</v>
      </c>
      <c r="L936">
        <f ca="1">VARA(C$2:C936)</f>
        <v>0.16579127869831203</v>
      </c>
      <c r="M936">
        <f t="shared" ca="1" si="1905"/>
        <v>1.1127320792548702E-2</v>
      </c>
      <c r="N936">
        <f t="shared" ca="1" si="1911"/>
        <v>3.3605023048337626</v>
      </c>
      <c r="O936" t="b">
        <f ca="1">IF(OR(O935,M936*MIN((B936-B$2)*Analysis!$B$19,1)&gt;Analysis!$B$18),TRUE,FALSE)</f>
        <v>1</v>
      </c>
      <c r="P936" t="b">
        <f>IF(OR('Flight Input'!N936=3,'Flight Input'!N936=9),TRUE,FALSE)</f>
        <v>1</v>
      </c>
      <c r="Q936">
        <f ca="1">IF(O936,Q935,SUM(C$2:C936)/COUNT(C$2:C936))+(Analysis!$D$14-500)/1000000</f>
        <v>9.895144364117419</v>
      </c>
      <c r="R936">
        <f t="shared" ca="1" si="1906"/>
        <v>1.4742728558825817</v>
      </c>
      <c r="S936">
        <f t="shared" ca="1" si="1912"/>
        <v>-0.1907818122196458</v>
      </c>
      <c r="T936">
        <f ca="1">IF(P936,T935+S936*$D936,0)</f>
        <v>-1.2446370646931502</v>
      </c>
      <c r="U936">
        <f ca="1">IF($P936,T936*Analysis!$B$28+Analysis!$B$29,0)</f>
        <v>3.5681467653424837E-2</v>
      </c>
      <c r="V936">
        <f ca="1">U936-'Flight Input'!$U936</f>
        <v>4.6814676534248367E-3</v>
      </c>
      <c r="W936">
        <f ca="1">MEDIAN2(R936,Analysis!$B$5,2)</f>
        <v>1.4742728558825817</v>
      </c>
      <c r="X936">
        <f t="shared" ref="X936:Y936" ca="1" si="1985">X935+W936*$D936</f>
        <v>-0.1907818122196458</v>
      </c>
      <c r="Y936">
        <f t="shared" ca="1" si="1985"/>
        <v>-1.1682369412092519</v>
      </c>
      <c r="AA936">
        <f ca="1">AVERAGE2(W936,Analysis!$B$6,2)</f>
        <v>1.4742728558825817</v>
      </c>
      <c r="AB936">
        <f t="shared" ref="AB936:AC936" ca="1" si="1986">AB935+AA936*$D936</f>
        <v>-0.1907818122196458</v>
      </c>
      <c r="AC936">
        <f t="shared" ca="1" si="1986"/>
        <v>-1.1682369412092519</v>
      </c>
      <c r="AF936">
        <f ca="1">IF(B936&gt;0,C936-Analysis!$B$14,0)</f>
        <v>1.5162498285428487</v>
      </c>
      <c r="AG936">
        <f ca="1">IF(B936&gt;0,AG935+AF936*$D936,0)</f>
        <v>5.8044214424870233E-2</v>
      </c>
      <c r="AH936">
        <f ca="1">IF(B936&gt;0,AH935+AG936*$D936,0)</f>
        <v>-0.29573646739933712</v>
      </c>
      <c r="AI936">
        <f ca="1">IF(AND(B936&gt;Analysis!$B$39,B936&lt;Analysis!$B$40),FilterInput(AF936,Analysis!$B$34,Analysis!$B$35),0)</f>
        <v>0</v>
      </c>
      <c r="AJ936">
        <f ca="1">MEDIAN2(AI936,Analysis!$B$5,2)</f>
        <v>0</v>
      </c>
      <c r="AK936">
        <f ca="1">AVERAGE2(AJ936,Analysis!$B$6,2)</f>
        <v>0</v>
      </c>
      <c r="AL936">
        <f ca="1">INTEGRAL2(R936,$B936,AL935,R935,$B935,Analysis!$B$22)</f>
        <v>-0.19078181221964591</v>
      </c>
      <c r="AM936">
        <f>IF(AND(B936&lt;Analysis!$B$40,B936&gt;0),INTEGRAL2(AL936,$B936,AM935,AL935,$B935,Analysis!$B$23),0)</f>
        <v>0</v>
      </c>
      <c r="AN936">
        <f>IF($P936,AM936*Analysis!$B$30+Analysis!$B$31,0)</f>
        <v>0.626</v>
      </c>
      <c r="AO936">
        <f>AN936-'Flight Input'!$U936</f>
        <v>0.59499999999999997</v>
      </c>
      <c r="AQ936">
        <f>Analysis!$B$36*'Flight Input'!U936+IF('Flight Input'!U936 &gt; 0,Analysis!$B$37,0)</f>
        <v>-1.4084030000000001</v>
      </c>
      <c r="AR936">
        <f ca="1">_xlfn.COVARIANCE.P($AN$102:$AN$1102,'Flight Input'!U936:U1936)</f>
        <v>0</v>
      </c>
    </row>
    <row r="937" spans="1:44" x14ac:dyDescent="0.3">
      <c r="A937">
        <v>935</v>
      </c>
      <c r="B937">
        <f>'Flight Input'!M937</f>
        <v>21.80168699999922</v>
      </c>
      <c r="C937">
        <f ca="1">INDIRECT(CONCATENATE("'Flight Input'!",Analysis!$B$2,A937+2))</f>
        <v>11.411070480000001</v>
      </c>
      <c r="D937">
        <f t="shared" si="1903"/>
        <v>0.13009900000179186</v>
      </c>
      <c r="F937">
        <f t="shared" ca="1" si="1909"/>
        <v>214.55812067074601</v>
      </c>
      <c r="G937">
        <f t="shared" ca="1" si="1910"/>
        <v>2338.3069013951563</v>
      </c>
      <c r="I937">
        <f>SUM(D$2:D937)/COUNT(D$2:D937)</f>
        <v>2.3261055614977308E-2</v>
      </c>
      <c r="J937">
        <f t="shared" si="1904"/>
        <v>5.5929963865450647</v>
      </c>
      <c r="L937">
        <f ca="1">VARA(C$2:C937)</f>
        <v>0.16808293416377107</v>
      </c>
      <c r="M937">
        <f t="shared" ca="1" si="1905"/>
        <v>1.7614704689716851E-2</v>
      </c>
      <c r="N937">
        <f t="shared" ca="1" si="1911"/>
        <v>0.32016587367640537</v>
      </c>
      <c r="O937" t="b">
        <f ca="1">IF(OR(O936,M937*MIN((B937-B$2)*Analysis!$B$19,1)&gt;Analysis!$B$18),TRUE,FALSE)</f>
        <v>1</v>
      </c>
      <c r="P937" t="b">
        <f>IF(OR('Flight Input'!N937=3,'Flight Input'!N937=9),TRUE,FALSE)</f>
        <v>1</v>
      </c>
      <c r="Q937">
        <f ca="1">IF(O937,Q936,SUM(C$2:C937)/COUNT(C$2:C937))+(Analysis!$D$14-500)/1000000</f>
        <v>9.8952543641174184</v>
      </c>
      <c r="R937">
        <f t="shared" ca="1" si="1906"/>
        <v>1.5158161158825827</v>
      </c>
      <c r="S937">
        <f t="shared" ca="1" si="1912"/>
        <v>6.4243486432784547E-3</v>
      </c>
      <c r="T937">
        <f ca="1">IF(P937,T936+S937*$D937,0)</f>
        <v>-1.2438012633589968</v>
      </c>
      <c r="U937">
        <f ca="1">IF($P937,T937*Analysis!$B$28+Analysis!$B$29,0)</f>
        <v>3.6099368320501535E-2</v>
      </c>
      <c r="V937">
        <f ca="1">U937-'Flight Input'!$U937</f>
        <v>1.3099368320501535E-2</v>
      </c>
      <c r="W937">
        <f ca="1">MEDIAN2(R937,Analysis!$B$5,2)</f>
        <v>1.5158161158825827</v>
      </c>
      <c r="X937">
        <f t="shared" ref="X937:Y937" ca="1" si="1987">X936+W937*$D937</f>
        <v>6.4243486432784547E-3</v>
      </c>
      <c r="Y937">
        <f t="shared" ca="1" si="1987"/>
        <v>-1.1674011398750985</v>
      </c>
      <c r="AA937">
        <f ca="1">AVERAGE2(W937,Analysis!$B$6,2)</f>
        <v>1.5158161158825827</v>
      </c>
      <c r="AB937">
        <f t="shared" ref="AB937:AC937" ca="1" si="1988">AB936+AA937*$D937</f>
        <v>6.4243486432784547E-3</v>
      </c>
      <c r="AC937">
        <f t="shared" ca="1" si="1988"/>
        <v>-1.1674011398750985</v>
      </c>
      <c r="AF937">
        <f ca="1">IF(B937&gt;0,C937-Analysis!$B$14,0)</f>
        <v>1.5579030885428491</v>
      </c>
      <c r="AG937">
        <f ca="1">IF(B937&gt;0,AG936+AF937*$D937,0)</f>
        <v>0.26072584834399792</v>
      </c>
      <c r="AH937">
        <f ca="1">IF(B937&gt;0,AH936+AG937*$D937,0)</f>
        <v>-0.26181629525516414</v>
      </c>
      <c r="AI937">
        <f ca="1">IF(AND(B937&gt;Analysis!$B$39,B937&lt;Analysis!$B$40),FilterInput(AF937,Analysis!$B$34,Analysis!$B$35),0)</f>
        <v>0</v>
      </c>
      <c r="AJ937">
        <f ca="1">MEDIAN2(AI937,Analysis!$B$5,2)</f>
        <v>0</v>
      </c>
      <c r="AK937">
        <f ca="1">AVERAGE2(AJ937,Analysis!$B$6,2)</f>
        <v>0</v>
      </c>
      <c r="AL937">
        <f ca="1">INTEGRAL2(R937,$B937,AL936,R936,$B936,Analysis!$B$22)</f>
        <v>6.4243486432783558E-3</v>
      </c>
      <c r="AM937">
        <f>IF(AND(B937&lt;Analysis!$B$40,B937&gt;0),INTEGRAL2(AL937,$B937,AM936,AL936,$B936,Analysis!$B$23),0)</f>
        <v>0</v>
      </c>
      <c r="AN937">
        <f>IF($P937,AM937*Analysis!$B$30+Analysis!$B$31,0)</f>
        <v>0.626</v>
      </c>
      <c r="AO937">
        <f>AN937-'Flight Input'!$U937</f>
        <v>0.60299999999999998</v>
      </c>
      <c r="AQ937">
        <f>Analysis!$B$36*'Flight Input'!U937+IF('Flight Input'!U937 &gt; 0,Analysis!$B$37,0)</f>
        <v>-1.424299</v>
      </c>
      <c r="AR937">
        <f ca="1">_xlfn.COVARIANCE.P($AN$102:$AN$1102,'Flight Input'!U937:U1937)</f>
        <v>0</v>
      </c>
    </row>
    <row r="938" spans="1:44" x14ac:dyDescent="0.3">
      <c r="A938">
        <v>936</v>
      </c>
      <c r="B938">
        <f>'Flight Input'!M938</f>
        <v>21.819898000001558</v>
      </c>
      <c r="C938">
        <f ca="1">INDIRECT(CONCATENATE("'Flight Input'!",Analysis!$B$2,A938+2))</f>
        <v>11.471509890000002</v>
      </c>
      <c r="D938">
        <f t="shared" si="1903"/>
        <v>1.8211000002338551E-2</v>
      </c>
      <c r="F938">
        <f t="shared" ca="1" si="1909"/>
        <v>214.76702833737963</v>
      </c>
      <c r="G938">
        <f t="shared" ca="1" si="1910"/>
        <v>2342.2180237487105</v>
      </c>
      <c r="I938">
        <f>SUM(D$2:D938)/COUNT(D$2:D938)</f>
        <v>2.3255660256416795E-2</v>
      </c>
      <c r="J938">
        <f t="shared" si="1904"/>
        <v>0.78307817544392011</v>
      </c>
      <c r="L938">
        <f ca="1">VARA(C$2:C938)</f>
        <v>0.17056423073916896</v>
      </c>
      <c r="M938">
        <f t="shared" ca="1" si="1905"/>
        <v>0.13625262616436529</v>
      </c>
      <c r="N938">
        <f t="shared" ca="1" si="1911"/>
        <v>3.3188408100730036</v>
      </c>
      <c r="O938" t="b">
        <f ca="1">IF(OR(O937,M938*MIN((B938-B$2)*Analysis!$B$19,1)&gt;Analysis!$B$18),TRUE,FALSE)</f>
        <v>1</v>
      </c>
      <c r="P938" t="b">
        <f>IF(OR('Flight Input'!N938=3,'Flight Input'!N938=9),TRUE,FALSE)</f>
        <v>1</v>
      </c>
      <c r="Q938">
        <f ca="1">IF(O938,Q937,SUM(C$2:C938)/COUNT(C$2:C938))+(Analysis!$D$14-500)/1000000</f>
        <v>9.8953643641174178</v>
      </c>
      <c r="R938">
        <f t="shared" ca="1" si="1906"/>
        <v>1.5761455258825841</v>
      </c>
      <c r="S938">
        <f t="shared" ca="1" si="1912"/>
        <v>3.512753481881209E-2</v>
      </c>
      <c r="T938">
        <f ca="1">IF(P938,T937+S938*$D938,0)</f>
        <v>-1.2431615558223292</v>
      </c>
      <c r="U938">
        <f ca="1">IF($P938,T938*Analysis!$B$28+Analysis!$B$29,0)</f>
        <v>3.6419222088835301E-2</v>
      </c>
      <c r="V938">
        <f ca="1">U938-'Flight Input'!$U938</f>
        <v>2.1419222088835302E-2</v>
      </c>
      <c r="W938">
        <f ca="1">MEDIAN2(R938,Analysis!$B$5,2)</f>
        <v>1.5761455258825841</v>
      </c>
      <c r="X938">
        <f t="shared" ref="X938:Y938" ca="1" si="1989">X937+W938*$D938</f>
        <v>3.512753481881209E-2</v>
      </c>
      <c r="Y938">
        <f t="shared" ca="1" si="1989"/>
        <v>-1.166761432338431</v>
      </c>
      <c r="AA938">
        <f ca="1">AVERAGE2(W938,Analysis!$B$6,2)</f>
        <v>1.5761455258825841</v>
      </c>
      <c r="AB938">
        <f t="shared" ref="AB938:AC938" ca="1" si="1990">AB937+AA938*$D938</f>
        <v>3.512753481881209E-2</v>
      </c>
      <c r="AC938">
        <f t="shared" ca="1" si="1990"/>
        <v>-1.166761432338431</v>
      </c>
      <c r="AF938">
        <f ca="1">IF(B938&gt;0,C938-Analysis!$B$14,0)</f>
        <v>1.6183424985428498</v>
      </c>
      <c r="AG938">
        <f ca="1">IF(B938&gt;0,AG937+AF938*$D938,0)</f>
        <v>0.29019748358874636</v>
      </c>
      <c r="AH938">
        <f ca="1">IF(B938&gt;0,AH937+AG938*$D938,0)</f>
        <v>-0.25653150888085086</v>
      </c>
      <c r="AI938">
        <f ca="1">IF(AND(B938&gt;Analysis!$B$39,B938&lt;Analysis!$B$40),FilterInput(AF938,Analysis!$B$34,Analysis!$B$35),0)</f>
        <v>0</v>
      </c>
      <c r="AJ938">
        <f ca="1">MEDIAN2(AI938,Analysis!$B$5,2)</f>
        <v>0</v>
      </c>
      <c r="AK938">
        <f ca="1">AVERAGE2(AJ938,Analysis!$B$6,2)</f>
        <v>0</v>
      </c>
      <c r="AL938">
        <f ca="1">INTEGRAL2(R938,$B938,AL937,R937,$B937,Analysis!$B$22)</f>
        <v>3.5127534818811992E-2</v>
      </c>
      <c r="AM938">
        <f>IF(AND(B938&lt;Analysis!$B$40,B938&gt;0),INTEGRAL2(AL938,$B938,AM937,AL937,$B937,Analysis!$B$23),0)</f>
        <v>0</v>
      </c>
      <c r="AN938">
        <f>IF($P938,AM938*Analysis!$B$30+Analysis!$B$31,0)</f>
        <v>0.626</v>
      </c>
      <c r="AO938">
        <f>AN938-'Flight Input'!$U938</f>
        <v>0.61099999999999999</v>
      </c>
      <c r="AQ938">
        <f>Analysis!$B$36*'Flight Input'!U938+IF('Flight Input'!U938 &gt; 0,Analysis!$B$37,0)</f>
        <v>-1.4401949999999999</v>
      </c>
      <c r="AR938">
        <f ca="1">_xlfn.COVARIANCE.P($AN$102:$AN$1102,'Flight Input'!U938:U1938)</f>
        <v>0</v>
      </c>
    </row>
    <row r="939" spans="1:44" x14ac:dyDescent="0.3">
      <c r="A939">
        <v>937</v>
      </c>
      <c r="B939">
        <f>'Flight Input'!M939</f>
        <v>21.929365999996662</v>
      </c>
      <c r="C939">
        <f ca="1">INDIRECT(CONCATENATE("'Flight Input'!",Analysis!$B$2,A939+2))</f>
        <v>11.196417870000001</v>
      </c>
      <c r="D939">
        <f t="shared" si="1903"/>
        <v>0.10946799999510404</v>
      </c>
      <c r="F939">
        <f t="shared" ca="1" si="1909"/>
        <v>215.99267780871796</v>
      </c>
      <c r="G939">
        <f t="shared" ca="1" si="1910"/>
        <v>2365.8623102020179</v>
      </c>
      <c r="I939">
        <f>SUM(D$2:D939)/COUNT(D$2:D939)</f>
        <v>2.3347669156884979E-2</v>
      </c>
      <c r="J939">
        <f t="shared" si="1904"/>
        <v>4.688605070576096</v>
      </c>
      <c r="L939">
        <f ca="1">VARA(C$2:C939)</f>
        <v>0.17219006765911443</v>
      </c>
      <c r="M939">
        <f t="shared" ca="1" si="1905"/>
        <v>1.4852166112637375E-2</v>
      </c>
      <c r="N939">
        <f t="shared" ca="1" si="1911"/>
        <v>-2.5129902803769517</v>
      </c>
      <c r="O939" t="b">
        <f ca="1">IF(OR(O938,M939*MIN((B939-B$2)*Analysis!$B$19,1)&gt;Analysis!$B$18),TRUE,FALSE)</f>
        <v>1</v>
      </c>
      <c r="P939" t="b">
        <f>IF(OR('Flight Input'!N939=3,'Flight Input'!N939=9),TRUE,FALSE)</f>
        <v>1</v>
      </c>
      <c r="Q939">
        <f ca="1">IF(O939,Q938,SUM(C$2:C939)/COUNT(C$2:C939))+(Analysis!$D$14-500)/1000000</f>
        <v>9.8954743641174172</v>
      </c>
      <c r="R939">
        <f t="shared" ca="1" si="1906"/>
        <v>1.300943505882584</v>
      </c>
      <c r="S939">
        <f t="shared" ca="1" si="1912"/>
        <v>0.17753921851439741</v>
      </c>
      <c r="T939">
        <f ca="1">IF(P939,T938+S939*$D939,0)</f>
        <v>-1.2237266926508643</v>
      </c>
      <c r="U939">
        <f ca="1">IF($P939,T939*Analysis!$B$28+Analysis!$B$29,0)</f>
        <v>4.6136653674567762E-2</v>
      </c>
      <c r="V939">
        <f ca="1">U939-'Flight Input'!$U939</f>
        <v>-3.2863346325432238E-2</v>
      </c>
      <c r="W939">
        <f ca="1">MEDIAN2(R939,Analysis!$B$5,2)</f>
        <v>1.300943505882584</v>
      </c>
      <c r="X939">
        <f t="shared" ref="X939:Y939" ca="1" si="1991">X938+W939*$D939</f>
        <v>0.17753921851439741</v>
      </c>
      <c r="Y939">
        <f t="shared" ca="1" si="1991"/>
        <v>-1.1473265691669661</v>
      </c>
      <c r="AA939">
        <f ca="1">AVERAGE2(W939,Analysis!$B$6,2)</f>
        <v>1.300943505882584</v>
      </c>
      <c r="AB939">
        <f t="shared" ref="AB939:AC939" ca="1" si="1992">AB938+AA939*$D939</f>
        <v>0.17753921851439741</v>
      </c>
      <c r="AC939">
        <f t="shared" ca="1" si="1992"/>
        <v>-1.1473265691669661</v>
      </c>
      <c r="AF939">
        <f ca="1">IF(B939&gt;0,C939-Analysis!$B$14,0)</f>
        <v>1.3432504785428492</v>
      </c>
      <c r="AG939">
        <f ca="1">IF(B939&gt;0,AG938+AF939*$D939,0)</f>
        <v>0.43724042696729848</v>
      </c>
      <c r="AH939">
        <f ca="1">IF(B939&gt;0,AH938+AG939*$D939,0)</f>
        <v>-0.20866767382373536</v>
      </c>
      <c r="AI939">
        <f ca="1">IF(AND(B939&gt;Analysis!$B$39,B939&lt;Analysis!$B$40),FilterInput(AF939,Analysis!$B$34,Analysis!$B$35),0)</f>
        <v>0</v>
      </c>
      <c r="AJ939">
        <f ca="1">MEDIAN2(AI939,Analysis!$B$5,2)</f>
        <v>0</v>
      </c>
      <c r="AK939">
        <f ca="1">AVERAGE2(AJ939,Analysis!$B$6,2)</f>
        <v>0</v>
      </c>
      <c r="AL939">
        <f ca="1">INTEGRAL2(R939,$B939,AL938,R938,$B938,Analysis!$B$22)</f>
        <v>0.17753921851439733</v>
      </c>
      <c r="AM939">
        <f>IF(AND(B939&lt;Analysis!$B$40,B939&gt;0),INTEGRAL2(AL939,$B939,AM938,AL938,$B938,Analysis!$B$23),0)</f>
        <v>0</v>
      </c>
      <c r="AN939">
        <f>IF($P939,AM939*Analysis!$B$30+Analysis!$B$31,0)</f>
        <v>0.626</v>
      </c>
      <c r="AO939">
        <f>AN939-'Flight Input'!$U939</f>
        <v>0.54700000000000004</v>
      </c>
      <c r="AQ939">
        <f>Analysis!$B$36*'Flight Input'!U939+IF('Flight Input'!U939 &gt; 0,Analysis!$B$37,0)</f>
        <v>-1.3130269999999999</v>
      </c>
      <c r="AR939">
        <f ca="1">_xlfn.COVARIANCE.P($AN$102:$AN$1102,'Flight Input'!U939:U1939)</f>
        <v>0</v>
      </c>
    </row>
    <row r="940" spans="1:44" x14ac:dyDescent="0.3">
      <c r="A940">
        <v>938</v>
      </c>
      <c r="B940">
        <f>'Flight Input'!M940</f>
        <v>21.950813999996171</v>
      </c>
      <c r="C940">
        <f ca="1">INDIRECT(CONCATENATE("'Flight Input'!",Analysis!$B$2,A940+2))</f>
        <v>12.296491650000002</v>
      </c>
      <c r="D940">
        <f t="shared" si="1903"/>
        <v>2.1447999999509193E-2</v>
      </c>
      <c r="F940">
        <f t="shared" ca="1" si="1909"/>
        <v>216.25641296162112</v>
      </c>
      <c r="G940">
        <f t="shared" ca="1" si="1910"/>
        <v>2370.5005777471124</v>
      </c>
      <c r="I940">
        <f>SUM(D$2:D940)/COUNT(D$2:D940)</f>
        <v>2.3345643923241722E-2</v>
      </c>
      <c r="J940">
        <f t="shared" si="1904"/>
        <v>0.91871528881482978</v>
      </c>
      <c r="L940">
        <f ca="1">VARA(C$2:C940)</f>
        <v>0.17814531957870547</v>
      </c>
      <c r="M940">
        <f t="shared" ca="1" si="1905"/>
        <v>0.27766001117714073</v>
      </c>
      <c r="N940">
        <f t="shared" ca="1" si="1911"/>
        <v>51.29027322012189</v>
      </c>
      <c r="O940" t="b">
        <f ca="1">IF(OR(O939,M940*MIN((B940-B$2)*Analysis!$B$19,1)&gt;Analysis!$B$18),TRUE,FALSE)</f>
        <v>1</v>
      </c>
      <c r="P940" t="b">
        <f>IF(OR('Flight Input'!N940=3,'Flight Input'!N940=9),TRUE,FALSE)</f>
        <v>1</v>
      </c>
      <c r="Q940">
        <f ca="1">IF(O940,Q939,SUM(C$2:C940)/COUNT(C$2:C940))+(Analysis!$D$14-500)/1000000</f>
        <v>9.8955843641174166</v>
      </c>
      <c r="R940">
        <f t="shared" ca="1" si="1906"/>
        <v>2.4009072858825853</v>
      </c>
      <c r="S940">
        <f t="shared" ca="1" si="1912"/>
        <v>0.22903387798082872</v>
      </c>
      <c r="T940">
        <f ca="1">IF(P940,T939+S940*$D940,0)</f>
        <v>-1.218814374036044</v>
      </c>
      <c r="U940">
        <f ca="1">IF($P940,T940*Analysis!$B$28+Analysis!$B$29,0)</f>
        <v>4.8592812981977929E-2</v>
      </c>
      <c r="V940">
        <f ca="1">U940-'Flight Input'!$U940</f>
        <v>-2.6407187018022069E-2</v>
      </c>
      <c r="W940">
        <f ca="1">MEDIAN2(R940,Analysis!$B$5,2)</f>
        <v>2.4009072858825853</v>
      </c>
      <c r="X940">
        <f t="shared" ref="X940:Y940" ca="1" si="1993">X939+W940*$D940</f>
        <v>0.22903387798082872</v>
      </c>
      <c r="Y940">
        <f t="shared" ca="1" si="1993"/>
        <v>-1.1424142505521457</v>
      </c>
      <c r="AA940">
        <f ca="1">AVERAGE2(W940,Analysis!$B$6,2)</f>
        <v>2.4009072858825853</v>
      </c>
      <c r="AB940">
        <f t="shared" ref="AB940:AC940" ca="1" si="1994">AB939+AA940*$D940</f>
        <v>0.22903387798082872</v>
      </c>
      <c r="AC940">
        <f t="shared" ca="1" si="1994"/>
        <v>-1.1424142505521457</v>
      </c>
      <c r="AF940">
        <f ca="1">IF(B940&gt;0,C940-Analysis!$B$14,0)</f>
        <v>2.4433242585428498</v>
      </c>
      <c r="AG940">
        <f ca="1">IF(B940&gt;0,AG939+AF940*$D940,0)</f>
        <v>0.48964484566332633</v>
      </c>
      <c r="AH940">
        <f ca="1">IF(B940&gt;0,AH939+AG940*$D940,0)</f>
        <v>-0.19816577117418865</v>
      </c>
      <c r="AI940">
        <f ca="1">IF(AND(B940&gt;Analysis!$B$39,B940&lt;Analysis!$B$40),FilterInput(AF940,Analysis!$B$34,Analysis!$B$35),0)</f>
        <v>0</v>
      </c>
      <c r="AJ940">
        <f ca="1">MEDIAN2(AI940,Analysis!$B$5,2)</f>
        <v>0</v>
      </c>
      <c r="AK940">
        <f ca="1">AVERAGE2(AJ940,Analysis!$B$6,2)</f>
        <v>0</v>
      </c>
      <c r="AL940">
        <f ca="1">INTEGRAL2(R940,$B940,AL939,R939,$B939,Analysis!$B$22)</f>
        <v>0.22903387798082864</v>
      </c>
      <c r="AM940">
        <f>IF(AND(B940&lt;Analysis!$B$40,B940&gt;0),INTEGRAL2(AL940,$B940,AM939,AL939,$B939,Analysis!$B$23),0)</f>
        <v>0</v>
      </c>
      <c r="AN940">
        <f>IF($P940,AM940*Analysis!$B$30+Analysis!$B$31,0)</f>
        <v>0.626</v>
      </c>
      <c r="AO940">
        <f>AN940-'Flight Input'!$U940</f>
        <v>0.55100000000000005</v>
      </c>
      <c r="AQ940">
        <f>Analysis!$B$36*'Flight Input'!U940+IF('Flight Input'!U940 &gt; 0,Analysis!$B$37,0)</f>
        <v>-1.320975</v>
      </c>
      <c r="AR940">
        <f ca="1">_xlfn.COVARIANCE.P($AN$102:$AN$1102,'Flight Input'!U940:U1940)</f>
        <v>0</v>
      </c>
    </row>
    <row r="941" spans="1:44" x14ac:dyDescent="0.3">
      <c r="A941">
        <v>939</v>
      </c>
      <c r="B941">
        <f>'Flight Input'!M941</f>
        <v>21.969597000002977</v>
      </c>
      <c r="C941">
        <f ca="1">INDIRECT(CONCATENATE("'Flight Input'!",Analysis!$B$2,A941+2))</f>
        <v>9.1291663800000009</v>
      </c>
      <c r="D941">
        <f t="shared" si="1903"/>
        <v>1.8783000006806105E-2</v>
      </c>
      <c r="F941">
        <f t="shared" ca="1" si="1909"/>
        <v>216.4278860937988</v>
      </c>
      <c r="G941">
        <f t="shared" ca="1" si="1910"/>
        <v>2374.5657427330852</v>
      </c>
      <c r="I941">
        <f>SUM(D$2:D941)/COUNT(D$2:D941)</f>
        <v>2.3340784877537317E-2</v>
      </c>
      <c r="J941">
        <f t="shared" si="1904"/>
        <v>0.80472872293521169</v>
      </c>
      <c r="L941">
        <f ca="1">VARA(C$2:C941)</f>
        <v>0.17858466797459566</v>
      </c>
      <c r="M941">
        <f t="shared" ca="1" si="1905"/>
        <v>2.3390746724750461E-2</v>
      </c>
      <c r="N941">
        <f t="shared" ca="1" si="1911"/>
        <v>-168.62723041326234</v>
      </c>
      <c r="O941" t="b">
        <f ca="1">IF(OR(O940,M941*MIN((B941-B$2)*Analysis!$B$19,1)&gt;Analysis!$B$18),TRUE,FALSE)</f>
        <v>1</v>
      </c>
      <c r="P941" t="b">
        <f>IF(OR('Flight Input'!N941=3,'Flight Input'!N941=9),TRUE,FALSE)</f>
        <v>0</v>
      </c>
      <c r="Q941">
        <f ca="1">IF(O941,Q940,SUM(C$2:C941)/COUNT(C$2:C941))+(Analysis!$D$14-500)/1000000</f>
        <v>9.895694364117416</v>
      </c>
      <c r="R941">
        <f t="shared" ca="1" si="1906"/>
        <v>-0.76652798411741507</v>
      </c>
      <c r="S941">
        <f t="shared" ca="1" si="1912"/>
        <v>0.21463618284993424</v>
      </c>
      <c r="T941">
        <f>IF(P941,T940+S941*$D941,0)</f>
        <v>0</v>
      </c>
      <c r="U941">
        <f>IF($P941,T941*Analysis!$B$28+Analysis!$B$29,0)</f>
        <v>0</v>
      </c>
      <c r="V941">
        <f>U941-'Flight Input'!$U941</f>
        <v>0</v>
      </c>
      <c r="W941">
        <f ca="1">MEDIAN2(R941,Analysis!$B$5,2)</f>
        <v>-0.76652798411741507</v>
      </c>
      <c r="X941">
        <f t="shared" ref="X941:Y941" ca="1" si="1995">X940+W941*$D941</f>
        <v>0.21463618284993424</v>
      </c>
      <c r="Y941">
        <f t="shared" ca="1" si="1995"/>
        <v>-1.1383827391282146</v>
      </c>
      <c r="AA941">
        <f ca="1">AVERAGE2(W941,Analysis!$B$6,2)</f>
        <v>-0.76652798411741507</v>
      </c>
      <c r="AB941">
        <f t="shared" ref="AB941:AC941" ca="1" si="1996">AB940+AA941*$D941</f>
        <v>0.21463618284993424</v>
      </c>
      <c r="AC941">
        <f t="shared" ca="1" si="1996"/>
        <v>-1.1383827391282146</v>
      </c>
      <c r="AF941">
        <f ca="1">IF(B941&gt;0,C941-Analysis!$B$14,0)</f>
        <v>-0.72400101145715112</v>
      </c>
      <c r="AG941">
        <f ca="1">IF(B941&gt;0,AG940+AF941*$D941,0)</f>
        <v>0.47604593466019901</v>
      </c>
      <c r="AH941">
        <f ca="1">IF(B941&gt;0,AH940+AG941*$D941,0)</f>
        <v>-0.18922420038022611</v>
      </c>
      <c r="AI941">
        <f ca="1">IF(AND(B941&gt;Analysis!$B$39,B941&lt;Analysis!$B$40),FilterInput(AF941,Analysis!$B$34,Analysis!$B$35),0)</f>
        <v>0</v>
      </c>
      <c r="AJ941">
        <f ca="1">MEDIAN2(AI941,Analysis!$B$5,2)</f>
        <v>0</v>
      </c>
      <c r="AK941">
        <f ca="1">AVERAGE2(AJ941,Analysis!$B$6,2)</f>
        <v>0</v>
      </c>
      <c r="AL941">
        <f ca="1">INTEGRAL2(R941,$B941,AL940,R940,$B940,Analysis!$B$22)</f>
        <v>0.21463618284993416</v>
      </c>
      <c r="AM941">
        <f>IF(AND(B941&lt;Analysis!$B$40,B941&gt;0),INTEGRAL2(AL941,$B941,AM940,AL940,$B940,Analysis!$B$23),0)</f>
        <v>0</v>
      </c>
      <c r="AN941">
        <f>IF($P941,AM941*Analysis!$B$30+Analysis!$B$31,0)</f>
        <v>0</v>
      </c>
      <c r="AO941">
        <f>AN941-'Flight Input'!$U941</f>
        <v>0</v>
      </c>
      <c r="AQ941">
        <f>Analysis!$B$36*'Flight Input'!U941+IF('Flight Input'!U941 &gt; 0,Analysis!$B$37,0)</f>
        <v>0</v>
      </c>
      <c r="AR941">
        <f ca="1">_xlfn.COVARIANCE.P($AN$102:$AN$1102,'Flight Input'!U941:U1941)</f>
        <v>0</v>
      </c>
    </row>
    <row r="942" spans="1:44" x14ac:dyDescent="0.3">
      <c r="A942">
        <v>940</v>
      </c>
      <c r="B942">
        <f>'Flight Input'!M942</f>
        <v>21.988500000006752</v>
      </c>
      <c r="C942">
        <f ca="1">INDIRECT(CONCATENATE("'Flight Input'!",Analysis!$B$2,A942+2))</f>
        <v>8.8282348200000005</v>
      </c>
      <c r="D942">
        <f t="shared" si="1903"/>
        <v>1.890300000377465E-2</v>
      </c>
      <c r="F942">
        <f t="shared" ca="1" si="1909"/>
        <v>216.59476621663458</v>
      </c>
      <c r="G942">
        <f t="shared" ca="1" si="1910"/>
        <v>2378.6600335996959</v>
      </c>
      <c r="I942">
        <f>SUM(D$2:D942)/COUNT(D$2:D942)</f>
        <v>2.3336063829799272E-2</v>
      </c>
      <c r="J942">
        <f t="shared" si="1904"/>
        <v>0.8100337804028559</v>
      </c>
      <c r="L942">
        <f ca="1">VARA(C$2:C942)</f>
        <v>0.17960929660741962</v>
      </c>
      <c r="M942">
        <f t="shared" ca="1" si="1905"/>
        <v>5.4204551268018639E-2</v>
      </c>
      <c r="N942">
        <f t="shared" ca="1" si="1911"/>
        <v>-15.919777809866627</v>
      </c>
      <c r="O942" t="b">
        <f ca="1">IF(OR(O941,M942*MIN((B942-B$2)*Analysis!$B$19,1)&gt;Analysis!$B$18),TRUE,FALSE)</f>
        <v>1</v>
      </c>
      <c r="P942" t="b">
        <f>IF(OR('Flight Input'!N942=3,'Flight Input'!N942=9),TRUE,FALSE)</f>
        <v>0</v>
      </c>
      <c r="Q942">
        <f ca="1">IF(O942,Q941,SUM(C$2:C942)/COUNT(C$2:C942))+(Analysis!$D$14-500)/1000000</f>
        <v>9.8958043641174154</v>
      </c>
      <c r="R942">
        <f t="shared" ca="1" si="1906"/>
        <v>-1.0675695441174149</v>
      </c>
      <c r="S942">
        <f t="shared" ca="1" si="1912"/>
        <v>0.19445591575345306</v>
      </c>
      <c r="T942">
        <f>IF(P942,T941+S942*$D942,0)</f>
        <v>0</v>
      </c>
      <c r="U942">
        <f>IF($P942,T942*Analysis!$B$28+Analysis!$B$29,0)</f>
        <v>0</v>
      </c>
      <c r="V942">
        <f>U942-'Flight Input'!$U942</f>
        <v>0</v>
      </c>
      <c r="W942">
        <f ca="1">MEDIAN2(R942,Analysis!$B$5,2)</f>
        <v>-1.0675695441174149</v>
      </c>
      <c r="X942">
        <f t="shared" ref="X942:Y942" ca="1" si="1997">X941+W942*$D942</f>
        <v>0.19445591575345306</v>
      </c>
      <c r="Y942">
        <f t="shared" ca="1" si="1997"/>
        <v>-1.134706938951993</v>
      </c>
      <c r="AA942">
        <f ca="1">AVERAGE2(W942,Analysis!$B$6,2)</f>
        <v>-1.0675695441174149</v>
      </c>
      <c r="AB942">
        <f t="shared" ref="AB942:AC942" ca="1" si="1998">AB941+AA942*$D942</f>
        <v>0.19445591575345306</v>
      </c>
      <c r="AC942">
        <f t="shared" ca="1" si="1998"/>
        <v>-1.134706938951993</v>
      </c>
      <c r="AF942">
        <f ca="1">IF(B942&gt;0,C942-Analysis!$B$14,0)</f>
        <v>-1.0249325714571516</v>
      </c>
      <c r="AG942">
        <f ca="1">IF(B942&gt;0,AG941+AF942*$D942,0)</f>
        <v>0.45667163425807572</v>
      </c>
      <c r="AH942">
        <f ca="1">IF(B942&gt;0,AH941+AG942*$D942,0)</f>
        <v>-0.18059173647612192</v>
      </c>
      <c r="AI942">
        <f ca="1">IF(AND(B942&gt;Analysis!$B$39,B942&lt;Analysis!$B$40),FilterInput(AF942,Analysis!$B$34,Analysis!$B$35),0)</f>
        <v>0</v>
      </c>
      <c r="AJ942">
        <f ca="1">MEDIAN2(AI942,Analysis!$B$5,2)</f>
        <v>0</v>
      </c>
      <c r="AK942">
        <f ca="1">AVERAGE2(AJ942,Analysis!$B$6,2)</f>
        <v>0</v>
      </c>
      <c r="AL942">
        <f ca="1">INTEGRAL2(R942,$B942,AL941,R941,$B941,Analysis!$B$22)</f>
        <v>0.19445591575345297</v>
      </c>
      <c r="AM942">
        <f>IF(AND(B942&lt;Analysis!$B$40,B942&gt;0),INTEGRAL2(AL942,$B942,AM941,AL941,$B941,Analysis!$B$23),0)</f>
        <v>0</v>
      </c>
      <c r="AN942">
        <f>IF($P942,AM942*Analysis!$B$30+Analysis!$B$31,0)</f>
        <v>0</v>
      </c>
      <c r="AO942">
        <f>AN942-'Flight Input'!$U942</f>
        <v>0</v>
      </c>
      <c r="AQ942">
        <f>Analysis!$B$36*'Flight Input'!U942+IF('Flight Input'!U942 &gt; 0,Analysis!$B$37,0)</f>
        <v>0</v>
      </c>
      <c r="AR942">
        <f ca="1">_xlfn.COVARIANCE.P($AN$102:$AN$1102,'Flight Input'!U942:U1942)</f>
        <v>0</v>
      </c>
    </row>
    <row r="943" spans="1:44" x14ac:dyDescent="0.3">
      <c r="A943">
        <v>941</v>
      </c>
      <c r="B943">
        <f>'Flight Input'!M943</f>
        <v>22.009302000005846</v>
      </c>
      <c r="C943">
        <f ca="1">INDIRECT(CONCATENATE("'Flight Input'!",Analysis!$B$2,A943+2))</f>
        <v>11.402751600000002</v>
      </c>
      <c r="D943">
        <f t="shared" si="1903"/>
        <v>2.0801999999093823E-2</v>
      </c>
      <c r="F943">
        <f t="shared" ca="1" si="1909"/>
        <v>216.83196625540745</v>
      </c>
      <c r="G943">
        <f t="shared" ca="1" si="1910"/>
        <v>2383.1705721615444</v>
      </c>
      <c r="I943">
        <f>SUM(D$2:D943)/COUNT(D$2:D943)</f>
        <v>2.3333370882051445E-2</v>
      </c>
      <c r="J943">
        <f t="shared" si="1904"/>
        <v>0.89151285102553235</v>
      </c>
      <c r="L943">
        <f ca="1">VARA(C$2:C943)</f>
        <v>0.18182791248733501</v>
      </c>
      <c r="M943">
        <f t="shared" ca="1" si="1905"/>
        <v>0.10665396981117417</v>
      </c>
      <c r="N943">
        <f t="shared" ca="1" si="1911"/>
        <v>123.76294491453478</v>
      </c>
      <c r="O943" t="b">
        <f ca="1">IF(OR(O942,M943*MIN((B943-B$2)*Analysis!$B$19,1)&gt;Analysis!$B$18),TRUE,FALSE)</f>
        <v>1</v>
      </c>
      <c r="P943" t="b">
        <f>IF(OR('Flight Input'!N943=3,'Flight Input'!N943=9),TRUE,FALSE)</f>
        <v>0</v>
      </c>
      <c r="Q943">
        <f ca="1">IF(O943,Q942,SUM(C$2:C943)/COUNT(C$2:C943))+(Analysis!$D$14-500)/1000000</f>
        <v>9.8959143641174148</v>
      </c>
      <c r="R943">
        <f t="shared" ca="1" si="1906"/>
        <v>1.5068372358825872</v>
      </c>
      <c r="S943">
        <f t="shared" ca="1" si="1912"/>
        <v>0.22580114393291717</v>
      </c>
      <c r="T943">
        <f>IF(P943,T942+S943*$D943,0)</f>
        <v>0</v>
      </c>
      <c r="U943">
        <f>IF($P943,T943*Analysis!$B$28+Analysis!$B$29,0)</f>
        <v>0</v>
      </c>
      <c r="V943">
        <f>U943-'Flight Input'!$U943</f>
        <v>0</v>
      </c>
      <c r="W943">
        <f ca="1">MEDIAN2(R943,Analysis!$B$5,2)</f>
        <v>1.5068372358825872</v>
      </c>
      <c r="X943">
        <f t="shared" ref="X943:Y943" ca="1" si="1999">X942+W943*$D943</f>
        <v>0.22580114393291717</v>
      </c>
      <c r="Y943">
        <f t="shared" ca="1" si="1999"/>
        <v>-1.1300098235561051</v>
      </c>
      <c r="AA943">
        <f ca="1">AVERAGE2(W943,Analysis!$B$6,2)</f>
        <v>1.5068372358825872</v>
      </c>
      <c r="AB943">
        <f t="shared" ref="AB943:AC943" ca="1" si="2000">AB942+AA943*$D943</f>
        <v>0.22580114393291717</v>
      </c>
      <c r="AC943">
        <f t="shared" ca="1" si="2000"/>
        <v>-1.1300098235561051</v>
      </c>
      <c r="AF943">
        <f ca="1">IF(B943&gt;0,C943-Analysis!$B$14,0)</f>
        <v>1.54958420854285</v>
      </c>
      <c r="AG943">
        <f ca="1">IF(B943&gt;0,AG942+AF943*$D943,0)</f>
        <v>0.48890608496277987</v>
      </c>
      <c r="AH943">
        <f ca="1">IF(B943&gt;0,AH942+AG943*$D943,0)</f>
        <v>-0.17042151209716921</v>
      </c>
      <c r="AI943">
        <f ca="1">IF(AND(B943&gt;Analysis!$B$39,B943&lt;Analysis!$B$40),FilterInput(AF943,Analysis!$B$34,Analysis!$B$35),0)</f>
        <v>0</v>
      </c>
      <c r="AJ943">
        <f ca="1">MEDIAN2(AI943,Analysis!$B$5,2)</f>
        <v>0</v>
      </c>
      <c r="AK943">
        <f ca="1">AVERAGE2(AJ943,Analysis!$B$6,2)</f>
        <v>0</v>
      </c>
      <c r="AL943">
        <f ca="1">INTEGRAL2(R943,$B943,AL942,R942,$B942,Analysis!$B$22)</f>
        <v>0.22580114393291709</v>
      </c>
      <c r="AM943">
        <f>IF(AND(B943&lt;Analysis!$B$40,B943&gt;0),INTEGRAL2(AL943,$B943,AM942,AL942,$B942,Analysis!$B$23),0)</f>
        <v>0</v>
      </c>
      <c r="AN943">
        <f>IF($P943,AM943*Analysis!$B$30+Analysis!$B$31,0)</f>
        <v>0</v>
      </c>
      <c r="AO943">
        <f>AN943-'Flight Input'!$U943</f>
        <v>0</v>
      </c>
      <c r="AQ943">
        <f>Analysis!$B$36*'Flight Input'!U943+IF('Flight Input'!U943 &gt; 0,Analysis!$B$37,0)</f>
        <v>0</v>
      </c>
      <c r="AR943">
        <f ca="1">_xlfn.COVARIANCE.P($AN$102:$AN$1102,'Flight Input'!U943:U1943)</f>
        <v>0</v>
      </c>
    </row>
    <row r="944" spans="1:44" x14ac:dyDescent="0.3">
      <c r="A944">
        <v>942</v>
      </c>
      <c r="B944">
        <f>'Flight Input'!M944</f>
        <v>22.03289699999732</v>
      </c>
      <c r="C944">
        <f ca="1">INDIRECT(CONCATENATE("'Flight Input'!",Analysis!$B$2,A944+2))</f>
        <v>9.8326512899999994</v>
      </c>
      <c r="D944">
        <f t="shared" si="1903"/>
        <v>2.3594999991473742E-2</v>
      </c>
      <c r="F944">
        <f t="shared" ca="1" si="1909"/>
        <v>217.06396766251117</v>
      </c>
      <c r="G944">
        <f t="shared" ca="1" si="1910"/>
        <v>2388.2921964766906</v>
      </c>
      <c r="I944">
        <f>SUM(D$2:D944)/COUNT(D$2:D944)</f>
        <v>2.3333648619959537E-2</v>
      </c>
      <c r="J944">
        <f t="shared" si="1904"/>
        <v>1.0112006217189131</v>
      </c>
      <c r="L944">
        <f ca="1">VARA(C$2:C944)</f>
        <v>0.18163938826848125</v>
      </c>
      <c r="M944">
        <f t="shared" ca="1" si="1905"/>
        <v>-7.9900071592239365E-3</v>
      </c>
      <c r="N944">
        <f t="shared" ca="1" si="1911"/>
        <v>-66.543772433455047</v>
      </c>
      <c r="O944" t="b">
        <f ca="1">IF(OR(O943,M944*MIN((B944-B$2)*Analysis!$B$19,1)&gt;Analysis!$B$18),TRUE,FALSE)</f>
        <v>1</v>
      </c>
      <c r="P944" t="b">
        <f>IF(OR('Flight Input'!N944=3,'Flight Input'!N944=9),TRUE,FALSE)</f>
        <v>0</v>
      </c>
      <c r="Q944">
        <f ca="1">IF(O944,Q943,SUM(C$2:C944)/COUNT(C$2:C944))+(Analysis!$D$14-500)/1000000</f>
        <v>9.8960243641174142</v>
      </c>
      <c r="R944">
        <f t="shared" ca="1" si="1906"/>
        <v>-6.3373074117414774E-2</v>
      </c>
      <c r="S944">
        <f t="shared" ca="1" si="1912"/>
        <v>0.2243058562496571</v>
      </c>
      <c r="T944">
        <f>IF(P944,T943+S944*$D944,0)</f>
        <v>0</v>
      </c>
      <c r="U944">
        <f>IF($P944,T944*Analysis!$B$28+Analysis!$B$29,0)</f>
        <v>0</v>
      </c>
      <c r="V944">
        <f>U944-'Flight Input'!$U944</f>
        <v>0</v>
      </c>
      <c r="W944">
        <f ca="1">MEDIAN2(R944,Analysis!$B$5,2)</f>
        <v>-6.3373074117414774E-2</v>
      </c>
      <c r="X944">
        <f t="shared" ref="X944:Y944" ca="1" si="2001">X943+W944*$D944</f>
        <v>0.2243058562496571</v>
      </c>
      <c r="Y944">
        <f t="shared" ca="1" si="2001"/>
        <v>-1.124717326879807</v>
      </c>
      <c r="AA944">
        <f ca="1">AVERAGE2(W944,Analysis!$B$6,2)</f>
        <v>-6.3373074117414774E-2</v>
      </c>
      <c r="AB944">
        <f t="shared" ref="AB944:AC944" ca="1" si="2002">AB943+AA944*$D944</f>
        <v>0.2243058562496571</v>
      </c>
      <c r="AC944">
        <f t="shared" ca="1" si="2002"/>
        <v>-1.124717326879807</v>
      </c>
      <c r="AF944">
        <f ca="1">IF(B944&gt;0,C944-Analysis!$B$14,0)</f>
        <v>-2.0516101457152658E-2</v>
      </c>
      <c r="AG944">
        <f ca="1">IF(B944&gt;0,AG943+AF944*$D944,0)</f>
        <v>0.48842200754907328</v>
      </c>
      <c r="AH944">
        <f ca="1">IF(B944&gt;0,AH943+AG944*$D944,0)</f>
        <v>-0.15889719483321324</v>
      </c>
      <c r="AI944">
        <f ca="1">IF(AND(B944&gt;Analysis!$B$39,B944&lt;Analysis!$B$40),FilterInput(AF944,Analysis!$B$34,Analysis!$B$35),0)</f>
        <v>0</v>
      </c>
      <c r="AJ944">
        <f ca="1">MEDIAN2(AI944,Analysis!$B$5,2)</f>
        <v>0</v>
      </c>
      <c r="AK944">
        <f ca="1">AVERAGE2(AJ944,Analysis!$B$6,2)</f>
        <v>0</v>
      </c>
      <c r="AL944">
        <f ca="1">INTEGRAL2(R944,$B944,AL943,R943,$B943,Analysis!$B$22)</f>
        <v>0.22430585624965702</v>
      </c>
      <c r="AM944">
        <f>IF(AND(B944&lt;Analysis!$B$40,B944&gt;0),INTEGRAL2(AL944,$B944,AM943,AL943,$B943,Analysis!$B$23),0)</f>
        <v>0</v>
      </c>
      <c r="AN944">
        <f>IF($P944,AM944*Analysis!$B$30+Analysis!$B$31,0)</f>
        <v>0</v>
      </c>
      <c r="AO944">
        <f>AN944-'Flight Input'!$U944</f>
        <v>0</v>
      </c>
      <c r="AQ944">
        <f>Analysis!$B$36*'Flight Input'!U944+IF('Flight Input'!U944 &gt; 0,Analysis!$B$37,0)</f>
        <v>0</v>
      </c>
      <c r="AR944">
        <f ca="1">_xlfn.COVARIANCE.P($AN$102:$AN$1102,'Flight Input'!U944:U1944)</f>
        <v>0</v>
      </c>
    </row>
    <row r="945" spans="1:44" x14ac:dyDescent="0.3">
      <c r="A945">
        <v>943</v>
      </c>
      <c r="B945">
        <f>'Flight Input'!M945</f>
        <v>22.050904999996419</v>
      </c>
      <c r="C945">
        <f ca="1">INDIRECT(CONCATENATE("'Flight Input'!",Analysis!$B$2,A945+2))</f>
        <v>9.8513393399999991</v>
      </c>
      <c r="D945">
        <f t="shared" si="1903"/>
        <v>1.8007999999099411E-2</v>
      </c>
      <c r="F945">
        <f t="shared" ca="1" si="1909"/>
        <v>217.24137058133701</v>
      </c>
      <c r="G945">
        <f t="shared" ca="1" si="1910"/>
        <v>2392.2042790779237</v>
      </c>
      <c r="I945">
        <f>SUM(D$2:D945)/COUNT(D$2:D945)</f>
        <v>2.332800106044643E-2</v>
      </c>
      <c r="J945">
        <f t="shared" si="1904"/>
        <v>0.77194783866984229</v>
      </c>
      <c r="L945">
        <f ca="1">VARA(C$2:C945)</f>
        <v>0.18144904814281135</v>
      </c>
      <c r="M945">
        <f t="shared" ca="1" si="1905"/>
        <v>-1.056975375829749E-2</v>
      </c>
      <c r="N945">
        <f t="shared" ca="1" si="1911"/>
        <v>1.0377637717089256</v>
      </c>
      <c r="O945" t="b">
        <f ca="1">IF(OR(O944,M945*MIN((B945-B$2)*Analysis!$B$19,1)&gt;Analysis!$B$18),TRUE,FALSE)</f>
        <v>1</v>
      </c>
      <c r="P945" t="b">
        <f>IF(OR('Flight Input'!N945=3,'Flight Input'!N945=9),TRUE,FALSE)</f>
        <v>0</v>
      </c>
      <c r="Q945">
        <f ca="1">IF(O945,Q944,SUM(C$2:C945)/COUNT(C$2:C945))+(Analysis!$D$14-500)/1000000</f>
        <v>9.8961343641174135</v>
      </c>
      <c r="R945">
        <f t="shared" ca="1" si="1906"/>
        <v>-4.4795024117414428E-2</v>
      </c>
      <c r="S945">
        <f t="shared" ca="1" si="1912"/>
        <v>0.22349918745539105</v>
      </c>
      <c r="T945">
        <f>IF(P945,T944+S945*$D945,0)</f>
        <v>0</v>
      </c>
      <c r="U945">
        <f>IF($P945,T945*Analysis!$B$28+Analysis!$B$29,0)</f>
        <v>0</v>
      </c>
      <c r="V945">
        <f>U945-'Flight Input'!$U945</f>
        <v>0</v>
      </c>
      <c r="W945">
        <f ca="1">MEDIAN2(R945,Analysis!$B$5,2)</f>
        <v>-4.4795024117414428E-2</v>
      </c>
      <c r="X945">
        <f t="shared" ref="X945:Y945" ca="1" si="2003">X944+W945*$D945</f>
        <v>0.22349918745539105</v>
      </c>
      <c r="Y945">
        <f t="shared" ca="1" si="2003"/>
        <v>-1.1206925535123116</v>
      </c>
      <c r="AA945">
        <f ca="1">AVERAGE2(W945,Analysis!$B$6,2)</f>
        <v>-4.4795024117414428E-2</v>
      </c>
      <c r="AB945">
        <f t="shared" ref="AB945:AC945" ca="1" si="2004">AB944+AA945*$D945</f>
        <v>0.22349918745539105</v>
      </c>
      <c r="AC945">
        <f t="shared" ca="1" si="2004"/>
        <v>-1.1206925535123116</v>
      </c>
      <c r="AF945">
        <f ca="1">IF(B945&gt;0,C945-Analysis!$B$14,0)</f>
        <v>-1.8280514571529238E-3</v>
      </c>
      <c r="AG945">
        <f ca="1">IF(B945&gt;0,AG944+AF945*$D945,0)</f>
        <v>0.4883890879984345</v>
      </c>
      <c r="AH945">
        <f ca="1">IF(B945&gt;0,AH944+AG945*$D945,0)</f>
        <v>-0.15010228413697727</v>
      </c>
      <c r="AI945">
        <f ca="1">IF(AND(B945&gt;Analysis!$B$39,B945&lt;Analysis!$B$40),FilterInput(AF945,Analysis!$B$34,Analysis!$B$35),0)</f>
        <v>0</v>
      </c>
      <c r="AJ945">
        <f ca="1">MEDIAN2(AI945,Analysis!$B$5,2)</f>
        <v>0</v>
      </c>
      <c r="AK945">
        <f ca="1">AVERAGE2(AJ945,Analysis!$B$6,2)</f>
        <v>0</v>
      </c>
      <c r="AL945">
        <f ca="1">INTEGRAL2(R945,$B945,AL944,R944,$B944,Analysis!$B$22)</f>
        <v>0.22349918745539096</v>
      </c>
      <c r="AM945">
        <f>IF(AND(B945&lt;Analysis!$B$40,B945&gt;0),INTEGRAL2(AL945,$B945,AM944,AL944,$B944,Analysis!$B$23),0)</f>
        <v>0</v>
      </c>
      <c r="AN945">
        <f>IF($P945,AM945*Analysis!$B$30+Analysis!$B$31,0)</f>
        <v>0</v>
      </c>
      <c r="AO945">
        <f>AN945-'Flight Input'!$U945</f>
        <v>0</v>
      </c>
      <c r="AQ945">
        <f>Analysis!$B$36*'Flight Input'!U945+IF('Flight Input'!U945 &gt; 0,Analysis!$B$37,0)</f>
        <v>0</v>
      </c>
      <c r="AR945">
        <f ca="1">_xlfn.COVARIANCE.P($AN$102:$AN$1102,'Flight Input'!U945:U1945)</f>
        <v>0</v>
      </c>
    </row>
    <row r="946" spans="1:44" x14ac:dyDescent="0.3">
      <c r="A946">
        <v>944</v>
      </c>
      <c r="B946">
        <f>'Flight Input'!M946</f>
        <v>22.10960100000375</v>
      </c>
      <c r="C946">
        <f ca="1">INDIRECT(CONCATENATE("'Flight Input'!",Analysis!$B$2,A946+2))</f>
        <v>9.836555670000001</v>
      </c>
      <c r="D946">
        <f t="shared" si="1903"/>
        <v>5.869600000733044E-2</v>
      </c>
      <c r="F946">
        <f t="shared" ca="1" si="1909"/>
        <v>217.81873705301544</v>
      </c>
      <c r="G946">
        <f t="shared" ca="1" si="1910"/>
        <v>2404.9893676695842</v>
      </c>
      <c r="I946">
        <f>SUM(D$2:D946)/COUNT(D$2:D946)</f>
        <v>2.3365467161025756E-2</v>
      </c>
      <c r="J946">
        <f t="shared" si="1904"/>
        <v>2.5120833066516637</v>
      </c>
      <c r="L946">
        <f ca="1">VARA(C$2:C946)</f>
        <v>0.18126078728979417</v>
      </c>
      <c r="M946">
        <f t="shared" ca="1" si="1905"/>
        <v>-3.2073881183329145E-3</v>
      </c>
      <c r="N946">
        <f t="shared" ca="1" si="1911"/>
        <v>-0.25186844074812309</v>
      </c>
      <c r="O946" t="b">
        <f ca="1">IF(OR(O945,M946*MIN((B946-B$2)*Analysis!$B$19,1)&gt;Analysis!$B$18),TRUE,FALSE)</f>
        <v>1</v>
      </c>
      <c r="P946" t="b">
        <f>IF(OR('Flight Input'!N946=3,'Flight Input'!N946=9),TRUE,FALSE)</f>
        <v>0</v>
      </c>
      <c r="Q946">
        <f ca="1">IF(O946,Q945,SUM(C$2:C946)/COUNT(C$2:C946))+(Analysis!$D$14-500)/1000000</f>
        <v>9.8962443641174129</v>
      </c>
      <c r="R946">
        <f t="shared" ca="1" si="1906"/>
        <v>-5.9688694117411956E-2</v>
      </c>
      <c r="S946">
        <f t="shared" ca="1" si="1912"/>
        <v>0.21999569986503789</v>
      </c>
      <c r="T946">
        <f>IF(P946,T945+S946*$D946,0)</f>
        <v>0</v>
      </c>
      <c r="U946">
        <f>IF($P946,T946*Analysis!$B$28+Analysis!$B$29,0)</f>
        <v>0</v>
      </c>
      <c r="V946">
        <f>U946-'Flight Input'!$U946</f>
        <v>0</v>
      </c>
      <c r="W946">
        <f ca="1">MEDIAN2(R946,Analysis!$B$5,2)</f>
        <v>-5.9688694117411956E-2</v>
      </c>
      <c r="X946">
        <f t="shared" ref="X946:Y946" ca="1" si="2005">X945+W946*$D946</f>
        <v>0.21999569986503789</v>
      </c>
      <c r="Y946">
        <f t="shared" ca="1" si="2005"/>
        <v>-1.1077796859114206</v>
      </c>
      <c r="AA946">
        <f ca="1">AVERAGE2(W946,Analysis!$B$6,2)</f>
        <v>-5.9688694117411956E-2</v>
      </c>
      <c r="AB946">
        <f t="shared" ref="AB946:AC946" ca="1" si="2006">AB945+AA946*$D946</f>
        <v>0.21999569986503789</v>
      </c>
      <c r="AC946">
        <f t="shared" ca="1" si="2006"/>
        <v>-1.1077796859114206</v>
      </c>
      <c r="AF946">
        <f ca="1">IF(B946&gt;0,C946-Analysis!$B$14,0)</f>
        <v>-1.6611721457151063E-2</v>
      </c>
      <c r="AG946">
        <f ca="1">IF(B946&gt;0,AG945+AF946*$D946,0)</f>
        <v>0.48741404639566377</v>
      </c>
      <c r="AH946">
        <f ca="1">IF(B946&gt;0,AH945+AG946*$D946,0)</f>
        <v>-0.12149302926616443</v>
      </c>
      <c r="AI946">
        <f ca="1">IF(AND(B946&gt;Analysis!$B$39,B946&lt;Analysis!$B$40),FilterInput(AF946,Analysis!$B$34,Analysis!$B$35),0)</f>
        <v>0</v>
      </c>
      <c r="AJ946">
        <f ca="1">MEDIAN2(AI946,Analysis!$B$5,2)</f>
        <v>0</v>
      </c>
      <c r="AK946">
        <f ca="1">AVERAGE2(AJ946,Analysis!$B$6,2)</f>
        <v>0</v>
      </c>
      <c r="AL946">
        <f ca="1">INTEGRAL2(R946,$B946,AL945,R945,$B945,Analysis!$B$22)</f>
        <v>0.21999569986503781</v>
      </c>
      <c r="AM946">
        <f>IF(AND(B946&lt;Analysis!$B$40,B946&gt;0),INTEGRAL2(AL946,$B946,AM945,AL945,$B945,Analysis!$B$23),0)</f>
        <v>0</v>
      </c>
      <c r="AN946">
        <f>IF($P946,AM946*Analysis!$B$30+Analysis!$B$31,0)</f>
        <v>0</v>
      </c>
      <c r="AO946">
        <f>AN946-'Flight Input'!$U946</f>
        <v>0</v>
      </c>
      <c r="AQ946">
        <f>Analysis!$B$36*'Flight Input'!U946+IF('Flight Input'!U946 &gt; 0,Analysis!$B$37,0)</f>
        <v>0</v>
      </c>
      <c r="AR946">
        <f ca="1">_xlfn.COVARIANCE.P($AN$102:$AN$1102,'Flight Input'!U946:U1946)</f>
        <v>0</v>
      </c>
    </row>
    <row r="947" spans="1:44" x14ac:dyDescent="0.3">
      <c r="A947">
        <v>945</v>
      </c>
      <c r="B947">
        <f>'Flight Input'!M947</f>
        <v>22.129606000002241</v>
      </c>
      <c r="C947">
        <f ca="1">INDIRECT(CONCATENATE("'Flight Input'!",Analysis!$B$2,A947+2))</f>
        <v>9.863768610000001</v>
      </c>
      <c r="D947">
        <f t="shared" si="1903"/>
        <v>2.0004999998491257E-2</v>
      </c>
      <c r="F947">
        <f t="shared" ca="1" si="1909"/>
        <v>218.01606174404361</v>
      </c>
      <c r="G947">
        <f t="shared" ca="1" si="1910"/>
        <v>2409.3507789844448</v>
      </c>
      <c r="I947">
        <f>SUM(D$2:D947)/COUNT(D$2:D947)</f>
        <v>2.3361911111118312E-2</v>
      </c>
      <c r="J947">
        <f t="shared" si="1904"/>
        <v>0.85630836892323225</v>
      </c>
      <c r="L947">
        <f ca="1">VARA(C$2:C947)</f>
        <v>0.18107018709083256</v>
      </c>
      <c r="M947">
        <f t="shared" ca="1" si="1905"/>
        <v>-9.5276280417887979E-3</v>
      </c>
      <c r="N947">
        <f t="shared" ca="1" si="1911"/>
        <v>1.3603069233717784</v>
      </c>
      <c r="O947" t="b">
        <f ca="1">IF(OR(O946,M947*MIN((B947-B$2)*Analysis!$B$19,1)&gt;Analysis!$B$18),TRUE,FALSE)</f>
        <v>1</v>
      </c>
      <c r="P947" t="b">
        <f>IF(OR('Flight Input'!N947=3,'Flight Input'!N947=9),TRUE,FALSE)</f>
        <v>0</v>
      </c>
      <c r="Q947">
        <f ca="1">IF(O947,Q946,SUM(C$2:C947)/COUNT(C$2:C947))+(Analysis!$D$14-500)/1000000</f>
        <v>9.8963543641174123</v>
      </c>
      <c r="R947">
        <f t="shared" ca="1" si="1906"/>
        <v>-3.258575411741127E-2</v>
      </c>
      <c r="S947">
        <f t="shared" ca="1" si="1912"/>
        <v>0.21934382185396825</v>
      </c>
      <c r="T947">
        <f>IF(P947,T946+S947*$D947,0)</f>
        <v>0</v>
      </c>
      <c r="U947">
        <f>IF($P947,T947*Analysis!$B$28+Analysis!$B$29,0)</f>
        <v>0</v>
      </c>
      <c r="V947">
        <f>U947-'Flight Input'!$U947</f>
        <v>0</v>
      </c>
      <c r="W947">
        <f ca="1">MEDIAN2(R947,Analysis!$B$5,2)</f>
        <v>-3.258575411741127E-2</v>
      </c>
      <c r="X947">
        <f t="shared" ref="X947:Y947" ca="1" si="2007">X946+W947*$D947</f>
        <v>0.21934382185396825</v>
      </c>
      <c r="Y947">
        <f t="shared" ca="1" si="2007"/>
        <v>-1.103391712755563</v>
      </c>
      <c r="AA947">
        <f ca="1">AVERAGE2(W947,Analysis!$B$6,2)</f>
        <v>-3.258575411741127E-2</v>
      </c>
      <c r="AB947">
        <f t="shared" ref="AB947:AC947" ca="1" si="2008">AB946+AA947*$D947</f>
        <v>0.21934382185396825</v>
      </c>
      <c r="AC947">
        <f t="shared" ca="1" si="2008"/>
        <v>-1.103391712755563</v>
      </c>
      <c r="AF947">
        <f ca="1">IF(B947&gt;0,C947-Analysis!$B$14,0)</f>
        <v>1.0601218542849011E-2</v>
      </c>
      <c r="AG947">
        <f ca="1">IF(B947&gt;0,AG946+AF947*$D947,0)</f>
        <v>0.48762612377259745</v>
      </c>
      <c r="AH947">
        <f ca="1">IF(B947&gt;0,AH946+AG947*$D947,0)</f>
        <v>-0.11173806866082932</v>
      </c>
      <c r="AI947">
        <f ca="1">IF(AND(B947&gt;Analysis!$B$39,B947&lt;Analysis!$B$40),FilterInput(AF947,Analysis!$B$34,Analysis!$B$35),0)</f>
        <v>0</v>
      </c>
      <c r="AJ947">
        <f ca="1">MEDIAN2(AI947,Analysis!$B$5,2)</f>
        <v>0</v>
      </c>
      <c r="AK947">
        <f ca="1">AVERAGE2(AJ947,Analysis!$B$6,2)</f>
        <v>0</v>
      </c>
      <c r="AL947">
        <f ca="1">INTEGRAL2(R947,$B947,AL946,R946,$B946,Analysis!$B$22)</f>
        <v>0.21934382185396817</v>
      </c>
      <c r="AM947">
        <f>IF(AND(B947&lt;Analysis!$B$40,B947&gt;0),INTEGRAL2(AL947,$B947,AM946,AL946,$B946,Analysis!$B$23),0)</f>
        <v>0</v>
      </c>
      <c r="AN947">
        <f>IF($P947,AM947*Analysis!$B$30+Analysis!$B$31,0)</f>
        <v>0</v>
      </c>
      <c r="AO947">
        <f>AN947-'Flight Input'!$U947</f>
        <v>0</v>
      </c>
      <c r="AQ947">
        <f>Analysis!$B$36*'Flight Input'!U947+IF('Flight Input'!U947 &gt; 0,Analysis!$B$37,0)</f>
        <v>0</v>
      </c>
      <c r="AR947">
        <f ca="1">_xlfn.COVARIANCE.P($AN$102:$AN$1102,'Flight Input'!U947:U1947)</f>
        <v>0</v>
      </c>
    </row>
    <row r="948" spans="1:44" x14ac:dyDescent="0.3">
      <c r="A948">
        <v>946</v>
      </c>
      <c r="B948">
        <f>'Flight Input'!M948</f>
        <v>22.153552999996464</v>
      </c>
      <c r="C948">
        <f ca="1">INDIRECT(CONCATENATE("'Flight Input'!",Analysis!$B$2,A948+2))</f>
        <v>9.8877834900000021</v>
      </c>
      <c r="D948">
        <f t="shared" si="1903"/>
        <v>2.3946999994223006E-2</v>
      </c>
      <c r="F948">
        <f t="shared" ca="1" si="1909"/>
        <v>218.25284449522152</v>
      </c>
      <c r="G948">
        <f t="shared" ca="1" si="1910"/>
        <v>2414.5772798503108</v>
      </c>
      <c r="I948">
        <f>SUM(D$2:D948)/COUNT(D$2:D948)</f>
        <v>2.3362529598309752E-2</v>
      </c>
      <c r="J948">
        <f t="shared" si="1904"/>
        <v>1.0250174277341757</v>
      </c>
      <c r="L948">
        <f ca="1">VARA(C$2:C948)</f>
        <v>0.1808788820654938</v>
      </c>
      <c r="M948">
        <f t="shared" ca="1" si="1905"/>
        <v>-7.988684402426699E-3</v>
      </c>
      <c r="N948">
        <f t="shared" ca="1" si="1911"/>
        <v>1.0028345933016427</v>
      </c>
      <c r="O948" t="b">
        <f ca="1">IF(OR(O947,M948*MIN((B948-B$2)*Analysis!$B$19,1)&gt;Analysis!$B$18),TRUE,FALSE)</f>
        <v>1</v>
      </c>
      <c r="P948" t="b">
        <f>IF(OR('Flight Input'!N948=3,'Flight Input'!N948=9),TRUE,FALSE)</f>
        <v>0</v>
      </c>
      <c r="Q948">
        <f ca="1">IF(O948,Q947,SUM(C$2:C948)/COUNT(C$2:C948))+(Analysis!$D$14-500)/1000000</f>
        <v>9.8964643641174117</v>
      </c>
      <c r="R948">
        <f t="shared" ca="1" si="1906"/>
        <v>-8.6808741174095871E-3</v>
      </c>
      <c r="S948">
        <f t="shared" ca="1" si="1912"/>
        <v>0.2191359409615288</v>
      </c>
      <c r="T948">
        <f>IF(P948,T947+S948*$D948,0)</f>
        <v>0</v>
      </c>
      <c r="U948">
        <f>IF($P948,T948*Analysis!$B$28+Analysis!$B$29,0)</f>
        <v>0</v>
      </c>
      <c r="V948">
        <f>U948-'Flight Input'!$U948</f>
        <v>0</v>
      </c>
      <c r="W948">
        <f ca="1">MEDIAN2(R948,Analysis!$B$5,2)</f>
        <v>-8.6808741174095871E-3</v>
      </c>
      <c r="X948">
        <f t="shared" ref="X948:Y948" ca="1" si="2009">X947+W948*$D948</f>
        <v>0.2191359409615288</v>
      </c>
      <c r="Y948">
        <f t="shared" ca="1" si="2009"/>
        <v>-1.0981440643786233</v>
      </c>
      <c r="AA948">
        <f ca="1">AVERAGE2(W948,Analysis!$B$6,2)</f>
        <v>-8.6808741174095871E-3</v>
      </c>
      <c r="AB948">
        <f t="shared" ref="AB948:AC948" ca="1" si="2010">AB947+AA948*$D948</f>
        <v>0.2191359409615288</v>
      </c>
      <c r="AC948">
        <f t="shared" ca="1" si="2010"/>
        <v>-1.0981440643786233</v>
      </c>
      <c r="AF948">
        <f ca="1">IF(B948&gt;0,C948-Analysis!$B$14,0)</f>
        <v>3.4616098542850082E-2</v>
      </c>
      <c r="AG948">
        <f ca="1">IF(B948&gt;0,AG947+AF948*$D948,0)</f>
        <v>0.48845507548420308</v>
      </c>
      <c r="AH948">
        <f ca="1">IF(B948&gt;0,AH947+AG948*$D948,0)</f>
        <v>-0.10004103497103091</v>
      </c>
      <c r="AI948">
        <f ca="1">IF(AND(B948&gt;Analysis!$B$39,B948&lt;Analysis!$B$40),FilterInput(AF948,Analysis!$B$34,Analysis!$B$35),0)</f>
        <v>0</v>
      </c>
      <c r="AJ948">
        <f ca="1">MEDIAN2(AI948,Analysis!$B$5,2)</f>
        <v>0</v>
      </c>
      <c r="AK948">
        <f ca="1">AVERAGE2(AJ948,Analysis!$B$6,2)</f>
        <v>0</v>
      </c>
      <c r="AL948">
        <f ca="1">INTEGRAL2(R948,$B948,AL947,R947,$B947,Analysis!$B$22)</f>
        <v>0.21913594096152872</v>
      </c>
      <c r="AM948">
        <f>IF(AND(B948&lt;Analysis!$B$40,B948&gt;0),INTEGRAL2(AL948,$B948,AM947,AL947,$B947,Analysis!$B$23),0)</f>
        <v>0</v>
      </c>
      <c r="AN948">
        <f>IF($P948,AM948*Analysis!$B$30+Analysis!$B$31,0)</f>
        <v>0</v>
      </c>
      <c r="AO948">
        <f>AN948-'Flight Input'!$U948</f>
        <v>0</v>
      </c>
      <c r="AQ948">
        <f>Analysis!$B$36*'Flight Input'!U948+IF('Flight Input'!U948 &gt; 0,Analysis!$B$37,0)</f>
        <v>0</v>
      </c>
      <c r="AR948">
        <f ca="1">_xlfn.COVARIANCE.P($AN$102:$AN$1102,'Flight Input'!U948:U1948)</f>
        <v>0</v>
      </c>
    </row>
    <row r="949" spans="1:44" x14ac:dyDescent="0.3">
      <c r="A949">
        <v>947</v>
      </c>
      <c r="B949">
        <f>'Flight Input'!M949</f>
        <v>22.216033999997308</v>
      </c>
      <c r="C949">
        <f ca="1">INDIRECT(CONCATENATE("'Flight Input'!",Analysis!$B$2,A949+2))</f>
        <v>9.9110920500000006</v>
      </c>
      <c r="D949">
        <f t="shared" si="1903"/>
        <v>6.2481000000843778E-2</v>
      </c>
      <c r="F949">
        <f t="shared" ca="1" si="1909"/>
        <v>218.87209943760593</v>
      </c>
      <c r="G949">
        <f t="shared" ca="1" si="1910"/>
        <v>2428.2526274954566</v>
      </c>
      <c r="I949">
        <f>SUM(D$2:D949)/COUNT(D$2:D949)</f>
        <v>2.3403837381205776E-2</v>
      </c>
      <c r="J949">
        <f t="shared" si="1904"/>
        <v>2.6696904009006035</v>
      </c>
      <c r="L949">
        <f ca="1">VARA(C$2:C949)</f>
        <v>0.18068807330894868</v>
      </c>
      <c r="M949">
        <f t="shared" ca="1" si="1905"/>
        <v>-3.0538684806988058E-3</v>
      </c>
      <c r="N949">
        <f t="shared" ca="1" si="1911"/>
        <v>0.37305036730660052</v>
      </c>
      <c r="O949" t="b">
        <f ca="1">IF(OR(O948,M949*MIN((B949-B$2)*Analysis!$B$19,1)&gt;Analysis!$B$18),TRUE,FALSE)</f>
        <v>1</v>
      </c>
      <c r="P949" t="b">
        <f>IF(OR('Flight Input'!N949=3,'Flight Input'!N949=9),TRUE,FALSE)</f>
        <v>0</v>
      </c>
      <c r="Q949">
        <f ca="1">IF(O949,Q948,SUM(C$2:C949)/COUNT(C$2:C949))+(Analysis!$D$14-500)/1000000</f>
        <v>9.8965743641174111</v>
      </c>
      <c r="R949">
        <f t="shared" ca="1" si="1906"/>
        <v>1.4517685882589504E-2</v>
      </c>
      <c r="S949">
        <f t="shared" ca="1" si="1912"/>
        <v>0.22004302049317112</v>
      </c>
      <c r="T949">
        <f>IF(P949,T948+S949*$D949,0)</f>
        <v>0</v>
      </c>
      <c r="U949">
        <f>IF($P949,T949*Analysis!$B$28+Analysis!$B$29,0)</f>
        <v>0</v>
      </c>
      <c r="V949">
        <f>U949-'Flight Input'!$U949</f>
        <v>0</v>
      </c>
      <c r="W949">
        <f ca="1">MEDIAN2(R949,Analysis!$B$5,2)</f>
        <v>1.4517685882589504E-2</v>
      </c>
      <c r="X949">
        <f t="shared" ref="X949:Y949" ca="1" si="2011">X948+W949*$D949</f>
        <v>0.22004302049317112</v>
      </c>
      <c r="Y949">
        <f t="shared" ca="1" si="2011"/>
        <v>-1.0843955564150038</v>
      </c>
      <c r="AA949">
        <f ca="1">AVERAGE2(W949,Analysis!$B$6,2)</f>
        <v>1.4517685882589504E-2</v>
      </c>
      <c r="AB949">
        <f t="shared" ref="AB949:AC949" ca="1" si="2012">AB948+AA949*$D949</f>
        <v>0.22004302049317112</v>
      </c>
      <c r="AC949">
        <f t="shared" ca="1" si="2012"/>
        <v>-1.0843955564150038</v>
      </c>
      <c r="AF949">
        <f ca="1">IF(B949&gt;0,C949-Analysis!$B$14,0)</f>
        <v>5.7924658542848562E-2</v>
      </c>
      <c r="AG949">
        <f ca="1">IF(B949&gt;0,AG948+AF949*$D949,0)</f>
        <v>0.4920742660746677</v>
      </c>
      <c r="AH949">
        <f ca="1">IF(B949&gt;0,AH948+AG949*$D949,0)</f>
        <v>-6.9295742752004397E-2</v>
      </c>
      <c r="AI949">
        <f ca="1">IF(AND(B949&gt;Analysis!$B$39,B949&lt;Analysis!$B$40),FilterInput(AF949,Analysis!$B$34,Analysis!$B$35),0)</f>
        <v>0</v>
      </c>
      <c r="AJ949">
        <f ca="1">MEDIAN2(AI949,Analysis!$B$5,2)</f>
        <v>0</v>
      </c>
      <c r="AK949">
        <f ca="1">AVERAGE2(AJ949,Analysis!$B$6,2)</f>
        <v>0</v>
      </c>
      <c r="AL949">
        <f ca="1">INTEGRAL2(R949,$B949,AL948,R948,$B948,Analysis!$B$22)</f>
        <v>0.22004302049317104</v>
      </c>
      <c r="AM949">
        <f>IF(AND(B949&lt;Analysis!$B$40,B949&gt;0),INTEGRAL2(AL949,$B949,AM948,AL948,$B948,Analysis!$B$23),0)</f>
        <v>0</v>
      </c>
      <c r="AN949">
        <f>IF($P949,AM949*Analysis!$B$30+Analysis!$B$31,0)</f>
        <v>0</v>
      </c>
      <c r="AO949">
        <f>AN949-'Flight Input'!$U949</f>
        <v>0</v>
      </c>
      <c r="AQ949">
        <f>Analysis!$B$36*'Flight Input'!U949+IF('Flight Input'!U949 &gt; 0,Analysis!$B$37,0)</f>
        <v>0</v>
      </c>
      <c r="AR949">
        <f ca="1">_xlfn.COVARIANCE.P($AN$102:$AN$1102,'Flight Input'!U949:U1949)</f>
        <v>0</v>
      </c>
    </row>
    <row r="950" spans="1:44" x14ac:dyDescent="0.3">
      <c r="A950">
        <v>948</v>
      </c>
      <c r="B950">
        <f>'Flight Input'!M950</f>
        <v>22.269459999995888</v>
      </c>
      <c r="C950">
        <f ca="1">INDIRECT(CONCATENATE("'Flight Input'!",Analysis!$B$2,A950+2))</f>
        <v>9.8684774100000023</v>
      </c>
      <c r="D950">
        <f t="shared" si="1903"/>
        <v>5.3425999998580664E-2</v>
      </c>
      <c r="F950">
        <f t="shared" ca="1" si="1909"/>
        <v>219.39933271169858</v>
      </c>
      <c r="G950">
        <f t="shared" ca="1" si="1910"/>
        <v>2439.9742562446004</v>
      </c>
      <c r="I950">
        <f>SUM(D$2:D950)/COUNT(D$2:D950)</f>
        <v>2.3435506329114401E-2</v>
      </c>
      <c r="J950">
        <f t="shared" si="1904"/>
        <v>2.2797032523341931</v>
      </c>
      <c r="L950">
        <f ca="1">VARA(C$2:C950)</f>
        <v>0.18049836605100708</v>
      </c>
      <c r="M950">
        <f t="shared" ca="1" si="1905"/>
        <v>-3.5508414993942234E-3</v>
      </c>
      <c r="N950">
        <f t="shared" ca="1" si="1911"/>
        <v>-0.79763860294857147</v>
      </c>
      <c r="O950" t="b">
        <f ca="1">IF(OR(O949,M950*MIN((B950-B$2)*Analysis!$B$19,1)&gt;Analysis!$B$18),TRUE,FALSE)</f>
        <v>1</v>
      </c>
      <c r="P950" t="b">
        <f>IF(OR('Flight Input'!N950=3,'Flight Input'!N950=9),TRUE,FALSE)</f>
        <v>0</v>
      </c>
      <c r="Q950">
        <f ca="1">IF(O950,Q949,SUM(C$2:C950)/COUNT(C$2:C950))+(Analysis!$D$14-500)/1000000</f>
        <v>9.8966843641174105</v>
      </c>
      <c r="R950">
        <f t="shared" ca="1" si="1906"/>
        <v>-2.8206954117408145E-2</v>
      </c>
      <c r="S950">
        <f t="shared" ca="1" si="1912"/>
        <v>0.2185360357625345</v>
      </c>
      <c r="T950">
        <f>IF(P950,T949+S950*$D950,0)</f>
        <v>0</v>
      </c>
      <c r="U950">
        <f>IF($P950,T950*Analysis!$B$28+Analysis!$B$29,0)</f>
        <v>0</v>
      </c>
      <c r="V950">
        <f>U950-'Flight Input'!$U950</f>
        <v>0</v>
      </c>
      <c r="W950">
        <f ca="1">MEDIAN2(R950,Analysis!$B$5,2)</f>
        <v>-2.8206954117408145E-2</v>
      </c>
      <c r="X950">
        <f t="shared" ref="X950:Y950" ca="1" si="2013">X949+W950*$D950</f>
        <v>0.2185360357625345</v>
      </c>
      <c r="Y950">
        <f t="shared" ca="1" si="2013"/>
        <v>-1.0727200501686649</v>
      </c>
      <c r="AA950">
        <f ca="1">AVERAGE2(W950,Analysis!$B$6,2)</f>
        <v>-2.8206954117408145E-2</v>
      </c>
      <c r="AB950">
        <f t="shared" ref="AB950:AC950" ca="1" si="2014">AB949+AA950*$D950</f>
        <v>0.2185360357625345</v>
      </c>
      <c r="AC950">
        <f t="shared" ca="1" si="2014"/>
        <v>-1.0727200501686649</v>
      </c>
      <c r="AF950">
        <f ca="1">IF(B950&gt;0,C950-Analysis!$B$14,0)</f>
        <v>1.5310018542850301E-2</v>
      </c>
      <c r="AG950">
        <f ca="1">IF(B950&gt;0,AG949+AF950*$D950,0)</f>
        <v>0.49289221912531628</v>
      </c>
      <c r="AH950">
        <f ca="1">IF(B950&gt;0,AH949+AG950*$D950,0)</f>
        <v>-4.2962483053714834E-2</v>
      </c>
      <c r="AI950">
        <f ca="1">IF(AND(B950&gt;Analysis!$B$39,B950&lt;Analysis!$B$40),FilterInput(AF950,Analysis!$B$34,Analysis!$B$35),0)</f>
        <v>0</v>
      </c>
      <c r="AJ950">
        <f ca="1">MEDIAN2(AI950,Analysis!$B$5,2)</f>
        <v>0</v>
      </c>
      <c r="AK950">
        <f ca="1">AVERAGE2(AJ950,Analysis!$B$6,2)</f>
        <v>0</v>
      </c>
      <c r="AL950">
        <f ca="1">INTEGRAL2(R950,$B950,AL949,R949,$B949,Analysis!$B$22)</f>
        <v>0.21853603576253441</v>
      </c>
      <c r="AM950">
        <f>IF(AND(B950&lt;Analysis!$B$40,B950&gt;0),INTEGRAL2(AL950,$B950,AM949,AL949,$B949,Analysis!$B$23),0)</f>
        <v>0</v>
      </c>
      <c r="AN950">
        <f>IF($P950,AM950*Analysis!$B$30+Analysis!$B$31,0)</f>
        <v>0</v>
      </c>
      <c r="AO950">
        <f>AN950-'Flight Input'!$U950</f>
        <v>0</v>
      </c>
      <c r="AQ950">
        <f>Analysis!$B$36*'Flight Input'!U950+IF('Flight Input'!U950 &gt; 0,Analysis!$B$37,0)</f>
        <v>0</v>
      </c>
      <c r="AR950">
        <f ca="1">_xlfn.COVARIANCE.P($AN$102:$AN$1102,'Flight Input'!U950:U1950)</f>
        <v>0</v>
      </c>
    </row>
    <row r="951" spans="1:44" x14ac:dyDescent="0.3">
      <c r="A951">
        <v>949</v>
      </c>
      <c r="B951">
        <f>'Flight Input'!M951</f>
        <v>22.339386999999988</v>
      </c>
      <c r="C951">
        <f ca="1">INDIRECT(CONCATENATE("'Flight Input'!",Analysis!$B$2,A951+2))</f>
        <v>9.8495931599999995</v>
      </c>
      <c r="D951">
        <f t="shared" si="1903"/>
        <v>6.9927000004099682E-2</v>
      </c>
      <c r="F951">
        <f t="shared" ca="1" si="1909"/>
        <v>220.08808521263828</v>
      </c>
      <c r="G951">
        <f t="shared" ca="1" si="1910"/>
        <v>2455.364355780167</v>
      </c>
      <c r="I951">
        <f>SUM(D$2:D951)/COUNT(D$2:D951)</f>
        <v>2.3484496311912066E-2</v>
      </c>
      <c r="J951">
        <f t="shared" si="1904"/>
        <v>2.9775814254372803</v>
      </c>
      <c r="L951">
        <f ca="1">VARA(C$2:C951)</f>
        <v>0.18031058757359872</v>
      </c>
      <c r="M951">
        <f t="shared" ca="1" si="1905"/>
        <v>-2.6853501136521419E-3</v>
      </c>
      <c r="N951">
        <f t="shared" ca="1" si="1911"/>
        <v>-0.27005663047028583</v>
      </c>
      <c r="O951" t="b">
        <f ca="1">IF(OR(O950,M951*MIN((B951-B$2)*Analysis!$B$19,1)&gt;Analysis!$B$18),TRUE,FALSE)</f>
        <v>1</v>
      </c>
      <c r="P951" t="b">
        <f>IF(OR('Flight Input'!N951=3,'Flight Input'!N951=9),TRUE,FALSE)</f>
        <v>0</v>
      </c>
      <c r="Q951">
        <f ca="1">IF(O951,Q950,SUM(C$2:C951)/COUNT(C$2:C951))+(Analysis!$D$14-500)/1000000</f>
        <v>9.8967943641174099</v>
      </c>
      <c r="R951">
        <f t="shared" ca="1" si="1906"/>
        <v>-4.7201204117410356E-2</v>
      </c>
      <c r="S951">
        <f t="shared" ca="1" si="1912"/>
        <v>0.21523539716202283</v>
      </c>
      <c r="T951">
        <f>IF(P951,T950+S951*$D951,0)</f>
        <v>0</v>
      </c>
      <c r="U951">
        <f>IF($P951,T951*Analysis!$B$28+Analysis!$B$29,0)</f>
        <v>0</v>
      </c>
      <c r="V951">
        <f>U951-'Flight Input'!$U951</f>
        <v>0</v>
      </c>
      <c r="W951">
        <f ca="1">MEDIAN2(R951,Analysis!$B$5,2)</f>
        <v>-4.7201204117410356E-2</v>
      </c>
      <c r="X951">
        <f t="shared" ref="X951:Y951" ca="1" si="2015">X950+W951*$D951</f>
        <v>0.21523539716202283</v>
      </c>
      <c r="Y951">
        <f t="shared" ca="1" si="2015"/>
        <v>-1.0576692845504336</v>
      </c>
      <c r="AA951">
        <f ca="1">AVERAGE2(W951,Analysis!$B$6,2)</f>
        <v>-4.7201204117410356E-2</v>
      </c>
      <c r="AB951">
        <f t="shared" ref="AB951:AC951" ca="1" si="2016">AB950+AA951*$D951</f>
        <v>0.21523539716202283</v>
      </c>
      <c r="AC951">
        <f t="shared" ca="1" si="2016"/>
        <v>-1.0576692845504336</v>
      </c>
      <c r="AF951">
        <f ca="1">IF(B951&gt;0,C951-Analysis!$B$14,0)</f>
        <v>-3.5742314571525213E-3</v>
      </c>
      <c r="AG951">
        <f ca="1">IF(B951&gt;0,AG950+AF951*$D951,0)</f>
        <v>0.49264228384219733</v>
      </c>
      <c r="AH951">
        <f ca="1">IF(B951&gt;0,AH950+AG951*$D951,0)</f>
        <v>-8.5134860694618258E-3</v>
      </c>
      <c r="AI951">
        <f ca="1">IF(AND(B951&gt;Analysis!$B$39,B951&lt;Analysis!$B$40),FilterInput(AF951,Analysis!$B$34,Analysis!$B$35),0)</f>
        <v>0</v>
      </c>
      <c r="AJ951">
        <f ca="1">MEDIAN2(AI951,Analysis!$B$5,2)</f>
        <v>0</v>
      </c>
      <c r="AK951">
        <f ca="1">AVERAGE2(AJ951,Analysis!$B$6,2)</f>
        <v>0</v>
      </c>
      <c r="AL951">
        <f ca="1">INTEGRAL2(R951,$B951,AL950,R950,$B950,Analysis!$B$22)</f>
        <v>0.21523539716202275</v>
      </c>
      <c r="AM951">
        <f>IF(AND(B951&lt;Analysis!$B$40,B951&gt;0),INTEGRAL2(AL951,$B951,AM950,AL950,$B950,Analysis!$B$23),0)</f>
        <v>0</v>
      </c>
      <c r="AN951">
        <f>IF($P951,AM951*Analysis!$B$30+Analysis!$B$31,0)</f>
        <v>0</v>
      </c>
      <c r="AO951">
        <f>AN951-'Flight Input'!$U951</f>
        <v>0</v>
      </c>
      <c r="AQ951">
        <f>Analysis!$B$36*'Flight Input'!U951+IF('Flight Input'!U951 &gt; 0,Analysis!$B$37,0)</f>
        <v>0</v>
      </c>
      <c r="AR951">
        <f ca="1">_xlfn.COVARIANCE.P($AN$102:$AN$1102,'Flight Input'!U951:U1951)</f>
        <v>0</v>
      </c>
    </row>
    <row r="952" spans="1:44" x14ac:dyDescent="0.3">
      <c r="A952">
        <v>950</v>
      </c>
      <c r="B952">
        <f>'Flight Input'!M952</f>
        <v>22.35994500000379</v>
      </c>
      <c r="C952">
        <f ca="1">INDIRECT(CONCATENATE("'Flight Input'!",Analysis!$B$2,A952+2))</f>
        <v>9.8498972700000014</v>
      </c>
      <c r="D952">
        <f t="shared" si="1903"/>
        <v>2.055800000380259E-2</v>
      </c>
      <c r="F952">
        <f t="shared" ca="1" si="1909"/>
        <v>220.29057940075239</v>
      </c>
      <c r="G952">
        <f t="shared" ca="1" si="1910"/>
        <v>2459.8930895123253</v>
      </c>
      <c r="I952">
        <f>SUM(D$2:D952)/COUNT(D$2:D952)</f>
        <v>2.3481415789482478E-2</v>
      </c>
      <c r="J952">
        <f t="shared" si="1904"/>
        <v>0.87550087218380968</v>
      </c>
      <c r="L952">
        <f ca="1">VARA(C$2:C952)</f>
        <v>0.18012316879923551</v>
      </c>
      <c r="M952">
        <f t="shared" ca="1" si="1905"/>
        <v>-9.1165859679220047E-3</v>
      </c>
      <c r="N952">
        <f t="shared" ca="1" si="1911"/>
        <v>1.4792781396322846E-2</v>
      </c>
      <c r="O952" t="b">
        <f ca="1">IF(OR(O951,M952*MIN((B952-B$2)*Analysis!$B$19,1)&gt;Analysis!$B$18),TRUE,FALSE)</f>
        <v>1</v>
      </c>
      <c r="P952" t="b">
        <f>IF(OR('Flight Input'!N952=3,'Flight Input'!N952=9),TRUE,FALSE)</f>
        <v>0</v>
      </c>
      <c r="Q952">
        <f ca="1">IF(O952,Q951,SUM(C$2:C952)/COUNT(C$2:C952))+(Analysis!$D$14-500)/1000000</f>
        <v>9.8969043641174093</v>
      </c>
      <c r="R952">
        <f t="shared" ca="1" si="1906"/>
        <v>-4.7007094117407888E-2</v>
      </c>
      <c r="S952">
        <f t="shared" ca="1" si="1912"/>
        <v>0.21426902532097841</v>
      </c>
      <c r="T952">
        <f>IF(P952,T951+S952*$D952,0)</f>
        <v>0</v>
      </c>
      <c r="U952">
        <f>IF($P952,T952*Analysis!$B$28+Analysis!$B$29,0)</f>
        <v>0</v>
      </c>
      <c r="V952">
        <f>U952-'Flight Input'!$U952</f>
        <v>0</v>
      </c>
      <c r="W952">
        <f ca="1">MEDIAN2(R952,Analysis!$B$5,2)</f>
        <v>-4.7007094117407888E-2</v>
      </c>
      <c r="X952">
        <f t="shared" ref="X952:Y952" ca="1" si="2017">X951+W952*$D952</f>
        <v>0.21426902532097841</v>
      </c>
      <c r="Y952">
        <f t="shared" ca="1" si="2017"/>
        <v>-1.0532643419270702</v>
      </c>
      <c r="AA952">
        <f ca="1">AVERAGE2(W952,Analysis!$B$6,2)</f>
        <v>-4.7007094117407888E-2</v>
      </c>
      <c r="AB952">
        <f t="shared" ref="AB952:AC952" ca="1" si="2018">AB951+AA952*$D952</f>
        <v>0.21426902532097841</v>
      </c>
      <c r="AC952">
        <f t="shared" ca="1" si="2018"/>
        <v>-1.0532643419270702</v>
      </c>
      <c r="AF952">
        <f ca="1">IF(B952&gt;0,C952-Analysis!$B$14,0)</f>
        <v>-3.2701214571506654E-3</v>
      </c>
      <c r="AG952">
        <f ca="1">IF(B952&gt;0,AG951+AF952*$D952,0)</f>
        <v>0.4925750566852688</v>
      </c>
      <c r="AH952">
        <f ca="1">IF(B952&gt;0,AH951+AG952*$D952,0)</f>
        <v>1.6128719477469904E-3</v>
      </c>
      <c r="AI952">
        <f ca="1">IF(AND(B952&gt;Analysis!$B$39,B952&lt;Analysis!$B$40),FilterInput(AF952,Analysis!$B$34,Analysis!$B$35),0)</f>
        <v>0</v>
      </c>
      <c r="AJ952">
        <f ca="1">MEDIAN2(AI952,Analysis!$B$5,2)</f>
        <v>0</v>
      </c>
      <c r="AK952">
        <f ca="1">AVERAGE2(AJ952,Analysis!$B$6,2)</f>
        <v>0</v>
      </c>
      <c r="AL952">
        <f ca="1">INTEGRAL2(R952,$B952,AL951,R951,$B951,Analysis!$B$22)</f>
        <v>0.21426902532097833</v>
      </c>
      <c r="AM952">
        <f>IF(AND(B952&lt;Analysis!$B$40,B952&gt;0),INTEGRAL2(AL952,$B952,AM951,AL951,$B951,Analysis!$B$23),0)</f>
        <v>0</v>
      </c>
      <c r="AN952">
        <f>IF($P952,AM952*Analysis!$B$30+Analysis!$B$31,0)</f>
        <v>0</v>
      </c>
      <c r="AO952">
        <f>AN952-'Flight Input'!$U952</f>
        <v>0</v>
      </c>
      <c r="AQ952">
        <f>Analysis!$B$36*'Flight Input'!U952+IF('Flight Input'!U952 &gt; 0,Analysis!$B$37,0)</f>
        <v>0</v>
      </c>
      <c r="AR952">
        <f ca="1">_xlfn.COVARIANCE.P($AN$102:$AN$1102,'Flight Input'!U952:U1952)</f>
        <v>0</v>
      </c>
    </row>
    <row r="953" spans="1:44" x14ac:dyDescent="0.3">
      <c r="A953">
        <v>951</v>
      </c>
      <c r="B953">
        <f>'Flight Input'!M953</f>
        <v>22.697455999994418</v>
      </c>
      <c r="C953">
        <f ca="1">INDIRECT(CONCATENATE("'Flight Input'!",Analysis!$B$2,A953+2))</f>
        <v>9.8509077000000005</v>
      </c>
      <c r="D953">
        <f t="shared" si="1903"/>
        <v>0.33751099999062717</v>
      </c>
      <c r="F953">
        <f t="shared" ca="1" si="1909"/>
        <v>223.61536910939475</v>
      </c>
      <c r="G953">
        <f t="shared" ca="1" si="1910"/>
        <v>2535.3657363537104</v>
      </c>
      <c r="I953">
        <f>SUM(D$2:D953)/COUNT(D$2:D953)</f>
        <v>2.3811625657201872E-2</v>
      </c>
      <c r="J953">
        <f t="shared" si="1904"/>
        <v>14.174210734265694</v>
      </c>
      <c r="L953">
        <f ca="1">VARA(C$2:C953)</f>
        <v>0.17993603932684971</v>
      </c>
      <c r="M953">
        <f t="shared" ca="1" si="1905"/>
        <v>-5.5443962534851277E-4</v>
      </c>
      <c r="N953">
        <f t="shared" ca="1" si="1911"/>
        <v>2.993769092050862E-3</v>
      </c>
      <c r="O953" t="b">
        <f ca="1">IF(OR(O952,M953*MIN((B953-B$2)*Analysis!$B$19,1)&gt;Analysis!$B$18),TRUE,FALSE)</f>
        <v>1</v>
      </c>
      <c r="P953" t="b">
        <f>IF(OR('Flight Input'!N953=3,'Flight Input'!N953=9),TRUE,FALSE)</f>
        <v>0</v>
      </c>
      <c r="Q953">
        <f ca="1">IF(O953,Q952,SUM(C$2:C953)/COUNT(C$2:C953))+(Analysis!$D$14-500)/1000000</f>
        <v>9.8970143641174086</v>
      </c>
      <c r="R953">
        <f t="shared" ca="1" si="1906"/>
        <v>-4.6106664117408158E-2</v>
      </c>
      <c r="S953">
        <f t="shared" ca="1" si="1912"/>
        <v>0.19870751900848002</v>
      </c>
      <c r="T953">
        <f>IF(P953,T952+S953*$D953,0)</f>
        <v>0</v>
      </c>
      <c r="U953">
        <f>IF($P953,T953*Analysis!$B$28+Analysis!$B$29,0)</f>
        <v>0</v>
      </c>
      <c r="V953">
        <f>U953-'Flight Input'!$U953</f>
        <v>0</v>
      </c>
      <c r="W953">
        <f ca="1">MEDIAN2(R953,Analysis!$B$5,2)</f>
        <v>-4.6106664117408158E-2</v>
      </c>
      <c r="X953">
        <f t="shared" ref="X953:Y953" ca="1" si="2019">X952+W953*$D953</f>
        <v>0.19870751900848002</v>
      </c>
      <c r="Y953">
        <f t="shared" ca="1" si="2019"/>
        <v>-0.98619836848086151</v>
      </c>
      <c r="AA953">
        <f ca="1">AVERAGE2(W953,Analysis!$B$6,2)</f>
        <v>-4.6106664117408158E-2</v>
      </c>
      <c r="AB953">
        <f t="shared" ref="AB953:AC953" ca="1" si="2020">AB952+AA953*$D953</f>
        <v>0.19870751900848002</v>
      </c>
      <c r="AC953">
        <f t="shared" ca="1" si="2020"/>
        <v>-0.98619836848086151</v>
      </c>
      <c r="AF953">
        <f ca="1">IF(B953&gt;0,C953-Analysis!$B$14,0)</f>
        <v>-2.259691457151547E-3</v>
      </c>
      <c r="AG953">
        <f ca="1">IF(B953&gt;0,AG952+AF953*$D953,0)</f>
        <v>0.4918123859618953</v>
      </c>
      <c r="AH953">
        <f ca="1">IF(B953&gt;0,AH952+AG953*$D953,0)</f>
        <v>0.16760496214152254</v>
      </c>
      <c r="AI953">
        <f ca="1">IF(AND(B953&gt;Analysis!$B$39,B953&lt;Analysis!$B$40),FilterInput(AF953,Analysis!$B$34,Analysis!$B$35),0)</f>
        <v>0</v>
      </c>
      <c r="AJ953">
        <f ca="1">MEDIAN2(AI953,Analysis!$B$5,2)</f>
        <v>0</v>
      </c>
      <c r="AK953">
        <f ca="1">AVERAGE2(AJ953,Analysis!$B$6,2)</f>
        <v>0</v>
      </c>
      <c r="AL953">
        <f ca="1">INTEGRAL2(R953,$B953,AL952,R952,$B952,Analysis!$B$22)</f>
        <v>0.19870751900847994</v>
      </c>
      <c r="AM953">
        <f>IF(AND(B953&lt;Analysis!$B$40,B953&gt;0),INTEGRAL2(AL953,$B953,AM952,AL952,$B952,Analysis!$B$23),0)</f>
        <v>0</v>
      </c>
      <c r="AN953">
        <f>IF($P953,AM953*Analysis!$B$30+Analysis!$B$31,0)</f>
        <v>0</v>
      </c>
      <c r="AO953">
        <f>AN953-'Flight Input'!$U953</f>
        <v>0</v>
      </c>
      <c r="AQ953">
        <f>Analysis!$B$36*'Flight Input'!U953+IF('Flight Input'!U953 &gt; 0,Analysis!$B$37,0)</f>
        <v>0</v>
      </c>
      <c r="AR953">
        <f ca="1">_xlfn.COVARIANCE.P($AN$102:$AN$1102,'Flight Input'!U953:U1953)</f>
        <v>0</v>
      </c>
    </row>
    <row r="954" spans="1:44" x14ac:dyDescent="0.3">
      <c r="A954">
        <v>952</v>
      </c>
      <c r="B954">
        <f>'Flight Input'!M954</f>
        <v>22.752504999996745</v>
      </c>
      <c r="C954">
        <f ca="1">INDIRECT(CONCATENATE("'Flight Input'!",Analysis!$B$2,A954+2))</f>
        <v>9.8471112300000012</v>
      </c>
      <c r="D954">
        <f t="shared" si="1903"/>
        <v>5.5049000002327375E-2</v>
      </c>
      <c r="F954">
        <f t="shared" ca="1" si="1909"/>
        <v>224.15744273551795</v>
      </c>
      <c r="G954">
        <f t="shared" ca="1" si="1910"/>
        <v>2547.7053794193798</v>
      </c>
      <c r="I954">
        <f>SUM(D$2:D954)/COUNT(D$2:D954)</f>
        <v>2.3844438025211457E-2</v>
      </c>
      <c r="J954">
        <f t="shared" si="1904"/>
        <v>2.3086725694320149</v>
      </c>
      <c r="L954">
        <f ca="1">VARA(C$2:C954)</f>
        <v>0.17974968369684094</v>
      </c>
      <c r="M954">
        <f t="shared" ca="1" si="1905"/>
        <v>-3.3852682156058737E-3</v>
      </c>
      <c r="N954">
        <f t="shared" ca="1" si="1911"/>
        <v>-6.8965285470013377E-2</v>
      </c>
      <c r="O954" t="b">
        <f ca="1">IF(OR(O953,M954*MIN((B954-B$2)*Analysis!$B$19,1)&gt;Analysis!$B$18),TRUE,FALSE)</f>
        <v>1</v>
      </c>
      <c r="P954" t="b">
        <f>IF(OR('Flight Input'!N954=3,'Flight Input'!N954=9),TRUE,FALSE)</f>
        <v>0</v>
      </c>
      <c r="Q954">
        <f ca="1">IF(O954,Q953,SUM(C$2:C954)/COUNT(C$2:C954))+(Analysis!$D$14-500)/1000000</f>
        <v>9.897124364117408</v>
      </c>
      <c r="R954">
        <f t="shared" ca="1" si="1906"/>
        <v>-5.0013134117406821E-2</v>
      </c>
      <c r="S954">
        <f t="shared" ca="1" si="1912"/>
        <v>0.1959543459883345</v>
      </c>
      <c r="T954">
        <f>IF(P954,T953+S954*$D954,0)</f>
        <v>0</v>
      </c>
      <c r="U954">
        <f>IF($P954,T954*Analysis!$B$28+Analysis!$B$29,0)</f>
        <v>0</v>
      </c>
      <c r="V954">
        <f>U954-'Flight Input'!$U954</f>
        <v>0</v>
      </c>
      <c r="W954">
        <f ca="1">MEDIAN2(R954,Analysis!$B$5,2)</f>
        <v>-5.0013134117406821E-2</v>
      </c>
      <c r="X954">
        <f t="shared" ref="X954:Y954" ca="1" si="2021">X953+W954*$D954</f>
        <v>0.1959543459883345</v>
      </c>
      <c r="Y954">
        <f t="shared" ca="1" si="2021"/>
        <v>-0.97541127768809366</v>
      </c>
      <c r="AA954">
        <f ca="1">AVERAGE2(W954,Analysis!$B$6,2)</f>
        <v>-5.0013134117406821E-2</v>
      </c>
      <c r="AB954">
        <f t="shared" ref="AB954:AC954" ca="1" si="2022">AB953+AA954*$D954</f>
        <v>0.1959543459883345</v>
      </c>
      <c r="AC954">
        <f t="shared" ca="1" si="2022"/>
        <v>-0.97541127768809366</v>
      </c>
      <c r="AF954">
        <f ca="1">IF(B954&gt;0,C954-Analysis!$B$14,0)</f>
        <v>-6.0561614571508215E-3</v>
      </c>
      <c r="AG954">
        <f ca="1">IF(B954&gt;0,AG953+AF954*$D954,0)</f>
        <v>0.4914790003298265</v>
      </c>
      <c r="AH954">
        <f ca="1">IF(B954&gt;0,AH953+AG954*$D954,0)</f>
        <v>0.19466038963182303</v>
      </c>
      <c r="AI954">
        <f ca="1">IF(AND(B954&gt;Analysis!$B$39,B954&lt;Analysis!$B$40),FilterInput(AF954,Analysis!$B$34,Analysis!$B$35),0)</f>
        <v>0</v>
      </c>
      <c r="AJ954">
        <f ca="1">MEDIAN2(AI954,Analysis!$B$5,2)</f>
        <v>0</v>
      </c>
      <c r="AK954">
        <f ca="1">AVERAGE2(AJ954,Analysis!$B$6,2)</f>
        <v>0</v>
      </c>
      <c r="AL954">
        <f ca="1">INTEGRAL2(R954,$B954,AL953,R953,$B953,Analysis!$B$22)</f>
        <v>0.19595434598833442</v>
      </c>
      <c r="AM954">
        <f>IF(AND(B954&lt;Analysis!$B$40,B954&gt;0),INTEGRAL2(AL954,$B954,AM953,AL953,$B953,Analysis!$B$23),0)</f>
        <v>0</v>
      </c>
      <c r="AN954">
        <f>IF($P954,AM954*Analysis!$B$30+Analysis!$B$31,0)</f>
        <v>0</v>
      </c>
      <c r="AO954">
        <f>AN954-'Flight Input'!$U954</f>
        <v>0</v>
      </c>
      <c r="AQ954">
        <f>Analysis!$B$36*'Flight Input'!U954+IF('Flight Input'!U954 &gt; 0,Analysis!$B$37,0)</f>
        <v>0</v>
      </c>
      <c r="AR954">
        <f ca="1">_xlfn.COVARIANCE.P($AN$102:$AN$1102,'Flight Input'!U954:U1954)</f>
        <v>0</v>
      </c>
    </row>
    <row r="955" spans="1:44" x14ac:dyDescent="0.3">
      <c r="A955">
        <v>953</v>
      </c>
      <c r="B955">
        <f>'Flight Input'!M955</f>
        <v>22.776291000001947</v>
      </c>
      <c r="C955">
        <f ca="1">INDIRECT(CONCATENATE("'Flight Input'!",Analysis!$B$2,A955+2))</f>
        <v>9.8484748199999999</v>
      </c>
      <c r="D955">
        <f t="shared" si="1903"/>
        <v>2.3786000005202368E-2</v>
      </c>
      <c r="F955">
        <f t="shared" ca="1" si="1909"/>
        <v>224.39169855763771</v>
      </c>
      <c r="G955">
        <f t="shared" ca="1" si="1910"/>
        <v>2553.0427603624394</v>
      </c>
      <c r="I955">
        <f>SUM(D$2:D955)/COUNT(D$2:D955)</f>
        <v>2.3844376705148489E-2</v>
      </c>
      <c r="J955">
        <f t="shared" si="1904"/>
        <v>0.99755176238540488</v>
      </c>
      <c r="L955">
        <f ca="1">VARA(C$2:C955)</f>
        <v>0.17956357196775571</v>
      </c>
      <c r="M955">
        <f t="shared" ca="1" si="1905"/>
        <v>-7.8244231499419795E-3</v>
      </c>
      <c r="N955">
        <f t="shared" ca="1" si="1911"/>
        <v>5.7327419477860908E-2</v>
      </c>
      <c r="O955" t="b">
        <f ca="1">IF(OR(O954,M955*MIN((B955-B$2)*Analysis!$B$19,1)&gt;Analysis!$B$18),TRUE,FALSE)</f>
        <v>1</v>
      </c>
      <c r="P955" t="b">
        <f>IF(OR('Flight Input'!N955=3,'Flight Input'!N955=9),TRUE,FALSE)</f>
        <v>0</v>
      </c>
      <c r="Q955">
        <f ca="1">IF(O955,Q954,SUM(C$2:C955)/COUNT(C$2:C955))+(Analysis!$D$14-500)/1000000</f>
        <v>9.8972343641174074</v>
      </c>
      <c r="R955">
        <f t="shared" ca="1" si="1906"/>
        <v>-4.8759544117407572E-2</v>
      </c>
      <c r="S955">
        <f t="shared" ca="1" si="1912"/>
        <v>0.19479455147170419</v>
      </c>
      <c r="T955">
        <f>IF(P955,T954+S955*$D955,0)</f>
        <v>0</v>
      </c>
      <c r="U955">
        <f>IF($P955,T955*Analysis!$B$28+Analysis!$B$29,0)</f>
        <v>0</v>
      </c>
      <c r="V955">
        <f>U955-'Flight Input'!$U955</f>
        <v>0</v>
      </c>
      <c r="W955">
        <f ca="1">MEDIAN2(R955,Analysis!$B$5,2)</f>
        <v>-4.8759544117407572E-2</v>
      </c>
      <c r="X955">
        <f t="shared" ref="X955:Y955" ca="1" si="2023">X954+W955*$D955</f>
        <v>0.19479455147170419</v>
      </c>
      <c r="Y955">
        <f t="shared" ca="1" si="2023"/>
        <v>-0.97077789448577434</v>
      </c>
      <c r="AA955">
        <f ca="1">AVERAGE2(W955,Analysis!$B$6,2)</f>
        <v>-4.8759544117407572E-2</v>
      </c>
      <c r="AB955">
        <f t="shared" ref="AB955:AC955" ca="1" si="2024">AB954+AA955*$D955</f>
        <v>0.19479455147170419</v>
      </c>
      <c r="AC955">
        <f t="shared" ca="1" si="2024"/>
        <v>-0.97077789448577434</v>
      </c>
      <c r="AF955">
        <f ca="1">IF(B955&gt;0,C955-Analysis!$B$14,0)</f>
        <v>-4.6925714571521837E-3</v>
      </c>
      <c r="AG955">
        <f ca="1">IF(B955&gt;0,AG954+AF955*$D955,0)</f>
        <v>0.49136738282512227</v>
      </c>
      <c r="AH955">
        <f ca="1">IF(B955&gt;0,AH954+AG955*$D955,0)</f>
        <v>0.20634805420225766</v>
      </c>
      <c r="AI955">
        <f ca="1">IF(AND(B955&gt;Analysis!$B$39,B955&lt;Analysis!$B$40),FilterInput(AF955,Analysis!$B$34,Analysis!$B$35),0)</f>
        <v>0</v>
      </c>
      <c r="AJ955">
        <f ca="1">MEDIAN2(AI955,Analysis!$B$5,2)</f>
        <v>0</v>
      </c>
      <c r="AK955">
        <f ca="1">AVERAGE2(AJ955,Analysis!$B$6,2)</f>
        <v>0</v>
      </c>
      <c r="AL955">
        <f ca="1">INTEGRAL2(R955,$B955,AL954,R954,$B954,Analysis!$B$22)</f>
        <v>0.1947945514717041</v>
      </c>
      <c r="AM955">
        <f>IF(AND(B955&lt;Analysis!$B$40,B955&gt;0),INTEGRAL2(AL955,$B955,AM954,AL954,$B954,Analysis!$B$23),0)</f>
        <v>0</v>
      </c>
      <c r="AN955">
        <f>IF($P955,AM955*Analysis!$B$30+Analysis!$B$31,0)</f>
        <v>0</v>
      </c>
      <c r="AO955">
        <f>AN955-'Flight Input'!$U955</f>
        <v>0</v>
      </c>
      <c r="AQ955">
        <f>Analysis!$B$36*'Flight Input'!U955+IF('Flight Input'!U955 &gt; 0,Analysis!$B$37,0)</f>
        <v>0</v>
      </c>
      <c r="AR955">
        <f ca="1">_xlfn.COVARIANCE.P($AN$102:$AN$1102,'Flight Input'!U955:U1955)</f>
        <v>0</v>
      </c>
    </row>
    <row r="956" spans="1:44" x14ac:dyDescent="0.3">
      <c r="A956">
        <v>954</v>
      </c>
      <c r="B956">
        <f>'Flight Input'!M956</f>
        <v>22.894717000002856</v>
      </c>
      <c r="C956">
        <f ca="1">INDIRECT(CONCATENATE("'Flight Input'!",Analysis!$B$2,A956+2))</f>
        <v>9.8505054900000015</v>
      </c>
      <c r="D956">
        <f t="shared" si="1903"/>
        <v>0.11842600000090897</v>
      </c>
      <c r="F956">
        <f t="shared" ca="1" si="1909"/>
        <v>225.55825452080541</v>
      </c>
      <c r="G956">
        <f t="shared" ca="1" si="1910"/>
        <v>2579.7547222125254</v>
      </c>
      <c r="I956">
        <f>SUM(D$2:D956)/COUNT(D$2:D956)</f>
        <v>2.3943518867932306E-2</v>
      </c>
      <c r="J956">
        <f t="shared" si="1904"/>
        <v>4.9460566199197062</v>
      </c>
      <c r="L956">
        <f ca="1">VARA(C$2:C956)</f>
        <v>0.1793776419043944</v>
      </c>
      <c r="M956">
        <f t="shared" ca="1" si="1905"/>
        <v>-1.570010499044888E-3</v>
      </c>
      <c r="N956">
        <f t="shared" ca="1" si="1911"/>
        <v>1.7147163629490918E-2</v>
      </c>
      <c r="O956" t="b">
        <f ca="1">IF(OR(O955,M956*MIN((B956-B$2)*Analysis!$B$19,1)&gt;Analysis!$B$18),TRUE,FALSE)</f>
        <v>1</v>
      </c>
      <c r="P956" t="b">
        <f>IF(OR('Flight Input'!N956=3,'Flight Input'!N956=9),TRUE,FALSE)</f>
        <v>0</v>
      </c>
      <c r="Q956">
        <f ca="1">IF(O956,Q955,SUM(C$2:C956)/COUNT(C$2:C956))+(Analysis!$D$14-500)/1000000</f>
        <v>9.8973443641174068</v>
      </c>
      <c r="R956">
        <f t="shared" ca="1" si="1906"/>
        <v>-4.6838874117405283E-2</v>
      </c>
      <c r="S956">
        <f t="shared" ca="1" si="1912"/>
        <v>0.18924761096543377</v>
      </c>
      <c r="T956">
        <f>IF(P956,T955+S956*$D956,0)</f>
        <v>0</v>
      </c>
      <c r="U956">
        <f>IF($P956,T956*Analysis!$B$28+Analysis!$B$29,0)</f>
        <v>0</v>
      </c>
      <c r="V956">
        <f>U956-'Flight Input'!$U956</f>
        <v>0</v>
      </c>
      <c r="W956">
        <f ca="1">MEDIAN2(R956,Analysis!$B$5,2)</f>
        <v>-4.6838874117405283E-2</v>
      </c>
      <c r="X956">
        <f t="shared" ref="X956:Y956" ca="1" si="2025">X955+W956*$D956</f>
        <v>0.18924761096543377</v>
      </c>
      <c r="Y956">
        <f t="shared" ca="1" si="2025"/>
        <v>-0.94836605690940989</v>
      </c>
      <c r="AA956">
        <f ca="1">AVERAGE2(W956,Analysis!$B$6,2)</f>
        <v>-4.6838874117405283E-2</v>
      </c>
      <c r="AB956">
        <f t="shared" ref="AB956:AC956" ca="1" si="2026">AB955+AA956*$D956</f>
        <v>0.18924761096543377</v>
      </c>
      <c r="AC956">
        <f t="shared" ca="1" si="2026"/>
        <v>-0.94836605690940989</v>
      </c>
      <c r="AF956">
        <f ca="1">IF(B956&gt;0,C956-Analysis!$B$14,0)</f>
        <v>-2.6619014571505062E-3</v>
      </c>
      <c r="AG956">
        <f ca="1">IF(B956&gt;0,AG955+AF956*$D956,0)</f>
        <v>0.49105214448315532</v>
      </c>
      <c r="AH956">
        <f ca="1">IF(B956&gt;0,AH955+AG956*$D956,0)</f>
        <v>0.26450139546526619</v>
      </c>
      <c r="AI956">
        <f ca="1">IF(AND(B956&gt;Analysis!$B$39,B956&lt;Analysis!$B$40),FilterInput(AF956,Analysis!$B$34,Analysis!$B$35),0)</f>
        <v>0</v>
      </c>
      <c r="AJ956">
        <f ca="1">MEDIAN2(AI956,Analysis!$B$5,2)</f>
        <v>0</v>
      </c>
      <c r="AK956">
        <f ca="1">AVERAGE2(AJ956,Analysis!$B$6,2)</f>
        <v>0</v>
      </c>
      <c r="AL956">
        <f ca="1">INTEGRAL2(R956,$B956,AL955,R955,$B955,Analysis!$B$22)</f>
        <v>0.18924761096543369</v>
      </c>
      <c r="AM956">
        <f>IF(AND(B956&lt;Analysis!$B$40,B956&gt;0),INTEGRAL2(AL956,$B956,AM955,AL955,$B955,Analysis!$B$23),0)</f>
        <v>0</v>
      </c>
      <c r="AN956">
        <f>IF($P956,AM956*Analysis!$B$30+Analysis!$B$31,0)</f>
        <v>0</v>
      </c>
      <c r="AO956">
        <f>AN956-'Flight Input'!$U956</f>
        <v>0</v>
      </c>
      <c r="AQ956">
        <f>Analysis!$B$36*'Flight Input'!U956+IF('Flight Input'!U956 &gt; 0,Analysis!$B$37,0)</f>
        <v>0</v>
      </c>
      <c r="AR956">
        <f ca="1">_xlfn.COVARIANCE.P($AN$102:$AN$1102,'Flight Input'!U956:U1956)</f>
        <v>0</v>
      </c>
    </row>
    <row r="957" spans="1:44" x14ac:dyDescent="0.3">
      <c r="A957">
        <v>955</v>
      </c>
      <c r="B957">
        <f>'Flight Input'!M957</f>
        <v>22.936753999994835</v>
      </c>
      <c r="C957">
        <f ca="1">INDIRECT(CONCATENATE("'Flight Input'!",Analysis!$B$2,A957+2))</f>
        <v>9.8506918800000012</v>
      </c>
      <c r="D957">
        <f t="shared" si="1903"/>
        <v>4.2036999991978519E-2</v>
      </c>
      <c r="F957">
        <f t="shared" ca="1" si="1909"/>
        <v>225.97234805528595</v>
      </c>
      <c r="G957">
        <f t="shared" ca="1" si="1910"/>
        <v>2589.2539218059128</v>
      </c>
      <c r="I957">
        <f>SUM(D$2:D957)/COUNT(D$2:D957)</f>
        <v>2.3962464921465337E-2</v>
      </c>
      <c r="J957">
        <f t="shared" si="1904"/>
        <v>1.7542853011887851</v>
      </c>
      <c r="L957">
        <f ca="1">VARA(C$2:C957)</f>
        <v>0.17919207824729494</v>
      </c>
      <c r="M957">
        <f t="shared" ca="1" si="1905"/>
        <v>-4.4142935303391551E-3</v>
      </c>
      <c r="N957">
        <f t="shared" ca="1" si="1911"/>
        <v>4.4339510439663759E-3</v>
      </c>
      <c r="O957" t="b">
        <f ca="1">IF(OR(O956,M957*MIN((B957-B$2)*Analysis!$B$19,1)&gt;Analysis!$B$18),TRUE,FALSE)</f>
        <v>1</v>
      </c>
      <c r="P957" t="b">
        <f>IF(OR('Flight Input'!N957=3,'Flight Input'!N957=9),TRUE,FALSE)</f>
        <v>0</v>
      </c>
      <c r="Q957">
        <f ca="1">IF(O957,Q956,SUM(C$2:C957)/COUNT(C$2:C957))+(Analysis!$D$14-500)/1000000</f>
        <v>9.8974543641174062</v>
      </c>
      <c r="R957">
        <f t="shared" ca="1" si="1906"/>
        <v>-4.6762484117405023E-2</v>
      </c>
      <c r="S957">
        <f t="shared" ca="1" si="1912"/>
        <v>0.18728185642096551</v>
      </c>
      <c r="T957">
        <f>IF(P957,T956+S957*$D957,0)</f>
        <v>0</v>
      </c>
      <c r="U957">
        <f>IF($P957,T957*Analysis!$B$28+Analysis!$B$29,0)</f>
        <v>0</v>
      </c>
      <c r="V957">
        <f>U957-'Flight Input'!$U957</f>
        <v>0</v>
      </c>
      <c r="W957">
        <f ca="1">MEDIAN2(R957,Analysis!$B$5,2)</f>
        <v>-4.6762484117405023E-2</v>
      </c>
      <c r="X957">
        <f t="shared" ref="X957:Y957" ca="1" si="2027">X956+W957*$D957</f>
        <v>0.18728185642096551</v>
      </c>
      <c r="Y957">
        <f t="shared" ca="1" si="2027"/>
        <v>-0.94049328951254407</v>
      </c>
      <c r="AA957">
        <f ca="1">AVERAGE2(W957,Analysis!$B$6,2)</f>
        <v>-4.6762484117405023E-2</v>
      </c>
      <c r="AB957">
        <f t="shared" ref="AB957:AC957" ca="1" si="2028">AB956+AA957*$D957</f>
        <v>0.18728185642096551</v>
      </c>
      <c r="AC957">
        <f t="shared" ca="1" si="2028"/>
        <v>-0.94049328951254407</v>
      </c>
      <c r="AF957">
        <f ca="1">IF(B957&gt;0,C957-Analysis!$B$14,0)</f>
        <v>-2.4755114571508585E-3</v>
      </c>
      <c r="AG957">
        <f ca="1">IF(B957&gt;0,AG956+AF957*$D957,0)</f>
        <v>0.49094808140805091</v>
      </c>
      <c r="AH957">
        <f ca="1">IF(B957&gt;0,AH956+AG957*$D957,0)</f>
        <v>0.2851393799594783</v>
      </c>
      <c r="AI957">
        <f ca="1">IF(AND(B957&gt;Analysis!$B$39,B957&lt;Analysis!$B$40),FilterInput(AF957,Analysis!$B$34,Analysis!$B$35),0)</f>
        <v>0</v>
      </c>
      <c r="AJ957">
        <f ca="1">MEDIAN2(AI957,Analysis!$B$5,2)</f>
        <v>0</v>
      </c>
      <c r="AK957">
        <f ca="1">AVERAGE2(AJ957,Analysis!$B$6,2)</f>
        <v>0</v>
      </c>
      <c r="AL957">
        <f ca="1">INTEGRAL2(R957,$B957,AL956,R956,$B956,Analysis!$B$22)</f>
        <v>0.18728185642096543</v>
      </c>
      <c r="AM957">
        <f>IF(AND(B957&lt;Analysis!$B$40,B957&gt;0),INTEGRAL2(AL957,$B957,AM956,AL956,$B956,Analysis!$B$23),0)</f>
        <v>0</v>
      </c>
      <c r="AN957">
        <f>IF($P957,AM957*Analysis!$B$30+Analysis!$B$31,0)</f>
        <v>0</v>
      </c>
      <c r="AO957">
        <f>AN957-'Flight Input'!$U957</f>
        <v>0</v>
      </c>
      <c r="AQ957">
        <f>Analysis!$B$36*'Flight Input'!U957+IF('Flight Input'!U957 &gt; 0,Analysis!$B$37,0)</f>
        <v>0</v>
      </c>
      <c r="AR957">
        <f ca="1">_xlfn.COVARIANCE.P($AN$102:$AN$1102,'Flight Input'!U957:U1957)</f>
        <v>0</v>
      </c>
    </row>
    <row r="958" spans="1:44" x14ac:dyDescent="0.3">
      <c r="A958">
        <v>956</v>
      </c>
      <c r="B958">
        <f>'Flight Input'!M958</f>
        <v>22.964806000003591</v>
      </c>
      <c r="C958">
        <f ca="1">INDIRECT(CONCATENATE("'Flight Input'!",Analysis!$B$2,A958+2))</f>
        <v>9.8507311200000007</v>
      </c>
      <c r="D958">
        <f t="shared" si="1903"/>
        <v>2.8052000008756295E-2</v>
      </c>
      <c r="F958">
        <f t="shared" ca="1" si="1909"/>
        <v>226.24868076475045</v>
      </c>
      <c r="G958">
        <f t="shared" ca="1" si="1910"/>
        <v>2595.6006498007068</v>
      </c>
      <c r="I958">
        <f>SUM(D$2:D958)/COUNT(D$2:D958)</f>
        <v>2.3966742677832796E-2</v>
      </c>
      <c r="J958">
        <f t="shared" si="1904"/>
        <v>1.1704552590161539</v>
      </c>
      <c r="L958">
        <f ca="1">VARA(C$2:C958)</f>
        <v>0.17900689425576888</v>
      </c>
      <c r="M958">
        <f t="shared" ca="1" si="1905"/>
        <v>-6.6014541376107532E-3</v>
      </c>
      <c r="N958">
        <f t="shared" ca="1" si="1911"/>
        <v>1.398830742453418E-3</v>
      </c>
      <c r="O958" t="b">
        <f ca="1">IF(OR(O957,M958*MIN((B958-B$2)*Analysis!$B$19,1)&gt;Analysis!$B$18),TRUE,FALSE)</f>
        <v>1</v>
      </c>
      <c r="P958" t="b">
        <f>IF(OR('Flight Input'!N958=3,'Flight Input'!N958=9),TRUE,FALSE)</f>
        <v>0</v>
      </c>
      <c r="Q958">
        <f ca="1">IF(O958,Q957,SUM(C$2:C958)/COUNT(C$2:C958))+(Analysis!$D$14-500)/1000000</f>
        <v>9.8975643641174056</v>
      </c>
      <c r="R958">
        <f t="shared" ca="1" si="1906"/>
        <v>-4.683324411740486E-2</v>
      </c>
      <c r="S958">
        <f t="shared" ca="1" si="1912"/>
        <v>0.18596809025657399</v>
      </c>
      <c r="T958">
        <f>IF(P958,T957+S958*$D958,0)</f>
        <v>0</v>
      </c>
      <c r="U958">
        <f>IF($P958,T958*Analysis!$B$28+Analysis!$B$29,0)</f>
        <v>0</v>
      </c>
      <c r="V958">
        <f>U958-'Flight Input'!$U958</f>
        <v>0</v>
      </c>
      <c r="W958">
        <f ca="1">MEDIAN2(R958,Analysis!$B$5,2)</f>
        <v>-4.683324411740486E-2</v>
      </c>
      <c r="X958">
        <f t="shared" ref="X958:Y958" ca="1" si="2029">X957+W958*$D958</f>
        <v>0.18596809025657399</v>
      </c>
      <c r="Y958">
        <f t="shared" ca="1" si="2029"/>
        <v>-0.93527651264303824</v>
      </c>
      <c r="AA958">
        <f ca="1">AVERAGE2(W958,Analysis!$B$6,2)</f>
        <v>-4.683324411740486E-2</v>
      </c>
      <c r="AB958">
        <f t="shared" ref="AB958:AC958" ca="1" si="2030">AB957+AA958*$D958</f>
        <v>0.18596809025657399</v>
      </c>
      <c r="AC958">
        <f t="shared" ca="1" si="2030"/>
        <v>-0.93527651264303824</v>
      </c>
      <c r="AF958">
        <f ca="1">IF(B958&gt;0,C958-Analysis!$B$14,0)</f>
        <v>-2.4362714571513067E-3</v>
      </c>
      <c r="AG958">
        <f ca="1">IF(B958&gt;0,AG957+AF958*$D958,0)</f>
        <v>0.49087973912111355</v>
      </c>
      <c r="AH958">
        <f ca="1">IF(B958&gt;0,AH957+AG958*$D958,0)</f>
        <v>0.29890953840560208</v>
      </c>
      <c r="AI958">
        <f ca="1">IF(AND(B958&gt;Analysis!$B$39,B958&lt;Analysis!$B$40),FilterInput(AF958,Analysis!$B$34,Analysis!$B$35),0)</f>
        <v>0</v>
      </c>
      <c r="AJ958">
        <f ca="1">MEDIAN2(AI958,Analysis!$B$5,2)</f>
        <v>0</v>
      </c>
      <c r="AK958">
        <f ca="1">AVERAGE2(AJ958,Analysis!$B$6,2)</f>
        <v>0</v>
      </c>
      <c r="AL958">
        <f ca="1">INTEGRAL2(R958,$B958,AL957,R957,$B957,Analysis!$B$22)</f>
        <v>0.1859680902565739</v>
      </c>
      <c r="AM958">
        <f>IF(AND(B958&lt;Analysis!$B$40,B958&gt;0),INTEGRAL2(AL958,$B958,AM957,AL957,$B957,Analysis!$B$23),0)</f>
        <v>0</v>
      </c>
      <c r="AN958">
        <f>IF($P958,AM958*Analysis!$B$30+Analysis!$B$31,0)</f>
        <v>0</v>
      </c>
      <c r="AO958">
        <f>AN958-'Flight Input'!$U958</f>
        <v>0</v>
      </c>
      <c r="AQ958">
        <f>Analysis!$B$36*'Flight Input'!U958+IF('Flight Input'!U958 &gt; 0,Analysis!$B$37,0)</f>
        <v>0</v>
      </c>
      <c r="AR958">
        <f ca="1">_xlfn.COVARIANCE.P($AN$102:$AN$1102,'Flight Input'!U958:U1958)</f>
        <v>0</v>
      </c>
    </row>
    <row r="959" spans="1:44" x14ac:dyDescent="0.3">
      <c r="A959">
        <v>957</v>
      </c>
      <c r="B959">
        <f>'Flight Input'!M959</f>
        <v>23.011020000005374</v>
      </c>
      <c r="C959">
        <f ca="1">INDIRECT(CONCATENATE("'Flight Input'!",Analysis!$B$2,A959+2))</f>
        <v>9.7725748499999998</v>
      </c>
      <c r="D959">
        <f t="shared" si="1903"/>
        <v>4.6214000001782551E-2</v>
      </c>
      <c r="F959">
        <f t="shared" ca="1" si="1909"/>
        <v>226.70031053888576</v>
      </c>
      <c r="G959">
        <f t="shared" ca="1" si="1910"/>
        <v>2606.0773779523552</v>
      </c>
      <c r="I959">
        <f>SUM(D$2:D959)/COUNT(D$2:D959)</f>
        <v>2.3989989550689591E-2</v>
      </c>
      <c r="J959">
        <f t="shared" si="1904"/>
        <v>1.9263868333137366</v>
      </c>
      <c r="L959">
        <f ca="1">VARA(C$2:C959)</f>
        <v>0.17883604135583125</v>
      </c>
      <c r="M959">
        <f t="shared" ca="1" si="1905"/>
        <v>-3.69699441578382E-3</v>
      </c>
      <c r="N959">
        <f t="shared" ca="1" si="1911"/>
        <v>-1.6911816764830203</v>
      </c>
      <c r="O959" t="b">
        <f ca="1">IF(OR(O958,M959*MIN((B959-B$2)*Analysis!$B$19,1)&gt;Analysis!$B$18),TRUE,FALSE)</f>
        <v>1</v>
      </c>
      <c r="P959" t="b">
        <f>IF(OR('Flight Input'!N959=3,'Flight Input'!N959=9),TRUE,FALSE)</f>
        <v>0</v>
      </c>
      <c r="Q959">
        <f ca="1">IF(O959,Q958,SUM(C$2:C959)/COUNT(C$2:C959))+(Analysis!$D$14-500)/1000000</f>
        <v>9.897674364117405</v>
      </c>
      <c r="R959">
        <f t="shared" ca="1" si="1906"/>
        <v>-0.12509951411740516</v>
      </c>
      <c r="S959">
        <f t="shared" ca="1" si="1912"/>
        <v>0.18018674131092924</v>
      </c>
      <c r="T959">
        <f>IF(P959,T958+S959*$D959,0)</f>
        <v>0</v>
      </c>
      <c r="U959">
        <f>IF($P959,T959*Analysis!$B$28+Analysis!$B$29,0)</f>
        <v>0</v>
      </c>
      <c r="V959">
        <f>U959-'Flight Input'!$U959</f>
        <v>0</v>
      </c>
      <c r="W959">
        <f ca="1">MEDIAN2(R959,Analysis!$B$5,2)</f>
        <v>-0.12509951411740516</v>
      </c>
      <c r="X959">
        <f t="shared" ref="X959:Y959" ca="1" si="2031">X958+W959*$D959</f>
        <v>0.18018674131092924</v>
      </c>
      <c r="Y959">
        <f t="shared" ca="1" si="2031"/>
        <v>-0.92694936257977378</v>
      </c>
      <c r="AA959">
        <f ca="1">AVERAGE2(W959,Analysis!$B$6,2)</f>
        <v>-0.12509951411740516</v>
      </c>
      <c r="AB959">
        <f t="shared" ref="AB959:AC959" ca="1" si="2032">AB958+AA959*$D959</f>
        <v>0.18018674131092924</v>
      </c>
      <c r="AC959">
        <f t="shared" ca="1" si="2032"/>
        <v>-0.92694936257977378</v>
      </c>
      <c r="AF959">
        <f ca="1">IF(B959&gt;0,C959-Analysis!$B$14,0)</f>
        <v>-8.0592541457152223E-2</v>
      </c>
      <c r="AG959">
        <f ca="1">IF(B959&gt;0,AG958+AF959*$D959,0)</f>
        <v>0.48715523541006905</v>
      </c>
      <c r="AH959">
        <f ca="1">IF(B959&gt;0,AH958+AG959*$D959,0)</f>
        <v>0.32142293045571141</v>
      </c>
      <c r="AI959">
        <f ca="1">IF(AND(B959&gt;Analysis!$B$39,B959&lt;Analysis!$B$40),FilterInput(AF959,Analysis!$B$34,Analysis!$B$35),0)</f>
        <v>0</v>
      </c>
      <c r="AJ959">
        <f ca="1">MEDIAN2(AI959,Analysis!$B$5,2)</f>
        <v>0</v>
      </c>
      <c r="AK959">
        <f ca="1">AVERAGE2(AJ959,Analysis!$B$6,2)</f>
        <v>0</v>
      </c>
      <c r="AL959">
        <f ca="1">INTEGRAL2(R959,$B959,AL958,R958,$B958,Analysis!$B$22)</f>
        <v>0.18018674131092915</v>
      </c>
      <c r="AM959">
        <f>IF(AND(B959&lt;Analysis!$B$40,B959&gt;0),INTEGRAL2(AL959,$B959,AM958,AL958,$B958,Analysis!$B$23),0)</f>
        <v>0</v>
      </c>
      <c r="AN959">
        <f>IF($P959,AM959*Analysis!$B$30+Analysis!$B$31,0)</f>
        <v>0</v>
      </c>
      <c r="AO959">
        <f>AN959-'Flight Input'!$U959</f>
        <v>0</v>
      </c>
      <c r="AQ959">
        <f>Analysis!$B$36*'Flight Input'!U959+IF('Flight Input'!U959 &gt; 0,Analysis!$B$37,0)</f>
        <v>0</v>
      </c>
      <c r="AR959">
        <f ca="1">_xlfn.COVARIANCE.P($AN$102:$AN$1102,'Flight Input'!U959:U1959)</f>
        <v>0</v>
      </c>
    </row>
    <row r="960" spans="1:44" x14ac:dyDescent="0.3">
      <c r="A960">
        <v>958</v>
      </c>
      <c r="B960">
        <f>'Flight Input'!M960</f>
        <v>23.041721999994479</v>
      </c>
      <c r="C960">
        <f ca="1">INDIRECT(CONCATENATE("'Flight Input'!",Analysis!$B$2,A960+2))</f>
        <v>9.8347015800000008</v>
      </c>
      <c r="D960">
        <f t="shared" si="1903"/>
        <v>3.0701999989105389E-2</v>
      </c>
      <c r="F960">
        <f t="shared" ca="1" si="1909"/>
        <v>227.00225554668776</v>
      </c>
      <c r="G960">
        <f t="shared" ca="1" si="1910"/>
        <v>2613.0468011996763</v>
      </c>
      <c r="I960">
        <f>SUM(D$2:D960)/COUNT(D$2:D960)</f>
        <v>2.3996995824633657E-2</v>
      </c>
      <c r="J960">
        <f t="shared" si="1904"/>
        <v>1.2794101483981941</v>
      </c>
      <c r="L960">
        <f ca="1">VARA(C$2:C960)</f>
        <v>0.17865341342338639</v>
      </c>
      <c r="M960">
        <f t="shared" ca="1" si="1905"/>
        <v>-5.9484050716457444E-3</v>
      </c>
      <c r="N960">
        <f t="shared" ca="1" si="1911"/>
        <v>2.0235401609682335</v>
      </c>
      <c r="O960" t="b">
        <f ca="1">IF(OR(O959,M960*MIN((B960-B$2)*Analysis!$B$19,1)&gt;Analysis!$B$18),TRUE,FALSE)</f>
        <v>1</v>
      </c>
      <c r="P960" t="b">
        <f>IF(OR('Flight Input'!N960=3,'Flight Input'!N960=9),TRUE,FALSE)</f>
        <v>0</v>
      </c>
      <c r="Q960">
        <f ca="1">IF(O960,Q959,SUM(C$2:C960)/COUNT(C$2:C960))+(Analysis!$D$14-500)/1000000</f>
        <v>9.8977843641174044</v>
      </c>
      <c r="R960">
        <f t="shared" ca="1" si="1906"/>
        <v>-6.3082784117403534E-2</v>
      </c>
      <c r="S960">
        <f t="shared" ca="1" si="1912"/>
        <v>0.17824997367364398</v>
      </c>
      <c r="T960">
        <f>IF(P960,T959+S960*$D960,0)</f>
        <v>0</v>
      </c>
      <c r="U960">
        <f>IF($P960,T960*Analysis!$B$28+Analysis!$B$29,0)</f>
        <v>0</v>
      </c>
      <c r="V960">
        <f>U960-'Flight Input'!$U960</f>
        <v>0</v>
      </c>
      <c r="W960">
        <f ca="1">MEDIAN2(R960,Analysis!$B$5,2)</f>
        <v>-6.3082784117403534E-2</v>
      </c>
      <c r="X960">
        <f t="shared" ref="X960:Y960" ca="1" si="2033">X959+W960*$D960</f>
        <v>0.17824997367364398</v>
      </c>
      <c r="Y960">
        <f t="shared" ca="1" si="2033"/>
        <v>-0.92147673188998758</v>
      </c>
      <c r="AA960">
        <f ca="1">AVERAGE2(W960,Analysis!$B$6,2)</f>
        <v>-6.3082784117403534E-2</v>
      </c>
      <c r="AB960">
        <f t="shared" ref="AB960:AC960" ca="1" si="2034">AB959+AA960*$D960</f>
        <v>0.17824997367364398</v>
      </c>
      <c r="AC960">
        <f t="shared" ca="1" si="2034"/>
        <v>-0.92147673188998758</v>
      </c>
      <c r="AF960">
        <f ca="1">IF(B960&gt;0,C960-Analysis!$B$14,0)</f>
        <v>-1.8465811457151204E-2</v>
      </c>
      <c r="AG960">
        <f ca="1">IF(B960&gt;0,AG959+AF960*$D960,0)</f>
        <v>0.48658829806691278</v>
      </c>
      <c r="AH960">
        <f ca="1">IF(B960&gt;0,AH959+AG960*$D960,0)</f>
        <v>0.33636216437766059</v>
      </c>
      <c r="AI960">
        <f ca="1">IF(AND(B960&gt;Analysis!$B$39,B960&lt;Analysis!$B$40),FilterInput(AF960,Analysis!$B$34,Analysis!$B$35),0)</f>
        <v>0</v>
      </c>
      <c r="AJ960">
        <f ca="1">MEDIAN2(AI960,Analysis!$B$5,2)</f>
        <v>0</v>
      </c>
      <c r="AK960">
        <f ca="1">AVERAGE2(AJ960,Analysis!$B$6,2)</f>
        <v>0</v>
      </c>
      <c r="AL960">
        <f ca="1">INTEGRAL2(R960,$B960,AL959,R959,$B959,Analysis!$B$22)</f>
        <v>0.1782499736736439</v>
      </c>
      <c r="AM960">
        <f>IF(AND(B960&lt;Analysis!$B$40,B960&gt;0),INTEGRAL2(AL960,$B960,AM959,AL959,$B959,Analysis!$B$23),0)</f>
        <v>0</v>
      </c>
      <c r="AN960">
        <f>IF($P960,AM960*Analysis!$B$30+Analysis!$B$31,0)</f>
        <v>0</v>
      </c>
      <c r="AO960">
        <f>AN960-'Flight Input'!$U960</f>
        <v>0</v>
      </c>
      <c r="AQ960">
        <f>Analysis!$B$36*'Flight Input'!U960+IF('Flight Input'!U960 &gt; 0,Analysis!$B$37,0)</f>
        <v>0</v>
      </c>
      <c r="AR960">
        <f ca="1">_xlfn.COVARIANCE.P($AN$102:$AN$1102,'Flight Input'!U960:U1960)</f>
        <v>0</v>
      </c>
    </row>
    <row r="961" spans="1:44" x14ac:dyDescent="0.3">
      <c r="A961">
        <v>959</v>
      </c>
      <c r="B961">
        <f>'Flight Input'!M961</f>
        <v>23.059169000000111</v>
      </c>
      <c r="C961">
        <f ca="1">INDIRECT(CONCATENATE("'Flight Input'!",Analysis!$B$2,A961+2))</f>
        <v>9.831748769999999</v>
      </c>
      <c r="D961">
        <f t="shared" si="1903"/>
        <v>1.7447000005631708E-2</v>
      </c>
      <c r="F961">
        <f t="shared" ca="1" si="1909"/>
        <v>227.17379006753333</v>
      </c>
      <c r="G961">
        <f t="shared" ca="1" si="1910"/>
        <v>2617.0103023162642</v>
      </c>
      <c r="I961">
        <f>SUM(D$2:D961)/COUNT(D$2:D961)</f>
        <v>2.3990165797710818E-2</v>
      </c>
      <c r="J961">
        <f t="shared" si="1904"/>
        <v>0.72725633298026349</v>
      </c>
      <c r="L961">
        <f ca="1">VARA(C$2:C961)</f>
        <v>0.17847154993097994</v>
      </c>
      <c r="M961">
        <f t="shared" ca="1" si="1905"/>
        <v>-1.0423768690763436E-2</v>
      </c>
      <c r="N961">
        <f t="shared" ca="1" si="1911"/>
        <v>-0.16924456921239572</v>
      </c>
      <c r="O961" t="b">
        <f ca="1">IF(OR(O960,M961*MIN((B961-B$2)*Analysis!$B$19,1)&gt;Analysis!$B$18),TRUE,FALSE)</f>
        <v>1</v>
      </c>
      <c r="P961" t="b">
        <f>IF(OR('Flight Input'!N961=3,'Flight Input'!N961=9),TRUE,FALSE)</f>
        <v>0</v>
      </c>
      <c r="Q961">
        <f ca="1">IF(O961,Q960,SUM(C$2:C961)/COUNT(C$2:C961))+(Analysis!$D$14-500)/1000000</f>
        <v>9.8978943641174038</v>
      </c>
      <c r="R961">
        <f t="shared" ca="1" si="1906"/>
        <v>-6.6145594117404727E-2</v>
      </c>
      <c r="S961">
        <f t="shared" ca="1" si="1912"/>
        <v>0.17709593149270511</v>
      </c>
      <c r="T961">
        <f>IF(P961,T960+S961*$D961,0)</f>
        <v>0</v>
      </c>
      <c r="U961">
        <f>IF($P961,T961*Analysis!$B$28+Analysis!$B$29,0)</f>
        <v>0</v>
      </c>
      <c r="V961">
        <f>U961-'Flight Input'!$U961</f>
        <v>0</v>
      </c>
      <c r="W961">
        <f ca="1">MEDIAN2(R961,Analysis!$B$5,2)</f>
        <v>-6.6145594117404727E-2</v>
      </c>
      <c r="X961">
        <f t="shared" ref="X961:Y961" ca="1" si="2035">X960+W961*$D961</f>
        <v>0.17709593149270511</v>
      </c>
      <c r="Y961">
        <f t="shared" ca="1" si="2035"/>
        <v>-0.91838693917223702</v>
      </c>
      <c r="AA961">
        <f ca="1">AVERAGE2(W961,Analysis!$B$6,2)</f>
        <v>-6.6145594117404727E-2</v>
      </c>
      <c r="AB961">
        <f t="shared" ref="AB961:AC961" ca="1" si="2036">AB960+AA961*$D961</f>
        <v>0.17709593149270511</v>
      </c>
      <c r="AC961">
        <f t="shared" ca="1" si="2036"/>
        <v>-0.91838693917223702</v>
      </c>
      <c r="AF961">
        <f ca="1">IF(B961&gt;0,C961-Analysis!$B$14,0)</f>
        <v>-2.1418621457153009E-2</v>
      </c>
      <c r="AG961">
        <f ca="1">IF(B961&gt;0,AG960+AF961*$D961,0)</f>
        <v>0.48621460737822919</v>
      </c>
      <c r="AH961">
        <f ca="1">IF(B961&gt;0,AH960+AG961*$D961,0)</f>
        <v>0.34484515063532678</v>
      </c>
      <c r="AI961">
        <f ca="1">IF(AND(B961&gt;Analysis!$B$39,B961&lt;Analysis!$B$40),FilterInput(AF961,Analysis!$B$34,Analysis!$B$35),0)</f>
        <v>0</v>
      </c>
      <c r="AJ961">
        <f ca="1">MEDIAN2(AI961,Analysis!$B$5,2)</f>
        <v>0</v>
      </c>
      <c r="AK961">
        <f ca="1">AVERAGE2(AJ961,Analysis!$B$6,2)</f>
        <v>0</v>
      </c>
      <c r="AL961">
        <f ca="1">INTEGRAL2(R961,$B961,AL960,R960,$B960,Analysis!$B$22)</f>
        <v>0.17709593149270503</v>
      </c>
      <c r="AM961">
        <f>IF(AND(B961&lt;Analysis!$B$40,B961&gt;0),INTEGRAL2(AL961,$B961,AM960,AL960,$B960,Analysis!$B$23),0)</f>
        <v>0</v>
      </c>
      <c r="AN961">
        <f>IF($P961,AM961*Analysis!$B$30+Analysis!$B$31,0)</f>
        <v>0</v>
      </c>
      <c r="AO961">
        <f>AN961-'Flight Input'!$U961</f>
        <v>0</v>
      </c>
      <c r="AQ961">
        <f>Analysis!$B$36*'Flight Input'!U961+IF('Flight Input'!U961 &gt; 0,Analysis!$B$37,0)</f>
        <v>0</v>
      </c>
      <c r="AR961">
        <f ca="1">_xlfn.COVARIANCE.P($AN$102:$AN$1102,'Flight Input'!U961:U1961)</f>
        <v>0</v>
      </c>
    </row>
    <row r="962" spans="1:44" x14ac:dyDescent="0.3">
      <c r="A962">
        <v>960</v>
      </c>
      <c r="B962">
        <f>'Flight Input'!M962</f>
        <v>23.078345000001718</v>
      </c>
      <c r="C962">
        <f ca="1">INDIRECT(CONCATENATE("'Flight Input'!",Analysis!$B$2,A962+2))</f>
        <v>9.8493479100000005</v>
      </c>
      <c r="D962">
        <f t="shared" si="1903"/>
        <v>1.9176000001607463E-2</v>
      </c>
      <c r="F962">
        <f t="shared" ca="1" si="1909"/>
        <v>227.36266116307132</v>
      </c>
      <c r="G962">
        <f t="shared" ca="1" si="1910"/>
        <v>2621.3702087070928</v>
      </c>
      <c r="I962">
        <f>SUM(D$2:D962)/COUNT(D$2:D962)</f>
        <v>2.398515104167321E-2</v>
      </c>
      <c r="J962">
        <f t="shared" si="1904"/>
        <v>0.79949465268281839</v>
      </c>
      <c r="L962">
        <f ca="1">VARA(C$2:C962)</f>
        <v>0.17828799292080089</v>
      </c>
      <c r="M962">
        <f t="shared" ca="1" si="1905"/>
        <v>-9.5722262288102794E-3</v>
      </c>
      <c r="N962">
        <f t="shared" ca="1" si="1911"/>
        <v>0.91776908628109266</v>
      </c>
      <c r="O962" t="b">
        <f ca="1">IF(OR(O961,M962*MIN((B962-B$2)*Analysis!$B$19,1)&gt;Analysis!$B$18),TRUE,FALSE)</f>
        <v>1</v>
      </c>
      <c r="P962" t="b">
        <f>IF(OR('Flight Input'!N962=3,'Flight Input'!N962=9),TRUE,FALSE)</f>
        <v>0</v>
      </c>
      <c r="Q962">
        <f ca="1">IF(O962,Q961,SUM(C$2:C962)/COUNT(C$2:C962))+(Analysis!$D$14-500)/1000000</f>
        <v>9.8980043641174031</v>
      </c>
      <c r="R962">
        <f t="shared" ca="1" si="1906"/>
        <v>-4.8656454117402603E-2</v>
      </c>
      <c r="S962">
        <f t="shared" ca="1" si="1912"/>
        <v>0.1761628953284716</v>
      </c>
      <c r="T962">
        <f>IF(P962,T961+S962*$D962,0)</f>
        <v>0</v>
      </c>
      <c r="U962">
        <f>IF($P962,T962*Analysis!$B$28+Analysis!$B$29,0)</f>
        <v>0</v>
      </c>
      <c r="V962">
        <f>U962-'Flight Input'!$U962</f>
        <v>0</v>
      </c>
      <c r="W962">
        <f ca="1">MEDIAN2(R962,Analysis!$B$5,2)</f>
        <v>-4.8656454117402603E-2</v>
      </c>
      <c r="X962">
        <f t="shared" ref="X962:Y962" ca="1" si="2037">X961+W962*$D962</f>
        <v>0.1761628953284716</v>
      </c>
      <c r="Y962">
        <f t="shared" ca="1" si="2037"/>
        <v>-0.9150088394911351</v>
      </c>
      <c r="AA962">
        <f ca="1">AVERAGE2(W962,Analysis!$B$6,2)</f>
        <v>-4.8656454117402603E-2</v>
      </c>
      <c r="AB962">
        <f t="shared" ref="AB962:AC962" ca="1" si="2038">AB961+AA962*$D962</f>
        <v>0.1761628953284716</v>
      </c>
      <c r="AC962">
        <f t="shared" ca="1" si="2038"/>
        <v>-0.9150088394911351</v>
      </c>
      <c r="AF962">
        <f ca="1">IF(B962&gt;0,C962-Analysis!$B$14,0)</f>
        <v>-3.8194814571514968E-3</v>
      </c>
      <c r="AG962">
        <f ca="1">IF(B962&gt;0,AG961+AF962*$D962,0)</f>
        <v>0.48614136500180072</v>
      </c>
      <c r="AH962">
        <f ca="1">IF(B962&gt;0,AH961+AG962*$D962,0)</f>
        <v>0.35416739745138276</v>
      </c>
      <c r="AI962">
        <f ca="1">IF(AND(B962&gt;Analysis!$B$39,B962&lt;Analysis!$B$40),FilterInput(AF962,Analysis!$B$34,Analysis!$B$35),0)</f>
        <v>0</v>
      </c>
      <c r="AJ962">
        <f ca="1">MEDIAN2(AI962,Analysis!$B$5,2)</f>
        <v>0</v>
      </c>
      <c r="AK962">
        <f ca="1">AVERAGE2(AJ962,Analysis!$B$6,2)</f>
        <v>0</v>
      </c>
      <c r="AL962">
        <f ca="1">INTEGRAL2(R962,$B962,AL961,R961,$B961,Analysis!$B$22)</f>
        <v>0.17616289532847151</v>
      </c>
      <c r="AM962">
        <f>IF(AND(B962&lt;Analysis!$B$40,B962&gt;0),INTEGRAL2(AL962,$B962,AM961,AL961,$B961,Analysis!$B$23),0)</f>
        <v>0</v>
      </c>
      <c r="AN962">
        <f>IF($P962,AM962*Analysis!$B$30+Analysis!$B$31,0)</f>
        <v>0</v>
      </c>
      <c r="AO962">
        <f>AN962-'Flight Input'!$U962</f>
        <v>0</v>
      </c>
      <c r="AQ962">
        <f>Analysis!$B$36*'Flight Input'!U962+IF('Flight Input'!U962 &gt; 0,Analysis!$B$37,0)</f>
        <v>0</v>
      </c>
      <c r="AR962">
        <f ca="1">_xlfn.COVARIANCE.P($AN$102:$AN$1102,'Flight Input'!U962:U1962)</f>
        <v>0</v>
      </c>
    </row>
    <row r="963" spans="1:44" x14ac:dyDescent="0.3">
      <c r="A963">
        <v>961</v>
      </c>
      <c r="B963">
        <f>'Flight Input'!M963</f>
        <v>23.101450999994995</v>
      </c>
      <c r="C963">
        <f ca="1">INDIRECT(CONCATENATE("'Flight Input'!",Analysis!$B$2,A963+2))</f>
        <v>9.8503191000000019</v>
      </c>
      <c r="D963">
        <f t="shared" ref="D963:D1026" si="2039">B963-B962</f>
        <v>2.3105999993276782E-2</v>
      </c>
      <c r="F963">
        <f t="shared" ca="1" si="1909"/>
        <v>227.59026263612969</v>
      </c>
      <c r="G963">
        <f t="shared" ca="1" si="1910"/>
        <v>2626.6289093140331</v>
      </c>
      <c r="I963">
        <f>SUM(D$2:D963)/COUNT(D$2:D963)</f>
        <v>2.3984236212278416E-2</v>
      </c>
      <c r="J963">
        <f t="shared" ref="J963:J1026" si="2040">D963/I963</f>
        <v>0.9633827731169512</v>
      </c>
      <c r="L963">
        <f ca="1">VARA(C$2:C963)</f>
        <v>0.17810471815151777</v>
      </c>
      <c r="M963">
        <f t="shared" ref="M963:M1026" ca="1" si="2041">(L963-L962)/D963</f>
        <v>-7.9319124615445536E-3</v>
      </c>
      <c r="N963">
        <f t="shared" ca="1" si="1911"/>
        <v>4.2031939768195831E-2</v>
      </c>
      <c r="O963" t="b">
        <f ca="1">IF(OR(O962,M963*MIN((B963-B$2)*Analysis!$B$19,1)&gt;Analysis!$B$18),TRUE,FALSE)</f>
        <v>1</v>
      </c>
      <c r="P963" t="b">
        <f>IF(OR('Flight Input'!N963=3,'Flight Input'!N963=9),TRUE,FALSE)</f>
        <v>0</v>
      </c>
      <c r="Q963">
        <f ca="1">IF(O963,Q962,SUM(C$2:C963)/COUNT(C$2:C963))+(Analysis!$D$14-500)/1000000</f>
        <v>9.8981143641174025</v>
      </c>
      <c r="R963">
        <f t="shared" ref="R963:R1026" ca="1" si="2042">IF(O963,C963-Q963,0)</f>
        <v>-4.7795264117400649E-2</v>
      </c>
      <c r="S963">
        <f t="shared" ca="1" si="1912"/>
        <v>0.17505853795609627</v>
      </c>
      <c r="T963">
        <f>IF(P963,T962+S963*$D963,0)</f>
        <v>0</v>
      </c>
      <c r="U963">
        <f>IF($P963,T963*Analysis!$B$28+Analysis!$B$29,0)</f>
        <v>0</v>
      </c>
      <c r="V963">
        <f>U963-'Flight Input'!$U963</f>
        <v>0</v>
      </c>
      <c r="W963">
        <f ca="1">MEDIAN2(R963,Analysis!$B$5,2)</f>
        <v>-4.7795264117400649E-2</v>
      </c>
      <c r="X963">
        <f t="shared" ref="X963:Y963" ca="1" si="2043">X962+W963*$D963</f>
        <v>0.17505853795609627</v>
      </c>
      <c r="Y963">
        <f t="shared" ca="1" si="2043"/>
        <v>-0.91096393691429844</v>
      </c>
      <c r="AA963">
        <f ca="1">AVERAGE2(W963,Analysis!$B$6,2)</f>
        <v>-4.7795264117400649E-2</v>
      </c>
      <c r="AB963">
        <f t="shared" ref="AB963:AC963" ca="1" si="2044">AB962+AA963*$D963</f>
        <v>0.17505853795609627</v>
      </c>
      <c r="AC963">
        <f t="shared" ca="1" si="2044"/>
        <v>-0.91096393691429844</v>
      </c>
      <c r="AF963">
        <f ca="1">IF(B963&gt;0,C963-Analysis!$B$14,0)</f>
        <v>-2.8482914571501539E-3</v>
      </c>
      <c r="AG963">
        <f ca="1">IF(B963&gt;0,AG962+AF963*$D963,0)</f>
        <v>0.48607555237941097</v>
      </c>
      <c r="AH963">
        <f ca="1">IF(B963&gt;0,AH962+AG963*$D963,0)</f>
        <v>0.36539865916139341</v>
      </c>
      <c r="AI963">
        <f ca="1">IF(AND(B963&gt;Analysis!$B$39,B963&lt;Analysis!$B$40),FilterInput(AF963,Analysis!$B$34,Analysis!$B$35),0)</f>
        <v>0</v>
      </c>
      <c r="AJ963">
        <f ca="1">MEDIAN2(AI963,Analysis!$B$5,2)</f>
        <v>0</v>
      </c>
      <c r="AK963">
        <f ca="1">AVERAGE2(AJ963,Analysis!$B$6,2)</f>
        <v>0</v>
      </c>
      <c r="AL963">
        <f ca="1">INTEGRAL2(R963,$B963,AL962,R962,$B962,Analysis!$B$22)</f>
        <v>0.17505853795609619</v>
      </c>
      <c r="AM963">
        <f>IF(AND(B963&lt;Analysis!$B$40,B963&gt;0),INTEGRAL2(AL963,$B963,AM962,AL962,$B962,Analysis!$B$23),0)</f>
        <v>0</v>
      </c>
      <c r="AN963">
        <f>IF($P963,AM963*Analysis!$B$30+Analysis!$B$31,0)</f>
        <v>0</v>
      </c>
      <c r="AO963">
        <f>AN963-'Flight Input'!$U963</f>
        <v>0</v>
      </c>
      <c r="AQ963">
        <f>Analysis!$B$36*'Flight Input'!U963+IF('Flight Input'!U963 &gt; 0,Analysis!$B$37,0)</f>
        <v>0</v>
      </c>
      <c r="AR963">
        <f ca="1">_xlfn.COVARIANCE.P($AN$102:$AN$1102,'Flight Input'!U963:U1963)</f>
        <v>0</v>
      </c>
    </row>
    <row r="964" spans="1:44" x14ac:dyDescent="0.3">
      <c r="A964">
        <v>962</v>
      </c>
      <c r="B964">
        <f>'Flight Input'!M964</f>
        <v>23.149567999993451</v>
      </c>
      <c r="C964">
        <f ca="1">INDIRECT(CONCATENATE("'Flight Input'!",Analysis!$B$2,A964+2))</f>
        <v>9.8506035899999986</v>
      </c>
      <c r="D964">
        <f t="shared" si="2039"/>
        <v>4.8116999998455867E-2</v>
      </c>
      <c r="F964">
        <f t="shared" ref="F964:F1027" ca="1" si="2045">F963+C964*$D964</f>
        <v>228.06424412905452</v>
      </c>
      <c r="G964">
        <f t="shared" ref="G964:G1027" ca="1" si="2046">G963+F964*$D964</f>
        <v>2637.6026765484385</v>
      </c>
      <c r="I964">
        <f>SUM(D$2:D964)/COUNT(D$2:D964)</f>
        <v>2.400932224532018E-2</v>
      </c>
      <c r="J964">
        <f t="shared" si="2040"/>
        <v>2.0040965549468885</v>
      </c>
      <c r="L964">
        <f ca="1">VARA(C$2:C964)</f>
        <v>0.17792179237818775</v>
      </c>
      <c r="M964">
        <f t="shared" ca="1" si="2041"/>
        <v>-3.8016869991038906E-3</v>
      </c>
      <c r="N964">
        <f t="shared" ref="N964:N1027" ca="1" si="2047">(C964-C963)/D964</f>
        <v>5.9124633706565365E-3</v>
      </c>
      <c r="O964" t="b">
        <f ca="1">IF(OR(O963,M964*MIN((B964-B$2)*Analysis!$B$19,1)&gt;Analysis!$B$18),TRUE,FALSE)</f>
        <v>1</v>
      </c>
      <c r="P964" t="b">
        <f>IF(OR('Flight Input'!N964=3,'Flight Input'!N964=9),TRUE,FALSE)</f>
        <v>0</v>
      </c>
      <c r="Q964">
        <f ca="1">IF(O964,Q963,SUM(C$2:C964)/COUNT(C$2:C964))+(Analysis!$D$14-500)/1000000</f>
        <v>9.8982243641174019</v>
      </c>
      <c r="R964">
        <f t="shared" ca="1" si="2042"/>
        <v>-4.7620774117403286E-2</v>
      </c>
      <c r="S964">
        <f t="shared" ref="S964:S1027" ca="1" si="2048">S963+R964*$D964</f>
        <v>0.1727671691679627</v>
      </c>
      <c r="T964">
        <f>IF(P964,T963+S964*$D964,0)</f>
        <v>0</v>
      </c>
      <c r="U964">
        <f>IF($P964,T964*Analysis!$B$28+Analysis!$B$29,0)</f>
        <v>0</v>
      </c>
      <c r="V964">
        <f>U964-'Flight Input'!$U964</f>
        <v>0</v>
      </c>
      <c r="W964">
        <f ca="1">MEDIAN2(R964,Analysis!$B$5,2)</f>
        <v>-4.7620774117403286E-2</v>
      </c>
      <c r="X964">
        <f t="shared" ref="X964:Y964" ca="1" si="2049">X963+W964*$D964</f>
        <v>0.1727671691679627</v>
      </c>
      <c r="Y964">
        <f t="shared" ca="1" si="2049"/>
        <v>-0.90265089903571039</v>
      </c>
      <c r="AA964">
        <f ca="1">AVERAGE2(W964,Analysis!$B$6,2)</f>
        <v>-4.7620774117403286E-2</v>
      </c>
      <c r="AB964">
        <f t="shared" ref="AB964:AC964" ca="1" si="2050">AB963+AA964*$D964</f>
        <v>0.1727671691679627</v>
      </c>
      <c r="AC964">
        <f t="shared" ca="1" si="2050"/>
        <v>-0.90265089903571039</v>
      </c>
      <c r="AF964">
        <f ca="1">IF(B964&gt;0,C964-Analysis!$B$14,0)</f>
        <v>-2.5638014571534029E-3</v>
      </c>
      <c r="AG964">
        <f ca="1">IF(B964&gt;0,AG963+AF964*$D964,0)</f>
        <v>0.48595218994470107</v>
      </c>
      <c r="AH964">
        <f ca="1">IF(B964&gt;0,AH963+AG964*$D964,0)</f>
        <v>0.38878122068421223</v>
      </c>
      <c r="AI964">
        <f ca="1">IF(AND(B964&gt;Analysis!$B$39,B964&lt;Analysis!$B$40),FilterInput(AF964,Analysis!$B$34,Analysis!$B$35),0)</f>
        <v>0</v>
      </c>
      <c r="AJ964">
        <f ca="1">MEDIAN2(AI964,Analysis!$B$5,2)</f>
        <v>0</v>
      </c>
      <c r="AK964">
        <f ca="1">AVERAGE2(AJ964,Analysis!$B$6,2)</f>
        <v>0</v>
      </c>
      <c r="AL964">
        <f ca="1">INTEGRAL2(R964,$B964,AL963,R963,$B963,Analysis!$B$22)</f>
        <v>0.17276716916796261</v>
      </c>
      <c r="AM964">
        <f>IF(AND(B964&lt;Analysis!$B$40,B964&gt;0),INTEGRAL2(AL964,$B964,AM963,AL963,$B963,Analysis!$B$23),0)</f>
        <v>0</v>
      </c>
      <c r="AN964">
        <f>IF($P964,AM964*Analysis!$B$30+Analysis!$B$31,0)</f>
        <v>0</v>
      </c>
      <c r="AO964">
        <f>AN964-'Flight Input'!$U964</f>
        <v>0</v>
      </c>
      <c r="AQ964">
        <f>Analysis!$B$36*'Flight Input'!U964+IF('Flight Input'!U964 &gt; 0,Analysis!$B$37,0)</f>
        <v>0</v>
      </c>
      <c r="AR964">
        <f ca="1">_xlfn.COVARIANCE.P($AN$102:$AN$1102,'Flight Input'!U964:U1964)</f>
        <v>0</v>
      </c>
    </row>
    <row r="965" spans="1:44" x14ac:dyDescent="0.3">
      <c r="A965">
        <v>963</v>
      </c>
      <c r="B965">
        <f>'Flight Input'!M965</f>
        <v>23.170113999993191</v>
      </c>
      <c r="C965">
        <f ca="1">INDIRECT(CONCATENATE("'Flight Input'!",Analysis!$B$2,A965+2))</f>
        <v>9.8504466300000022</v>
      </c>
      <c r="D965">
        <f t="shared" si="2039"/>
        <v>2.0545999999740161E-2</v>
      </c>
      <c r="F965">
        <f t="shared" ca="1" si="2045"/>
        <v>228.26663140551193</v>
      </c>
      <c r="G965">
        <f t="shared" ca="1" si="2046"/>
        <v>2642.292642757237</v>
      </c>
      <c r="I965">
        <f>SUM(D$2:D965)/COUNT(D$2:D965)</f>
        <v>2.4005725856695487E-2</v>
      </c>
      <c r="J965">
        <f t="shared" si="2040"/>
        <v>0.85587913993484321</v>
      </c>
      <c r="L965">
        <f ca="1">VARA(C$2:C965)</f>
        <v>0.1777392569711094</v>
      </c>
      <c r="M965">
        <f t="shared" ca="1" si="2041"/>
        <v>-8.8842308517795756E-3</v>
      </c>
      <c r="N965">
        <f t="shared" ca="1" si="2047"/>
        <v>-7.6394432005459012E-3</v>
      </c>
      <c r="O965" t="b">
        <f ca="1">IF(OR(O964,M965*MIN((B965-B$2)*Analysis!$B$19,1)&gt;Analysis!$B$18),TRUE,FALSE)</f>
        <v>1</v>
      </c>
      <c r="P965" t="b">
        <f>IF(OR('Flight Input'!N965=3,'Flight Input'!N965=9),TRUE,FALSE)</f>
        <v>0</v>
      </c>
      <c r="Q965">
        <f ca="1">IF(O965,Q964,SUM(C$2:C965)/COUNT(C$2:C965))+(Analysis!$D$14-500)/1000000</f>
        <v>9.8983343641174013</v>
      </c>
      <c r="R965">
        <f t="shared" ca="1" si="2042"/>
        <v>-4.7887734117399106E-2</v>
      </c>
      <c r="S965">
        <f t="shared" ca="1" si="2048"/>
        <v>0.17178326778279907</v>
      </c>
      <c r="T965">
        <f>IF(P965,T964+S965*$D965,0)</f>
        <v>0</v>
      </c>
      <c r="U965">
        <f>IF($P965,T965*Analysis!$B$28+Analysis!$B$29,0)</f>
        <v>0</v>
      </c>
      <c r="V965">
        <f>U965-'Flight Input'!$U965</f>
        <v>0</v>
      </c>
      <c r="W965">
        <f ca="1">MEDIAN2(R965,Analysis!$B$5,2)</f>
        <v>-4.7887734117399106E-2</v>
      </c>
      <c r="X965">
        <f t="shared" ref="X965:Y965" ca="1" si="2051">X964+W965*$D965</f>
        <v>0.17178326778279907</v>
      </c>
      <c r="Y965">
        <f t="shared" ca="1" si="2051"/>
        <v>-0.89912144001588967</v>
      </c>
      <c r="AA965">
        <f ca="1">AVERAGE2(W965,Analysis!$B$6,2)</f>
        <v>-4.7887734117399106E-2</v>
      </c>
      <c r="AB965">
        <f t="shared" ref="AB965:AC965" ca="1" si="2052">AB964+AA965*$D965</f>
        <v>0.17178326778279907</v>
      </c>
      <c r="AC965">
        <f t="shared" ca="1" si="2052"/>
        <v>-0.89912144001588967</v>
      </c>
      <c r="AF965">
        <f ca="1">IF(B965&gt;0,C965-Analysis!$B$14,0)</f>
        <v>-2.720761457149834E-3</v>
      </c>
      <c r="AG965">
        <f ca="1">IF(B965&gt;0,AG964+AF965*$D965,0)</f>
        <v>0.48589628917980315</v>
      </c>
      <c r="AH965">
        <f ca="1">IF(B965&gt;0,AH964+AG965*$D965,0)</f>
        <v>0.39876444584157422</v>
      </c>
      <c r="AI965">
        <f ca="1">IF(AND(B965&gt;Analysis!$B$39,B965&lt;Analysis!$B$40),FilterInput(AF965,Analysis!$B$34,Analysis!$B$35),0)</f>
        <v>0</v>
      </c>
      <c r="AJ965">
        <f ca="1">MEDIAN2(AI965,Analysis!$B$5,2)</f>
        <v>0</v>
      </c>
      <c r="AK965">
        <f ca="1">AVERAGE2(AJ965,Analysis!$B$6,2)</f>
        <v>0</v>
      </c>
      <c r="AL965">
        <f ca="1">INTEGRAL2(R965,$B965,AL964,R964,$B964,Analysis!$B$22)</f>
        <v>0.17178326778279898</v>
      </c>
      <c r="AM965">
        <f>IF(AND(B965&lt;Analysis!$B$40,B965&gt;0),INTEGRAL2(AL965,$B965,AM964,AL964,$B964,Analysis!$B$23),0)</f>
        <v>0</v>
      </c>
      <c r="AN965">
        <f>IF($P965,AM965*Analysis!$B$30+Analysis!$B$31,0)</f>
        <v>0</v>
      </c>
      <c r="AO965">
        <f>AN965-'Flight Input'!$U965</f>
        <v>0</v>
      </c>
      <c r="AQ965">
        <f>Analysis!$B$36*'Flight Input'!U965+IF('Flight Input'!U965 &gt; 0,Analysis!$B$37,0)</f>
        <v>0</v>
      </c>
      <c r="AR965">
        <f ca="1">_xlfn.COVARIANCE.P($AN$102:$AN$1102,'Flight Input'!U965:U1965)</f>
        <v>0</v>
      </c>
    </row>
    <row r="966" spans="1:44" x14ac:dyDescent="0.3">
      <c r="A966">
        <v>964</v>
      </c>
      <c r="B966">
        <f>'Flight Input'!M966</f>
        <v>23.187950000006822</v>
      </c>
      <c r="C966">
        <f ca="1">INDIRECT(CONCATENATE("'Flight Input'!",Analysis!$B$2,A966+2))</f>
        <v>9.8506624500000015</v>
      </c>
      <c r="D966">
        <f t="shared" si="2039"/>
        <v>1.7836000013630837E-2</v>
      </c>
      <c r="F966">
        <f t="shared" ca="1" si="2045"/>
        <v>228.44232782110441</v>
      </c>
      <c r="G966">
        <f t="shared" ca="1" si="2046"/>
        <v>2646.3671401193683</v>
      </c>
      <c r="I966">
        <f>SUM(D$2:D966)/COUNT(D$2:D966)</f>
        <v>2.399932572615289E-2</v>
      </c>
      <c r="J966">
        <f t="shared" si="2040"/>
        <v>0.74318754689821698</v>
      </c>
      <c r="L966">
        <f ca="1">VARA(C$2:C966)</f>
        <v>0.17755707503302731</v>
      </c>
      <c r="M966">
        <f t="shared" ca="1" si="2041"/>
        <v>-1.0214282234966275E-2</v>
      </c>
      <c r="N966">
        <f t="shared" ca="1" si="2047"/>
        <v>1.2100246682797437E-2</v>
      </c>
      <c r="O966" t="b">
        <f ca="1">IF(OR(O965,M966*MIN((B966-B$2)*Analysis!$B$19,1)&gt;Analysis!$B$18),TRUE,FALSE)</f>
        <v>1</v>
      </c>
      <c r="P966" t="b">
        <f>IF(OR('Flight Input'!N966=3,'Flight Input'!N966=9),TRUE,FALSE)</f>
        <v>0</v>
      </c>
      <c r="Q966">
        <f ca="1">IF(O966,Q965,SUM(C$2:C966)/COUNT(C$2:C966))+(Analysis!$D$14-500)/1000000</f>
        <v>9.8984443641174007</v>
      </c>
      <c r="R966">
        <f t="shared" ca="1" si="2042"/>
        <v>-4.7781914117399182E-2</v>
      </c>
      <c r="S966">
        <f t="shared" ca="1" si="2048"/>
        <v>0.17093102956194983</v>
      </c>
      <c r="T966">
        <f>IF(P966,T965+S966*$D966,0)</f>
        <v>0</v>
      </c>
      <c r="U966">
        <f>IF($P966,T966*Analysis!$B$28+Analysis!$B$29,0)</f>
        <v>0</v>
      </c>
      <c r="V966">
        <f>U966-'Flight Input'!$U966</f>
        <v>0</v>
      </c>
      <c r="W966">
        <f ca="1">MEDIAN2(R966,Analysis!$B$5,2)</f>
        <v>-4.7781914117399182E-2</v>
      </c>
      <c r="X966">
        <f t="shared" ref="X966:Y966" ca="1" si="2053">X965+W966*$D966</f>
        <v>0.17093102956194983</v>
      </c>
      <c r="Y966">
        <f t="shared" ca="1" si="2053"/>
        <v>-0.89607271417029277</v>
      </c>
      <c r="AA966">
        <f ca="1">AVERAGE2(W966,Analysis!$B$6,2)</f>
        <v>-4.7781914117399182E-2</v>
      </c>
      <c r="AB966">
        <f t="shared" ref="AB966:AC966" ca="1" si="2054">AB965+AA966*$D966</f>
        <v>0.17093102956194983</v>
      </c>
      <c r="AC966">
        <f t="shared" ca="1" si="2054"/>
        <v>-0.89607271417029277</v>
      </c>
      <c r="AF966">
        <f ca="1">IF(B966&gt;0,C966-Analysis!$B$14,0)</f>
        <v>-2.5049414571505224E-3</v>
      </c>
      <c r="AG966">
        <f ca="1">IF(B966&gt;0,AG965+AF966*$D966,0)</f>
        <v>0.48585161104393926</v>
      </c>
      <c r="AH966">
        <f ca="1">IF(B966&gt;0,AH965+AG966*$D966,0)</f>
        <v>0.40743009518277651</v>
      </c>
      <c r="AI966">
        <f ca="1">IF(AND(B966&gt;Analysis!$B$39,B966&lt;Analysis!$B$40),FilterInput(AF966,Analysis!$B$34,Analysis!$B$35),0)</f>
        <v>0</v>
      </c>
      <c r="AJ966">
        <f ca="1">MEDIAN2(AI966,Analysis!$B$5,2)</f>
        <v>0</v>
      </c>
      <c r="AK966">
        <f ca="1">AVERAGE2(AJ966,Analysis!$B$6,2)</f>
        <v>0</v>
      </c>
      <c r="AL966">
        <f ca="1">INTEGRAL2(R966,$B966,AL965,R965,$B965,Analysis!$B$22)</f>
        <v>0.17093102956194975</v>
      </c>
      <c r="AM966">
        <f>IF(AND(B966&lt;Analysis!$B$40,B966&gt;0),INTEGRAL2(AL966,$B966,AM965,AL965,$B965,Analysis!$B$23),0)</f>
        <v>0</v>
      </c>
      <c r="AN966">
        <f>IF($P966,AM966*Analysis!$B$30+Analysis!$B$31,0)</f>
        <v>0</v>
      </c>
      <c r="AO966">
        <f>AN966-'Flight Input'!$U966</f>
        <v>0</v>
      </c>
      <c r="AQ966">
        <f>Analysis!$B$36*'Flight Input'!U966+IF('Flight Input'!U966 &gt; 0,Analysis!$B$37,0)</f>
        <v>0</v>
      </c>
      <c r="AR966">
        <f ca="1">_xlfn.COVARIANCE.P($AN$102:$AN$1102,'Flight Input'!U966:U1966)</f>
        <v>0</v>
      </c>
    </row>
    <row r="967" spans="1:44" x14ac:dyDescent="0.3">
      <c r="A967">
        <v>965</v>
      </c>
      <c r="B967">
        <f>'Flight Input'!M967</f>
        <v>23.217732000004617</v>
      </c>
      <c r="C967">
        <f ca="1">INDIRECT(CONCATENATE("'Flight Input'!",Analysis!$B$2,A967+2))</f>
        <v>9.8507703600000003</v>
      </c>
      <c r="D967">
        <f t="shared" si="2039"/>
        <v>2.9781999997794628E-2</v>
      </c>
      <c r="F967">
        <f t="shared" ca="1" si="2045"/>
        <v>228.73570346394422</v>
      </c>
      <c r="G967">
        <f t="shared" ca="1" si="2046"/>
        <v>2653.1793468394271</v>
      </c>
      <c r="I967">
        <f>SUM(D$2:D967)/COUNT(D$2:D967)</f>
        <v>2.4005318134724538E-2</v>
      </c>
      <c r="J967">
        <f t="shared" si="2040"/>
        <v>1.2406417540750654</v>
      </c>
      <c r="L967">
        <f ca="1">VARA(C$2:C967)</f>
        <v>0.17737525587508329</v>
      </c>
      <c r="M967">
        <f t="shared" ca="1" si="2041"/>
        <v>-6.1050016102841484E-3</v>
      </c>
      <c r="N967">
        <f t="shared" ca="1" si="2047"/>
        <v>3.6233295281296886E-3</v>
      </c>
      <c r="O967" t="b">
        <f ca="1">IF(OR(O966,M967*MIN((B967-B$2)*Analysis!$B$19,1)&gt;Analysis!$B$18),TRUE,FALSE)</f>
        <v>1</v>
      </c>
      <c r="P967" t="b">
        <f>IF(OR('Flight Input'!N967=3,'Flight Input'!N967=9),TRUE,FALSE)</f>
        <v>0</v>
      </c>
      <c r="Q967">
        <f ca="1">IF(O967,Q966,SUM(C$2:C967)/COUNT(C$2:C967))+(Analysis!$D$14-500)/1000000</f>
        <v>9.8985543641174001</v>
      </c>
      <c r="R967">
        <f t="shared" ca="1" si="2042"/>
        <v>-4.7784004117399803E-2</v>
      </c>
      <c r="S967">
        <f t="shared" ca="1" si="2048"/>
        <v>0.1695079263514308</v>
      </c>
      <c r="T967">
        <f>IF(P967,T966+S967*$D967,0)</f>
        <v>0</v>
      </c>
      <c r="U967">
        <f>IF($P967,T967*Analysis!$B$28+Analysis!$B$29,0)</f>
        <v>0</v>
      </c>
      <c r="V967">
        <f>U967-'Flight Input'!$U967</f>
        <v>0</v>
      </c>
      <c r="W967">
        <f ca="1">MEDIAN2(R967,Analysis!$B$5,2)</f>
        <v>-4.7784004117399803E-2</v>
      </c>
      <c r="X967">
        <f t="shared" ref="X967:Y967" ca="1" si="2055">X966+W967*$D967</f>
        <v>0.1695079263514308</v>
      </c>
      <c r="Y967">
        <f t="shared" ca="1" si="2055"/>
        <v>-0.89102442910806834</v>
      </c>
      <c r="AA967">
        <f ca="1">AVERAGE2(W967,Analysis!$B$6,2)</f>
        <v>-4.7784004117399803E-2</v>
      </c>
      <c r="AB967">
        <f t="shared" ref="AB967:AC967" ca="1" si="2056">AB966+AA967*$D967</f>
        <v>0.1695079263514308</v>
      </c>
      <c r="AC967">
        <f t="shared" ca="1" si="2056"/>
        <v>-0.89102442910806834</v>
      </c>
      <c r="AF967">
        <f ca="1">IF(B967&gt;0,C967-Analysis!$B$14,0)</f>
        <v>-2.3970314571517548E-3</v>
      </c>
      <c r="AG967">
        <f ca="1">IF(B967&gt;0,AG966+AF967*$D967,0)</f>
        <v>0.48578022265308762</v>
      </c>
      <c r="AH967">
        <f ca="1">IF(B967&gt;0,AH966+AG967*$D967,0)</f>
        <v>0.42189760177275942</v>
      </c>
      <c r="AI967">
        <f ca="1">IF(AND(B967&gt;Analysis!$B$39,B967&lt;Analysis!$B$40),FilterInput(AF967,Analysis!$B$34,Analysis!$B$35),0)</f>
        <v>0</v>
      </c>
      <c r="AJ967">
        <f ca="1">MEDIAN2(AI967,Analysis!$B$5,2)</f>
        <v>0</v>
      </c>
      <c r="AK967">
        <f ca="1">AVERAGE2(AJ967,Analysis!$B$6,2)</f>
        <v>0</v>
      </c>
      <c r="AL967">
        <f ca="1">INTEGRAL2(R967,$B967,AL966,R966,$B966,Analysis!$B$22)</f>
        <v>0.16950792635143072</v>
      </c>
      <c r="AM967">
        <f>IF(AND(B967&lt;Analysis!$B$40,B967&gt;0),INTEGRAL2(AL967,$B967,AM966,AL966,$B966,Analysis!$B$23),0)</f>
        <v>0</v>
      </c>
      <c r="AN967">
        <f>IF($P967,AM967*Analysis!$B$30+Analysis!$B$31,0)</f>
        <v>0</v>
      </c>
      <c r="AO967">
        <f>AN967-'Flight Input'!$U967</f>
        <v>0</v>
      </c>
      <c r="AQ967">
        <f>Analysis!$B$36*'Flight Input'!U967+IF('Flight Input'!U967 &gt; 0,Analysis!$B$37,0)</f>
        <v>0</v>
      </c>
      <c r="AR967">
        <f ca="1">_xlfn.COVARIANCE.P($AN$102:$AN$1102,'Flight Input'!U967:U1967)</f>
        <v>0</v>
      </c>
    </row>
    <row r="968" spans="1:44" x14ac:dyDescent="0.3">
      <c r="A968">
        <v>966</v>
      </c>
      <c r="B968">
        <f>'Flight Input'!M968</f>
        <v>23.238828000001376</v>
      </c>
      <c r="C968">
        <f ca="1">INDIRECT(CONCATENATE("'Flight Input'!",Analysis!$B$2,A968+2))</f>
        <v>9.869527080000001</v>
      </c>
      <c r="D968">
        <f t="shared" si="2039"/>
        <v>2.1095999996759929E-2</v>
      </c>
      <c r="F968">
        <f t="shared" ca="1" si="2045"/>
        <v>228.94391100719193</v>
      </c>
      <c r="G968">
        <f t="shared" ca="1" si="2046"/>
        <v>2658.0091475852932</v>
      </c>
      <c r="I968">
        <f>SUM(D$2:D968)/COUNT(D$2:D968)</f>
        <v>2.4002306418225611E-2</v>
      </c>
      <c r="J968">
        <f t="shared" si="2040"/>
        <v>0.87891553541459477</v>
      </c>
      <c r="L968">
        <f ca="1">VARA(C$2:C968)</f>
        <v>0.17719239497677194</v>
      </c>
      <c r="M968">
        <f t="shared" ca="1" si="2041"/>
        <v>-8.6680365159003576E-3</v>
      </c>
      <c r="N968">
        <f t="shared" ca="1" si="2047"/>
        <v>0.88911262812293868</v>
      </c>
      <c r="O968" t="b">
        <f ca="1">IF(OR(O967,M968*MIN((B968-B$2)*Analysis!$B$19,1)&gt;Analysis!$B$18),TRUE,FALSE)</f>
        <v>1</v>
      </c>
      <c r="P968" t="b">
        <f>IF(OR('Flight Input'!N968=3,'Flight Input'!N968=9),TRUE,FALSE)</f>
        <v>0</v>
      </c>
      <c r="Q968">
        <f ca="1">IF(O968,Q967,SUM(C$2:C968)/COUNT(C$2:C968))+(Analysis!$D$14-500)/1000000</f>
        <v>9.8986643641173995</v>
      </c>
      <c r="R968">
        <f t="shared" ca="1" si="2042"/>
        <v>-2.9137284117398465E-2</v>
      </c>
      <c r="S968">
        <f t="shared" ca="1" si="2048"/>
        <v>0.16889324620578458</v>
      </c>
      <c r="T968">
        <f>IF(P968,T967+S968*$D968,0)</f>
        <v>0</v>
      </c>
      <c r="U968">
        <f>IF($P968,T968*Analysis!$B$28+Analysis!$B$29,0)</f>
        <v>0</v>
      </c>
      <c r="V968">
        <f>U968-'Flight Input'!$U968</f>
        <v>0</v>
      </c>
      <c r="W968">
        <f ca="1">MEDIAN2(R968,Analysis!$B$5,2)</f>
        <v>-2.9137284117398465E-2</v>
      </c>
      <c r="X968">
        <f t="shared" ref="X968:Y968" ca="1" si="2057">X967+W968*$D968</f>
        <v>0.16889324620578458</v>
      </c>
      <c r="Y968">
        <f t="shared" ca="1" si="2057"/>
        <v>-0.88746145718665836</v>
      </c>
      <c r="AA968">
        <f ca="1">AVERAGE2(W968,Analysis!$B$6,2)</f>
        <v>-2.9137284117398465E-2</v>
      </c>
      <c r="AB968">
        <f t="shared" ref="AB968:AC968" ca="1" si="2058">AB967+AA968*$D968</f>
        <v>0.16889324620578458</v>
      </c>
      <c r="AC968">
        <f t="shared" ca="1" si="2058"/>
        <v>-0.88746145718665836</v>
      </c>
      <c r="AF968">
        <f ca="1">IF(B968&gt;0,C968-Analysis!$B$14,0)</f>
        <v>1.6359688542848971E-2</v>
      </c>
      <c r="AG968">
        <f ca="1">IF(B968&gt;0,AG967+AF968*$D968,0)</f>
        <v>0.48612534664253454</v>
      </c>
      <c r="AH968">
        <f ca="1">IF(B968&gt;0,AH967+AG968*$D968,0)</f>
        <v>0.43215290208395524</v>
      </c>
      <c r="AI968">
        <f ca="1">IF(AND(B968&gt;Analysis!$B$39,B968&lt;Analysis!$B$40),FilterInput(AF968,Analysis!$B$34,Analysis!$B$35),0)</f>
        <v>0</v>
      </c>
      <c r="AJ968">
        <f ca="1">MEDIAN2(AI968,Analysis!$B$5,2)</f>
        <v>0</v>
      </c>
      <c r="AK968">
        <f ca="1">AVERAGE2(AJ968,Analysis!$B$6,2)</f>
        <v>0</v>
      </c>
      <c r="AL968">
        <f ca="1">INTEGRAL2(R968,$B968,AL967,R967,$B967,Analysis!$B$22)</f>
        <v>0.1688932462057845</v>
      </c>
      <c r="AM968">
        <f>IF(AND(B968&lt;Analysis!$B$40,B968&gt;0),INTEGRAL2(AL968,$B968,AM967,AL967,$B967,Analysis!$B$23),0)</f>
        <v>0</v>
      </c>
      <c r="AN968">
        <f>IF($P968,AM968*Analysis!$B$30+Analysis!$B$31,0)</f>
        <v>0</v>
      </c>
      <c r="AO968">
        <f>AN968-'Flight Input'!$U968</f>
        <v>0</v>
      </c>
      <c r="AQ968">
        <f>Analysis!$B$36*'Flight Input'!U968+IF('Flight Input'!U968 &gt; 0,Analysis!$B$37,0)</f>
        <v>0</v>
      </c>
      <c r="AR968">
        <f ca="1">_xlfn.COVARIANCE.P($AN$102:$AN$1102,'Flight Input'!U968:U1968)</f>
        <v>0</v>
      </c>
    </row>
    <row r="969" spans="1:44" x14ac:dyDescent="0.3">
      <c r="A969">
        <v>967</v>
      </c>
      <c r="B969">
        <f>'Flight Input'!M969</f>
        <v>23.273797999994713</v>
      </c>
      <c r="C969">
        <f ca="1">INDIRECT(CONCATENATE("'Flight Input'!",Analysis!$B$2,A969+2))</f>
        <v>9.8855860500000006</v>
      </c>
      <c r="D969">
        <f t="shared" si="2039"/>
        <v>3.4969999993336387E-2</v>
      </c>
      <c r="F969">
        <f t="shared" ca="1" si="2045"/>
        <v>229.28960995129455</v>
      </c>
      <c r="G969">
        <f t="shared" ca="1" si="2046"/>
        <v>2666.0274052437621</v>
      </c>
      <c r="I969">
        <f>SUM(D$2:D969)/COUNT(D$2:D969)</f>
        <v>2.4013648397103699E-2</v>
      </c>
      <c r="J969">
        <f t="shared" si="2040"/>
        <v>1.4562551851785313</v>
      </c>
      <c r="L969">
        <f ca="1">VARA(C$2:C969)</f>
        <v>0.17700928013272479</v>
      </c>
      <c r="M969">
        <f t="shared" ca="1" si="2041"/>
        <v>-5.2363409803272143E-3</v>
      </c>
      <c r="N969">
        <f t="shared" ca="1" si="2047"/>
        <v>0.45922133265826809</v>
      </c>
      <c r="O969" t="b">
        <f ca="1">IF(OR(O968,M969*MIN((B969-B$2)*Analysis!$B$19,1)&gt;Analysis!$B$18),TRUE,FALSE)</f>
        <v>1</v>
      </c>
      <c r="P969" t="b">
        <f>IF(OR('Flight Input'!N969=3,'Flight Input'!N969=9),TRUE,FALSE)</f>
        <v>0</v>
      </c>
      <c r="Q969">
        <f ca="1">IF(O969,Q968,SUM(C$2:C969)/COUNT(C$2:C969))+(Analysis!$D$14-500)/1000000</f>
        <v>9.8987743641173989</v>
      </c>
      <c r="R969">
        <f t="shared" ca="1" si="2042"/>
        <v>-1.3188314117398292E-2</v>
      </c>
      <c r="S969">
        <f t="shared" ca="1" si="2048"/>
        <v>0.16843205086118704</v>
      </c>
      <c r="T969">
        <f>IF(P969,T968+S969*$D969,0)</f>
        <v>0</v>
      </c>
      <c r="U969">
        <f>IF($P969,T969*Analysis!$B$28+Analysis!$B$29,0)</f>
        <v>0</v>
      </c>
      <c r="V969">
        <f>U969-'Flight Input'!$U969</f>
        <v>0</v>
      </c>
      <c r="W969">
        <f ca="1">MEDIAN2(R969,Analysis!$B$5,2)</f>
        <v>-1.3188314117398292E-2</v>
      </c>
      <c r="X969">
        <f t="shared" ref="X969:Y969" ca="1" si="2059">X968+W969*$D969</f>
        <v>0.16843205086118704</v>
      </c>
      <c r="Y969">
        <f t="shared" ca="1" si="2059"/>
        <v>-0.88157138836916504</v>
      </c>
      <c r="AA969">
        <f ca="1">AVERAGE2(W969,Analysis!$B$6,2)</f>
        <v>-1.3188314117398292E-2</v>
      </c>
      <c r="AB969">
        <f t="shared" ref="AB969:AC969" ca="1" si="2060">AB968+AA969*$D969</f>
        <v>0.16843205086118704</v>
      </c>
      <c r="AC969">
        <f t="shared" ca="1" si="2060"/>
        <v>-0.88157138836916504</v>
      </c>
      <c r="AF969">
        <f ca="1">IF(B969&gt;0,C969-Analysis!$B$14,0)</f>
        <v>3.2418658542848533E-2</v>
      </c>
      <c r="AG969">
        <f ca="1">IF(B969&gt;0,AG968+AF969*$D969,0)</f>
        <v>0.48725902713156194</v>
      </c>
      <c r="AH969">
        <f ca="1">IF(B969&gt;0,AH968+AG969*$D969,0)</f>
        <v>0.44919235025949905</v>
      </c>
      <c r="AI969">
        <f ca="1">IF(AND(B969&gt;Analysis!$B$39,B969&lt;Analysis!$B$40),FilterInput(AF969,Analysis!$B$34,Analysis!$B$35),0)</f>
        <v>0</v>
      </c>
      <c r="AJ969">
        <f ca="1">MEDIAN2(AI969,Analysis!$B$5,2)</f>
        <v>0</v>
      </c>
      <c r="AK969">
        <f ca="1">AVERAGE2(AJ969,Analysis!$B$6,2)</f>
        <v>0</v>
      </c>
      <c r="AL969">
        <f ca="1">INTEGRAL2(R969,$B969,AL968,R968,$B968,Analysis!$B$22)</f>
        <v>0.16843205086118695</v>
      </c>
      <c r="AM969">
        <f>IF(AND(B969&lt;Analysis!$B$40,B969&gt;0),INTEGRAL2(AL969,$B969,AM968,AL968,$B968,Analysis!$B$23),0)</f>
        <v>0</v>
      </c>
      <c r="AN969">
        <f>IF($P969,AM969*Analysis!$B$30+Analysis!$B$31,0)</f>
        <v>0</v>
      </c>
      <c r="AO969">
        <f>AN969-'Flight Input'!$U969</f>
        <v>0</v>
      </c>
      <c r="AQ969">
        <f>Analysis!$B$36*'Flight Input'!U969+IF('Flight Input'!U969 &gt; 0,Analysis!$B$37,0)</f>
        <v>0</v>
      </c>
      <c r="AR969">
        <f ca="1">_xlfn.COVARIANCE.P($AN$102:$AN$1102,'Flight Input'!U969:U1969)</f>
        <v>0</v>
      </c>
    </row>
    <row r="970" spans="1:44" x14ac:dyDescent="0.3">
      <c r="A970">
        <v>968</v>
      </c>
      <c r="B970">
        <f>'Flight Input'!M970</f>
        <v>23.282284999993863</v>
      </c>
      <c r="C970">
        <f ca="1">INDIRECT(CONCATENATE("'Flight Input'!",Analysis!$B$2,A970+2))</f>
        <v>9.8780421600000015</v>
      </c>
      <c r="D970">
        <f t="shared" si="2039"/>
        <v>8.4869999991497025E-3</v>
      </c>
      <c r="F970">
        <f t="shared" ca="1" si="2045"/>
        <v>229.37344489509806</v>
      </c>
      <c r="G970">
        <f t="shared" ca="1" si="2046"/>
        <v>2667.974097670392</v>
      </c>
      <c r="I970">
        <f>SUM(D$2:D970)/COUNT(D$2:D970)</f>
        <v>2.3997608471072754E-2</v>
      </c>
      <c r="J970">
        <f t="shared" si="2040"/>
        <v>0.3536602411602856</v>
      </c>
      <c r="L970">
        <f ca="1">VARA(C$2:C970)</f>
        <v>0.17682677281913656</v>
      </c>
      <c r="M970">
        <f t="shared" ca="1" si="2041"/>
        <v>-2.1504337646579736E-2</v>
      </c>
      <c r="N970">
        <f t="shared" ca="1" si="2047"/>
        <v>-0.88887592797866366</v>
      </c>
      <c r="O970" t="b">
        <f ca="1">IF(OR(O969,M970*MIN((B970-B$2)*Analysis!$B$19,1)&gt;Analysis!$B$18),TRUE,FALSE)</f>
        <v>1</v>
      </c>
      <c r="P970" t="b">
        <f>IF(OR('Flight Input'!N970=3,'Flight Input'!N970=9),TRUE,FALSE)</f>
        <v>0</v>
      </c>
      <c r="Q970">
        <f ca="1">IF(O970,Q969,SUM(C$2:C970)/COUNT(C$2:C970))+(Analysis!$D$14-500)/1000000</f>
        <v>9.8988843641173982</v>
      </c>
      <c r="R970">
        <f t="shared" ca="1" si="2042"/>
        <v>-2.084220411739679E-2</v>
      </c>
      <c r="S970">
        <f t="shared" ca="1" si="2048"/>
        <v>0.16825516307486041</v>
      </c>
      <c r="T970">
        <f>IF(P970,T969+S970*$D970,0)</f>
        <v>0</v>
      </c>
      <c r="U970">
        <f>IF($P970,T970*Analysis!$B$28+Analysis!$B$29,0)</f>
        <v>0</v>
      </c>
      <c r="V970">
        <f>U970-'Flight Input'!$U970</f>
        <v>0</v>
      </c>
      <c r="W970">
        <f ca="1">MEDIAN2(R970,Analysis!$B$5,2)</f>
        <v>-2.084220411739679E-2</v>
      </c>
      <c r="X970">
        <f t="shared" ref="X970:Y970" ca="1" si="2061">X969+W970*$D970</f>
        <v>0.16825516307486041</v>
      </c>
      <c r="Y970">
        <f t="shared" ca="1" si="2061"/>
        <v>-0.88014340680029179</v>
      </c>
      <c r="AA970">
        <f ca="1">AVERAGE2(W970,Analysis!$B$6,2)</f>
        <v>-2.084220411739679E-2</v>
      </c>
      <c r="AB970">
        <f t="shared" ref="AB970:AC970" ca="1" si="2062">AB969+AA970*$D970</f>
        <v>0.16825516307486041</v>
      </c>
      <c r="AC970">
        <f t="shared" ca="1" si="2062"/>
        <v>-0.88014340680029179</v>
      </c>
      <c r="AF970">
        <f ca="1">IF(B970&gt;0,C970-Analysis!$B$14,0)</f>
        <v>2.4874768542849424E-2</v>
      </c>
      <c r="AG970">
        <f ca="1">IF(B970&gt;0,AG969+AF970*$D970,0)</f>
        <v>0.48747013929216393</v>
      </c>
      <c r="AH970">
        <f ca="1">IF(B970&gt;0,AH969+AG970*$D970,0)</f>
        <v>0.45332950933125715</v>
      </c>
      <c r="AI970">
        <f ca="1">IF(AND(B970&gt;Analysis!$B$39,B970&lt;Analysis!$B$40),FilterInput(AF970,Analysis!$B$34,Analysis!$B$35),0)</f>
        <v>0</v>
      </c>
      <c r="AJ970">
        <f ca="1">MEDIAN2(AI970,Analysis!$B$5,2)</f>
        <v>0</v>
      </c>
      <c r="AK970">
        <f ca="1">AVERAGE2(AJ970,Analysis!$B$6,2)</f>
        <v>0</v>
      </c>
      <c r="AL970">
        <f ca="1">INTEGRAL2(R970,$B970,AL969,R969,$B969,Analysis!$B$22)</f>
        <v>0.16825516307486033</v>
      </c>
      <c r="AM970">
        <f>IF(AND(B970&lt;Analysis!$B$40,B970&gt;0),INTEGRAL2(AL970,$B970,AM969,AL969,$B969,Analysis!$B$23),0)</f>
        <v>0</v>
      </c>
      <c r="AN970">
        <f>IF($P970,AM970*Analysis!$B$30+Analysis!$B$31,0)</f>
        <v>0</v>
      </c>
      <c r="AO970">
        <f>AN970-'Flight Input'!$U970</f>
        <v>0</v>
      </c>
      <c r="AQ970">
        <f>Analysis!$B$36*'Flight Input'!U970+IF('Flight Input'!U970 &gt; 0,Analysis!$B$37,0)</f>
        <v>0</v>
      </c>
      <c r="AR970">
        <f ca="1">_xlfn.COVARIANCE.P($AN$102:$AN$1102,'Flight Input'!U970:U1970)</f>
        <v>0</v>
      </c>
    </row>
    <row r="971" spans="1:44" x14ac:dyDescent="0.3">
      <c r="A971">
        <v>969</v>
      </c>
      <c r="B971">
        <f>'Flight Input'!M971</f>
        <v>23.304826999999932</v>
      </c>
      <c r="C971">
        <f ca="1">INDIRECT(CONCATENATE("'Flight Input'!",Analysis!$B$2,A971+2))</f>
        <v>9.8347113900000007</v>
      </c>
      <c r="D971">
        <f t="shared" si="2039"/>
        <v>2.2542000006069429E-2</v>
      </c>
      <c r="F971">
        <f t="shared" ca="1" si="2045"/>
        <v>229.59513895931113</v>
      </c>
      <c r="G971">
        <f t="shared" ca="1" si="2046"/>
        <v>2673.1496312942063</v>
      </c>
      <c r="I971">
        <f>SUM(D$2:D971)/COUNT(D$2:D971)</f>
        <v>2.3996106295154279E-2</v>
      </c>
      <c r="J971">
        <f t="shared" si="2040"/>
        <v>0.93940240674052655</v>
      </c>
      <c r="L971">
        <f ca="1">VARA(C$2:C971)</f>
        <v>0.17664822894468921</v>
      </c>
      <c r="M971">
        <f t="shared" ca="1" si="2041"/>
        <v>-7.9204983763320989E-3</v>
      </c>
      <c r="N971">
        <f t="shared" ca="1" si="2047"/>
        <v>-1.9222238482980187</v>
      </c>
      <c r="O971" t="b">
        <f ca="1">IF(OR(O970,M971*MIN((B971-B$2)*Analysis!$B$19,1)&gt;Analysis!$B$18),TRUE,FALSE)</f>
        <v>1</v>
      </c>
      <c r="P971" t="b">
        <f>IF(OR('Flight Input'!N971=3,'Flight Input'!N971=9),TRUE,FALSE)</f>
        <v>0</v>
      </c>
      <c r="Q971">
        <f ca="1">IF(O971,Q970,SUM(C$2:C971)/COUNT(C$2:C971))+(Analysis!$D$14-500)/1000000</f>
        <v>9.8989943641173976</v>
      </c>
      <c r="R971">
        <f t="shared" ca="1" si="2042"/>
        <v>-6.4282974117396918E-2</v>
      </c>
      <c r="S971">
        <f t="shared" ca="1" si="2048"/>
        <v>0.16680609627191589</v>
      </c>
      <c r="T971">
        <f>IF(P971,T970+S971*$D971,0)</f>
        <v>0</v>
      </c>
      <c r="U971">
        <f>IF($P971,T971*Analysis!$B$28+Analysis!$B$29,0)</f>
        <v>0</v>
      </c>
      <c r="V971">
        <f>U971-'Flight Input'!$U971</f>
        <v>0</v>
      </c>
      <c r="W971">
        <f ca="1">MEDIAN2(R971,Analysis!$B$5,2)</f>
        <v>-6.4282974117396918E-2</v>
      </c>
      <c r="X971">
        <f t="shared" ref="X971:Y971" ca="1" si="2063">X970+W971*$D971</f>
        <v>0.16680609627191589</v>
      </c>
      <c r="Y971">
        <f t="shared" ca="1" si="2063"/>
        <v>-0.87638326377711784</v>
      </c>
      <c r="AA971">
        <f ca="1">AVERAGE2(W971,Analysis!$B$6,2)</f>
        <v>-6.4282974117396918E-2</v>
      </c>
      <c r="AB971">
        <f t="shared" ref="AB971:AC971" ca="1" si="2064">AB970+AA971*$D971</f>
        <v>0.16680609627191589</v>
      </c>
      <c r="AC971">
        <f t="shared" ca="1" si="2064"/>
        <v>-0.87638326377711784</v>
      </c>
      <c r="AF971">
        <f ca="1">IF(B971&gt;0,C971-Analysis!$B$14,0)</f>
        <v>-1.8456001457151316E-2</v>
      </c>
      <c r="AG971">
        <f ca="1">IF(B971&gt;0,AG970+AF971*$D971,0)</f>
        <v>0.48705410410720479</v>
      </c>
      <c r="AH971">
        <f ca="1">IF(B971&gt;0,AH970+AG971*$D971,0)</f>
        <v>0.46430868294899791</v>
      </c>
      <c r="AI971">
        <f ca="1">IF(AND(B971&gt;Analysis!$B$39,B971&lt;Analysis!$B$40),FilterInput(AF971,Analysis!$B$34,Analysis!$B$35),0)</f>
        <v>0</v>
      </c>
      <c r="AJ971">
        <f ca="1">MEDIAN2(AI971,Analysis!$B$5,2)</f>
        <v>0</v>
      </c>
      <c r="AK971">
        <f ca="1">AVERAGE2(AJ971,Analysis!$B$6,2)</f>
        <v>0</v>
      </c>
      <c r="AL971">
        <f ca="1">INTEGRAL2(R971,$B971,AL970,R970,$B970,Analysis!$B$22)</f>
        <v>0.16680609627191581</v>
      </c>
      <c r="AM971">
        <f>IF(AND(B971&lt;Analysis!$B$40,B971&gt;0),INTEGRAL2(AL971,$B971,AM970,AL970,$B970,Analysis!$B$23),0)</f>
        <v>0</v>
      </c>
      <c r="AN971">
        <f>IF($P971,AM971*Analysis!$B$30+Analysis!$B$31,0)</f>
        <v>0</v>
      </c>
      <c r="AO971">
        <f>AN971-'Flight Input'!$U971</f>
        <v>0</v>
      </c>
      <c r="AQ971">
        <f>Analysis!$B$36*'Flight Input'!U971+IF('Flight Input'!U971 &gt; 0,Analysis!$B$37,0)</f>
        <v>0</v>
      </c>
      <c r="AR971">
        <f ca="1">_xlfn.COVARIANCE.P($AN$102:$AN$1102,'Flight Input'!U971:U1971)</f>
        <v>0</v>
      </c>
    </row>
    <row r="972" spans="1:44" x14ac:dyDescent="0.3">
      <c r="A972">
        <v>970</v>
      </c>
      <c r="B972">
        <f>'Flight Input'!M972</f>
        <v>23.322432999993907</v>
      </c>
      <c r="C972">
        <f ca="1">INDIRECT(CONCATENATE("'Flight Input'!",Analysis!$B$2,A972+2))</f>
        <v>9.8314937100000002</v>
      </c>
      <c r="D972">
        <f t="shared" si="2039"/>
        <v>1.7605999993975274E-2</v>
      </c>
      <c r="F972">
        <f t="shared" ca="1" si="2045"/>
        <v>229.76823223751015</v>
      </c>
      <c r="G972">
        <f t="shared" ca="1" si="2046"/>
        <v>2677.1949307895957</v>
      </c>
      <c r="I972">
        <f>SUM(D$2:D972)/COUNT(D$2:D972)</f>
        <v>2.3989518556699455E-2</v>
      </c>
      <c r="J972">
        <f t="shared" si="2040"/>
        <v>0.73390384856466906</v>
      </c>
      <c r="L972">
        <f ca="1">VARA(C$2:C972)</f>
        <v>0.17647046505043323</v>
      </c>
      <c r="M972">
        <f t="shared" ca="1" si="2041"/>
        <v>-1.0096779184187357E-2</v>
      </c>
      <c r="N972">
        <f t="shared" ca="1" si="2047"/>
        <v>-0.18276042264578196</v>
      </c>
      <c r="O972" t="b">
        <f ca="1">IF(OR(O971,M972*MIN((B972-B$2)*Analysis!$B$19,1)&gt;Analysis!$B$18),TRUE,FALSE)</f>
        <v>1</v>
      </c>
      <c r="P972" t="b">
        <f>IF(OR('Flight Input'!N972=3,'Flight Input'!N972=9),TRUE,FALSE)</f>
        <v>0</v>
      </c>
      <c r="Q972">
        <f ca="1">IF(O972,Q971,SUM(C$2:C972)/COUNT(C$2:C972))+(Analysis!$D$14-500)/1000000</f>
        <v>9.899104364117397</v>
      </c>
      <c r="R972">
        <f t="shared" ca="1" si="2042"/>
        <v>-6.7610654117396862E-2</v>
      </c>
      <c r="S972">
        <f t="shared" ca="1" si="2048"/>
        <v>0.16561574309593233</v>
      </c>
      <c r="T972">
        <f>IF(P972,T971+S972*$D972,0)</f>
        <v>0</v>
      </c>
      <c r="U972">
        <f>IF($P972,T972*Analysis!$B$28+Analysis!$B$29,0)</f>
        <v>0</v>
      </c>
      <c r="V972">
        <f>U972-'Flight Input'!$U972</f>
        <v>0</v>
      </c>
      <c r="W972">
        <f ca="1">MEDIAN2(R972,Analysis!$B$5,2)</f>
        <v>-6.7610654117396862E-2</v>
      </c>
      <c r="X972">
        <f t="shared" ref="X972:Y972" ca="1" si="2065">X971+W972*$D972</f>
        <v>0.16561574309593233</v>
      </c>
      <c r="Y972">
        <f t="shared" ca="1" si="2065"/>
        <v>-0.8734674330051686</v>
      </c>
      <c r="AA972">
        <f ca="1">AVERAGE2(W972,Analysis!$B$6,2)</f>
        <v>-6.7610654117396862E-2</v>
      </c>
      <c r="AB972">
        <f t="shared" ref="AB972:AC972" ca="1" si="2066">AB971+AA972*$D972</f>
        <v>0.16561574309593233</v>
      </c>
      <c r="AC972">
        <f t="shared" ca="1" si="2066"/>
        <v>-0.8734674330051686</v>
      </c>
      <c r="AF972">
        <f ca="1">IF(B972&gt;0,C972-Analysis!$B$14,0)</f>
        <v>-2.1673681457151872E-2</v>
      </c>
      <c r="AG972">
        <f ca="1">IF(B972&gt;0,AG971+AF972*$D972,0)</f>
        <v>0.48667251727160077</v>
      </c>
      <c r="AH972">
        <f ca="1">IF(B972&gt;0,AH971+AG972*$D972,0)</f>
        <v>0.47287703928514963</v>
      </c>
      <c r="AI972">
        <f ca="1">IF(AND(B972&gt;Analysis!$B$39,B972&lt;Analysis!$B$40),FilterInput(AF972,Analysis!$B$34,Analysis!$B$35),0)</f>
        <v>0</v>
      </c>
      <c r="AJ972">
        <f ca="1">MEDIAN2(AI972,Analysis!$B$5,2)</f>
        <v>0</v>
      </c>
      <c r="AK972">
        <f ca="1">AVERAGE2(AJ972,Analysis!$B$6,2)</f>
        <v>0</v>
      </c>
      <c r="AL972">
        <f ca="1">INTEGRAL2(R972,$B972,AL971,R971,$B971,Analysis!$B$22)</f>
        <v>0.16561574309593224</v>
      </c>
      <c r="AM972">
        <f>IF(AND(B972&lt;Analysis!$B$40,B972&gt;0),INTEGRAL2(AL972,$B972,AM971,AL971,$B971,Analysis!$B$23),0)</f>
        <v>0</v>
      </c>
      <c r="AN972">
        <f>IF($P972,AM972*Analysis!$B$30+Analysis!$B$31,0)</f>
        <v>0</v>
      </c>
      <c r="AO972">
        <f>AN972-'Flight Input'!$U972</f>
        <v>0</v>
      </c>
      <c r="AQ972">
        <f>Analysis!$B$36*'Flight Input'!U972+IF('Flight Input'!U972 &gt; 0,Analysis!$B$37,0)</f>
        <v>0</v>
      </c>
      <c r="AR972">
        <f ca="1">_xlfn.COVARIANCE.P($AN$102:$AN$1102,'Flight Input'!U972:U1972)</f>
        <v>0</v>
      </c>
    </row>
    <row r="973" spans="1:44" x14ac:dyDescent="0.3">
      <c r="A973">
        <v>971</v>
      </c>
      <c r="B973">
        <f>'Flight Input'!M973</f>
        <v>23.340609000006225</v>
      </c>
      <c r="C973">
        <f ca="1">INDIRECT(CONCATENATE("'Flight Input'!",Analysis!$B$2,A973+2))</f>
        <v>9.8516728800000006</v>
      </c>
      <c r="D973">
        <f t="shared" si="2039"/>
        <v>1.8176000012317672E-2</v>
      </c>
      <c r="F973">
        <f t="shared" ca="1" si="2045"/>
        <v>229.94729624389836</v>
      </c>
      <c r="G973">
        <f t="shared" ca="1" si="2046"/>
        <v>2681.3744528489574</v>
      </c>
      <c r="I973">
        <f>SUM(D$2:D973)/COUNT(D$2:D973)</f>
        <v>2.398353141092769E-2</v>
      </c>
      <c r="J973">
        <f t="shared" si="2040"/>
        <v>0.75785336616592192</v>
      </c>
      <c r="L973">
        <f ca="1">VARA(C$2:C973)</f>
        <v>0.17629078229904452</v>
      </c>
      <c r="M973">
        <f t="shared" ca="1" si="2041"/>
        <v>-9.8857147484015511E-3</v>
      </c>
      <c r="N973">
        <f t="shared" ca="1" si="2047"/>
        <v>1.1102096163251138</v>
      </c>
      <c r="O973" t="b">
        <f ca="1">IF(OR(O972,M973*MIN((B973-B$2)*Analysis!$B$19,1)&gt;Analysis!$B$18),TRUE,FALSE)</f>
        <v>1</v>
      </c>
      <c r="P973" t="b">
        <f>IF(OR('Flight Input'!N973=3,'Flight Input'!N973=9),TRUE,FALSE)</f>
        <v>0</v>
      </c>
      <c r="Q973">
        <f ca="1">IF(O973,Q972,SUM(C$2:C973)/COUNT(C$2:C973))+(Analysis!$D$14-500)/1000000</f>
        <v>9.8992143641173964</v>
      </c>
      <c r="R973">
        <f t="shared" ca="1" si="2042"/>
        <v>-4.7541484117395783E-2</v>
      </c>
      <c r="S973">
        <f t="shared" ca="1" si="2048"/>
        <v>0.16475162908002894</v>
      </c>
      <c r="T973">
        <f>IF(P973,T972+S973*$D973,0)</f>
        <v>0</v>
      </c>
      <c r="U973">
        <f>IF($P973,T973*Analysis!$B$28+Analysis!$B$29,0)</f>
        <v>0</v>
      </c>
      <c r="V973">
        <f>U973-'Flight Input'!$U973</f>
        <v>0</v>
      </c>
      <c r="W973">
        <f ca="1">MEDIAN2(R973,Analysis!$B$5,2)</f>
        <v>-4.7541484117395783E-2</v>
      </c>
      <c r="X973">
        <f t="shared" ref="X973:Y973" ca="1" si="2067">X972+W973*$D973</f>
        <v>0.16475162908002894</v>
      </c>
      <c r="Y973">
        <f t="shared" ca="1" si="2067"/>
        <v>-0.87047290739298067</v>
      </c>
      <c r="AA973">
        <f ca="1">AVERAGE2(W973,Analysis!$B$6,2)</f>
        <v>-4.7541484117395783E-2</v>
      </c>
      <c r="AB973">
        <f t="shared" ref="AB973:AC973" ca="1" si="2068">AB972+AA973*$D973</f>
        <v>0.16475162908002894</v>
      </c>
      <c r="AC973">
        <f t="shared" ca="1" si="2068"/>
        <v>-0.87047290739298067</v>
      </c>
      <c r="AF973">
        <f ca="1">IF(B973&gt;0,C973-Analysis!$B$14,0)</f>
        <v>-1.494511457151404E-3</v>
      </c>
      <c r="AG973">
        <f ca="1">IF(B973&gt;0,AG972+AF973*$D973,0)</f>
        <v>0.48664535303133716</v>
      </c>
      <c r="AH973">
        <f ca="1">IF(B973&gt;0,AH972+AG973*$D973,0)</f>
        <v>0.48172230522784154</v>
      </c>
      <c r="AI973">
        <f ca="1">IF(AND(B973&gt;Analysis!$B$39,B973&lt;Analysis!$B$40),FilterInput(AF973,Analysis!$B$34,Analysis!$B$35),0)</f>
        <v>0</v>
      </c>
      <c r="AJ973">
        <f ca="1">MEDIAN2(AI973,Analysis!$B$5,2)</f>
        <v>0</v>
      </c>
      <c r="AK973">
        <f ca="1">AVERAGE2(AJ973,Analysis!$B$6,2)</f>
        <v>0</v>
      </c>
      <c r="AL973">
        <f ca="1">INTEGRAL2(R973,$B973,AL972,R972,$B972,Analysis!$B$22)</f>
        <v>0.16475162908002886</v>
      </c>
      <c r="AM973">
        <f>IF(AND(B973&lt;Analysis!$B$40,B973&gt;0),INTEGRAL2(AL973,$B973,AM972,AL972,$B972,Analysis!$B$23),0)</f>
        <v>0</v>
      </c>
      <c r="AN973">
        <f>IF($P973,AM973*Analysis!$B$30+Analysis!$B$31,0)</f>
        <v>0</v>
      </c>
      <c r="AO973">
        <f>AN973-'Flight Input'!$U973</f>
        <v>0</v>
      </c>
      <c r="AQ973">
        <f>Analysis!$B$36*'Flight Input'!U973+IF('Flight Input'!U973 &gt; 0,Analysis!$B$37,0)</f>
        <v>0</v>
      </c>
      <c r="AR973">
        <f ca="1">_xlfn.COVARIANCE.P($AN$102:$AN$1102,'Flight Input'!U973:U1973)</f>
        <v>0</v>
      </c>
    </row>
    <row r="974" spans="1:44" x14ac:dyDescent="0.3">
      <c r="A974">
        <v>972</v>
      </c>
      <c r="B974">
        <f>'Flight Input'!M974</f>
        <v>23.358603999993647</v>
      </c>
      <c r="C974">
        <f ca="1">INDIRECT(CONCATENATE("'Flight Input'!",Analysis!$B$2,A974+2))</f>
        <v>9.8506820699999995</v>
      </c>
      <c r="D974">
        <f t="shared" si="2039"/>
        <v>1.7994999987422489E-2</v>
      </c>
      <c r="F974">
        <f t="shared" ca="1" si="2045"/>
        <v>230.12455926762411</v>
      </c>
      <c r="G974">
        <f t="shared" ca="1" si="2046"/>
        <v>2685.5155442900841</v>
      </c>
      <c r="I974">
        <f>SUM(D$2:D974)/COUNT(D$2:D974)</f>
        <v>2.3977370370368529E-2</v>
      </c>
      <c r="J974">
        <f t="shared" si="2040"/>
        <v>0.75049931287131</v>
      </c>
      <c r="L974">
        <f ca="1">VARA(C$2:C974)</f>
        <v>0.17611155704711631</v>
      </c>
      <c r="M974">
        <f t="shared" ca="1" si="2041"/>
        <v>-9.9597250377034818E-3</v>
      </c>
      <c r="N974">
        <f t="shared" ca="1" si="2047"/>
        <v>-5.5060294564803575E-2</v>
      </c>
      <c r="O974" t="b">
        <f ca="1">IF(OR(O973,M974*MIN((B974-B$2)*Analysis!$B$19,1)&gt;Analysis!$B$18),TRUE,FALSE)</f>
        <v>1</v>
      </c>
      <c r="P974" t="b">
        <f>IF(OR('Flight Input'!N974=3,'Flight Input'!N974=9),TRUE,FALSE)</f>
        <v>0</v>
      </c>
      <c r="Q974">
        <f ca="1">IF(O974,Q973,SUM(C$2:C974)/COUNT(C$2:C974))+(Analysis!$D$14-500)/1000000</f>
        <v>9.8993243641173958</v>
      </c>
      <c r="R974">
        <f t="shared" ca="1" si="2042"/>
        <v>-4.864229411739629E-2</v>
      </c>
      <c r="S974">
        <f t="shared" ca="1" si="2048"/>
        <v>0.16387631099799818</v>
      </c>
      <c r="T974">
        <f>IF(P974,T973+S974*$D974,0)</f>
        <v>0</v>
      </c>
      <c r="U974">
        <f>IF($P974,T974*Analysis!$B$28+Analysis!$B$29,0)</f>
        <v>0</v>
      </c>
      <c r="V974">
        <f>U974-'Flight Input'!$U974</f>
        <v>0</v>
      </c>
      <c r="W974">
        <f ca="1">MEDIAN2(R974,Analysis!$B$5,2)</f>
        <v>-4.864229411739629E-2</v>
      </c>
      <c r="X974">
        <f t="shared" ref="X974:Y974" ca="1" si="2069">X973+W974*$D974</f>
        <v>0.16387631099799818</v>
      </c>
      <c r="Y974">
        <f t="shared" ca="1" si="2069"/>
        <v>-0.86752395317863285</v>
      </c>
      <c r="AA974">
        <f ca="1">AVERAGE2(W974,Analysis!$B$6,2)</f>
        <v>-4.864229411739629E-2</v>
      </c>
      <c r="AB974">
        <f t="shared" ref="AB974:AC974" ca="1" si="2070">AB973+AA974*$D974</f>
        <v>0.16387631099799818</v>
      </c>
      <c r="AC974">
        <f t="shared" ca="1" si="2070"/>
        <v>-0.86752395317863285</v>
      </c>
      <c r="AF974">
        <f ca="1">IF(B974&gt;0,C974-Analysis!$B$14,0)</f>
        <v>-2.4853214571525228E-3</v>
      </c>
      <c r="AG974">
        <f ca="1">IF(B974&gt;0,AG973+AF974*$D974,0)</f>
        <v>0.48660062967174694</v>
      </c>
      <c r="AH974">
        <f ca="1">IF(B974&gt;0,AH973+AG974*$D974,0)</f>
        <v>0.49047868355266439</v>
      </c>
      <c r="AI974">
        <f ca="1">IF(AND(B974&gt;Analysis!$B$39,B974&lt;Analysis!$B$40),FilterInput(AF974,Analysis!$B$34,Analysis!$B$35),0)</f>
        <v>0</v>
      </c>
      <c r="AJ974">
        <f ca="1">MEDIAN2(AI974,Analysis!$B$5,2)</f>
        <v>0</v>
      </c>
      <c r="AK974">
        <f ca="1">AVERAGE2(AJ974,Analysis!$B$6,2)</f>
        <v>0</v>
      </c>
      <c r="AL974">
        <f ca="1">INTEGRAL2(R974,$B974,AL973,R973,$B973,Analysis!$B$22)</f>
        <v>0.1638763109979981</v>
      </c>
      <c r="AM974">
        <f>IF(AND(B974&lt;Analysis!$B$40,B974&gt;0),INTEGRAL2(AL974,$B974,AM973,AL973,$B973,Analysis!$B$23),0)</f>
        <v>0</v>
      </c>
      <c r="AN974">
        <f>IF($P974,AM974*Analysis!$B$30+Analysis!$B$31,0)</f>
        <v>0</v>
      </c>
      <c r="AO974">
        <f>AN974-'Flight Input'!$U974</f>
        <v>0</v>
      </c>
      <c r="AQ974">
        <f>Analysis!$B$36*'Flight Input'!U974+IF('Flight Input'!U974 &gt; 0,Analysis!$B$37,0)</f>
        <v>0</v>
      </c>
      <c r="AR974">
        <f ca="1">_xlfn.COVARIANCE.P($AN$102:$AN$1102,'Flight Input'!U974:U1974)</f>
        <v>0</v>
      </c>
    </row>
    <row r="975" spans="1:44" x14ac:dyDescent="0.3">
      <c r="A975">
        <v>973</v>
      </c>
      <c r="B975">
        <f>'Flight Input'!M975</f>
        <v>23.387841000003391</v>
      </c>
      <c r="C975">
        <f ca="1">INDIRECT(CONCATENATE("'Flight Input'!",Analysis!$B$2,A975+2))</f>
        <v>9.8486219700000017</v>
      </c>
      <c r="D975">
        <f t="shared" si="2039"/>
        <v>2.9237000009743497E-2</v>
      </c>
      <c r="F975">
        <f t="shared" ca="1" si="2045"/>
        <v>230.41250342825697</v>
      </c>
      <c r="G975">
        <f t="shared" ca="1" si="2046"/>
        <v>2692.2521146550612</v>
      </c>
      <c r="I975">
        <f>SUM(D$2:D975)/COUNT(D$2:D975)</f>
        <v>2.3982775950676213E-2</v>
      </c>
      <c r="J975">
        <f t="shared" si="2040"/>
        <v>1.2190832316439639</v>
      </c>
      <c r="L975">
        <f ca="1">VARA(C$2:C975)</f>
        <v>0.17593289315679322</v>
      </c>
      <c r="M975">
        <f t="shared" ca="1" si="2041"/>
        <v>-6.1108831365580341E-3</v>
      </c>
      <c r="N975">
        <f t="shared" ca="1" si="2047"/>
        <v>-7.0462085689750709E-2</v>
      </c>
      <c r="O975" t="b">
        <f ca="1">IF(OR(O974,M975*MIN((B975-B$2)*Analysis!$B$19,1)&gt;Analysis!$B$18),TRUE,FALSE)</f>
        <v>1</v>
      </c>
      <c r="P975" t="b">
        <f>IF(OR('Flight Input'!N975=3,'Flight Input'!N975=9),TRUE,FALSE)</f>
        <v>0</v>
      </c>
      <c r="Q975">
        <f ca="1">IF(O975,Q974,SUM(C$2:C975)/COUNT(C$2:C975))+(Analysis!$D$14-500)/1000000</f>
        <v>9.8994343641173952</v>
      </c>
      <c r="R975">
        <f t="shared" ca="1" si="2042"/>
        <v>-5.0812394117393467E-2</v>
      </c>
      <c r="S975">
        <f t="shared" ca="1" si="2048"/>
        <v>0.16239070903069286</v>
      </c>
      <c r="T975">
        <f>IF(P975,T974+S975*$D975,0)</f>
        <v>0</v>
      </c>
      <c r="U975">
        <f>IF($P975,T975*Analysis!$B$28+Analysis!$B$29,0)</f>
        <v>0</v>
      </c>
      <c r="V975">
        <f>U975-'Flight Input'!$U975</f>
        <v>0</v>
      </c>
      <c r="W975">
        <f ca="1">MEDIAN2(R975,Analysis!$B$5,2)</f>
        <v>-5.0812394117393467E-2</v>
      </c>
      <c r="X975">
        <f t="shared" ref="X975:Y975" ca="1" si="2071">X974+W975*$D975</f>
        <v>0.16239070903069286</v>
      </c>
      <c r="Y975">
        <f t="shared" ca="1" si="2071"/>
        <v>-0.86277613601712022</v>
      </c>
      <c r="AA975">
        <f ca="1">AVERAGE2(W975,Analysis!$B$6,2)</f>
        <v>-5.0812394117393467E-2</v>
      </c>
      <c r="AB975">
        <f t="shared" ref="AB975:AC975" ca="1" si="2072">AB974+AA975*$D975</f>
        <v>0.16239070903069286</v>
      </c>
      <c r="AC975">
        <f t="shared" ca="1" si="2072"/>
        <v>-0.86277613601712022</v>
      </c>
      <c r="AF975">
        <f ca="1">IF(B975&gt;0,C975-Analysis!$B$14,0)</f>
        <v>-4.5454214571503115E-3</v>
      </c>
      <c r="AG975">
        <f ca="1">IF(B975&gt;0,AG974+AF975*$D975,0)</f>
        <v>0.48646773518455994</v>
      </c>
      <c r="AH975">
        <f ca="1">IF(B975&gt;0,AH974+AG975*$D975,0)</f>
        <v>0.50470154073099527</v>
      </c>
      <c r="AI975">
        <f ca="1">IF(AND(B975&gt;Analysis!$B$39,B975&lt;Analysis!$B$40),FilterInput(AF975,Analysis!$B$34,Analysis!$B$35),0)</f>
        <v>0</v>
      </c>
      <c r="AJ975">
        <f ca="1">MEDIAN2(AI975,Analysis!$B$5,2)</f>
        <v>0</v>
      </c>
      <c r="AK975">
        <f ca="1">AVERAGE2(AJ975,Analysis!$B$6,2)</f>
        <v>0</v>
      </c>
      <c r="AL975">
        <f ca="1">INTEGRAL2(R975,$B975,AL974,R974,$B974,Analysis!$B$22)</f>
        <v>0.16239070903069278</v>
      </c>
      <c r="AM975">
        <f>IF(AND(B975&lt;Analysis!$B$40,B975&gt;0),INTEGRAL2(AL975,$B975,AM974,AL974,$B974,Analysis!$B$23),0)</f>
        <v>0</v>
      </c>
      <c r="AN975">
        <f>IF($P975,AM975*Analysis!$B$30+Analysis!$B$31,0)</f>
        <v>0</v>
      </c>
      <c r="AO975">
        <f>AN975-'Flight Input'!$U975</f>
        <v>0</v>
      </c>
      <c r="AQ975">
        <f>Analysis!$B$36*'Flight Input'!U975+IF('Flight Input'!U975 &gt; 0,Analysis!$B$37,0)</f>
        <v>0</v>
      </c>
      <c r="AR975">
        <f ca="1">_xlfn.COVARIANCE.P($AN$102:$AN$1102,'Flight Input'!U975:U1975)</f>
        <v>0</v>
      </c>
    </row>
    <row r="976" spans="1:44" x14ac:dyDescent="0.3">
      <c r="A976">
        <v>974</v>
      </c>
      <c r="B976">
        <f>'Flight Input'!M976</f>
        <v>23.408421999993152</v>
      </c>
      <c r="C976">
        <f ca="1">INDIRECT(CONCATENATE("'Flight Input'!",Analysis!$B$2,A976+2))</f>
        <v>9.8474643900000007</v>
      </c>
      <c r="D976">
        <f t="shared" si="2039"/>
        <v>2.058099998976104E-2</v>
      </c>
      <c r="F976">
        <f t="shared" ca="1" si="2045"/>
        <v>230.61517409276672</v>
      </c>
      <c r="G976">
        <f t="shared" ca="1" si="2046"/>
        <v>2696.998405550703</v>
      </c>
      <c r="I976">
        <f>SUM(D$2:D976)/COUNT(D$2:D976)</f>
        <v>2.3979283367554123E-2</v>
      </c>
      <c r="J976">
        <f t="shared" si="2040"/>
        <v>0.85828252972767194</v>
      </c>
      <c r="L976">
        <f ca="1">VARA(C$2:C976)</f>
        <v>0.17575470583761552</v>
      </c>
      <c r="M976">
        <f t="shared" ca="1" si="2041"/>
        <v>-8.6578552677885334E-3</v>
      </c>
      <c r="N976">
        <f t="shared" ca="1" si="2047"/>
        <v>-5.6245080442003874E-2</v>
      </c>
      <c r="O976" t="b">
        <f ca="1">IF(OR(O975,M976*MIN((B976-B$2)*Analysis!$B$19,1)&gt;Analysis!$B$18),TRUE,FALSE)</f>
        <v>1</v>
      </c>
      <c r="P976" t="b">
        <f>IF(OR('Flight Input'!N976=3,'Flight Input'!N976=9),TRUE,FALSE)</f>
        <v>0</v>
      </c>
      <c r="Q976">
        <f ca="1">IF(O976,Q975,SUM(C$2:C976)/COUNT(C$2:C976))+(Analysis!$D$14-500)/1000000</f>
        <v>9.8995443641173946</v>
      </c>
      <c r="R976">
        <f t="shared" ca="1" si="2042"/>
        <v>-5.2079974117393846E-2</v>
      </c>
      <c r="S976">
        <f t="shared" ca="1" si="2048"/>
        <v>0.16131885108391603</v>
      </c>
      <c r="T976">
        <f>IF(P976,T975+S976*$D976,0)</f>
        <v>0</v>
      </c>
      <c r="U976">
        <f>IF($P976,T976*Analysis!$B$28+Analysis!$B$29,0)</f>
        <v>0</v>
      </c>
      <c r="V976">
        <f>U976-'Flight Input'!$U976</f>
        <v>0</v>
      </c>
      <c r="W976">
        <f ca="1">MEDIAN2(R976,Analysis!$B$5,2)</f>
        <v>-5.2079974117393846E-2</v>
      </c>
      <c r="X976">
        <f t="shared" ref="X976:Y976" ca="1" si="2073">X975+W976*$D976</f>
        <v>0.16131885108391603</v>
      </c>
      <c r="Y976">
        <f t="shared" ca="1" si="2073"/>
        <v>-0.85945603274461391</v>
      </c>
      <c r="AA976">
        <f ca="1">AVERAGE2(W976,Analysis!$B$6,2)</f>
        <v>-5.2079974117393846E-2</v>
      </c>
      <c r="AB976">
        <f t="shared" ref="AB976:AC976" ca="1" si="2074">AB975+AA976*$D976</f>
        <v>0.16131885108391603</v>
      </c>
      <c r="AC976">
        <f t="shared" ca="1" si="2074"/>
        <v>-0.85945603274461391</v>
      </c>
      <c r="AF976">
        <f ca="1">IF(B976&gt;0,C976-Analysis!$B$14,0)</f>
        <v>-5.7030014571513021E-3</v>
      </c>
      <c r="AG976">
        <f ca="1">IF(B976&gt;0,AG975+AF976*$D976,0)</f>
        <v>0.48635036171162871</v>
      </c>
      <c r="AH976">
        <f ca="1">IF(B976&gt;0,AH975+AG976*$D976,0)</f>
        <v>0.51471111752040255</v>
      </c>
      <c r="AI976">
        <f ca="1">IF(AND(B976&gt;Analysis!$B$39,B976&lt;Analysis!$B$40),FilterInput(AF976,Analysis!$B$34,Analysis!$B$35),0)</f>
        <v>0</v>
      </c>
      <c r="AJ976">
        <f ca="1">MEDIAN2(AI976,Analysis!$B$5,2)</f>
        <v>0</v>
      </c>
      <c r="AK976">
        <f ca="1">AVERAGE2(AJ976,Analysis!$B$6,2)</f>
        <v>0</v>
      </c>
      <c r="AL976">
        <f ca="1">INTEGRAL2(R976,$B976,AL975,R975,$B975,Analysis!$B$22)</f>
        <v>0.16131885108391594</v>
      </c>
      <c r="AM976">
        <f>IF(AND(B976&lt;Analysis!$B$40,B976&gt;0),INTEGRAL2(AL976,$B976,AM975,AL975,$B975,Analysis!$B$23),0)</f>
        <v>0</v>
      </c>
      <c r="AN976">
        <f>IF($P976,AM976*Analysis!$B$30+Analysis!$B$31,0)</f>
        <v>0</v>
      </c>
      <c r="AO976">
        <f>AN976-'Flight Input'!$U976</f>
        <v>0</v>
      </c>
      <c r="AQ976">
        <f>Analysis!$B$36*'Flight Input'!U976+IF('Flight Input'!U976 &gt; 0,Analysis!$B$37,0)</f>
        <v>0</v>
      </c>
      <c r="AR976">
        <f ca="1">_xlfn.COVARIANCE.P($AN$102:$AN$1102,'Flight Input'!U976:U1976)</f>
        <v>0</v>
      </c>
    </row>
    <row r="977" spans="1:44" x14ac:dyDescent="0.3">
      <c r="A977">
        <v>975</v>
      </c>
      <c r="B977">
        <f>'Flight Input'!M977</f>
        <v>23.436639000006835</v>
      </c>
      <c r="C977">
        <f ca="1">INDIRECT(CONCATENATE("'Flight Input'!",Analysis!$B$2,A977+2))</f>
        <v>9.8481608999999999</v>
      </c>
      <c r="D977">
        <f t="shared" si="2039"/>
        <v>2.8217000013682991E-2</v>
      </c>
      <c r="F977">
        <f t="shared" ca="1" si="2045"/>
        <v>230.89305964901678</v>
      </c>
      <c r="G977">
        <f t="shared" ca="1" si="2046"/>
        <v>2703.5135150179785</v>
      </c>
      <c r="I977">
        <f>SUM(D$2:D977)/COUNT(D$2:D977)</f>
        <v>2.3983629743601433E-2</v>
      </c>
      <c r="J977">
        <f t="shared" si="2040"/>
        <v>1.176510824897594</v>
      </c>
      <c r="L977">
        <f ca="1">VARA(C$2:C977)</f>
        <v>0.17557680995763858</v>
      </c>
      <c r="M977">
        <f t="shared" ca="1" si="2041"/>
        <v>-6.3045639114955735E-3</v>
      </c>
      <c r="N977">
        <f t="shared" ca="1" si="2047"/>
        <v>2.468405569909626E-2</v>
      </c>
      <c r="O977" t="b">
        <f ca="1">IF(OR(O976,M977*MIN((B977-B$2)*Analysis!$B$19,1)&gt;Analysis!$B$18),TRUE,FALSE)</f>
        <v>1</v>
      </c>
      <c r="P977" t="b">
        <f>IF(OR('Flight Input'!N977=3,'Flight Input'!N977=9),TRUE,FALSE)</f>
        <v>0</v>
      </c>
      <c r="Q977">
        <f ca="1">IF(O977,Q976,SUM(C$2:C977)/COUNT(C$2:C977))+(Analysis!$D$14-500)/1000000</f>
        <v>9.899654364117394</v>
      </c>
      <c r="R977">
        <f t="shared" ca="1" si="2042"/>
        <v>-5.1493464117394083E-2</v>
      </c>
      <c r="S977">
        <f t="shared" ca="1" si="2048"/>
        <v>0.15986586000621092</v>
      </c>
      <c r="T977">
        <f>IF(P977,T976+S977*$D977,0)</f>
        <v>0</v>
      </c>
      <c r="U977">
        <f>IF($P977,T977*Analysis!$B$28+Analysis!$B$29,0)</f>
        <v>0</v>
      </c>
      <c r="V977">
        <f>U977-'Flight Input'!$U977</f>
        <v>0</v>
      </c>
      <c r="W977">
        <f ca="1">MEDIAN2(R977,Analysis!$B$5,2)</f>
        <v>-5.1493464117394083E-2</v>
      </c>
      <c r="X977">
        <f t="shared" ref="X977:Y977" ca="1" si="2075">X976+W977*$D977</f>
        <v>0.15986586000621092</v>
      </c>
      <c r="Y977">
        <f t="shared" ca="1" si="2075"/>
        <v>-0.85494509777063121</v>
      </c>
      <c r="AA977">
        <f ca="1">AVERAGE2(W977,Analysis!$B$6,2)</f>
        <v>-5.1493464117394083E-2</v>
      </c>
      <c r="AB977">
        <f t="shared" ref="AB977:AC977" ca="1" si="2076">AB976+AA977*$D977</f>
        <v>0.15986586000621092</v>
      </c>
      <c r="AC977">
        <f t="shared" ca="1" si="2076"/>
        <v>-0.85494509777063121</v>
      </c>
      <c r="AF977">
        <f ca="1">IF(B977&gt;0,C977-Analysis!$B$14,0)</f>
        <v>-5.0064914571521513E-3</v>
      </c>
      <c r="AG977">
        <f ca="1">IF(B977&gt;0,AG976+AF977*$D977,0)</f>
        <v>0.48620909354211372</v>
      </c>
      <c r="AH977">
        <f ca="1">IF(B977&gt;0,AH976+AG977*$D977,0)</f>
        <v>0.52843047951953315</v>
      </c>
      <c r="AI977">
        <f ca="1">IF(AND(B977&gt;Analysis!$B$39,B977&lt;Analysis!$B$40),FilterInput(AF977,Analysis!$B$34,Analysis!$B$35),0)</f>
        <v>0</v>
      </c>
      <c r="AJ977">
        <f ca="1">MEDIAN2(AI977,Analysis!$B$5,2)</f>
        <v>0</v>
      </c>
      <c r="AK977">
        <f ca="1">AVERAGE2(AJ977,Analysis!$B$6,2)</f>
        <v>0</v>
      </c>
      <c r="AL977">
        <f ca="1">INTEGRAL2(R977,$B977,AL976,R976,$B976,Analysis!$B$22)</f>
        <v>0.15986586000621084</v>
      </c>
      <c r="AM977">
        <f>IF(AND(B977&lt;Analysis!$B$40,B977&gt;0),INTEGRAL2(AL977,$B977,AM976,AL976,$B976,Analysis!$B$23),0)</f>
        <v>0</v>
      </c>
      <c r="AN977">
        <f>IF($P977,AM977*Analysis!$B$30+Analysis!$B$31,0)</f>
        <v>0</v>
      </c>
      <c r="AO977">
        <f>AN977-'Flight Input'!$U977</f>
        <v>0</v>
      </c>
      <c r="AQ977">
        <f>Analysis!$B$36*'Flight Input'!U977+IF('Flight Input'!U977 &gt; 0,Analysis!$B$37,0)</f>
        <v>0</v>
      </c>
      <c r="AR977">
        <f ca="1">_xlfn.COVARIANCE.P($AN$102:$AN$1102,'Flight Input'!U977:U1977)</f>
        <v>0</v>
      </c>
    </row>
    <row r="978" spans="1:44" x14ac:dyDescent="0.3">
      <c r="A978">
        <v>976</v>
      </c>
      <c r="B978">
        <f>'Flight Input'!M978</f>
        <v>23.466872999997577</v>
      </c>
      <c r="C978">
        <f ca="1">INDIRECT(CONCATENATE("'Flight Input'!",Analysis!$B$2,A978+2))</f>
        <v>9.8512510500000001</v>
      </c>
      <c r="D978">
        <f t="shared" si="2039"/>
        <v>3.0233999990741722E-2</v>
      </c>
      <c r="F978">
        <f t="shared" ca="1" si="2045"/>
        <v>231.19090237317127</v>
      </c>
      <c r="G978">
        <f t="shared" ca="1" si="2046"/>
        <v>2710.5033407581886</v>
      </c>
      <c r="I978">
        <f>SUM(D$2:D978)/COUNT(D$2:D978)</f>
        <v>2.3990033811477601E-2</v>
      </c>
      <c r="J978">
        <f t="shared" si="2040"/>
        <v>1.2602733380174231</v>
      </c>
      <c r="L978">
        <f ca="1">VARA(C$2:C978)</f>
        <v>0.175398979926258</v>
      </c>
      <c r="M978">
        <f t="shared" ca="1" si="2041"/>
        <v>-5.8817897544168069E-3</v>
      </c>
      <c r="N978">
        <f t="shared" ca="1" si="2047"/>
        <v>0.10220777935259985</v>
      </c>
      <c r="O978" t="b">
        <f ca="1">IF(OR(O977,M978*MIN((B978-B$2)*Analysis!$B$19,1)&gt;Analysis!$B$18),TRUE,FALSE)</f>
        <v>1</v>
      </c>
      <c r="P978" t="b">
        <f>IF(OR('Flight Input'!N978=3,'Flight Input'!N978=9),TRUE,FALSE)</f>
        <v>0</v>
      </c>
      <c r="Q978">
        <f ca="1">IF(O978,Q977,SUM(C$2:C978)/COUNT(C$2:C978))+(Analysis!$D$14-500)/1000000</f>
        <v>9.8997643641173934</v>
      </c>
      <c r="R978">
        <f t="shared" ca="1" si="2042"/>
        <v>-4.8513314117393236E-2</v>
      </c>
      <c r="S978">
        <f t="shared" ca="1" si="2048"/>
        <v>0.1583991084676348</v>
      </c>
      <c r="T978">
        <f>IF(P978,T977+S978*$D978,0)</f>
        <v>0</v>
      </c>
      <c r="U978">
        <f>IF($P978,T978*Analysis!$B$28+Analysis!$B$29,0)</f>
        <v>0</v>
      </c>
      <c r="V978">
        <f>U978-'Flight Input'!$U978</f>
        <v>0</v>
      </c>
      <c r="W978">
        <f ca="1">MEDIAN2(R978,Analysis!$B$5,2)</f>
        <v>-4.8513314117393236E-2</v>
      </c>
      <c r="X978">
        <f t="shared" ref="X978:Y978" ca="1" si="2077">X977+W978*$D978</f>
        <v>0.1583991084676348</v>
      </c>
      <c r="Y978">
        <f t="shared" ca="1" si="2077"/>
        <v>-0.85015605912668724</v>
      </c>
      <c r="AA978">
        <f ca="1">AVERAGE2(W978,Analysis!$B$6,2)</f>
        <v>-4.8513314117393236E-2</v>
      </c>
      <c r="AB978">
        <f t="shared" ref="AB978:AC978" ca="1" si="2078">AB977+AA978*$D978</f>
        <v>0.1583991084676348</v>
      </c>
      <c r="AC978">
        <f t="shared" ca="1" si="2078"/>
        <v>-0.85015605912668724</v>
      </c>
      <c r="AF978">
        <f ca="1">IF(B978&gt;0,C978-Analysis!$B$14,0)</f>
        <v>-1.9163414571519155E-3</v>
      </c>
      <c r="AG978">
        <f ca="1">IF(B978&gt;0,AG977+AF978*$D978,0)</f>
        <v>0.48615115487451593</v>
      </c>
      <c r="AH978">
        <f ca="1">IF(B978&gt;0,AH977+AG978*$D978,0)</f>
        <v>0.54312877353150835</v>
      </c>
      <c r="AI978">
        <f ca="1">IF(AND(B978&gt;Analysis!$B$39,B978&lt;Analysis!$B$40),FilterInput(AF978,Analysis!$B$34,Analysis!$B$35),0)</f>
        <v>0</v>
      </c>
      <c r="AJ978">
        <f ca="1">MEDIAN2(AI978,Analysis!$B$5,2)</f>
        <v>0</v>
      </c>
      <c r="AK978">
        <f ca="1">AVERAGE2(AJ978,Analysis!$B$6,2)</f>
        <v>0</v>
      </c>
      <c r="AL978">
        <f ca="1">INTEGRAL2(R978,$B978,AL977,R977,$B977,Analysis!$B$22)</f>
        <v>0.15839910846763472</v>
      </c>
      <c r="AM978">
        <f>IF(AND(B978&lt;Analysis!$B$40,B978&gt;0),INTEGRAL2(AL978,$B978,AM977,AL977,$B977,Analysis!$B$23),0)</f>
        <v>0</v>
      </c>
      <c r="AN978">
        <f>IF($P978,AM978*Analysis!$B$30+Analysis!$B$31,0)</f>
        <v>0</v>
      </c>
      <c r="AO978">
        <f>AN978-'Flight Input'!$U978</f>
        <v>0</v>
      </c>
      <c r="AQ978">
        <f>Analysis!$B$36*'Flight Input'!U978+IF('Flight Input'!U978 &gt; 0,Analysis!$B$37,0)</f>
        <v>0</v>
      </c>
      <c r="AR978">
        <f ca="1">_xlfn.COVARIANCE.P($AN$102:$AN$1102,'Flight Input'!U978:U1978)</f>
        <v>0</v>
      </c>
    </row>
    <row r="979" spans="1:44" x14ac:dyDescent="0.3">
      <c r="A979">
        <v>977</v>
      </c>
      <c r="B979">
        <f>'Flight Input'!M979</f>
        <v>23.485339000006206</v>
      </c>
      <c r="C979">
        <f ca="1">INDIRECT(CONCATENATE("'Flight Input'!",Analysis!$B$2,A979+2))</f>
        <v>9.8508782700000008</v>
      </c>
      <c r="D979">
        <f t="shared" si="2039"/>
        <v>1.8466000008629635E-2</v>
      </c>
      <c r="F979">
        <f t="shared" ca="1" si="2045"/>
        <v>231.37280869139011</v>
      </c>
      <c r="G979">
        <f t="shared" ca="1" si="2046"/>
        <v>2714.7758710454805</v>
      </c>
      <c r="I979">
        <f>SUM(D$2:D979)/COUNT(D$2:D979)</f>
        <v>2.3984379733890244E-2</v>
      </c>
      <c r="J979">
        <f t="shared" si="2040"/>
        <v>0.76991776370755727</v>
      </c>
      <c r="L979">
        <f ca="1">VARA(C$2:C979)</f>
        <v>0.17522154405278548</v>
      </c>
      <c r="M979">
        <f t="shared" ca="1" si="2041"/>
        <v>-9.6087876849128007E-3</v>
      </c>
      <c r="N979">
        <f t="shared" ca="1" si="2047"/>
        <v>-2.0187371375776329E-2</v>
      </c>
      <c r="O979" t="b">
        <f ca="1">IF(OR(O978,M979*MIN((B979-B$2)*Analysis!$B$19,1)&gt;Analysis!$B$18),TRUE,FALSE)</f>
        <v>1</v>
      </c>
      <c r="P979" t="b">
        <f>IF(OR('Flight Input'!N979=3,'Flight Input'!N979=9),TRUE,FALSE)</f>
        <v>0</v>
      </c>
      <c r="Q979">
        <f ca="1">IF(O979,Q978,SUM(C$2:C979)/COUNT(C$2:C979))+(Analysis!$D$14-500)/1000000</f>
        <v>9.8998743641173927</v>
      </c>
      <c r="R979">
        <f t="shared" ca="1" si="2042"/>
        <v>-4.899609411739192E-2</v>
      </c>
      <c r="S979">
        <f t="shared" ca="1" si="2048"/>
        <v>0.15749434659324021</v>
      </c>
      <c r="T979">
        <f>IF(P979,T978+S979*$D979,0)</f>
        <v>0</v>
      </c>
      <c r="U979">
        <f>IF($P979,T979*Analysis!$B$28+Analysis!$B$29,0)</f>
        <v>0</v>
      </c>
      <c r="V979">
        <f>U979-'Flight Input'!$U979</f>
        <v>0</v>
      </c>
      <c r="W979">
        <f ca="1">MEDIAN2(R979,Analysis!$B$5,2)</f>
        <v>-4.899609411739192E-2</v>
      </c>
      <c r="X979">
        <f t="shared" ref="X979:Y979" ca="1" si="2079">X978+W979*$D979</f>
        <v>0.15749434659324021</v>
      </c>
      <c r="Y979">
        <f t="shared" ca="1" si="2079"/>
        <v>-0.84724776852113737</v>
      </c>
      <c r="AA979">
        <f ca="1">AVERAGE2(W979,Analysis!$B$6,2)</f>
        <v>-4.899609411739192E-2</v>
      </c>
      <c r="AB979">
        <f t="shared" ref="AB979:AC979" ca="1" si="2080">AB978+AA979*$D979</f>
        <v>0.15749434659324021</v>
      </c>
      <c r="AC979">
        <f t="shared" ca="1" si="2080"/>
        <v>-0.84724776852113737</v>
      </c>
      <c r="AF979">
        <f ca="1">IF(B979&gt;0,C979-Analysis!$B$14,0)</f>
        <v>-2.2891214571512108E-3</v>
      </c>
      <c r="AG979">
        <f ca="1">IF(B979&gt;0,AG978+AF979*$D979,0)</f>
        <v>0.48610888395766844</v>
      </c>
      <c r="AH979">
        <f ca="1">IF(B979&gt;0,AH978+AG979*$D979,0)</f>
        <v>0.55210526018686557</v>
      </c>
      <c r="AI979">
        <f ca="1">IF(AND(B979&gt;Analysis!$B$39,B979&lt;Analysis!$B$40),FilterInput(AF979,Analysis!$B$34,Analysis!$B$35),0)</f>
        <v>0</v>
      </c>
      <c r="AJ979">
        <f ca="1">MEDIAN2(AI979,Analysis!$B$5,2)</f>
        <v>0</v>
      </c>
      <c r="AK979">
        <f ca="1">AVERAGE2(AJ979,Analysis!$B$6,2)</f>
        <v>0</v>
      </c>
      <c r="AL979">
        <f ca="1">INTEGRAL2(R979,$B979,AL978,R978,$B978,Analysis!$B$22)</f>
        <v>0.15749434659324013</v>
      </c>
      <c r="AM979">
        <f>IF(AND(B979&lt;Analysis!$B$40,B979&gt;0),INTEGRAL2(AL979,$B979,AM978,AL978,$B978,Analysis!$B$23),0)</f>
        <v>0</v>
      </c>
      <c r="AN979">
        <f>IF($P979,AM979*Analysis!$B$30+Analysis!$B$31,0)</f>
        <v>0</v>
      </c>
      <c r="AO979">
        <f>AN979-'Flight Input'!$U979</f>
        <v>0</v>
      </c>
      <c r="AQ979">
        <f>Analysis!$B$36*'Flight Input'!U979+IF('Flight Input'!U979 &gt; 0,Analysis!$B$37,0)</f>
        <v>0</v>
      </c>
      <c r="AR979">
        <f ca="1">_xlfn.COVARIANCE.P($AN$102:$AN$1102,'Flight Input'!U979:U1979)</f>
        <v>0</v>
      </c>
    </row>
    <row r="980" spans="1:44" x14ac:dyDescent="0.3">
      <c r="A980">
        <v>978</v>
      </c>
      <c r="B980">
        <f>'Flight Input'!M980</f>
        <v>23.504153000001679</v>
      </c>
      <c r="C980">
        <f ca="1">INDIRECT(CONCATENATE("'Flight Input'!",Analysis!$B$2,A980+2))</f>
        <v>9.7651879200000007</v>
      </c>
      <c r="D980">
        <f t="shared" si="2039"/>
        <v>1.8813999995472841E-2</v>
      </c>
      <c r="F980">
        <f t="shared" ca="1" si="2045"/>
        <v>231.55653093687278</v>
      </c>
      <c r="G980">
        <f t="shared" ca="1" si="2046"/>
        <v>2719.1323756174784</v>
      </c>
      <c r="I980">
        <f>SUM(D$2:D980)/COUNT(D$2:D980)</f>
        <v>2.3979093047041149E-2</v>
      </c>
      <c r="J980">
        <f t="shared" si="2040"/>
        <v>0.78460014974562831</v>
      </c>
      <c r="L980">
        <f ca="1">VARA(C$2:C980)</f>
        <v>0.17505987774496237</v>
      </c>
      <c r="M980">
        <f t="shared" ca="1" si="2041"/>
        <v>-8.5928727469972571E-3</v>
      </c>
      <c r="N980">
        <f t="shared" ca="1" si="2047"/>
        <v>-4.5546056139374702</v>
      </c>
      <c r="O980" t="b">
        <f ca="1">IF(OR(O979,M980*MIN((B980-B$2)*Analysis!$B$19,1)&gt;Analysis!$B$18),TRUE,FALSE)</f>
        <v>1</v>
      </c>
      <c r="P980" t="b">
        <f>IF(OR('Flight Input'!N980=3,'Flight Input'!N980=9),TRUE,FALSE)</f>
        <v>0</v>
      </c>
      <c r="Q980">
        <f ca="1">IF(O980,Q979,SUM(C$2:C980)/COUNT(C$2:C980))+(Analysis!$D$14-500)/1000000</f>
        <v>9.8999843641173921</v>
      </c>
      <c r="R980">
        <f t="shared" ca="1" si="2042"/>
        <v>-0.13479644411739145</v>
      </c>
      <c r="S980">
        <f t="shared" ca="1" si="2048"/>
        <v>0.15495828629422587</v>
      </c>
      <c r="T980">
        <f>IF(P980,T979+S980*$D980,0)</f>
        <v>0</v>
      </c>
      <c r="U980">
        <f>IF($P980,T980*Analysis!$B$28+Analysis!$B$29,0)</f>
        <v>0</v>
      </c>
      <c r="V980">
        <f>U980-'Flight Input'!$U980</f>
        <v>0</v>
      </c>
      <c r="W980">
        <f ca="1">MEDIAN2(R980,Analysis!$B$5,2)</f>
        <v>-0.13479644411739145</v>
      </c>
      <c r="X980">
        <f t="shared" ref="X980:Y980" ca="1" si="2081">X979+W980*$D980</f>
        <v>0.15495828629422587</v>
      </c>
      <c r="Y980">
        <f t="shared" ca="1" si="2081"/>
        <v>-0.84433238332349936</v>
      </c>
      <c r="AA980">
        <f ca="1">AVERAGE2(W980,Analysis!$B$6,2)</f>
        <v>-0.13479644411739145</v>
      </c>
      <c r="AB980">
        <f t="shared" ref="AB980:AC980" ca="1" si="2082">AB979+AA980*$D980</f>
        <v>0.15495828629422587</v>
      </c>
      <c r="AC980">
        <f t="shared" ca="1" si="2082"/>
        <v>-0.84433238332349936</v>
      </c>
      <c r="AF980">
        <f ca="1">IF(B980&gt;0,C980-Analysis!$B$14,0)</f>
        <v>-8.7979471457151348E-2</v>
      </c>
      <c r="AG980">
        <f ca="1">IF(B980&gt;0,AG979+AF980*$D980,0)</f>
        <v>0.48445363818207188</v>
      </c>
      <c r="AH980">
        <f ca="1">IF(B980&gt;0,AH979+AG980*$D980,0)</f>
        <v>0.5612197709334299</v>
      </c>
      <c r="AI980">
        <f ca="1">IF(AND(B980&gt;Analysis!$B$39,B980&lt;Analysis!$B$40),FilterInput(AF980,Analysis!$B$34,Analysis!$B$35),0)</f>
        <v>0</v>
      </c>
      <c r="AJ980">
        <f ca="1">MEDIAN2(AI980,Analysis!$B$5,2)</f>
        <v>0</v>
      </c>
      <c r="AK980">
        <f ca="1">AVERAGE2(AJ980,Analysis!$B$6,2)</f>
        <v>0</v>
      </c>
      <c r="AL980">
        <f ca="1">INTEGRAL2(R980,$B980,AL979,R979,$B979,Analysis!$B$22)</f>
        <v>0.15495828629422578</v>
      </c>
      <c r="AM980">
        <f>IF(AND(B980&lt;Analysis!$B$40,B980&gt;0),INTEGRAL2(AL980,$B980,AM979,AL979,$B979,Analysis!$B$23),0)</f>
        <v>0</v>
      </c>
      <c r="AN980">
        <f>IF($P980,AM980*Analysis!$B$30+Analysis!$B$31,0)</f>
        <v>0</v>
      </c>
      <c r="AO980">
        <f>AN980-'Flight Input'!$U980</f>
        <v>0</v>
      </c>
      <c r="AQ980">
        <f>Analysis!$B$36*'Flight Input'!U980+IF('Flight Input'!U980 &gt; 0,Analysis!$B$37,0)</f>
        <v>0</v>
      </c>
      <c r="AR980">
        <f ca="1">_xlfn.COVARIANCE.P($AN$102:$AN$1102,'Flight Input'!U980:U1980)</f>
        <v>0</v>
      </c>
    </row>
    <row r="981" spans="1:44" x14ac:dyDescent="0.3">
      <c r="A981">
        <v>979</v>
      </c>
      <c r="B981">
        <f>'Flight Input'!M981</f>
        <v>23.521840000001248</v>
      </c>
      <c r="C981">
        <f ca="1">INDIRECT(CONCATENATE("'Flight Input'!",Analysis!$B$2,A981+2))</f>
        <v>9.8410682699999992</v>
      </c>
      <c r="D981">
        <f t="shared" si="2039"/>
        <v>1.7686999999568798E-2</v>
      </c>
      <c r="F981">
        <f t="shared" ca="1" si="2045"/>
        <v>231.73058991136003</v>
      </c>
      <c r="G981">
        <f t="shared" ca="1" si="2046"/>
        <v>2723.2309945611405</v>
      </c>
      <c r="I981">
        <f>SUM(D$2:D981)/COUNT(D$2:D981)</f>
        <v>2.3972665985705629E-2</v>
      </c>
      <c r="J981">
        <f t="shared" si="2040"/>
        <v>0.73779862490534698</v>
      </c>
      <c r="L981">
        <f ca="1">VARA(C$2:C981)</f>
        <v>0.17488413438236319</v>
      </c>
      <c r="M981">
        <f t="shared" ca="1" si="2041"/>
        <v>-9.9363013853939874E-3</v>
      </c>
      <c r="N981">
        <f t="shared" ca="1" si="2047"/>
        <v>4.2901764008508181</v>
      </c>
      <c r="O981" t="b">
        <f ca="1">IF(OR(O980,M981*MIN((B981-B$2)*Analysis!$B$19,1)&gt;Analysis!$B$18),TRUE,FALSE)</f>
        <v>1</v>
      </c>
      <c r="P981" t="b">
        <f>IF(OR('Flight Input'!N981=3,'Flight Input'!N981=9),TRUE,FALSE)</f>
        <v>0</v>
      </c>
      <c r="Q981">
        <f ca="1">IF(O981,Q980,SUM(C$2:C981)/COUNT(C$2:C981))+(Analysis!$D$14-500)/1000000</f>
        <v>9.9000943641173915</v>
      </c>
      <c r="R981">
        <f t="shared" ca="1" si="2042"/>
        <v>-5.9026094117392347E-2</v>
      </c>
      <c r="S981">
        <f t="shared" ca="1" si="2048"/>
        <v>0.15391429176759699</v>
      </c>
      <c r="T981">
        <f>IF(P981,T980+S981*$D981,0)</f>
        <v>0</v>
      </c>
      <c r="U981">
        <f>IF($P981,T981*Analysis!$B$28+Analysis!$B$29,0)</f>
        <v>0</v>
      </c>
      <c r="V981">
        <f>U981-'Flight Input'!$U981</f>
        <v>0</v>
      </c>
      <c r="W981">
        <f ca="1">MEDIAN2(R981,Analysis!$B$5,2)</f>
        <v>-5.9026094117392347E-2</v>
      </c>
      <c r="X981">
        <f t="shared" ref="X981:Y981" ca="1" si="2083">X980+W981*$D981</f>
        <v>0.15391429176759699</v>
      </c>
      <c r="Y981">
        <f t="shared" ca="1" si="2083"/>
        <v>-0.84161010124507218</v>
      </c>
      <c r="AA981">
        <f ca="1">AVERAGE2(W981,Analysis!$B$6,2)</f>
        <v>-5.9026094117392347E-2</v>
      </c>
      <c r="AB981">
        <f t="shared" ref="AB981:AC981" ca="1" si="2084">AB980+AA981*$D981</f>
        <v>0.15391429176759699</v>
      </c>
      <c r="AC981">
        <f t="shared" ca="1" si="2084"/>
        <v>-0.84161010124507218</v>
      </c>
      <c r="AF981">
        <f ca="1">IF(B981&gt;0,C981-Analysis!$B$14,0)</f>
        <v>-1.2099121457152862E-2</v>
      </c>
      <c r="AG981">
        <f ca="1">IF(B981&gt;0,AG980+AF981*$D981,0)</f>
        <v>0.48423964102086442</v>
      </c>
      <c r="AH981">
        <f ca="1">IF(B981&gt;0,AH980+AG981*$D981,0)</f>
        <v>0.56978451746395709</v>
      </c>
      <c r="AI981">
        <f ca="1">IF(AND(B981&gt;Analysis!$B$39,B981&lt;Analysis!$B$40),FilterInput(AF981,Analysis!$B$34,Analysis!$B$35),0)</f>
        <v>0</v>
      </c>
      <c r="AJ981">
        <f ca="1">MEDIAN2(AI981,Analysis!$B$5,2)</f>
        <v>0</v>
      </c>
      <c r="AK981">
        <f ca="1">AVERAGE2(AJ981,Analysis!$B$6,2)</f>
        <v>0</v>
      </c>
      <c r="AL981">
        <f ca="1">INTEGRAL2(R981,$B981,AL980,R980,$B980,Analysis!$B$22)</f>
        <v>0.15391429176759691</v>
      </c>
      <c r="AM981">
        <f>IF(AND(B981&lt;Analysis!$B$40,B981&gt;0),INTEGRAL2(AL981,$B981,AM980,AL980,$B980,Analysis!$B$23),0)</f>
        <v>0</v>
      </c>
      <c r="AN981">
        <f>IF($P981,AM981*Analysis!$B$30+Analysis!$B$31,0)</f>
        <v>0</v>
      </c>
      <c r="AO981">
        <f>AN981-'Flight Input'!$U981</f>
        <v>0</v>
      </c>
      <c r="AQ981">
        <f>Analysis!$B$36*'Flight Input'!U981+IF('Flight Input'!U981 &gt; 0,Analysis!$B$37,0)</f>
        <v>0</v>
      </c>
      <c r="AR981">
        <f ca="1">_xlfn.COVARIANCE.P($AN$102:$AN$1102,'Flight Input'!U981:U1981)</f>
        <v>0</v>
      </c>
    </row>
    <row r="982" spans="1:44" x14ac:dyDescent="0.3">
      <c r="A982">
        <v>980</v>
      </c>
      <c r="B982">
        <f>'Flight Input'!M982</f>
        <v>23.545178999993368</v>
      </c>
      <c r="C982">
        <f ca="1">INDIRECT(CONCATENATE("'Flight Input'!",Analysis!$B$2,A982+2))</f>
        <v>9.8564699700000009</v>
      </c>
      <c r="D982">
        <f t="shared" si="2039"/>
        <v>2.333899999212008E-2</v>
      </c>
      <c r="F982">
        <f t="shared" ca="1" si="2045"/>
        <v>231.96063006391219</v>
      </c>
      <c r="G982">
        <f t="shared" ca="1" si="2046"/>
        <v>2728.6447237043744</v>
      </c>
      <c r="I982">
        <f>SUM(D$2:D982)/COUNT(D$2:D982)</f>
        <v>2.397201938775299E-2</v>
      </c>
      <c r="J982">
        <f t="shared" si="2040"/>
        <v>0.97359340548688555</v>
      </c>
      <c r="L982">
        <f ca="1">VARA(C$2:C982)</f>
        <v>0.17470726421910704</v>
      </c>
      <c r="M982">
        <f t="shared" ca="1" si="2041"/>
        <v>-7.5783094098235016E-3</v>
      </c>
      <c r="N982">
        <f t="shared" ca="1" si="2047"/>
        <v>0.65991259287894932</v>
      </c>
      <c r="O982" t="b">
        <f ca="1">IF(OR(O981,M982*MIN((B982-B$2)*Analysis!$B$19,1)&gt;Analysis!$B$18),TRUE,FALSE)</f>
        <v>1</v>
      </c>
      <c r="P982" t="b">
        <f>IF(OR('Flight Input'!N982=3,'Flight Input'!N982=9),TRUE,FALSE)</f>
        <v>0</v>
      </c>
      <c r="Q982">
        <f ca="1">IF(O982,Q981,SUM(C$2:C982)/COUNT(C$2:C982))+(Analysis!$D$14-500)/1000000</f>
        <v>9.9002043641173909</v>
      </c>
      <c r="R982">
        <f t="shared" ca="1" si="2042"/>
        <v>-4.3734394117389996E-2</v>
      </c>
      <c r="S982">
        <f t="shared" ca="1" si="2048"/>
        <v>0.15289357474363585</v>
      </c>
      <c r="T982">
        <f>IF(P982,T981+S982*$D982,0)</f>
        <v>0</v>
      </c>
      <c r="U982">
        <f>IF($P982,T982*Analysis!$B$28+Analysis!$B$29,0)</f>
        <v>0</v>
      </c>
      <c r="V982">
        <f>U982-'Flight Input'!$U982</f>
        <v>0</v>
      </c>
      <c r="W982">
        <f ca="1">MEDIAN2(R982,Analysis!$B$5,2)</f>
        <v>-4.3734394117389996E-2</v>
      </c>
      <c r="X982">
        <f t="shared" ref="X982:Y982" ca="1" si="2085">X981+W982*$D982</f>
        <v>0.15289357474363585</v>
      </c>
      <c r="Y982">
        <f t="shared" ca="1" si="2085"/>
        <v>-0.83804171810533523</v>
      </c>
      <c r="AA982">
        <f ca="1">AVERAGE2(W982,Analysis!$B$6,2)</f>
        <v>-4.3734394117389996E-2</v>
      </c>
      <c r="AB982">
        <f t="shared" ref="AB982:AC982" ca="1" si="2086">AB981+AA982*$D982</f>
        <v>0.15289357474363585</v>
      </c>
      <c r="AC982">
        <f t="shared" ca="1" si="2086"/>
        <v>-0.83804171810533523</v>
      </c>
      <c r="AF982">
        <f ca="1">IF(B982&gt;0,C982-Analysis!$B$14,0)</f>
        <v>3.3025785428488774E-3</v>
      </c>
      <c r="AG982">
        <f ca="1">IF(B982&gt;0,AG981+AF982*$D982,0)</f>
        <v>0.48431671990144992</v>
      </c>
      <c r="AH982">
        <f ca="1">IF(B982&gt;0,AH981+AG982*$D982,0)</f>
        <v>0.58108798538592066</v>
      </c>
      <c r="AI982">
        <f ca="1">IF(AND(B982&gt;Analysis!$B$39,B982&lt;Analysis!$B$40),FilterInput(AF982,Analysis!$B$34,Analysis!$B$35),0)</f>
        <v>0</v>
      </c>
      <c r="AJ982">
        <f ca="1">MEDIAN2(AI982,Analysis!$B$5,2)</f>
        <v>0</v>
      </c>
      <c r="AK982">
        <f ca="1">AVERAGE2(AJ982,Analysis!$B$6,2)</f>
        <v>0</v>
      </c>
      <c r="AL982">
        <f ca="1">INTEGRAL2(R982,$B982,AL981,R981,$B981,Analysis!$B$22)</f>
        <v>0.15289357474363577</v>
      </c>
      <c r="AM982">
        <f>IF(AND(B982&lt;Analysis!$B$40,B982&gt;0),INTEGRAL2(AL982,$B982,AM981,AL981,$B981,Analysis!$B$23),0)</f>
        <v>0</v>
      </c>
      <c r="AN982">
        <f>IF($P982,AM982*Analysis!$B$30+Analysis!$B$31,0)</f>
        <v>0</v>
      </c>
      <c r="AO982">
        <f>AN982-'Flight Input'!$U982</f>
        <v>0</v>
      </c>
      <c r="AQ982">
        <f>Analysis!$B$36*'Flight Input'!U982+IF('Flight Input'!U982 &gt; 0,Analysis!$B$37,0)</f>
        <v>0</v>
      </c>
      <c r="AR982">
        <f ca="1">_xlfn.COVARIANCE.P($AN$102:$AN$1102,'Flight Input'!U982:U1982)</f>
        <v>0</v>
      </c>
    </row>
    <row r="983" spans="1:44" x14ac:dyDescent="0.3">
      <c r="A983">
        <v>981</v>
      </c>
      <c r="B983">
        <f>'Flight Input'!M983</f>
        <v>23.571225000006962</v>
      </c>
      <c r="C983">
        <f ca="1">INDIRECT(CONCATENATE("'Flight Input'!",Analysis!$B$2,A983+2))</f>
        <v>9.8452571400000011</v>
      </c>
      <c r="D983">
        <f t="shared" si="2039"/>
        <v>2.6046000013593584E-2</v>
      </c>
      <c r="F983">
        <f t="shared" ca="1" si="2045"/>
        <v>232.21705963151447</v>
      </c>
      <c r="G983">
        <f t="shared" ca="1" si="2046"/>
        <v>2734.6930492426936</v>
      </c>
      <c r="I983">
        <f>SUM(D$2:D983)/COUNT(D$2:D983)</f>
        <v>2.3974133537218681E-2</v>
      </c>
      <c r="J983">
        <f t="shared" si="2040"/>
        <v>1.0864209116529042</v>
      </c>
      <c r="L983">
        <f ca="1">VARA(C$2:C983)</f>
        <v>0.17453177848129275</v>
      </c>
      <c r="M983">
        <f t="shared" ca="1" si="2041"/>
        <v>-6.7375312033593525E-3</v>
      </c>
      <c r="N983">
        <f t="shared" ca="1" si="2047"/>
        <v>-0.43050103640281762</v>
      </c>
      <c r="O983" t="b">
        <f ca="1">IF(OR(O982,M983*MIN((B983-B$2)*Analysis!$B$19,1)&gt;Analysis!$B$18),TRUE,FALSE)</f>
        <v>1</v>
      </c>
      <c r="P983" t="b">
        <f>IF(OR('Flight Input'!N983=3,'Flight Input'!N983=9),TRUE,FALSE)</f>
        <v>0</v>
      </c>
      <c r="Q983">
        <f ca="1">IF(O983,Q982,SUM(C$2:C983)/COUNT(C$2:C983))+(Analysis!$D$14-500)/1000000</f>
        <v>9.9003143641173903</v>
      </c>
      <c r="R983">
        <f t="shared" ca="1" si="2042"/>
        <v>-5.5057224117389225E-2</v>
      </c>
      <c r="S983">
        <f t="shared" ca="1" si="2048"/>
        <v>0.15145955428352589</v>
      </c>
      <c r="T983">
        <f>IF(P983,T982+S983*$D983,0)</f>
        <v>0</v>
      </c>
      <c r="U983">
        <f>IF($P983,T983*Analysis!$B$28+Analysis!$B$29,0)</f>
        <v>0</v>
      </c>
      <c r="V983">
        <f>U983-'Flight Input'!$U983</f>
        <v>0</v>
      </c>
      <c r="W983">
        <f ca="1">MEDIAN2(R983,Analysis!$B$5,2)</f>
        <v>-5.5057224117389225E-2</v>
      </c>
      <c r="X983">
        <f t="shared" ref="X983:Y983" ca="1" si="2087">X982+W983*$D983</f>
        <v>0.15145955428352589</v>
      </c>
      <c r="Y983">
        <f t="shared" ca="1" si="2087"/>
        <v>-0.83409680255240759</v>
      </c>
      <c r="AA983">
        <f ca="1">AVERAGE2(W983,Analysis!$B$6,2)</f>
        <v>-5.5057224117389225E-2</v>
      </c>
      <c r="AB983">
        <f t="shared" ref="AB983:AC983" ca="1" si="2088">AB982+AA983*$D983</f>
        <v>0.15145955428352589</v>
      </c>
      <c r="AC983">
        <f t="shared" ca="1" si="2088"/>
        <v>-0.83409680255240759</v>
      </c>
      <c r="AF983">
        <f ca="1">IF(B983&gt;0,C983-Analysis!$B$14,0)</f>
        <v>-7.910251457150963E-3</v>
      </c>
      <c r="AG983">
        <f ca="1">IF(B983&gt;0,AG982+AF983*$D983,0)</f>
        <v>0.48411068949188946</v>
      </c>
      <c r="AH983">
        <f ca="1">IF(B983&gt;0,AH982+AG983*$D983,0)</f>
        <v>0.59369713241100719</v>
      </c>
      <c r="AI983">
        <f ca="1">IF(AND(B983&gt;Analysis!$B$39,B983&lt;Analysis!$B$40),FilterInput(AF983,Analysis!$B$34,Analysis!$B$35),0)</f>
        <v>0</v>
      </c>
      <c r="AJ983">
        <f ca="1">MEDIAN2(AI983,Analysis!$B$5,2)</f>
        <v>0</v>
      </c>
      <c r="AK983">
        <f ca="1">AVERAGE2(AJ983,Analysis!$B$6,2)</f>
        <v>0</v>
      </c>
      <c r="AL983">
        <f ca="1">INTEGRAL2(R983,$B983,AL982,R982,$B982,Analysis!$B$22)</f>
        <v>0.15145955428352581</v>
      </c>
      <c r="AM983">
        <f>IF(AND(B983&lt;Analysis!$B$40,B983&gt;0),INTEGRAL2(AL983,$B983,AM982,AL982,$B982,Analysis!$B$23),0)</f>
        <v>0</v>
      </c>
      <c r="AN983">
        <f>IF($P983,AM983*Analysis!$B$30+Analysis!$B$31,0)</f>
        <v>0</v>
      </c>
      <c r="AO983">
        <f>AN983-'Flight Input'!$U983</f>
        <v>0</v>
      </c>
      <c r="AQ983">
        <f>Analysis!$B$36*'Flight Input'!U983+IF('Flight Input'!U983 &gt; 0,Analysis!$B$37,0)</f>
        <v>0</v>
      </c>
      <c r="AR983">
        <f ca="1">_xlfn.COVARIANCE.P($AN$102:$AN$1102,'Flight Input'!U983:U1983)</f>
        <v>0</v>
      </c>
    </row>
    <row r="984" spans="1:44" x14ac:dyDescent="0.3">
      <c r="A984">
        <v>982</v>
      </c>
      <c r="B984">
        <f>'Flight Input'!M984</f>
        <v>23.592843000005814</v>
      </c>
      <c r="C984">
        <f ca="1">INDIRECT(CONCATENATE("'Flight Input'!",Analysis!$B$2,A984+2))</f>
        <v>9.8506722599999996</v>
      </c>
      <c r="D984">
        <f t="shared" si="2039"/>
        <v>2.1617999998852611E-2</v>
      </c>
      <c r="F984">
        <f t="shared" ca="1" si="2045"/>
        <v>232.43001146441986</v>
      </c>
      <c r="G984">
        <f t="shared" ca="1" si="2046"/>
        <v>2739.7177212302649</v>
      </c>
      <c r="I984">
        <f>SUM(D$2:D984)/COUNT(D$2:D984)</f>
        <v>2.3971734215896514E-2</v>
      </c>
      <c r="J984">
        <f t="shared" si="2040"/>
        <v>0.90181210104177367</v>
      </c>
      <c r="L984">
        <f ca="1">VARA(C$2:C984)</f>
        <v>0.17435611798142281</v>
      </c>
      <c r="M984">
        <f t="shared" ca="1" si="2041"/>
        <v>-8.1256591673266928E-3</v>
      </c>
      <c r="N984">
        <f t="shared" ca="1" si="2047"/>
        <v>0.25049125729882338</v>
      </c>
      <c r="O984" t="b">
        <f ca="1">IF(OR(O983,M984*MIN((B984-B$2)*Analysis!$B$19,1)&gt;Analysis!$B$18),TRUE,FALSE)</f>
        <v>1</v>
      </c>
      <c r="P984" t="b">
        <f>IF(OR('Flight Input'!N984=3,'Flight Input'!N984=9),TRUE,FALSE)</f>
        <v>0</v>
      </c>
      <c r="Q984">
        <f ca="1">IF(O984,Q983,SUM(C$2:C984)/COUNT(C$2:C984))+(Analysis!$D$14-500)/1000000</f>
        <v>9.9004243641173897</v>
      </c>
      <c r="R984">
        <f t="shared" ca="1" si="2042"/>
        <v>-4.9752104117390061E-2</v>
      </c>
      <c r="S984">
        <f t="shared" ca="1" si="2048"/>
        <v>0.15038401329677323</v>
      </c>
      <c r="T984">
        <f>IF(P984,T983+S984*$D984,0)</f>
        <v>0</v>
      </c>
      <c r="U984">
        <f>IF($P984,T984*Analysis!$B$28+Analysis!$B$29,0)</f>
        <v>0</v>
      </c>
      <c r="V984">
        <f>U984-'Flight Input'!$U984</f>
        <v>0</v>
      </c>
      <c r="W984">
        <f ca="1">MEDIAN2(R984,Analysis!$B$5,2)</f>
        <v>-4.9752104117390061E-2</v>
      </c>
      <c r="X984">
        <f t="shared" ref="X984:Y984" ca="1" si="2089">X983+W984*$D984</f>
        <v>0.15038401329677323</v>
      </c>
      <c r="Y984">
        <f t="shared" ca="1" si="2089"/>
        <v>-0.83084580095313054</v>
      </c>
      <c r="AA984">
        <f ca="1">AVERAGE2(W984,Analysis!$B$6,2)</f>
        <v>-4.9752104117390061E-2</v>
      </c>
      <c r="AB984">
        <f t="shared" ref="AB984:AC984" ca="1" si="2090">AB983+AA984*$D984</f>
        <v>0.15038401329677323</v>
      </c>
      <c r="AC984">
        <f t="shared" ca="1" si="2090"/>
        <v>-0.83084580095313054</v>
      </c>
      <c r="AF984">
        <f ca="1">IF(B984&gt;0,C984-Analysis!$B$14,0)</f>
        <v>-2.4951314571524108E-3</v>
      </c>
      <c r="AG984">
        <f ca="1">IF(B984&gt;0,AG983+AF984*$D984,0)</f>
        <v>0.48405674974005158</v>
      </c>
      <c r="AH984">
        <f ca="1">IF(B984&gt;0,AH983+AG984*$D984,0)</f>
        <v>0.60416147122633224</v>
      </c>
      <c r="AI984">
        <f ca="1">IF(AND(B984&gt;Analysis!$B$39,B984&lt;Analysis!$B$40),FilterInput(AF984,Analysis!$B$34,Analysis!$B$35),0)</f>
        <v>0</v>
      </c>
      <c r="AJ984">
        <f ca="1">MEDIAN2(AI984,Analysis!$B$5,2)</f>
        <v>0</v>
      </c>
      <c r="AK984">
        <f ca="1">AVERAGE2(AJ984,Analysis!$B$6,2)</f>
        <v>0</v>
      </c>
      <c r="AL984">
        <f ca="1">INTEGRAL2(R984,$B984,AL983,R983,$B983,Analysis!$B$22)</f>
        <v>0.15038401329677314</v>
      </c>
      <c r="AM984">
        <f>IF(AND(B984&lt;Analysis!$B$40,B984&gt;0),INTEGRAL2(AL984,$B984,AM983,AL983,$B983,Analysis!$B$23),0)</f>
        <v>0</v>
      </c>
      <c r="AN984">
        <f>IF($P984,AM984*Analysis!$B$30+Analysis!$B$31,0)</f>
        <v>0</v>
      </c>
      <c r="AO984">
        <f>AN984-'Flight Input'!$U984</f>
        <v>0</v>
      </c>
      <c r="AQ984">
        <f>Analysis!$B$36*'Flight Input'!U984+IF('Flight Input'!U984 &gt; 0,Analysis!$B$37,0)</f>
        <v>0</v>
      </c>
      <c r="AR984">
        <f ca="1">_xlfn.COVARIANCE.P($AN$102:$AN$1102,'Flight Input'!U984:U1984)</f>
        <v>0</v>
      </c>
    </row>
    <row r="985" spans="1:44" x14ac:dyDescent="0.3">
      <c r="A985">
        <v>983</v>
      </c>
      <c r="B985">
        <f>'Flight Input'!M985</f>
        <v>23.609421000001021</v>
      </c>
      <c r="C985">
        <f ca="1">INDIRECT(CONCATENATE("'Flight Input'!",Analysis!$B$2,A985+2))</f>
        <v>9.8441682299999993</v>
      </c>
      <c r="D985">
        <f t="shared" si="2039"/>
        <v>1.6577999995206483E-2</v>
      </c>
      <c r="F985">
        <f t="shared" ca="1" si="2045"/>
        <v>232.5932080852896</v>
      </c>
      <c r="G985">
        <f t="shared" ca="1" si="2046"/>
        <v>2743.5736514327878</v>
      </c>
      <c r="I985">
        <f>SUM(D$2:D985)/COUNT(D$2:D985)</f>
        <v>2.3964212614451256E-2</v>
      </c>
      <c r="J985">
        <f t="shared" si="2040"/>
        <v>0.69178154366771771</v>
      </c>
      <c r="L985">
        <f ca="1">VARA(C$2:C985)</f>
        <v>0.17418144944063255</v>
      </c>
      <c r="M985">
        <f t="shared" ca="1" si="2041"/>
        <v>-1.0536164847434425E-2</v>
      </c>
      <c r="N985">
        <f t="shared" ca="1" si="2047"/>
        <v>-0.39232899034147439</v>
      </c>
      <c r="O985" t="b">
        <f ca="1">IF(OR(O984,M985*MIN((B985-B$2)*Analysis!$B$19,1)&gt;Analysis!$B$18),TRUE,FALSE)</f>
        <v>1</v>
      </c>
      <c r="P985" t="b">
        <f>IF(OR('Flight Input'!N985=3,'Flight Input'!N985=9),TRUE,FALSE)</f>
        <v>0</v>
      </c>
      <c r="Q985">
        <f ca="1">IF(O985,Q984,SUM(C$2:C985)/COUNT(C$2:C985))+(Analysis!$D$14-500)/1000000</f>
        <v>9.9005343641173891</v>
      </c>
      <c r="R985">
        <f t="shared" ca="1" si="2042"/>
        <v>-5.6366134117389777E-2</v>
      </c>
      <c r="S985">
        <f t="shared" ca="1" si="2048"/>
        <v>0.14944957552564533</v>
      </c>
      <c r="T985">
        <f>IF(P985,T984+S985*$D985,0)</f>
        <v>0</v>
      </c>
      <c r="U985">
        <f>IF($P985,T985*Analysis!$B$28+Analysis!$B$29,0)</f>
        <v>0</v>
      </c>
      <c r="V985">
        <f>U985-'Flight Input'!$U985</f>
        <v>0</v>
      </c>
      <c r="W985">
        <f ca="1">MEDIAN2(R985,Analysis!$B$5,2)</f>
        <v>-5.6366134117389777E-2</v>
      </c>
      <c r="X985">
        <f t="shared" ref="X985:Y985" ca="1" si="2091">X984+W985*$D985</f>
        <v>0.14944957552564533</v>
      </c>
      <c r="Y985">
        <f t="shared" ca="1" si="2091"/>
        <v>-0.82836822589078274</v>
      </c>
      <c r="AA985">
        <f ca="1">AVERAGE2(W985,Analysis!$B$6,2)</f>
        <v>-5.6366134117389777E-2</v>
      </c>
      <c r="AB985">
        <f t="shared" ref="AB985:AC985" ca="1" si="2092">AB984+AA985*$D985</f>
        <v>0.14944957552564533</v>
      </c>
      <c r="AC985">
        <f t="shared" ca="1" si="2092"/>
        <v>-0.82836822589078274</v>
      </c>
      <c r="AF985">
        <f ca="1">IF(B985&gt;0,C985-Analysis!$B$14,0)</f>
        <v>-8.9991614571527379E-3</v>
      </c>
      <c r="AG985">
        <f ca="1">IF(B985&gt;0,AG984+AF985*$D985,0)</f>
        <v>0.48390756164145804</v>
      </c>
      <c r="AH985">
        <f ca="1">IF(B985&gt;0,AH984+AG985*$D985,0)</f>
        <v>0.61218369078090473</v>
      </c>
      <c r="AI985">
        <f ca="1">IF(AND(B985&gt;Analysis!$B$39,B985&lt;Analysis!$B$40),FilterInput(AF985,Analysis!$B$34,Analysis!$B$35),0)</f>
        <v>0</v>
      </c>
      <c r="AJ985">
        <f ca="1">MEDIAN2(AI985,Analysis!$B$5,2)</f>
        <v>0</v>
      </c>
      <c r="AK985">
        <f ca="1">AVERAGE2(AJ985,Analysis!$B$6,2)</f>
        <v>0</v>
      </c>
      <c r="AL985">
        <f ca="1">INTEGRAL2(R985,$B985,AL984,R984,$B984,Analysis!$B$22)</f>
        <v>0.14944957552564525</v>
      </c>
      <c r="AM985">
        <f>IF(AND(B985&lt;Analysis!$B$40,B985&gt;0),INTEGRAL2(AL985,$B985,AM984,AL984,$B984,Analysis!$B$23),0)</f>
        <v>0</v>
      </c>
      <c r="AN985">
        <f>IF($P985,AM985*Analysis!$B$30+Analysis!$B$31,0)</f>
        <v>0</v>
      </c>
      <c r="AO985">
        <f>AN985-'Flight Input'!$U985</f>
        <v>0</v>
      </c>
      <c r="AQ985">
        <f>Analysis!$B$36*'Flight Input'!U985+IF('Flight Input'!U985 &gt; 0,Analysis!$B$37,0)</f>
        <v>0</v>
      </c>
      <c r="AR985">
        <f ca="1">_xlfn.COVARIANCE.P($AN$102:$AN$1102,'Flight Input'!U985:U1985)</f>
        <v>0</v>
      </c>
    </row>
    <row r="986" spans="1:44" x14ac:dyDescent="0.3">
      <c r="A986">
        <v>984</v>
      </c>
      <c r="B986">
        <f>'Flight Input'!M986</f>
        <v>23.626527000000351</v>
      </c>
      <c r="C986">
        <f ca="1">INDIRECT(CONCATENATE("'Flight Input'!",Analysis!$B$2,A986+2))</f>
        <v>9.8744909400000012</v>
      </c>
      <c r="D986">
        <f t="shared" si="2039"/>
        <v>1.7105999999330379E-2</v>
      </c>
      <c r="F986">
        <f t="shared" ca="1" si="2045"/>
        <v>232.76212112730263</v>
      </c>
      <c r="G986">
        <f t="shared" ca="1" si="2046"/>
        <v>2747.5552802766356</v>
      </c>
      <c r="I986">
        <f>SUM(D$2:D986)/COUNT(D$2:D986)</f>
        <v>2.3957242886183856E-2</v>
      </c>
      <c r="J986">
        <f t="shared" si="2040"/>
        <v>0.71402206341512742</v>
      </c>
      <c r="L986">
        <f ca="1">VARA(C$2:C986)</f>
        <v>0.17400489191164914</v>
      </c>
      <c r="M986">
        <f t="shared" ca="1" si="2041"/>
        <v>-1.032138015844253E-2</v>
      </c>
      <c r="N986">
        <f t="shared" ca="1" si="2047"/>
        <v>1.7726359172915267</v>
      </c>
      <c r="O986" t="b">
        <f ca="1">IF(OR(O985,M986*MIN((B986-B$2)*Analysis!$B$19,1)&gt;Analysis!$B$18),TRUE,FALSE)</f>
        <v>1</v>
      </c>
      <c r="P986" t="b">
        <f>IF(OR('Flight Input'!N986=3,'Flight Input'!N986=9),TRUE,FALSE)</f>
        <v>0</v>
      </c>
      <c r="Q986">
        <f ca="1">IF(O986,Q985,SUM(C$2:C986)/COUNT(C$2:C986))+(Analysis!$D$14-500)/1000000</f>
        <v>9.9006443641173885</v>
      </c>
      <c r="R986">
        <f t="shared" ca="1" si="2042"/>
        <v>-2.6153424117387303E-2</v>
      </c>
      <c r="S986">
        <f t="shared" ca="1" si="2048"/>
        <v>0.14900219505271081</v>
      </c>
      <c r="T986">
        <f>IF(P986,T985+S986*$D986,0)</f>
        <v>0</v>
      </c>
      <c r="U986">
        <f>IF($P986,T986*Analysis!$B$28+Analysis!$B$29,0)</f>
        <v>0</v>
      </c>
      <c r="V986">
        <f>U986-'Flight Input'!$U986</f>
        <v>0</v>
      </c>
      <c r="W986">
        <f ca="1">MEDIAN2(R986,Analysis!$B$5,2)</f>
        <v>-2.6153424117387303E-2</v>
      </c>
      <c r="X986">
        <f t="shared" ref="X986:Y986" ca="1" si="2093">X985+W986*$D986</f>
        <v>0.14900219505271081</v>
      </c>
      <c r="Y986">
        <f t="shared" ca="1" si="2093"/>
        <v>-0.82581939434231089</v>
      </c>
      <c r="AA986">
        <f ca="1">AVERAGE2(W986,Analysis!$B$6,2)</f>
        <v>-2.6153424117387303E-2</v>
      </c>
      <c r="AB986">
        <f t="shared" ref="AB986:AC986" ca="1" si="2094">AB985+AA986*$D986</f>
        <v>0.14900219505271081</v>
      </c>
      <c r="AC986">
        <f t="shared" ca="1" si="2094"/>
        <v>-0.82581939434231089</v>
      </c>
      <c r="AF986">
        <f ca="1">IF(B986&gt;0,C986-Analysis!$B$14,0)</f>
        <v>2.1323548542849124E-2</v>
      </c>
      <c r="AG986">
        <f ca="1">IF(B986&gt;0,AG985+AF986*$D986,0)</f>
        <v>0.48427232226281774</v>
      </c>
      <c r="AH986">
        <f ca="1">IF(B986&gt;0,AH985+AG986*$D986,0)</f>
        <v>0.62046765312520824</v>
      </c>
      <c r="AI986">
        <f ca="1">IF(AND(B986&gt;Analysis!$B$39,B986&lt;Analysis!$B$40),FilterInput(AF986,Analysis!$B$34,Analysis!$B$35),0)</f>
        <v>0</v>
      </c>
      <c r="AJ986">
        <f ca="1">MEDIAN2(AI986,Analysis!$B$5,2)</f>
        <v>0</v>
      </c>
      <c r="AK986">
        <f ca="1">AVERAGE2(AJ986,Analysis!$B$6,2)</f>
        <v>0</v>
      </c>
      <c r="AL986">
        <f ca="1">INTEGRAL2(R986,$B986,AL985,R985,$B985,Analysis!$B$22)</f>
        <v>0.14900219505271073</v>
      </c>
      <c r="AM986">
        <f>IF(AND(B986&lt;Analysis!$B$40,B986&gt;0),INTEGRAL2(AL986,$B986,AM985,AL985,$B985,Analysis!$B$23),0)</f>
        <v>0</v>
      </c>
      <c r="AN986">
        <f>IF($P986,AM986*Analysis!$B$30+Analysis!$B$31,0)</f>
        <v>0</v>
      </c>
      <c r="AO986">
        <f>AN986-'Flight Input'!$U986</f>
        <v>0</v>
      </c>
      <c r="AQ986">
        <f>Analysis!$B$36*'Flight Input'!U986+IF('Flight Input'!U986 &gt; 0,Analysis!$B$37,0)</f>
        <v>0</v>
      </c>
      <c r="AR986">
        <f ca="1">_xlfn.COVARIANCE.P($AN$102:$AN$1102,'Flight Input'!U986:U1986)</f>
        <v>0</v>
      </c>
    </row>
    <row r="987" spans="1:44" x14ac:dyDescent="0.3">
      <c r="A987">
        <v>985</v>
      </c>
      <c r="B987">
        <f>'Flight Input'!M987</f>
        <v>23.645789999995031</v>
      </c>
      <c r="C987">
        <f ca="1">INDIRECT(CONCATENATE("'Flight Input'!",Analysis!$B$2,A987+2))</f>
        <v>9.8535171600000009</v>
      </c>
      <c r="D987">
        <f t="shared" si="2039"/>
        <v>1.9262999994680285E-2</v>
      </c>
      <c r="F987">
        <f t="shared" ca="1" si="2045"/>
        <v>232.95192942830329</v>
      </c>
      <c r="G987">
        <f t="shared" ca="1" si="2046"/>
        <v>2752.0426332919737</v>
      </c>
      <c r="I987">
        <f>SUM(D$2:D987)/COUNT(D$2:D987)</f>
        <v>2.3952477157359996E-2</v>
      </c>
      <c r="J987">
        <f t="shared" si="2040"/>
        <v>0.80421744557477837</v>
      </c>
      <c r="L987">
        <f ca="1">VARA(C$2:C987)</f>
        <v>0.17383003895244734</v>
      </c>
      <c r="M987">
        <f t="shared" ca="1" si="2041"/>
        <v>-9.0771405933703069E-3</v>
      </c>
      <c r="N987">
        <f t="shared" ca="1" si="2047"/>
        <v>-1.0888117118721095</v>
      </c>
      <c r="O987" t="b">
        <f ca="1">IF(OR(O986,M987*MIN((B987-B$2)*Analysis!$B$19,1)&gt;Analysis!$B$18),TRUE,FALSE)</f>
        <v>1</v>
      </c>
      <c r="P987" t="b">
        <f>IF(OR('Flight Input'!N987=3,'Flight Input'!N987=9),TRUE,FALSE)</f>
        <v>0</v>
      </c>
      <c r="Q987">
        <f ca="1">IF(O987,Q986,SUM(C$2:C987)/COUNT(C$2:C987))+(Analysis!$D$14-500)/1000000</f>
        <v>9.9007543641173879</v>
      </c>
      <c r="R987">
        <f t="shared" ca="1" si="2042"/>
        <v>-4.7237204117386966E-2</v>
      </c>
      <c r="S987">
        <f t="shared" ca="1" si="2048"/>
        <v>0.14809226479004889</v>
      </c>
      <c r="T987">
        <f>IF(P987,T986+S987*$D987,0)</f>
        <v>0</v>
      </c>
      <c r="U987">
        <f>IF($P987,T987*Analysis!$B$28+Analysis!$B$29,0)</f>
        <v>0</v>
      </c>
      <c r="V987">
        <f>U987-'Flight Input'!$U987</f>
        <v>0</v>
      </c>
      <c r="W987">
        <f ca="1">MEDIAN2(R987,Analysis!$B$5,2)</f>
        <v>-4.7237204117386966E-2</v>
      </c>
      <c r="X987">
        <f t="shared" ref="X987:Y987" ca="1" si="2095">X986+W987*$D987</f>
        <v>0.14809226479004889</v>
      </c>
      <c r="Y987">
        <f t="shared" ca="1" si="2095"/>
        <v>-0.82296669304644798</v>
      </c>
      <c r="AA987">
        <f ca="1">AVERAGE2(W987,Analysis!$B$6,2)</f>
        <v>-4.7237204117386966E-2</v>
      </c>
      <c r="AB987">
        <f t="shared" ref="AB987:AC987" ca="1" si="2096">AB986+AA987*$D987</f>
        <v>0.14809226479004889</v>
      </c>
      <c r="AC987">
        <f t="shared" ca="1" si="2096"/>
        <v>-0.82296669304644798</v>
      </c>
      <c r="AF987">
        <f ca="1">IF(B987&gt;0,C987-Analysis!$B$14,0)</f>
        <v>3.4976854284884951E-4</v>
      </c>
      <c r="AG987">
        <f ca="1">IF(B987&gt;0,AG986+AF987*$D987,0)</f>
        <v>0.48427905985425679</v>
      </c>
      <c r="AH987">
        <f ca="1">IF(B987&gt;0,AH986+AG987*$D987,0)</f>
        <v>0.6297963206526046</v>
      </c>
      <c r="AI987">
        <f ca="1">IF(AND(B987&gt;Analysis!$B$39,B987&lt;Analysis!$B$40),FilterInput(AF987,Analysis!$B$34,Analysis!$B$35),0)</f>
        <v>0</v>
      </c>
      <c r="AJ987">
        <f ca="1">MEDIAN2(AI987,Analysis!$B$5,2)</f>
        <v>0</v>
      </c>
      <c r="AK987">
        <f ca="1">AVERAGE2(AJ987,Analysis!$B$6,2)</f>
        <v>0</v>
      </c>
      <c r="AL987">
        <f ca="1">INTEGRAL2(R987,$B987,AL986,R986,$B986,Analysis!$B$22)</f>
        <v>0.14809226479004881</v>
      </c>
      <c r="AM987">
        <f>IF(AND(B987&lt;Analysis!$B$40,B987&gt;0),INTEGRAL2(AL987,$B987,AM986,AL986,$B986,Analysis!$B$23),0)</f>
        <v>0</v>
      </c>
      <c r="AN987">
        <f>IF($P987,AM987*Analysis!$B$30+Analysis!$B$31,0)</f>
        <v>0</v>
      </c>
      <c r="AO987">
        <f>AN987-'Flight Input'!$U987</f>
        <v>0</v>
      </c>
      <c r="AQ987">
        <f>Analysis!$B$36*'Flight Input'!U987+IF('Flight Input'!U987 &gt; 0,Analysis!$B$37,0)</f>
        <v>0</v>
      </c>
      <c r="AR987">
        <f ca="1">_xlfn.COVARIANCE.P($AN$102:$AN$1102,'Flight Input'!U987:U1987)</f>
        <v>0</v>
      </c>
    </row>
    <row r="988" spans="1:44" x14ac:dyDescent="0.3">
      <c r="A988">
        <v>986</v>
      </c>
      <c r="B988">
        <f>'Flight Input'!M988</f>
        <v>23.655771000005188</v>
      </c>
      <c r="C988">
        <f ca="1">INDIRECT(CONCATENATE("'Flight Input'!",Analysis!$B$2,A988+2))</f>
        <v>9.8458555499999996</v>
      </c>
      <c r="D988">
        <f t="shared" si="2039"/>
        <v>9.981000010157004E-3</v>
      </c>
      <c r="F988">
        <f t="shared" ca="1" si="2045"/>
        <v>233.05020091264785</v>
      </c>
      <c r="G988">
        <f t="shared" ca="1" si="2046"/>
        <v>2754.3687073496499</v>
      </c>
      <c r="I988">
        <f>SUM(D$2:D988)/COUNT(D$2:D988)</f>
        <v>2.3938307302241127E-2</v>
      </c>
      <c r="J988">
        <f t="shared" si="2040"/>
        <v>0.41694677422837551</v>
      </c>
      <c r="L988">
        <f ca="1">VARA(C$2:C988)</f>
        <v>0.17365625019048841</v>
      </c>
      <c r="M988">
        <f t="shared" ca="1" si="2041"/>
        <v>-1.7411958900116955E-2</v>
      </c>
      <c r="N988">
        <f t="shared" ca="1" si="2047"/>
        <v>-0.76761947622528837</v>
      </c>
      <c r="O988" t="b">
        <f ca="1">IF(OR(O987,M988*MIN((B988-B$2)*Analysis!$B$19,1)&gt;Analysis!$B$18),TRUE,FALSE)</f>
        <v>1</v>
      </c>
      <c r="P988" t="b">
        <f>IF(OR('Flight Input'!N988=3,'Flight Input'!N988=9),TRUE,FALSE)</f>
        <v>0</v>
      </c>
      <c r="Q988">
        <f ca="1">IF(O988,Q987,SUM(C$2:C988)/COUNT(C$2:C988))+(Analysis!$D$14-500)/1000000</f>
        <v>9.9008643641173872</v>
      </c>
      <c r="R988">
        <f t="shared" ca="1" si="2042"/>
        <v>-5.5008814117387672E-2</v>
      </c>
      <c r="S988">
        <f t="shared" ca="1" si="2048"/>
        <v>0.14754322181578453</v>
      </c>
      <c r="T988">
        <f>IF(P988,T987+S988*$D988,0)</f>
        <v>0</v>
      </c>
      <c r="U988">
        <f>IF($P988,T988*Analysis!$B$28+Analysis!$B$29,0)</f>
        <v>0</v>
      </c>
      <c r="V988">
        <f>U988-'Flight Input'!$U988</f>
        <v>0</v>
      </c>
      <c r="W988">
        <f ca="1">MEDIAN2(R988,Analysis!$B$5,2)</f>
        <v>-5.5008814117387672E-2</v>
      </c>
      <c r="X988">
        <f t="shared" ref="X988:Y988" ca="1" si="2097">X987+W988*$D988</f>
        <v>0.14754322181578453</v>
      </c>
      <c r="Y988">
        <f t="shared" ca="1" si="2097"/>
        <v>-0.82149406414800608</v>
      </c>
      <c r="AA988">
        <f ca="1">AVERAGE2(W988,Analysis!$B$6,2)</f>
        <v>-5.5008814117387672E-2</v>
      </c>
      <c r="AB988">
        <f t="shared" ref="AB988:AC988" ca="1" si="2098">AB987+AA988*$D988</f>
        <v>0.14754322181578453</v>
      </c>
      <c r="AC988">
        <f t="shared" ca="1" si="2098"/>
        <v>-0.82149406414800608</v>
      </c>
      <c r="AF988">
        <f ca="1">IF(B988&gt;0,C988-Analysis!$B$14,0)</f>
        <v>-7.3118414571524681E-3</v>
      </c>
      <c r="AG988">
        <f ca="1">IF(B988&gt;0,AG987+AF988*$D988,0)</f>
        <v>0.48420608036459867</v>
      </c>
      <c r="AH988">
        <f ca="1">IF(B988&gt;0,AH987+AG988*$D988,0)</f>
        <v>0.63462918154564174</v>
      </c>
      <c r="AI988">
        <f ca="1">IF(AND(B988&gt;Analysis!$B$39,B988&lt;Analysis!$B$40),FilterInput(AF988,Analysis!$B$34,Analysis!$B$35),0)</f>
        <v>0</v>
      </c>
      <c r="AJ988">
        <f ca="1">MEDIAN2(AI988,Analysis!$B$5,2)</f>
        <v>0</v>
      </c>
      <c r="AK988">
        <f ca="1">AVERAGE2(AJ988,Analysis!$B$6,2)</f>
        <v>0</v>
      </c>
      <c r="AL988">
        <f ca="1">INTEGRAL2(R988,$B988,AL987,R987,$B987,Analysis!$B$22)</f>
        <v>0.14754322181578444</v>
      </c>
      <c r="AM988">
        <f>IF(AND(B988&lt;Analysis!$B$40,B988&gt;0),INTEGRAL2(AL988,$B988,AM987,AL987,$B987,Analysis!$B$23),0)</f>
        <v>0</v>
      </c>
      <c r="AN988">
        <f>IF($P988,AM988*Analysis!$B$30+Analysis!$B$31,0)</f>
        <v>0</v>
      </c>
      <c r="AO988">
        <f>AN988-'Flight Input'!$U988</f>
        <v>0</v>
      </c>
      <c r="AQ988">
        <f>Analysis!$B$36*'Flight Input'!U988+IF('Flight Input'!U988 &gt; 0,Analysis!$B$37,0)</f>
        <v>0</v>
      </c>
      <c r="AR988">
        <f ca="1">_xlfn.COVARIANCE.P($AN$102:$AN$1102,'Flight Input'!U988:U1988)</f>
        <v>0</v>
      </c>
    </row>
    <row r="989" spans="1:44" x14ac:dyDescent="0.3">
      <c r="A989">
        <v>987</v>
      </c>
      <c r="B989">
        <f>'Flight Input'!M989</f>
        <v>23.690142000006745</v>
      </c>
      <c r="C989">
        <f ca="1">INDIRECT(CONCATENATE("'Flight Input'!",Analysis!$B$2,A989+2))</f>
        <v>9.8484453900000002</v>
      </c>
      <c r="D989">
        <f t="shared" si="2039"/>
        <v>3.437100000155624E-2</v>
      </c>
      <c r="F989">
        <f t="shared" ca="1" si="2045"/>
        <v>233.38870182916287</v>
      </c>
      <c r="G989">
        <f t="shared" ca="1" si="2046"/>
        <v>2762.3905104205833</v>
      </c>
      <c r="I989">
        <f>SUM(D$2:D989)/COUNT(D$2:D989)</f>
        <v>2.3948877406293118E-2</v>
      </c>
      <c r="J989">
        <f t="shared" si="2040"/>
        <v>1.4351820930247223</v>
      </c>
      <c r="L989">
        <f ca="1">VARA(C$2:C989)</f>
        <v>0.17348255465047202</v>
      </c>
      <c r="M989">
        <f t="shared" ca="1" si="2041"/>
        <v>-5.0535492132474952E-3</v>
      </c>
      <c r="N989">
        <f t="shared" ca="1" si="2047"/>
        <v>7.5349567946331464E-2</v>
      </c>
      <c r="O989" t="b">
        <f ca="1">IF(OR(O988,M989*MIN((B989-B$2)*Analysis!$B$19,1)&gt;Analysis!$B$18),TRUE,FALSE)</f>
        <v>1</v>
      </c>
      <c r="P989" t="b">
        <f>IF(OR('Flight Input'!N989=3,'Flight Input'!N989=9),TRUE,FALSE)</f>
        <v>0</v>
      </c>
      <c r="Q989">
        <f ca="1">IF(O989,Q988,SUM(C$2:C989)/COUNT(C$2:C989))+(Analysis!$D$14-500)/1000000</f>
        <v>9.9009743641173866</v>
      </c>
      <c r="R989">
        <f t="shared" ca="1" si="2042"/>
        <v>-5.252897411738644E-2</v>
      </c>
      <c r="S989">
        <f t="shared" ca="1" si="2048"/>
        <v>0.1457377484463141</v>
      </c>
      <c r="T989">
        <f>IF(P989,T988+S989*$D989,0)</f>
        <v>0</v>
      </c>
      <c r="U989">
        <f>IF($P989,T989*Analysis!$B$28+Analysis!$B$29,0)</f>
        <v>0</v>
      </c>
      <c r="V989">
        <f>U989-'Flight Input'!$U989</f>
        <v>0</v>
      </c>
      <c r="W989">
        <f ca="1">MEDIAN2(R989,Analysis!$B$5,2)</f>
        <v>-5.252897411738644E-2</v>
      </c>
      <c r="X989">
        <f t="shared" ref="X989:Y989" ca="1" si="2099">X988+W989*$D989</f>
        <v>0.1457377484463141</v>
      </c>
      <c r="Y989">
        <f t="shared" ca="1" si="2099"/>
        <v>-0.81648491199593098</v>
      </c>
      <c r="AA989">
        <f ca="1">AVERAGE2(W989,Analysis!$B$6,2)</f>
        <v>-5.252897411738644E-2</v>
      </c>
      <c r="AB989">
        <f t="shared" ref="AB989:AC989" ca="1" si="2100">AB988+AA989*$D989</f>
        <v>0.1457377484463141</v>
      </c>
      <c r="AC989">
        <f t="shared" ca="1" si="2100"/>
        <v>-0.81648491199593098</v>
      </c>
      <c r="AF989">
        <f ca="1">IF(B989&gt;0,C989-Analysis!$B$14,0)</f>
        <v>-4.7220014571518476E-3</v>
      </c>
      <c r="AG989">
        <f ca="1">IF(B989&gt;0,AG988+AF989*$D989,0)</f>
        <v>0.48404378045250757</v>
      </c>
      <c r="AH989">
        <f ca="1">IF(B989&gt;0,AH988+AG989*$D989,0)</f>
        <v>0.65126625032432817</v>
      </c>
      <c r="AI989">
        <f ca="1">IF(AND(B989&gt;Analysis!$B$39,B989&lt;Analysis!$B$40),FilterInput(AF989,Analysis!$B$34,Analysis!$B$35),0)</f>
        <v>0</v>
      </c>
      <c r="AJ989">
        <f ca="1">MEDIAN2(AI989,Analysis!$B$5,2)</f>
        <v>0</v>
      </c>
      <c r="AK989">
        <f ca="1">AVERAGE2(AJ989,Analysis!$B$6,2)</f>
        <v>0</v>
      </c>
      <c r="AL989">
        <f ca="1">INTEGRAL2(R989,$B989,AL988,R988,$B988,Analysis!$B$22)</f>
        <v>0.14573774844631401</v>
      </c>
      <c r="AM989">
        <f>IF(AND(B989&lt;Analysis!$B$40,B989&gt;0),INTEGRAL2(AL989,$B989,AM988,AL988,$B988,Analysis!$B$23),0)</f>
        <v>0</v>
      </c>
      <c r="AN989">
        <f>IF($P989,AM989*Analysis!$B$30+Analysis!$B$31,0)</f>
        <v>0</v>
      </c>
      <c r="AO989">
        <f>AN989-'Flight Input'!$U989</f>
        <v>0</v>
      </c>
      <c r="AQ989">
        <f>Analysis!$B$36*'Flight Input'!U989+IF('Flight Input'!U989 &gt; 0,Analysis!$B$37,0)</f>
        <v>0</v>
      </c>
      <c r="AR989">
        <f ca="1">_xlfn.COVARIANCE.P($AN$102:$AN$1102,'Flight Input'!U989:U1989)</f>
        <v>0</v>
      </c>
    </row>
    <row r="990" spans="1:44" x14ac:dyDescent="0.3">
      <c r="A990">
        <v>988</v>
      </c>
      <c r="B990">
        <f>'Flight Input'!M990</f>
        <v>23.70281299999624</v>
      </c>
      <c r="C990">
        <f ca="1">INDIRECT(CONCATENATE("'Flight Input'!",Analysis!$B$2,A990+2))</f>
        <v>9.851015610000001</v>
      </c>
      <c r="D990">
        <f t="shared" si="2039"/>
        <v>1.2670999989495613E-2</v>
      </c>
      <c r="F990">
        <f t="shared" ca="1" si="2045"/>
        <v>233.51352404785371</v>
      </c>
      <c r="G990">
        <f t="shared" ca="1" si="2046"/>
        <v>2765.3493602813405</v>
      </c>
      <c r="I990">
        <f>SUM(D$2:D990)/COUNT(D$2:D990)</f>
        <v>2.39374625506081E-2</v>
      </c>
      <c r="J990">
        <f t="shared" si="2040"/>
        <v>0.52933764231304137</v>
      </c>
      <c r="L990">
        <f ca="1">VARA(C$2:C990)</f>
        <v>0.1733089681564535</v>
      </c>
      <c r="M990">
        <f t="shared" ca="1" si="2041"/>
        <v>-1.3699510233006775E-2</v>
      </c>
      <c r="N990">
        <f t="shared" ca="1" si="2047"/>
        <v>0.20284271187211608</v>
      </c>
      <c r="O990" t="b">
        <f ca="1">IF(OR(O989,M990*MIN((B990-B$2)*Analysis!$B$19,1)&gt;Analysis!$B$18),TRUE,FALSE)</f>
        <v>1</v>
      </c>
      <c r="P990" t="b">
        <f>IF(OR('Flight Input'!N990=3,'Flight Input'!N990=9),TRUE,FALSE)</f>
        <v>0</v>
      </c>
      <c r="Q990">
        <f ca="1">IF(O990,Q989,SUM(C$2:C990)/COUNT(C$2:C990))+(Analysis!$D$14-500)/1000000</f>
        <v>9.901084364117386</v>
      </c>
      <c r="R990">
        <f t="shared" ca="1" si="2042"/>
        <v>-5.0068754117384984E-2</v>
      </c>
      <c r="S990">
        <f t="shared" ca="1" si="2048"/>
        <v>0.14510332726341865</v>
      </c>
      <c r="T990">
        <f>IF(P990,T989+S990*$D990,0)</f>
        <v>0</v>
      </c>
      <c r="U990">
        <f>IF($P990,T990*Analysis!$B$28+Analysis!$B$29,0)</f>
        <v>0</v>
      </c>
      <c r="V990">
        <f>U990-'Flight Input'!$U990</f>
        <v>0</v>
      </c>
      <c r="W990">
        <f ca="1">MEDIAN2(R990,Analysis!$B$5,2)</f>
        <v>-5.0068754117384984E-2</v>
      </c>
      <c r="X990">
        <f t="shared" ref="X990:Y990" ca="1" si="2101">X989+W990*$D990</f>
        <v>0.14510332726341865</v>
      </c>
      <c r="Y990">
        <f t="shared" ca="1" si="2101"/>
        <v>-0.81464630773770041</v>
      </c>
      <c r="AA990">
        <f ca="1">AVERAGE2(W990,Analysis!$B$6,2)</f>
        <v>-5.0068754117384984E-2</v>
      </c>
      <c r="AB990">
        <f t="shared" ref="AB990:AC990" ca="1" si="2102">AB989+AA990*$D990</f>
        <v>0.14510332726341865</v>
      </c>
      <c r="AC990">
        <f t="shared" ca="1" si="2102"/>
        <v>-0.81464630773770041</v>
      </c>
      <c r="AF990">
        <f ca="1">IF(B990&gt;0,C990-Analysis!$B$14,0)</f>
        <v>-2.151781457151003E-3</v>
      </c>
      <c r="AG990">
        <f ca="1">IF(B990&gt;0,AG989+AF990*$D990,0)</f>
        <v>0.48401651522968658</v>
      </c>
      <c r="AH990">
        <f ca="1">IF(B990&gt;0,AH989+AG990*$D990,0)</f>
        <v>0.65739922358371927</v>
      </c>
      <c r="AI990">
        <f ca="1">IF(AND(B990&gt;Analysis!$B$39,B990&lt;Analysis!$B$40),FilterInput(AF990,Analysis!$B$34,Analysis!$B$35),0)</f>
        <v>0</v>
      </c>
      <c r="AJ990">
        <f ca="1">MEDIAN2(AI990,Analysis!$B$5,2)</f>
        <v>0</v>
      </c>
      <c r="AK990">
        <f ca="1">AVERAGE2(AJ990,Analysis!$B$6,2)</f>
        <v>0</v>
      </c>
      <c r="AL990">
        <f ca="1">INTEGRAL2(R990,$B990,AL989,R989,$B989,Analysis!$B$22)</f>
        <v>0.14510332726341857</v>
      </c>
      <c r="AM990">
        <f>IF(AND(B990&lt;Analysis!$B$40,B990&gt;0),INTEGRAL2(AL990,$B990,AM989,AL989,$B989,Analysis!$B$23),0)</f>
        <v>0</v>
      </c>
      <c r="AN990">
        <f>IF($P990,AM990*Analysis!$B$30+Analysis!$B$31,0)</f>
        <v>0</v>
      </c>
      <c r="AO990">
        <f>AN990-'Flight Input'!$U990</f>
        <v>0</v>
      </c>
      <c r="AQ990">
        <f>Analysis!$B$36*'Flight Input'!U990+IF('Flight Input'!U990 &gt; 0,Analysis!$B$37,0)</f>
        <v>0</v>
      </c>
      <c r="AR990">
        <f ca="1">_xlfn.COVARIANCE.P($AN$102:$AN$1102,'Flight Input'!U990:U1990)</f>
        <v>0</v>
      </c>
    </row>
    <row r="991" spans="1:44" x14ac:dyDescent="0.3">
      <c r="A991">
        <v>989</v>
      </c>
      <c r="B991">
        <f>'Flight Input'!M991</f>
        <v>23.730490999994799</v>
      </c>
      <c r="C991">
        <f ca="1">INDIRECT(CONCATENATE("'Flight Input'!",Analysis!$B$2,A991+2))</f>
        <v>9.7815608100000002</v>
      </c>
      <c r="D991">
        <f t="shared" si="2039"/>
        <v>2.7677999998559244E-2</v>
      </c>
      <c r="F991">
        <f t="shared" ca="1" si="2045"/>
        <v>233.78425808793878</v>
      </c>
      <c r="G991">
        <f t="shared" ca="1" si="2046"/>
        <v>2771.8200409763617</v>
      </c>
      <c r="I991">
        <f>SUM(D$2:D991)/COUNT(D$2:D991)</f>
        <v>2.3941244691607039E-2</v>
      </c>
      <c r="J991">
        <f t="shared" si="2040"/>
        <v>1.1560802437419713</v>
      </c>
      <c r="L991">
        <f ca="1">VARA(C$2:C991)</f>
        <v>0.17314684029459607</v>
      </c>
      <c r="M991">
        <f t="shared" ca="1" si="2041"/>
        <v>-5.8576436832816717E-3</v>
      </c>
      <c r="N991">
        <f t="shared" ca="1" si="2047"/>
        <v>-2.5093865164974432</v>
      </c>
      <c r="O991" t="b">
        <f ca="1">IF(OR(O990,M991*MIN((B991-B$2)*Analysis!$B$19,1)&gt;Analysis!$B$18),TRUE,FALSE)</f>
        <v>1</v>
      </c>
      <c r="P991" t="b">
        <f>IF(OR('Flight Input'!N991=3,'Flight Input'!N991=9),TRUE,FALSE)</f>
        <v>0</v>
      </c>
      <c r="Q991">
        <f ca="1">IF(O991,Q990,SUM(C$2:C991)/COUNT(C$2:C991))+(Analysis!$D$14-500)/1000000</f>
        <v>9.9011943641173854</v>
      </c>
      <c r="R991">
        <f t="shared" ca="1" si="2042"/>
        <v>-0.11963355411738519</v>
      </c>
      <c r="S991">
        <f t="shared" ca="1" si="2048"/>
        <v>0.14179210975273002</v>
      </c>
      <c r="T991">
        <f>IF(P991,T990+S991*$D991,0)</f>
        <v>0</v>
      </c>
      <c r="U991">
        <f>IF($P991,T991*Analysis!$B$28+Analysis!$B$29,0)</f>
        <v>0</v>
      </c>
      <c r="V991">
        <f>U991-'Flight Input'!$U991</f>
        <v>0</v>
      </c>
      <c r="W991">
        <f ca="1">MEDIAN2(R991,Analysis!$B$5,2)</f>
        <v>-0.11963355411738519</v>
      </c>
      <c r="X991">
        <f t="shared" ref="X991:Y991" ca="1" si="2103">X990+W991*$D991</f>
        <v>0.14179210975273002</v>
      </c>
      <c r="Y991">
        <f t="shared" ca="1" si="2103"/>
        <v>-0.81072178572416864</v>
      </c>
      <c r="AA991">
        <f ca="1">AVERAGE2(W991,Analysis!$B$6,2)</f>
        <v>-0.11963355411738519</v>
      </c>
      <c r="AB991">
        <f t="shared" ref="AB991:AC991" ca="1" si="2104">AB990+AA991*$D991</f>
        <v>0.14179210975273002</v>
      </c>
      <c r="AC991">
        <f t="shared" ca="1" si="2104"/>
        <v>-0.81072178572416864</v>
      </c>
      <c r="AF991">
        <f ca="1">IF(B991&gt;0,C991-Analysis!$B$14,0)</f>
        <v>-7.1606581457151819E-2</v>
      </c>
      <c r="AG991">
        <f ca="1">IF(B991&gt;0,AG990+AF991*$D991,0)</f>
        <v>0.48203458826821871</v>
      </c>
      <c r="AH991">
        <f ca="1">IF(B991&gt;0,AH990+AG991*$D991,0)</f>
        <v>0.67074097691711254</v>
      </c>
      <c r="AI991">
        <f ca="1">IF(AND(B991&gt;Analysis!$B$39,B991&lt;Analysis!$B$40),FilterInput(AF991,Analysis!$B$34,Analysis!$B$35),0)</f>
        <v>0</v>
      </c>
      <c r="AJ991">
        <f ca="1">MEDIAN2(AI991,Analysis!$B$5,2)</f>
        <v>0</v>
      </c>
      <c r="AK991">
        <f ca="1">AVERAGE2(AJ991,Analysis!$B$6,2)</f>
        <v>0</v>
      </c>
      <c r="AL991">
        <f ca="1">INTEGRAL2(R991,$B991,AL990,R990,$B990,Analysis!$B$22)</f>
        <v>0.14179210975272993</v>
      </c>
      <c r="AM991">
        <f>IF(AND(B991&lt;Analysis!$B$40,B991&gt;0),INTEGRAL2(AL991,$B991,AM990,AL990,$B990,Analysis!$B$23),0)</f>
        <v>0</v>
      </c>
      <c r="AN991">
        <f>IF($P991,AM991*Analysis!$B$30+Analysis!$B$31,0)</f>
        <v>0</v>
      </c>
      <c r="AO991">
        <f>AN991-'Flight Input'!$U991</f>
        <v>0</v>
      </c>
      <c r="AQ991">
        <f>Analysis!$B$36*'Flight Input'!U991+IF('Flight Input'!U991 &gt; 0,Analysis!$B$37,0)</f>
        <v>0</v>
      </c>
      <c r="AR991">
        <f ca="1">_xlfn.COVARIANCE.P($AN$102:$AN$1102,'Flight Input'!U991:U1991)</f>
        <v>0</v>
      </c>
    </row>
    <row r="992" spans="1:44" x14ac:dyDescent="0.3">
      <c r="A992">
        <v>990</v>
      </c>
      <c r="B992">
        <f>'Flight Input'!M992</f>
        <v>23.752940000005765</v>
      </c>
      <c r="C992">
        <f ca="1">INDIRECT(CONCATENATE("'Flight Input'!",Analysis!$B$2,A992+2))</f>
        <v>9.7753412700000002</v>
      </c>
      <c r="D992">
        <f t="shared" si="2039"/>
        <v>2.2449000010965392E-2</v>
      </c>
      <c r="F992">
        <f t="shared" ca="1" si="2045"/>
        <v>234.00370472421619</v>
      </c>
      <c r="G992">
        <f t="shared" ca="1" si="2046"/>
        <v>2777.0731901462814</v>
      </c>
      <c r="I992">
        <f>SUM(D$2:D992)/COUNT(D$2:D992)</f>
        <v>2.3939737373747806E-2</v>
      </c>
      <c r="J992">
        <f t="shared" si="2040"/>
        <v>0.93772958577159882</v>
      </c>
      <c r="L992">
        <f ca="1">VARA(C$2:C992)</f>
        <v>0.17298648104597189</v>
      </c>
      <c r="M992">
        <f t="shared" ca="1" si="2041"/>
        <v>-7.1432691231612484E-3</v>
      </c>
      <c r="N992">
        <f t="shared" ca="1" si="2047"/>
        <v>-0.27705198436286871</v>
      </c>
      <c r="O992" t="b">
        <f ca="1">IF(OR(O991,M992*MIN((B992-B$2)*Analysis!$B$19,1)&gt;Analysis!$B$18),TRUE,FALSE)</f>
        <v>1</v>
      </c>
      <c r="P992" t="b">
        <f>IF(OR('Flight Input'!N992=3,'Flight Input'!N992=9),TRUE,FALSE)</f>
        <v>0</v>
      </c>
      <c r="Q992">
        <f ca="1">IF(O992,Q991,SUM(C$2:C992)/COUNT(C$2:C992))+(Analysis!$D$14-500)/1000000</f>
        <v>9.9013043641173848</v>
      </c>
      <c r="R992">
        <f t="shared" ca="1" si="2042"/>
        <v>-0.1259630941173846</v>
      </c>
      <c r="S992">
        <f t="shared" ca="1" si="2048"/>
        <v>0.13896436425150763</v>
      </c>
      <c r="T992">
        <f>IF(P992,T991+S992*$D992,0)</f>
        <v>0</v>
      </c>
      <c r="U992">
        <f>IF($P992,T992*Analysis!$B$28+Analysis!$B$29,0)</f>
        <v>0</v>
      </c>
      <c r="V992">
        <f>U992-'Flight Input'!$U992</f>
        <v>0</v>
      </c>
      <c r="W992">
        <f ca="1">MEDIAN2(R992,Analysis!$B$5,2)</f>
        <v>-0.1259630941173846</v>
      </c>
      <c r="X992">
        <f t="shared" ref="X992:Y992" ca="1" si="2105">X991+W992*$D992</f>
        <v>0.13896436425150763</v>
      </c>
      <c r="Y992">
        <f t="shared" ca="1" si="2105"/>
        <v>-0.80760217470956275</v>
      </c>
      <c r="AA992">
        <f ca="1">AVERAGE2(W992,Analysis!$B$6,2)</f>
        <v>-0.1259630941173846</v>
      </c>
      <c r="AB992">
        <f t="shared" ref="AB992:AC992" ca="1" si="2106">AB991+AA992*$D992</f>
        <v>0.13896436425150763</v>
      </c>
      <c r="AC992">
        <f t="shared" ca="1" si="2106"/>
        <v>-0.80760217470956275</v>
      </c>
      <c r="AF992">
        <f ca="1">IF(B992&gt;0,C992-Analysis!$B$14,0)</f>
        <v>-7.7826121457151842E-2</v>
      </c>
      <c r="AG992">
        <f ca="1">IF(B992&gt;0,AG991+AF992*$D992,0)</f>
        <v>0.48028746966677371</v>
      </c>
      <c r="AH992">
        <f ca="1">IF(B992&gt;0,AH991+AG992*$D992,0)</f>
        <v>0.68152295032892851</v>
      </c>
      <c r="AI992">
        <f ca="1">IF(AND(B992&gt;Analysis!$B$39,B992&lt;Analysis!$B$40),FilterInput(AF992,Analysis!$B$34,Analysis!$B$35),0)</f>
        <v>0</v>
      </c>
      <c r="AJ992">
        <f ca="1">MEDIAN2(AI992,Analysis!$B$5,2)</f>
        <v>0</v>
      </c>
      <c r="AK992">
        <f ca="1">AVERAGE2(AJ992,Analysis!$B$6,2)</f>
        <v>0</v>
      </c>
      <c r="AL992">
        <f ca="1">INTEGRAL2(R992,$B992,AL991,R991,$B991,Analysis!$B$22)</f>
        <v>0.13896436425150754</v>
      </c>
      <c r="AM992">
        <f>IF(AND(B992&lt;Analysis!$B$40,B992&gt;0),INTEGRAL2(AL992,$B992,AM991,AL991,$B991,Analysis!$B$23),0)</f>
        <v>0</v>
      </c>
      <c r="AN992">
        <f>IF($P992,AM992*Analysis!$B$30+Analysis!$B$31,0)</f>
        <v>0</v>
      </c>
      <c r="AO992">
        <f>AN992-'Flight Input'!$U992</f>
        <v>0</v>
      </c>
      <c r="AQ992">
        <f>Analysis!$B$36*'Flight Input'!U992+IF('Flight Input'!U992 &gt; 0,Analysis!$B$37,0)</f>
        <v>0</v>
      </c>
      <c r="AR992">
        <f ca="1">_xlfn.COVARIANCE.P($AN$102:$AN$1102,'Flight Input'!U992:U1992)</f>
        <v>0</v>
      </c>
    </row>
    <row r="993" spans="1:44" x14ac:dyDescent="0.3">
      <c r="A993">
        <v>991</v>
      </c>
      <c r="B993">
        <f>'Flight Input'!M993</f>
        <v>23.771536999993259</v>
      </c>
      <c r="C993">
        <f ca="1">INDIRECT(CONCATENATE("'Flight Input'!",Analysis!$B$2,A993+2))</f>
        <v>9.8467776899999997</v>
      </c>
      <c r="D993">
        <f t="shared" si="2039"/>
        <v>1.85969999874942E-2</v>
      </c>
      <c r="F993">
        <f t="shared" ca="1" si="2045"/>
        <v>234.18682524879398</v>
      </c>
      <c r="G993">
        <f t="shared" ca="1" si="2046"/>
        <v>2781.4283625325047</v>
      </c>
      <c r="I993">
        <f>SUM(D$2:D993)/COUNT(D$2:D993)</f>
        <v>2.3934346115033121E-2</v>
      </c>
      <c r="J993">
        <f t="shared" si="2040"/>
        <v>0.77700054549697761</v>
      </c>
      <c r="L993">
        <f ca="1">VARA(C$2:C993)</f>
        <v>0.17281429147308469</v>
      </c>
      <c r="M993">
        <f t="shared" ca="1" si="2041"/>
        <v>-9.2589973115551078E-3</v>
      </c>
      <c r="N993">
        <f t="shared" ca="1" si="2047"/>
        <v>3.8412873069870339</v>
      </c>
      <c r="O993" t="b">
        <f ca="1">IF(OR(O992,M993*MIN((B993-B$2)*Analysis!$B$19,1)&gt;Analysis!$B$18),TRUE,FALSE)</f>
        <v>1</v>
      </c>
      <c r="P993" t="b">
        <f>IF(OR('Flight Input'!N993=3,'Flight Input'!N993=9),TRUE,FALSE)</f>
        <v>0</v>
      </c>
      <c r="Q993">
        <f ca="1">IF(O993,Q992,SUM(C$2:C993)/COUNT(C$2:C993))+(Analysis!$D$14-500)/1000000</f>
        <v>9.9014143641173842</v>
      </c>
      <c r="R993">
        <f t="shared" ca="1" si="2042"/>
        <v>-5.4636674117384487E-2</v>
      </c>
      <c r="S993">
        <f t="shared" ca="1" si="2048"/>
        <v>0.13794828602362991</v>
      </c>
      <c r="T993">
        <f>IF(P993,T992+S993*$D993,0)</f>
        <v>0</v>
      </c>
      <c r="U993">
        <f>IF($P993,T993*Analysis!$B$28+Analysis!$B$29,0)</f>
        <v>0</v>
      </c>
      <c r="V993">
        <f>U993-'Flight Input'!$U993</f>
        <v>0</v>
      </c>
      <c r="W993">
        <f ca="1">MEDIAN2(R993,Analysis!$B$5,2)</f>
        <v>-5.4636674117384487E-2</v>
      </c>
      <c r="X993">
        <f t="shared" ref="X993:Y993" ca="1" si="2107">X992+W993*$D993</f>
        <v>0.13794828602362991</v>
      </c>
      <c r="Y993">
        <f t="shared" ca="1" si="2107"/>
        <v>-0.80503675043610645</v>
      </c>
      <c r="AA993">
        <f ca="1">AVERAGE2(W993,Analysis!$B$6,2)</f>
        <v>-5.4636674117384487E-2</v>
      </c>
      <c r="AB993">
        <f t="shared" ref="AB993:AC993" ca="1" si="2108">AB992+AA993*$D993</f>
        <v>0.13794828602362991</v>
      </c>
      <c r="AC993">
        <f t="shared" ca="1" si="2108"/>
        <v>-0.80503675043610645</v>
      </c>
      <c r="AF993">
        <f ca="1">IF(B993&gt;0,C993-Analysis!$B$14,0)</f>
        <v>-6.3897014571523414E-3</v>
      </c>
      <c r="AG993">
        <f ca="1">IF(B993&gt;0,AG992+AF993*$D993,0)</f>
        <v>0.48016864038885498</v>
      </c>
      <c r="AH993">
        <f ca="1">IF(B993&gt;0,AH992+AG993*$D993,0)</f>
        <v>0.69045264652823513</v>
      </c>
      <c r="AI993">
        <f ca="1">IF(AND(B993&gt;Analysis!$B$39,B993&lt;Analysis!$B$40),FilterInput(AF993,Analysis!$B$34,Analysis!$B$35),0)</f>
        <v>0</v>
      </c>
      <c r="AJ993">
        <f ca="1">MEDIAN2(AI993,Analysis!$B$5,2)</f>
        <v>0</v>
      </c>
      <c r="AK993">
        <f ca="1">AVERAGE2(AJ993,Analysis!$B$6,2)</f>
        <v>0</v>
      </c>
      <c r="AL993">
        <f ca="1">INTEGRAL2(R993,$B993,AL992,R992,$B992,Analysis!$B$22)</f>
        <v>0.13794828602362982</v>
      </c>
      <c r="AM993">
        <f>IF(AND(B993&lt;Analysis!$B$40,B993&gt;0),INTEGRAL2(AL993,$B993,AM992,AL992,$B992,Analysis!$B$23),0)</f>
        <v>0</v>
      </c>
      <c r="AN993">
        <f>IF($P993,AM993*Analysis!$B$30+Analysis!$B$31,0)</f>
        <v>0</v>
      </c>
      <c r="AO993">
        <f>AN993-'Flight Input'!$U993</f>
        <v>0</v>
      </c>
      <c r="AQ993">
        <f>Analysis!$B$36*'Flight Input'!U993+IF('Flight Input'!U993 &gt; 0,Analysis!$B$37,0)</f>
        <v>0</v>
      </c>
      <c r="AR993">
        <f ca="1">_xlfn.COVARIANCE.P($AN$102:$AN$1102,'Flight Input'!U993:U1993)</f>
        <v>0</v>
      </c>
    </row>
    <row r="994" spans="1:44" x14ac:dyDescent="0.3">
      <c r="A994">
        <v>992</v>
      </c>
      <c r="B994">
        <f>'Flight Input'!M994</f>
        <v>23.787014999994426</v>
      </c>
      <c r="C994">
        <f ca="1">INDIRECT(CONCATENATE("'Flight Input'!",Analysis!$B$2,A994+2))</f>
        <v>9.8604037800000022</v>
      </c>
      <c r="D994">
        <f t="shared" si="2039"/>
        <v>1.5478000001166947E-2</v>
      </c>
      <c r="F994">
        <f t="shared" ca="1" si="2045"/>
        <v>234.33944457851231</v>
      </c>
      <c r="G994">
        <f t="shared" ca="1" si="2046"/>
        <v>2785.0554684559643</v>
      </c>
      <c r="I994">
        <f>SUM(D$2:D994)/COUNT(D$2:D994)</f>
        <v>2.3925821572579626E-2</v>
      </c>
      <c r="J994">
        <f t="shared" si="2040"/>
        <v>0.64691613427835759</v>
      </c>
      <c r="L994">
        <f ca="1">VARA(C$2:C994)</f>
        <v>0.17264130248900422</v>
      </c>
      <c r="M994">
        <f t="shared" ca="1" si="2041"/>
        <v>-1.1176442955641975E-2</v>
      </c>
      <c r="N994">
        <f t="shared" ca="1" si="2047"/>
        <v>0.88035211260984325</v>
      </c>
      <c r="O994" t="b">
        <f ca="1">IF(OR(O993,M994*MIN((B994-B$2)*Analysis!$B$19,1)&gt;Analysis!$B$18),TRUE,FALSE)</f>
        <v>1</v>
      </c>
      <c r="P994" t="b">
        <f>IF(OR('Flight Input'!N994=3,'Flight Input'!N994=9),TRUE,FALSE)</f>
        <v>0</v>
      </c>
      <c r="Q994">
        <f ca="1">IF(O994,Q993,SUM(C$2:C994)/COUNT(C$2:C994))+(Analysis!$D$14-500)/1000000</f>
        <v>9.9015243641173836</v>
      </c>
      <c r="R994">
        <f t="shared" ca="1" si="2042"/>
        <v>-4.1120584117381398E-2</v>
      </c>
      <c r="S994">
        <f t="shared" ca="1" si="2048"/>
        <v>0.1373118216226131</v>
      </c>
      <c r="T994">
        <f>IF(P994,T993+S994*$D994,0)</f>
        <v>0</v>
      </c>
      <c r="U994">
        <f>IF($P994,T994*Analysis!$B$28+Analysis!$B$29,0)</f>
        <v>0</v>
      </c>
      <c r="V994">
        <f>U994-'Flight Input'!$U994</f>
        <v>0</v>
      </c>
      <c r="W994">
        <f ca="1">MEDIAN2(R994,Analysis!$B$5,2)</f>
        <v>-4.1120584117381398E-2</v>
      </c>
      <c r="X994">
        <f t="shared" ref="X994:Y994" ca="1" si="2109">X993+W994*$D994</f>
        <v>0.1373118216226131</v>
      </c>
      <c r="Y994">
        <f t="shared" ca="1" si="2109"/>
        <v>-0.8029114380608714</v>
      </c>
      <c r="AA994">
        <f ca="1">AVERAGE2(W994,Analysis!$B$6,2)</f>
        <v>-4.1120584117381398E-2</v>
      </c>
      <c r="AB994">
        <f t="shared" ref="AB994:AC994" ca="1" si="2110">AB993+AA994*$D994</f>
        <v>0.1373118216226131</v>
      </c>
      <c r="AC994">
        <f t="shared" ca="1" si="2110"/>
        <v>-0.8029114380608714</v>
      </c>
      <c r="AF994">
        <f ca="1">IF(B994&gt;0,C994-Analysis!$B$14,0)</f>
        <v>7.2363885428501362E-3</v>
      </c>
      <c r="AG994">
        <f ca="1">IF(B994&gt;0,AG993+AF994*$D994,0)</f>
        <v>0.48028064521072966</v>
      </c>
      <c r="AH994">
        <f ca="1">IF(B994&gt;0,AH993+AG994*$D994,0)</f>
        <v>0.69788643035536724</v>
      </c>
      <c r="AI994">
        <f ca="1">IF(AND(B994&gt;Analysis!$B$39,B994&lt;Analysis!$B$40),FilterInput(AF994,Analysis!$B$34,Analysis!$B$35),0)</f>
        <v>0</v>
      </c>
      <c r="AJ994">
        <f ca="1">MEDIAN2(AI994,Analysis!$B$5,2)</f>
        <v>0</v>
      </c>
      <c r="AK994">
        <f ca="1">AVERAGE2(AJ994,Analysis!$B$6,2)</f>
        <v>0</v>
      </c>
      <c r="AL994">
        <f ca="1">INTEGRAL2(R994,$B994,AL993,R993,$B993,Analysis!$B$22)</f>
        <v>0.13731182162261302</v>
      </c>
      <c r="AM994">
        <f>IF(AND(B994&lt;Analysis!$B$40,B994&gt;0),INTEGRAL2(AL994,$B994,AM993,AL993,$B993,Analysis!$B$23),0)</f>
        <v>0</v>
      </c>
      <c r="AN994">
        <f>IF($P994,AM994*Analysis!$B$30+Analysis!$B$31,0)</f>
        <v>0</v>
      </c>
      <c r="AO994">
        <f>AN994-'Flight Input'!$U994</f>
        <v>0</v>
      </c>
      <c r="AQ994">
        <f>Analysis!$B$36*'Flight Input'!U994+IF('Flight Input'!U994 &gt; 0,Analysis!$B$37,0)</f>
        <v>0</v>
      </c>
      <c r="AR994">
        <f ca="1">_xlfn.COVARIANCE.P($AN$102:$AN$1102,'Flight Input'!U994:U1994)</f>
        <v>0</v>
      </c>
    </row>
    <row r="995" spans="1:44" x14ac:dyDescent="0.3">
      <c r="A995">
        <v>993</v>
      </c>
      <c r="B995">
        <f>'Flight Input'!M995</f>
        <v>23.808394000006956</v>
      </c>
      <c r="C995">
        <f ca="1">INDIRECT(CONCATENATE("'Flight Input'!",Analysis!$B$2,A995+2))</f>
        <v>9.8132569200000006</v>
      </c>
      <c r="D995">
        <f t="shared" si="2039"/>
        <v>2.1379000012530014E-2</v>
      </c>
      <c r="F995">
        <f t="shared" ca="1" si="2045"/>
        <v>234.54924219832796</v>
      </c>
      <c r="G995">
        <f t="shared" ca="1" si="2046"/>
        <v>2790.0698967078611</v>
      </c>
      <c r="I995">
        <f>SUM(D$2:D995)/COUNT(D$2:D995)</f>
        <v>2.3923256797594682E-2</v>
      </c>
      <c r="J995">
        <f t="shared" si="2040"/>
        <v>0.89364922984397033</v>
      </c>
      <c r="L995">
        <f ca="1">VARA(C$2:C995)</f>
        <v>0.17247419280035814</v>
      </c>
      <c r="M995">
        <f t="shared" ca="1" si="2041"/>
        <v>-7.8165343817831485E-3</v>
      </c>
      <c r="N995">
        <f t="shared" ca="1" si="2047"/>
        <v>-2.2052883657967759</v>
      </c>
      <c r="O995" t="b">
        <f ca="1">IF(OR(O994,M995*MIN((B995-B$2)*Analysis!$B$19,1)&gt;Analysis!$B$18),TRUE,FALSE)</f>
        <v>1</v>
      </c>
      <c r="P995" t="b">
        <f>IF(OR('Flight Input'!N995=3,'Flight Input'!N995=9),TRUE,FALSE)</f>
        <v>0</v>
      </c>
      <c r="Q995">
        <f ca="1">IF(O995,Q994,SUM(C$2:C995)/COUNT(C$2:C995))+(Analysis!$D$14-500)/1000000</f>
        <v>9.901634364117383</v>
      </c>
      <c r="R995">
        <f t="shared" ca="1" si="2042"/>
        <v>-8.8377444117382353E-2</v>
      </c>
      <c r="S995">
        <f t="shared" ca="1" si="2048"/>
        <v>0.13542240024372021</v>
      </c>
      <c r="T995">
        <f>IF(P995,T994+S995*$D995,0)</f>
        <v>0</v>
      </c>
      <c r="U995">
        <f>IF($P995,T995*Analysis!$B$28+Analysis!$B$29,0)</f>
        <v>0</v>
      </c>
      <c r="V995">
        <f>U995-'Flight Input'!$U995</f>
        <v>0</v>
      </c>
      <c r="W995">
        <f ca="1">MEDIAN2(R995,Analysis!$B$5,2)</f>
        <v>-8.8377444117382353E-2</v>
      </c>
      <c r="X995">
        <f t="shared" ref="X995:Y995" ca="1" si="2111">X994+W995*$D995</f>
        <v>0.13542240024372021</v>
      </c>
      <c r="Y995">
        <f t="shared" ca="1" si="2111"/>
        <v>-0.8000162425643641</v>
      </c>
      <c r="AA995">
        <f ca="1">AVERAGE2(W995,Analysis!$B$6,2)</f>
        <v>-8.8377444117382353E-2</v>
      </c>
      <c r="AB995">
        <f t="shared" ref="AB995:AC995" ca="1" si="2112">AB994+AA995*$D995</f>
        <v>0.13542240024372021</v>
      </c>
      <c r="AC995">
        <f t="shared" ca="1" si="2112"/>
        <v>-0.8000162425643641</v>
      </c>
      <c r="AF995">
        <f ca="1">IF(B995&gt;0,C995-Analysis!$B$14,0)</f>
        <v>-3.9910471457151431E-2</v>
      </c>
      <c r="AG995">
        <f ca="1">IF(B995&gt;0,AG994+AF995*$D995,0)</f>
        <v>0.47942739924094713</v>
      </c>
      <c r="AH995">
        <f ca="1">IF(B995&gt;0,AH994+AG995*$D995,0)</f>
        <v>0.70813610872974664</v>
      </c>
      <c r="AI995">
        <f ca="1">IF(AND(B995&gt;Analysis!$B$39,B995&lt;Analysis!$B$40),FilterInput(AF995,Analysis!$B$34,Analysis!$B$35),0)</f>
        <v>0</v>
      </c>
      <c r="AJ995">
        <f ca="1">MEDIAN2(AI995,Analysis!$B$5,2)</f>
        <v>0</v>
      </c>
      <c r="AK995">
        <f ca="1">AVERAGE2(AJ995,Analysis!$B$6,2)</f>
        <v>0</v>
      </c>
      <c r="AL995">
        <f ca="1">INTEGRAL2(R995,$B995,AL994,R994,$B994,Analysis!$B$22)</f>
        <v>0.13542240024372013</v>
      </c>
      <c r="AM995">
        <f>IF(AND(B995&lt;Analysis!$B$40,B995&gt;0),INTEGRAL2(AL995,$B995,AM994,AL994,$B994,Analysis!$B$23),0)</f>
        <v>0</v>
      </c>
      <c r="AN995">
        <f>IF($P995,AM995*Analysis!$B$30+Analysis!$B$31,0)</f>
        <v>0</v>
      </c>
      <c r="AO995">
        <f>AN995-'Flight Input'!$U995</f>
        <v>0</v>
      </c>
      <c r="AQ995">
        <f>Analysis!$B$36*'Flight Input'!U995+IF('Flight Input'!U995 &gt; 0,Analysis!$B$37,0)</f>
        <v>0</v>
      </c>
      <c r="AR995">
        <f ca="1">_xlfn.COVARIANCE.P($AN$102:$AN$1102,'Flight Input'!U995:U1995)</f>
        <v>0</v>
      </c>
    </row>
    <row r="996" spans="1:44" x14ac:dyDescent="0.3">
      <c r="A996">
        <v>994</v>
      </c>
      <c r="B996">
        <f>'Flight Input'!M996</f>
        <v>23.829131999998935</v>
      </c>
      <c r="C996">
        <f ca="1">INDIRECT(CONCATENATE("'Flight Input'!",Analysis!$B$2,A996+2))</f>
        <v>9.8471602799999989</v>
      </c>
      <c r="D996">
        <f t="shared" si="2039"/>
        <v>2.073799999197945E-2</v>
      </c>
      <c r="F996">
        <f t="shared" ca="1" si="2045"/>
        <v>234.75345260813563</v>
      </c>
      <c r="G996">
        <f t="shared" ca="1" si="2046"/>
        <v>2794.9382138061655</v>
      </c>
      <c r="I996">
        <f>SUM(D$2:D996)/COUNT(D$2:D996)</f>
        <v>2.392005231388682E-2</v>
      </c>
      <c r="J996">
        <f t="shared" si="2040"/>
        <v>0.86697134771481976</v>
      </c>
      <c r="L996">
        <f ca="1">VARA(C$2:C996)</f>
        <v>0.17230298513295339</v>
      </c>
      <c r="M996">
        <f t="shared" ca="1" si="2041"/>
        <v>-8.2557463338299147E-3</v>
      </c>
      <c r="N996">
        <f t="shared" ca="1" si="2047"/>
        <v>1.6348423190814259</v>
      </c>
      <c r="O996" t="b">
        <f ca="1">IF(OR(O995,M996*MIN((B996-B$2)*Analysis!$B$19,1)&gt;Analysis!$B$18),TRUE,FALSE)</f>
        <v>1</v>
      </c>
      <c r="P996" t="b">
        <f>IF(OR('Flight Input'!N996=3,'Flight Input'!N996=9),TRUE,FALSE)</f>
        <v>0</v>
      </c>
      <c r="Q996">
        <f ca="1">IF(O996,Q995,SUM(C$2:C996)/COUNT(C$2:C996))+(Analysis!$D$14-500)/1000000</f>
        <v>9.9017443641173823</v>
      </c>
      <c r="R996">
        <f t="shared" ca="1" si="2042"/>
        <v>-5.4584084117383469E-2</v>
      </c>
      <c r="S996">
        <f t="shared" ca="1" si="2048"/>
        <v>0.1342904355077317</v>
      </c>
      <c r="T996">
        <f>IF(P996,T995+S996*$D996,0)</f>
        <v>0</v>
      </c>
      <c r="U996">
        <f>IF($P996,T996*Analysis!$B$28+Analysis!$B$29,0)</f>
        <v>0</v>
      </c>
      <c r="V996">
        <f>U996-'Flight Input'!$U996</f>
        <v>0</v>
      </c>
      <c r="W996">
        <f ca="1">MEDIAN2(R996,Analysis!$B$5,2)</f>
        <v>-5.4584084117383469E-2</v>
      </c>
      <c r="X996">
        <f t="shared" ref="X996:Y996" ca="1" si="2113">X995+W996*$D996</f>
        <v>0.1342904355077317</v>
      </c>
      <c r="Y996">
        <f t="shared" ca="1" si="2113"/>
        <v>-0.79723132751388182</v>
      </c>
      <c r="AA996">
        <f ca="1">AVERAGE2(W996,Analysis!$B$6,2)</f>
        <v>-5.4584084117383469E-2</v>
      </c>
      <c r="AB996">
        <f t="shared" ref="AB996:AC996" ca="1" si="2114">AB995+AA996*$D996</f>
        <v>0.1342904355077317</v>
      </c>
      <c r="AC996">
        <f t="shared" ca="1" si="2114"/>
        <v>-0.79723132751388182</v>
      </c>
      <c r="AF996">
        <f ca="1">IF(B996&gt;0,C996-Analysis!$B$14,0)</f>
        <v>-6.0071114571531581E-3</v>
      </c>
      <c r="AG996">
        <f ca="1">IF(B996&gt;0,AG995+AF996*$D996,0)</f>
        <v>0.47930282376359684</v>
      </c>
      <c r="AH996">
        <f ca="1">IF(B996&gt;0,AH995+AG996*$D996,0)</f>
        <v>0.7180758906851118</v>
      </c>
      <c r="AI996">
        <f ca="1">IF(AND(B996&gt;Analysis!$B$39,B996&lt;Analysis!$B$40),FilterInput(AF996,Analysis!$B$34,Analysis!$B$35),0)</f>
        <v>0</v>
      </c>
      <c r="AJ996">
        <f ca="1">MEDIAN2(AI996,Analysis!$B$5,2)</f>
        <v>0</v>
      </c>
      <c r="AK996">
        <f ca="1">AVERAGE2(AJ996,Analysis!$B$6,2)</f>
        <v>0</v>
      </c>
      <c r="AL996">
        <f ca="1">INTEGRAL2(R996,$B996,AL995,R995,$B995,Analysis!$B$22)</f>
        <v>0.13429043550773162</v>
      </c>
      <c r="AM996">
        <f>IF(AND(B996&lt;Analysis!$B$40,B996&gt;0),INTEGRAL2(AL996,$B996,AM995,AL995,$B995,Analysis!$B$23),0)</f>
        <v>0</v>
      </c>
      <c r="AN996">
        <f>IF($P996,AM996*Analysis!$B$30+Analysis!$B$31,0)</f>
        <v>0</v>
      </c>
      <c r="AO996">
        <f>AN996-'Flight Input'!$U996</f>
        <v>0</v>
      </c>
      <c r="AQ996">
        <f>Analysis!$B$36*'Flight Input'!U996+IF('Flight Input'!U996 &gt; 0,Analysis!$B$37,0)</f>
        <v>0</v>
      </c>
      <c r="AR996">
        <f ca="1">_xlfn.COVARIANCE.P($AN$102:$AN$1102,'Flight Input'!U996:U1996)</f>
        <v>0</v>
      </c>
    </row>
    <row r="997" spans="1:44" x14ac:dyDescent="0.3">
      <c r="A997">
        <v>995</v>
      </c>
      <c r="B997">
        <f>'Flight Input'!M997</f>
        <v>23.851704000000609</v>
      </c>
      <c r="C997">
        <f ca="1">INDIRECT(CONCATENATE("'Flight Input'!",Analysis!$B$2,A997+2))</f>
        <v>9.8423141399999992</v>
      </c>
      <c r="D997">
        <f t="shared" si="2039"/>
        <v>2.2572000001673587E-2</v>
      </c>
      <c r="F997">
        <f t="shared" ca="1" si="2045"/>
        <v>234.9756133229202</v>
      </c>
      <c r="G997">
        <f t="shared" ca="1" si="2046"/>
        <v>2800.2420833504839</v>
      </c>
      <c r="I997">
        <f>SUM(D$2:D997)/COUNT(D$2:D997)</f>
        <v>2.3918697487442384E-2</v>
      </c>
      <c r="J997">
        <f t="shared" si="2040"/>
        <v>0.94369687201922969</v>
      </c>
      <c r="L997">
        <f ca="1">VARA(C$2:C997)</f>
        <v>0.17213260637742001</v>
      </c>
      <c r="M997">
        <f t="shared" ca="1" si="2041"/>
        <v>-7.5482347829502056E-3</v>
      </c>
      <c r="N997">
        <f t="shared" ca="1" si="2047"/>
        <v>-0.21469696968103877</v>
      </c>
      <c r="O997" t="b">
        <f ca="1">IF(OR(O996,M997*MIN((B997-B$2)*Analysis!$B$19,1)&gt;Analysis!$B$18),TRUE,FALSE)</f>
        <v>1</v>
      </c>
      <c r="P997" t="b">
        <f>IF(OR('Flight Input'!N997=3,'Flight Input'!N997=9),TRUE,FALSE)</f>
        <v>0</v>
      </c>
      <c r="Q997">
        <f ca="1">IF(O997,Q996,SUM(C$2:C997)/COUNT(C$2:C997))+(Analysis!$D$14-500)/1000000</f>
        <v>9.9018543641173817</v>
      </c>
      <c r="R997">
        <f t="shared" ca="1" si="2042"/>
        <v>-5.9540224117382579E-2</v>
      </c>
      <c r="S997">
        <f t="shared" ca="1" si="2048"/>
        <v>0.13294649356885449</v>
      </c>
      <c r="T997">
        <f>IF(P997,T996+S997*$D997,0)</f>
        <v>0</v>
      </c>
      <c r="U997">
        <f>IF($P997,T997*Analysis!$B$28+Analysis!$B$29,0)</f>
        <v>0</v>
      </c>
      <c r="V997">
        <f>U997-'Flight Input'!$U997</f>
        <v>0</v>
      </c>
      <c r="W997">
        <f ca="1">MEDIAN2(R997,Analysis!$B$5,2)</f>
        <v>-5.9540224117382579E-2</v>
      </c>
      <c r="X997">
        <f t="shared" ref="X997:Y997" ca="1" si="2115">X996+W997*$D997</f>
        <v>0.13294649356885449</v>
      </c>
      <c r="Y997">
        <f t="shared" ca="1" si="2115"/>
        <v>-0.79423045926082314</v>
      </c>
      <c r="AA997">
        <f ca="1">AVERAGE2(W997,Analysis!$B$6,2)</f>
        <v>-5.9540224117382579E-2</v>
      </c>
      <c r="AB997">
        <f t="shared" ref="AB997:AC997" ca="1" si="2116">AB996+AA997*$D997</f>
        <v>0.13294649356885449</v>
      </c>
      <c r="AC997">
        <f t="shared" ca="1" si="2116"/>
        <v>-0.79423045926082314</v>
      </c>
      <c r="AF997">
        <f ca="1">IF(B997&gt;0,C997-Analysis!$B$14,0)</f>
        <v>-1.0853251457152879E-2</v>
      </c>
      <c r="AG997">
        <f ca="1">IF(B997&gt;0,AG996+AF997*$D997,0)</f>
        <v>0.47905784417168784</v>
      </c>
      <c r="AH997">
        <f ca="1">IF(B997&gt;0,AH996+AG997*$D997,0)</f>
        <v>0.72888918434455685</v>
      </c>
      <c r="AI997">
        <f ca="1">IF(AND(B997&gt;Analysis!$B$39,B997&lt;Analysis!$B$40),FilterInput(AF997,Analysis!$B$34,Analysis!$B$35),0)</f>
        <v>0</v>
      </c>
      <c r="AJ997">
        <f ca="1">MEDIAN2(AI997,Analysis!$B$5,2)</f>
        <v>0</v>
      </c>
      <c r="AK997">
        <f ca="1">AVERAGE2(AJ997,Analysis!$B$6,2)</f>
        <v>0</v>
      </c>
      <c r="AL997">
        <f ca="1">INTEGRAL2(R997,$B997,AL996,R996,$B996,Analysis!$B$22)</f>
        <v>0.13294649356885441</v>
      </c>
      <c r="AM997">
        <f>IF(AND(B997&lt;Analysis!$B$40,B997&gt;0),INTEGRAL2(AL997,$B997,AM996,AL996,$B996,Analysis!$B$23),0)</f>
        <v>0</v>
      </c>
      <c r="AN997">
        <f>IF($P997,AM997*Analysis!$B$30+Analysis!$B$31,0)</f>
        <v>0</v>
      </c>
      <c r="AO997">
        <f>AN997-'Flight Input'!$U997</f>
        <v>0</v>
      </c>
      <c r="AQ997">
        <f>Analysis!$B$36*'Flight Input'!U997+IF('Flight Input'!U997 &gt; 0,Analysis!$B$37,0)</f>
        <v>0</v>
      </c>
      <c r="AR997">
        <f ca="1">_xlfn.COVARIANCE.P($AN$102:$AN$1102,'Flight Input'!U997:U1997)</f>
        <v>0</v>
      </c>
    </row>
    <row r="998" spans="1:44" x14ac:dyDescent="0.3">
      <c r="A998">
        <v>996</v>
      </c>
      <c r="B998">
        <f>'Flight Input'!M998</f>
        <v>23.872075999999652</v>
      </c>
      <c r="C998">
        <f ca="1">INDIRECT(CONCATENATE("'Flight Input'!",Analysis!$B$2,A998+2))</f>
        <v>9.8506526399999998</v>
      </c>
      <c r="D998">
        <f t="shared" si="2039"/>
        <v>2.03719999990426E-2</v>
      </c>
      <c r="F998">
        <f t="shared" ca="1" si="2045"/>
        <v>235.17629081849284</v>
      </c>
      <c r="G998">
        <f t="shared" ca="1" si="2046"/>
        <v>2805.0330947468133</v>
      </c>
      <c r="I998">
        <f>SUM(D$2:D998)/COUNT(D$2:D998)</f>
        <v>2.3915136546188973E-2</v>
      </c>
      <c r="J998">
        <f t="shared" si="2040"/>
        <v>0.85184543938090151</v>
      </c>
      <c r="L998">
        <f ca="1">VARA(C$2:C998)</f>
        <v>0.17196175300163158</v>
      </c>
      <c r="M998">
        <f t="shared" ca="1" si="2041"/>
        <v>-8.3866766049703577E-3</v>
      </c>
      <c r="N998">
        <f t="shared" ca="1" si="2047"/>
        <v>0.40931180052977456</v>
      </c>
      <c r="O998" t="b">
        <f ca="1">IF(OR(O997,M998*MIN((B998-B$2)*Analysis!$B$19,1)&gt;Analysis!$B$18),TRUE,FALSE)</f>
        <v>1</v>
      </c>
      <c r="P998" t="b">
        <f>IF(OR('Flight Input'!N998=3,'Flight Input'!N998=9),TRUE,FALSE)</f>
        <v>0</v>
      </c>
      <c r="Q998">
        <f ca="1">IF(O998,Q997,SUM(C$2:C998)/COUNT(C$2:C998))+(Analysis!$D$14-500)/1000000</f>
        <v>9.9019643641173811</v>
      </c>
      <c r="R998">
        <f t="shared" ca="1" si="2042"/>
        <v>-5.1311724117381274E-2</v>
      </c>
      <c r="S998">
        <f t="shared" ca="1" si="2048"/>
        <v>0.13190117112518432</v>
      </c>
      <c r="T998">
        <f>IF(P998,T997+S998*$D998,0)</f>
        <v>0</v>
      </c>
      <c r="U998">
        <f>IF($P998,T998*Analysis!$B$28+Analysis!$B$29,0)</f>
        <v>0</v>
      </c>
      <c r="V998">
        <f>U998-'Flight Input'!$U998</f>
        <v>0</v>
      </c>
      <c r="W998">
        <f ca="1">MEDIAN2(R998,Analysis!$B$5,2)</f>
        <v>-5.1311724117381274E-2</v>
      </c>
      <c r="X998">
        <f t="shared" ref="X998:Y998" ca="1" si="2117">X997+W998*$D998</f>
        <v>0.13190117112518432</v>
      </c>
      <c r="Y998">
        <f t="shared" ca="1" si="2117"/>
        <v>-0.79154336860278718</v>
      </c>
      <c r="AA998">
        <f ca="1">AVERAGE2(W998,Analysis!$B$6,2)</f>
        <v>-5.1311724117381274E-2</v>
      </c>
      <c r="AB998">
        <f t="shared" ref="AB998:AC998" ca="1" si="2118">AB997+AA998*$D998</f>
        <v>0.13190117112518432</v>
      </c>
      <c r="AC998">
        <f t="shared" ca="1" si="2118"/>
        <v>-0.79154336860278718</v>
      </c>
      <c r="AF998">
        <f ca="1">IF(B998&gt;0,C998-Analysis!$B$14,0)</f>
        <v>-2.5147514571521867E-3</v>
      </c>
      <c r="AG998">
        <f ca="1">IF(B998&gt;0,AG997+AF998*$D998,0)</f>
        <v>0.47900661365500513</v>
      </c>
      <c r="AH998">
        <f ca="1">IF(B998&gt;0,AH997+AG998*$D998,0)</f>
        <v>0.73864750707747806</v>
      </c>
      <c r="AI998">
        <f ca="1">IF(AND(B998&gt;Analysis!$B$39,B998&lt;Analysis!$B$40),FilterInput(AF998,Analysis!$B$34,Analysis!$B$35),0)</f>
        <v>0</v>
      </c>
      <c r="AJ998">
        <f ca="1">MEDIAN2(AI998,Analysis!$B$5,2)</f>
        <v>0</v>
      </c>
      <c r="AK998">
        <f ca="1">AVERAGE2(AJ998,Analysis!$B$6,2)</f>
        <v>0</v>
      </c>
      <c r="AL998">
        <f ca="1">INTEGRAL2(R998,$B998,AL997,R997,$B997,Analysis!$B$22)</f>
        <v>0.13190117112518424</v>
      </c>
      <c r="AM998">
        <f>IF(AND(B998&lt;Analysis!$B$40,B998&gt;0),INTEGRAL2(AL998,$B998,AM997,AL997,$B997,Analysis!$B$23),0)</f>
        <v>0</v>
      </c>
      <c r="AN998">
        <f>IF($P998,AM998*Analysis!$B$30+Analysis!$B$31,0)</f>
        <v>0</v>
      </c>
      <c r="AO998">
        <f>AN998-'Flight Input'!$U998</f>
        <v>0</v>
      </c>
      <c r="AQ998">
        <f>Analysis!$B$36*'Flight Input'!U998+IF('Flight Input'!U998 &gt; 0,Analysis!$B$37,0)</f>
        <v>0</v>
      </c>
      <c r="AR998">
        <f ca="1">_xlfn.COVARIANCE.P($AN$102:$AN$1102,'Flight Input'!U998:U1998)</f>
        <v>0</v>
      </c>
    </row>
    <row r="999" spans="1:44" x14ac:dyDescent="0.3">
      <c r="A999">
        <v>997</v>
      </c>
      <c r="B999">
        <f>'Flight Input'!M999</f>
        <v>23.891747000001487</v>
      </c>
      <c r="C999">
        <f ca="1">INDIRECT(CONCATENATE("'Flight Input'!",Analysis!$B$2,A999+2))</f>
        <v>9.8523595800000017</v>
      </c>
      <c r="D999">
        <f t="shared" si="2039"/>
        <v>1.9671000001835637E-2</v>
      </c>
      <c r="F999">
        <f t="shared" ca="1" si="2045"/>
        <v>235.3700965838091</v>
      </c>
      <c r="G999">
        <f t="shared" ca="1" si="2046"/>
        <v>2809.6630599171453</v>
      </c>
      <c r="I999">
        <f>SUM(D$2:D999)/COUNT(D$2:D999)</f>
        <v>2.391087963892282E-2</v>
      </c>
      <c r="J999">
        <f t="shared" si="2040"/>
        <v>0.82267989713831413</v>
      </c>
      <c r="L999">
        <f ca="1">VARA(C$2:C999)</f>
        <v>0.1717910898674031</v>
      </c>
      <c r="M999">
        <f t="shared" ca="1" si="2041"/>
        <v>-8.6758748519420083E-3</v>
      </c>
      <c r="N999">
        <f t="shared" ca="1" si="2047"/>
        <v>8.6774439522268099E-2</v>
      </c>
      <c r="O999" t="b">
        <f ca="1">IF(OR(O998,M999*MIN((B999-B$2)*Analysis!$B$19,1)&gt;Analysis!$B$18),TRUE,FALSE)</f>
        <v>1</v>
      </c>
      <c r="P999" t="b">
        <f>IF(OR('Flight Input'!N999=3,'Flight Input'!N999=9),TRUE,FALSE)</f>
        <v>0</v>
      </c>
      <c r="Q999">
        <f ca="1">IF(O999,Q998,SUM(C$2:C999)/COUNT(C$2:C999))+(Analysis!$D$14-500)/1000000</f>
        <v>9.9020743641173805</v>
      </c>
      <c r="R999">
        <f t="shared" ca="1" si="2042"/>
        <v>-4.9714784117378841E-2</v>
      </c>
      <c r="S999">
        <f t="shared" ca="1" si="2048"/>
        <v>0.13092323160672009</v>
      </c>
      <c r="T999">
        <f>IF(P999,T998+S999*$D999,0)</f>
        <v>0</v>
      </c>
      <c r="U999">
        <f>IF($P999,T999*Analysis!$B$28+Analysis!$B$29,0)</f>
        <v>0</v>
      </c>
      <c r="V999">
        <f>U999-'Flight Input'!$U999</f>
        <v>0</v>
      </c>
      <c r="W999">
        <f ca="1">MEDIAN2(R999,Analysis!$B$5,2)</f>
        <v>-4.9714784117378841E-2</v>
      </c>
      <c r="X999">
        <f t="shared" ref="X999:Y999" ca="1" si="2119">X998+W999*$D999</f>
        <v>0.13092323160672009</v>
      </c>
      <c r="Y999">
        <f t="shared" ca="1" si="2119"/>
        <v>-0.78896797771361105</v>
      </c>
      <c r="AA999">
        <f ca="1">AVERAGE2(W999,Analysis!$B$6,2)</f>
        <v>-4.9714784117378841E-2</v>
      </c>
      <c r="AB999">
        <f t="shared" ref="AB999:AC999" ca="1" si="2120">AB998+AA999*$D999</f>
        <v>0.13092323160672009</v>
      </c>
      <c r="AC999">
        <f t="shared" ca="1" si="2120"/>
        <v>-0.78896797771361105</v>
      </c>
      <c r="AF999">
        <f ca="1">IF(B999&gt;0,C999-Analysis!$B$14,0)</f>
        <v>-8.0781145715036473E-4</v>
      </c>
      <c r="AG999">
        <f ca="1">IF(B999&gt;0,AG998+AF999*$D999,0)</f>
        <v>0.47899072319583003</v>
      </c>
      <c r="AH999">
        <f ca="1">IF(B999&gt;0,AH998+AG999*$D999,0)</f>
        <v>0.74806973359434248</v>
      </c>
      <c r="AI999">
        <f ca="1">IF(AND(B999&gt;Analysis!$B$39,B999&lt;Analysis!$B$40),FilterInput(AF999,Analysis!$B$34,Analysis!$B$35),0)</f>
        <v>0</v>
      </c>
      <c r="AJ999">
        <f ca="1">MEDIAN2(AI999,Analysis!$B$5,2)</f>
        <v>0</v>
      </c>
      <c r="AK999">
        <f ca="1">AVERAGE2(AJ999,Analysis!$B$6,2)</f>
        <v>0</v>
      </c>
      <c r="AL999">
        <f ca="1">INTEGRAL2(R999,$B999,AL998,R998,$B998,Analysis!$B$22)</f>
        <v>0.13092323160672001</v>
      </c>
      <c r="AM999">
        <f>IF(AND(B999&lt;Analysis!$B$40,B999&gt;0),INTEGRAL2(AL999,$B999,AM998,AL998,$B998,Analysis!$B$23),0)</f>
        <v>0</v>
      </c>
      <c r="AN999">
        <f>IF($P999,AM999*Analysis!$B$30+Analysis!$B$31,0)</f>
        <v>0</v>
      </c>
      <c r="AO999">
        <f>AN999-'Flight Input'!$U999</f>
        <v>0</v>
      </c>
      <c r="AQ999">
        <f>Analysis!$B$36*'Flight Input'!U999+IF('Flight Input'!U999 &gt; 0,Analysis!$B$37,0)</f>
        <v>0</v>
      </c>
      <c r="AR999">
        <f ca="1">_xlfn.COVARIANCE.P($AN$102:$AN$1102,'Flight Input'!U999:U1999)</f>
        <v>0</v>
      </c>
    </row>
    <row r="1000" spans="1:44" x14ac:dyDescent="0.3">
      <c r="A1000">
        <v>998</v>
      </c>
      <c r="B1000">
        <f>'Flight Input'!M1000</f>
        <v>23.913037999998778</v>
      </c>
      <c r="C1000">
        <f ca="1">INDIRECT(CONCATENATE("'Flight Input'!",Analysis!$B$2,A1000+2))</f>
        <v>9.851172570000001</v>
      </c>
      <c r="D1000">
        <f t="shared" si="2039"/>
        <v>2.1290999997290783E-2</v>
      </c>
      <c r="F1000">
        <f t="shared" ca="1" si="2045"/>
        <v>235.57983789897028</v>
      </c>
      <c r="G1000">
        <f t="shared" ca="1" si="2046"/>
        <v>2814.6787902452143</v>
      </c>
      <c r="I1000">
        <f>SUM(D$2:D1000)/COUNT(D$2:D1000)</f>
        <v>2.3908254509021384E-2</v>
      </c>
      <c r="J1000">
        <f t="shared" si="2040"/>
        <v>0.89052925169660446</v>
      </c>
      <c r="L1000">
        <f ca="1">VARA(C$2:C1000)</f>
        <v>0.17162086758970579</v>
      </c>
      <c r="M1000">
        <f t="shared" ca="1" si="2041"/>
        <v>-7.9950344144928617E-3</v>
      </c>
      <c r="N1000">
        <f t="shared" ca="1" si="2047"/>
        <v>-5.5751726088567849E-2</v>
      </c>
      <c r="O1000" t="b">
        <f ca="1">IF(OR(O999,M1000*MIN((B1000-B$2)*Analysis!$B$19,1)&gt;Analysis!$B$18),TRUE,FALSE)</f>
        <v>1</v>
      </c>
      <c r="P1000" t="b">
        <f>IF(OR('Flight Input'!N1000=3,'Flight Input'!N1000=9),TRUE,FALSE)</f>
        <v>0</v>
      </c>
      <c r="Q1000">
        <f ca="1">IF(O1000,Q999,SUM(C$2:C1000)/COUNT(C$2:C1000))+(Analysis!$D$14-500)/1000000</f>
        <v>9.9021843641173799</v>
      </c>
      <c r="R1000">
        <f t="shared" ca="1" si="2042"/>
        <v>-5.1011794117378884E-2</v>
      </c>
      <c r="S1000">
        <f t="shared" ca="1" si="2048"/>
        <v>0.12983713949830519</v>
      </c>
      <c r="T1000">
        <f>IF(P1000,T999+S1000*$D1000,0)</f>
        <v>0</v>
      </c>
      <c r="U1000">
        <f>IF($P1000,T1000*Analysis!$B$28+Analysis!$B$29,0)</f>
        <v>0</v>
      </c>
      <c r="V1000">
        <f>U1000-'Flight Input'!$U1000</f>
        <v>0</v>
      </c>
      <c r="W1000">
        <f ca="1">MEDIAN2(R1000,Analysis!$B$5,2)</f>
        <v>-5.1011794117378884E-2</v>
      </c>
      <c r="X1000">
        <f t="shared" ref="X1000:Y1000" ca="1" si="2121">X999+W1000*$D1000</f>
        <v>0.12983713949830519</v>
      </c>
      <c r="Y1000">
        <f t="shared" ca="1" si="2121"/>
        <v>-0.7862036151769044</v>
      </c>
      <c r="AA1000">
        <f ca="1">AVERAGE2(W1000,Analysis!$B$6,2)</f>
        <v>-5.1011794117378884E-2</v>
      </c>
      <c r="AB1000">
        <f t="shared" ref="AB1000:AC1000" ca="1" si="2122">AB999+AA1000*$D1000</f>
        <v>0.12983713949830519</v>
      </c>
      <c r="AC1000">
        <f t="shared" ca="1" si="2122"/>
        <v>-0.7862036151769044</v>
      </c>
      <c r="AF1000">
        <f ca="1">IF(B1000&gt;0,C1000-Analysis!$B$14,0)</f>
        <v>-1.9948214571510192E-3</v>
      </c>
      <c r="AG1000">
        <f ca="1">IF(B1000&gt;0,AG999+AF1000*$D1000,0)</f>
        <v>0.47894825145219122</v>
      </c>
      <c r="AH1000">
        <f ca="1">IF(B1000&gt;0,AH999+AG1000*$D1000,0)</f>
        <v>0.75826702081471353</v>
      </c>
      <c r="AI1000">
        <f ca="1">IF(AND(B1000&gt;Analysis!$B$39,B1000&lt;Analysis!$B$40),FilterInput(AF1000,Analysis!$B$34,Analysis!$B$35),0)</f>
        <v>0</v>
      </c>
      <c r="AJ1000">
        <f ca="1">MEDIAN2(AI1000,Analysis!$B$5,2)</f>
        <v>0</v>
      </c>
      <c r="AK1000">
        <f ca="1">AVERAGE2(AJ1000,Analysis!$B$6,2)</f>
        <v>0</v>
      </c>
      <c r="AL1000">
        <f ca="1">INTEGRAL2(R1000,$B1000,AL999,R999,$B999,Analysis!$B$22)</f>
        <v>0.12983713949830511</v>
      </c>
      <c r="AM1000">
        <f>IF(AND(B1000&lt;Analysis!$B$40,B1000&gt;0),INTEGRAL2(AL1000,$B1000,AM999,AL999,$B999,Analysis!$B$23),0)</f>
        <v>0</v>
      </c>
      <c r="AN1000">
        <f>IF($P1000,AM1000*Analysis!$B$30+Analysis!$B$31,0)</f>
        <v>0</v>
      </c>
      <c r="AO1000">
        <f>AN1000-'Flight Input'!$U1000</f>
        <v>0</v>
      </c>
      <c r="AQ1000">
        <f>Analysis!$B$36*'Flight Input'!U1000+IF('Flight Input'!U1000 &gt; 0,Analysis!$B$37,0)</f>
        <v>0</v>
      </c>
      <c r="AR1000">
        <f ca="1">_xlfn.COVARIANCE.P($AN$102:$AN$1102,'Flight Input'!U1000:U2000)</f>
        <v>0</v>
      </c>
    </row>
    <row r="1001" spans="1:44" x14ac:dyDescent="0.3">
      <c r="A1001">
        <v>999</v>
      </c>
      <c r="B1001">
        <f>'Flight Input'!M1001</f>
        <v>23.928671000001486</v>
      </c>
      <c r="C1001">
        <f ca="1">INDIRECT(CONCATENATE("'Flight Input'!",Analysis!$B$2,A1001+2))</f>
        <v>9.77924565</v>
      </c>
      <c r="D1001">
        <f t="shared" si="2039"/>
        <v>1.5633000002708286E-2</v>
      </c>
      <c r="F1001">
        <f t="shared" ca="1" si="2045"/>
        <v>235.73271684624322</v>
      </c>
      <c r="G1001">
        <f t="shared" ca="1" si="2046"/>
        <v>2818.3639998083099</v>
      </c>
      <c r="I1001">
        <f>SUM(D$2:D1001)/COUNT(D$2:D1001)</f>
        <v>2.3899970970977027E-2</v>
      </c>
      <c r="J1001">
        <f t="shared" si="2040"/>
        <v>0.65410121299696333</v>
      </c>
      <c r="L1001">
        <f ca="1">VARA(C$2:C1001)</f>
        <v>0.1714624383096805</v>
      </c>
      <c r="M1001">
        <f t="shared" ca="1" si="2041"/>
        <v>-1.013428516585746E-2</v>
      </c>
      <c r="N1001">
        <f t="shared" ca="1" si="2047"/>
        <v>-4.6009671840043671</v>
      </c>
      <c r="O1001" t="b">
        <f ca="1">IF(OR(O1000,M1001*MIN((B1001-B$2)*Analysis!$B$19,1)&gt;Analysis!$B$18),TRUE,FALSE)</f>
        <v>1</v>
      </c>
      <c r="P1001" t="b">
        <f>IF(OR('Flight Input'!N1001=3,'Flight Input'!N1001=9),TRUE,FALSE)</f>
        <v>0</v>
      </c>
      <c r="Q1001">
        <f ca="1">IF(O1001,Q1000,SUM(C$2:C1001)/COUNT(C$2:C1001))+(Analysis!$D$14-500)/1000000</f>
        <v>9.9022943641173793</v>
      </c>
      <c r="R1001">
        <f t="shared" ca="1" si="2042"/>
        <v>-0.12304871411737928</v>
      </c>
      <c r="S1001">
        <f t="shared" ca="1" si="2048"/>
        <v>0.12791351895017494</v>
      </c>
      <c r="T1001">
        <f>IF(P1001,T1000+S1001*$D1001,0)</f>
        <v>0</v>
      </c>
      <c r="U1001">
        <f>IF($P1001,T1001*Analysis!$B$28+Analysis!$B$29,0)</f>
        <v>0</v>
      </c>
      <c r="V1001">
        <f>U1001-'Flight Input'!$U1001</f>
        <v>0</v>
      </c>
      <c r="W1001">
        <f ca="1">MEDIAN2(R1001,Analysis!$B$5,2)</f>
        <v>-0.12304871411737928</v>
      </c>
      <c r="X1001">
        <f t="shared" ref="X1001:Y1001" ca="1" si="2123">X1000+W1001*$D1001</f>
        <v>0.12791351895017494</v>
      </c>
      <c r="Y1001">
        <f t="shared" ca="1" si="2123"/>
        <v>-0.7842039431348099</v>
      </c>
      <c r="AA1001">
        <f ca="1">AVERAGE2(W1001,Analysis!$B$6,2)</f>
        <v>-0.12304871411737928</v>
      </c>
      <c r="AB1001">
        <f t="shared" ref="AB1001:AC1001" ca="1" si="2124">AB1000+AA1001*$D1001</f>
        <v>0.12791351895017494</v>
      </c>
      <c r="AC1001">
        <f t="shared" ca="1" si="2124"/>
        <v>-0.7842039431348099</v>
      </c>
      <c r="AF1001">
        <f ca="1">IF(B1001&gt;0,C1001-Analysis!$B$14,0)</f>
        <v>-7.3921741457152024E-2</v>
      </c>
      <c r="AG1001">
        <f ca="1">IF(B1001&gt;0,AG1000+AF1001*$D1001,0)</f>
        <v>0.47779263286779139</v>
      </c>
      <c r="AH1001">
        <f ca="1">IF(B1001&gt;0,AH1000+AG1001*$D1001,0)</f>
        <v>0.7657363530456297</v>
      </c>
      <c r="AI1001">
        <f ca="1">IF(AND(B1001&gt;Analysis!$B$39,B1001&lt;Analysis!$B$40),FilterInput(AF1001,Analysis!$B$34,Analysis!$B$35),0)</f>
        <v>0</v>
      </c>
      <c r="AJ1001">
        <f ca="1">MEDIAN2(AI1001,Analysis!$B$5,2)</f>
        <v>0</v>
      </c>
      <c r="AK1001">
        <f ca="1">AVERAGE2(AJ1001,Analysis!$B$6,2)</f>
        <v>0</v>
      </c>
      <c r="AL1001">
        <f ca="1">INTEGRAL2(R1001,$B1001,AL1000,R1000,$B1000,Analysis!$B$22)</f>
        <v>0.12791351895017486</v>
      </c>
      <c r="AM1001">
        <f>IF(AND(B1001&lt;Analysis!$B$40,B1001&gt;0),INTEGRAL2(AL1001,$B1001,AM1000,AL1000,$B1000,Analysis!$B$23),0)</f>
        <v>0</v>
      </c>
      <c r="AN1001">
        <f>IF($P1001,AM1001*Analysis!$B$30+Analysis!$B$31,0)</f>
        <v>0</v>
      </c>
      <c r="AO1001">
        <f>AN1001-'Flight Input'!$U1001</f>
        <v>0</v>
      </c>
      <c r="AQ1001">
        <f>Analysis!$B$36*'Flight Input'!U1001+IF('Flight Input'!U1001 &gt; 0,Analysis!$B$37,0)</f>
        <v>0</v>
      </c>
      <c r="AR1001">
        <f ca="1">_xlfn.COVARIANCE.P($AN$102:$AN$1102,'Flight Input'!U1001:U2001)</f>
        <v>0</v>
      </c>
    </row>
    <row r="1002" spans="1:44" x14ac:dyDescent="0.3">
      <c r="A1002">
        <v>1000</v>
      </c>
      <c r="B1002">
        <f>'Flight Input'!M1002</f>
        <v>23.950268999993568</v>
      </c>
      <c r="C1002">
        <f ca="1">INDIRECT(CONCATENATE("'Flight Input'!",Analysis!$B$2,A1002+2))</f>
        <v>9.7767931500000014</v>
      </c>
      <c r="D1002">
        <f t="shared" si="2039"/>
        <v>2.1597999992081895E-2</v>
      </c>
      <c r="F1002">
        <f t="shared" ca="1" si="2045"/>
        <v>235.9438760246195</v>
      </c>
      <c r="G1002">
        <f t="shared" ca="1" si="2046"/>
        <v>2823.4599156408212</v>
      </c>
      <c r="I1002">
        <f>SUM(D$2:D1002)/COUNT(D$2:D1002)</f>
        <v>2.3897668999998133E-2</v>
      </c>
      <c r="J1002">
        <f t="shared" si="2040"/>
        <v>0.90377015398797189</v>
      </c>
      <c r="L1002">
        <f ca="1">VARA(C$2:C1002)</f>
        <v>0.17130487110912776</v>
      </c>
      <c r="M1002">
        <f t="shared" ca="1" si="2041"/>
        <v>-7.2954533109780813E-3</v>
      </c>
      <c r="N1002">
        <f t="shared" ca="1" si="2047"/>
        <v>-0.1135521807990441</v>
      </c>
      <c r="O1002" t="b">
        <f ca="1">IF(OR(O1001,M1002*MIN((B1002-B$2)*Analysis!$B$19,1)&gt;Analysis!$B$18),TRUE,FALSE)</f>
        <v>1</v>
      </c>
      <c r="P1002" t="b">
        <f>IF(OR('Flight Input'!N1002=3,'Flight Input'!N1002=9),TRUE,FALSE)</f>
        <v>0</v>
      </c>
      <c r="Q1002">
        <f ca="1">IF(O1002,Q1001,SUM(C$2:C1002)/COUNT(C$2:C1002))+(Analysis!$D$14-500)/1000000</f>
        <v>9.9024043641173787</v>
      </c>
      <c r="R1002">
        <f t="shared" ca="1" si="2042"/>
        <v>-0.1256112141173773</v>
      </c>
      <c r="S1002">
        <f t="shared" ca="1" si="2048"/>
        <v>0.12520056794866244</v>
      </c>
      <c r="T1002">
        <f>IF(P1002,T1001+S1002*$D1002,0)</f>
        <v>0</v>
      </c>
      <c r="U1002">
        <f>IF($P1002,T1002*Analysis!$B$28+Analysis!$B$29,0)</f>
        <v>0</v>
      </c>
      <c r="V1002">
        <f>U1002-'Flight Input'!$U1002</f>
        <v>0</v>
      </c>
      <c r="W1002">
        <f ca="1">MEDIAN2(R1002,Analysis!$B$5,2)</f>
        <v>-0.1256112141173773</v>
      </c>
      <c r="X1002">
        <f t="shared" ref="X1002:Y1002" ca="1" si="2125">X1001+W1002*$D1002</f>
        <v>0.12520056794866244</v>
      </c>
      <c r="Y1002">
        <f t="shared" ca="1" si="2125"/>
        <v>-0.78149986126924609</v>
      </c>
      <c r="AA1002">
        <f ca="1">AVERAGE2(W1002,Analysis!$B$6,2)</f>
        <v>-0.1256112141173773</v>
      </c>
      <c r="AB1002">
        <f t="shared" ref="AB1002:AC1002" ca="1" si="2126">AB1001+AA1002*$D1002</f>
        <v>0.12520056794866244</v>
      </c>
      <c r="AC1002">
        <f t="shared" ca="1" si="2126"/>
        <v>-0.78149986126924609</v>
      </c>
      <c r="AF1002">
        <f ca="1">IF(B1002&gt;0,C1002-Analysis!$B$14,0)</f>
        <v>-7.637424145715066E-2</v>
      </c>
      <c r="AG1002">
        <f ca="1">IF(B1002&gt;0,AG1001+AF1002*$D1002,0)</f>
        <v>0.47614310200140458</v>
      </c>
      <c r="AH1002">
        <f ca="1">IF(B1002&gt;0,AH1001+AG1002*$D1002,0)</f>
        <v>0.77602009175888587</v>
      </c>
      <c r="AI1002">
        <f ca="1">IF(AND(B1002&gt;Analysis!$B$39,B1002&lt;Analysis!$B$40),FilterInput(AF1002,Analysis!$B$34,Analysis!$B$35),0)</f>
        <v>0</v>
      </c>
      <c r="AJ1002">
        <f ca="1">MEDIAN2(AI1002,Analysis!$B$5,2)</f>
        <v>0</v>
      </c>
      <c r="AK1002">
        <f ca="1">AVERAGE2(AJ1002,Analysis!$B$6,2)</f>
        <v>0</v>
      </c>
      <c r="AL1002">
        <f ca="1">INTEGRAL2(R1002,$B1002,AL1001,R1001,$B1001,Analysis!$B$22)</f>
        <v>0.12520056794866236</v>
      </c>
      <c r="AM1002">
        <f>IF(AND(B1002&lt;Analysis!$B$40,B1002&gt;0),INTEGRAL2(AL1002,$B1002,AM1001,AL1001,$B1001,Analysis!$B$23),0)</f>
        <v>0</v>
      </c>
      <c r="AN1002">
        <f>IF($P1002,AM1002*Analysis!$B$30+Analysis!$B$31,0)</f>
        <v>0</v>
      </c>
      <c r="AO1002">
        <f>AN1002-'Flight Input'!$U1002</f>
        <v>0</v>
      </c>
      <c r="AQ1002">
        <f>Analysis!$B$36*'Flight Input'!U1002+IF('Flight Input'!U1002 &gt; 0,Analysis!$B$37,0)</f>
        <v>0</v>
      </c>
      <c r="AR1002">
        <f ca="1">_xlfn.COVARIANCE.P($AN$102:$AN$1102,'Flight Input'!U1002:U2002)</f>
        <v>0</v>
      </c>
    </row>
    <row r="1003" spans="1:44" x14ac:dyDescent="0.3">
      <c r="A1003">
        <v>1001</v>
      </c>
      <c r="B1003">
        <f>'Flight Input'!M1003</f>
        <v>23.969091999999364</v>
      </c>
      <c r="C1003">
        <f ca="1">INDIRECT(CONCATENATE("'Flight Input'!",Analysis!$B$2,A1003+2))</f>
        <v>9.801867510000001</v>
      </c>
      <c r="D1003">
        <f t="shared" si="2039"/>
        <v>1.882300000579562E-2</v>
      </c>
      <c r="F1003">
        <f t="shared" ca="1" si="2045"/>
        <v>236.12837657681703</v>
      </c>
      <c r="G1003">
        <f t="shared" ca="1" si="2046"/>
        <v>2827.9045600744953</v>
      </c>
      <c r="I1003">
        <f>SUM(D$2:D1003)/COUNT(D$2:D1003)</f>
        <v>2.3892599400603325E-2</v>
      </c>
      <c r="J1003">
        <f t="shared" si="2040"/>
        <v>0.78781716841242111</v>
      </c>
      <c r="L1003">
        <f ca="1">VARA(C$2:C1003)</f>
        <v>0.17114232180234701</v>
      </c>
      <c r="M1003">
        <f t="shared" ca="1" si="2041"/>
        <v>-8.6356747984222722E-3</v>
      </c>
      <c r="N1003">
        <f t="shared" ca="1" si="2047"/>
        <v>1.3321128402634654</v>
      </c>
      <c r="O1003" t="b">
        <f ca="1">IF(OR(O1002,M1003*MIN((B1003-B$2)*Analysis!$B$19,1)&gt;Analysis!$B$18),TRUE,FALSE)</f>
        <v>1</v>
      </c>
      <c r="P1003" t="b">
        <f>IF(OR('Flight Input'!N1003=3,'Flight Input'!N1003=9),TRUE,FALSE)</f>
        <v>0</v>
      </c>
      <c r="Q1003">
        <f ca="1">IF(O1003,Q1002,SUM(C$2:C1003)/COUNT(C$2:C1003))+(Analysis!$D$14-500)/1000000</f>
        <v>9.9025143641173781</v>
      </c>
      <c r="R1003">
        <f t="shared" ca="1" si="2042"/>
        <v>-0.10064685411737706</v>
      </c>
      <c r="S1003">
        <f t="shared" ca="1" si="2048"/>
        <v>0.12330609221302774</v>
      </c>
      <c r="T1003">
        <f>IF(P1003,T1002+S1003*$D1003,0)</f>
        <v>0</v>
      </c>
      <c r="U1003">
        <f>IF($P1003,T1003*Analysis!$B$28+Analysis!$B$29,0)</f>
        <v>0</v>
      </c>
      <c r="V1003">
        <f>U1003-'Flight Input'!$U1003</f>
        <v>0</v>
      </c>
      <c r="W1003">
        <f ca="1">MEDIAN2(R1003,Analysis!$B$5,2)</f>
        <v>-0.10064685411737706</v>
      </c>
      <c r="X1003">
        <f t="shared" ref="X1003:Y1003" ca="1" si="2127">X1002+W1003*$D1003</f>
        <v>0.12330609221302774</v>
      </c>
      <c r="Y1003">
        <f t="shared" ca="1" si="2127"/>
        <v>-0.77917887069480563</v>
      </c>
      <c r="AA1003">
        <f ca="1">AVERAGE2(W1003,Analysis!$B$6,2)</f>
        <v>-0.10064685411737706</v>
      </c>
      <c r="AB1003">
        <f t="shared" ref="AB1003:AC1003" ca="1" si="2128">AB1002+AA1003*$D1003</f>
        <v>0.12330609221302774</v>
      </c>
      <c r="AC1003">
        <f t="shared" ca="1" si="2128"/>
        <v>-0.77917887069480563</v>
      </c>
      <c r="AF1003">
        <f ca="1">IF(B1003&gt;0,C1003-Analysis!$B$14,0)</f>
        <v>-5.1299881457151031E-2</v>
      </c>
      <c r="AG1003">
        <f ca="1">IF(B1003&gt;0,AG1002+AF1003*$D1003,0)</f>
        <v>0.47517748433243934</v>
      </c>
      <c r="AH1003">
        <f ca="1">IF(B1003&gt;0,AH1002+AG1003*$D1003,0)</f>
        <v>0.78496435754922933</v>
      </c>
      <c r="AI1003">
        <f ca="1">IF(AND(B1003&gt;Analysis!$B$39,B1003&lt;Analysis!$B$40),FilterInput(AF1003,Analysis!$B$34,Analysis!$B$35),0)</f>
        <v>0</v>
      </c>
      <c r="AJ1003">
        <f ca="1">MEDIAN2(AI1003,Analysis!$B$5,2)</f>
        <v>0</v>
      </c>
      <c r="AK1003">
        <f ca="1">AVERAGE2(AJ1003,Analysis!$B$6,2)</f>
        <v>0</v>
      </c>
      <c r="AL1003">
        <f ca="1">INTEGRAL2(R1003,$B1003,AL1002,R1002,$B1002,Analysis!$B$22)</f>
        <v>0.12330609221302766</v>
      </c>
      <c r="AM1003">
        <f>IF(AND(B1003&lt;Analysis!$B$40,B1003&gt;0),INTEGRAL2(AL1003,$B1003,AM1002,AL1002,$B1002,Analysis!$B$23),0)</f>
        <v>0</v>
      </c>
      <c r="AN1003">
        <f>IF($P1003,AM1003*Analysis!$B$30+Analysis!$B$31,0)</f>
        <v>0</v>
      </c>
      <c r="AO1003">
        <f>AN1003-'Flight Input'!$U1003</f>
        <v>0</v>
      </c>
      <c r="AQ1003">
        <f>Analysis!$B$36*'Flight Input'!U1003+IF('Flight Input'!U1003 &gt; 0,Analysis!$B$37,0)</f>
        <v>0</v>
      </c>
      <c r="AR1003">
        <f ca="1">_xlfn.COVARIANCE.P($AN$102:$AN$1102,'Flight Input'!U1003:U2003)</f>
        <v>0</v>
      </c>
    </row>
    <row r="1004" spans="1:44" x14ac:dyDescent="0.3">
      <c r="A1004">
        <v>1002</v>
      </c>
      <c r="B1004">
        <f>'Flight Input'!M1004</f>
        <v>23.991341999993892</v>
      </c>
      <c r="C1004">
        <f ca="1">INDIRECT(CONCATENATE("'Flight Input'!",Analysis!$B$2,A1004+2))</f>
        <v>9.8538997500000001</v>
      </c>
      <c r="D1004">
        <f t="shared" si="2039"/>
        <v>2.224999999452848E-2</v>
      </c>
      <c r="F1004">
        <f t="shared" ca="1" si="2045"/>
        <v>236.34762584620063</v>
      </c>
      <c r="G1004">
        <f t="shared" ca="1" si="2046"/>
        <v>2833.1632947482799</v>
      </c>
      <c r="I1004">
        <f>SUM(D$2:D1004)/COUNT(D$2:D1004)</f>
        <v>2.3890960079838777E-2</v>
      </c>
      <c r="J1004">
        <f t="shared" si="2040"/>
        <v>0.93131460268542832</v>
      </c>
      <c r="L1004">
        <f ca="1">VARA(C$2:C1004)</f>
        <v>0.17097316613192881</v>
      </c>
      <c r="M1004">
        <f t="shared" ca="1" si="2041"/>
        <v>-7.6025020431368358E-3</v>
      </c>
      <c r="N1004">
        <f t="shared" ca="1" si="2047"/>
        <v>2.338527641024466</v>
      </c>
      <c r="O1004" t="b">
        <f ca="1">IF(OR(O1003,M1004*MIN((B1004-B$2)*Analysis!$B$19,1)&gt;Analysis!$B$18),TRUE,FALSE)</f>
        <v>1</v>
      </c>
      <c r="P1004" t="b">
        <f>IF(OR('Flight Input'!N1004=3,'Flight Input'!N1004=9),TRUE,FALSE)</f>
        <v>0</v>
      </c>
      <c r="Q1004">
        <f ca="1">IF(O1004,Q1003,SUM(C$2:C1004)/COUNT(C$2:C1004))+(Analysis!$D$14-500)/1000000</f>
        <v>9.9026243641173775</v>
      </c>
      <c r="R1004">
        <f t="shared" ca="1" si="2042"/>
        <v>-4.8724614117377385E-2</v>
      </c>
      <c r="S1004">
        <f t="shared" ca="1" si="2048"/>
        <v>0.12222196954918269</v>
      </c>
      <c r="T1004">
        <f>IF(P1004,T1003+S1004*$D1004,0)</f>
        <v>0</v>
      </c>
      <c r="U1004">
        <f>IF($P1004,T1004*Analysis!$B$28+Analysis!$B$29,0)</f>
        <v>0</v>
      </c>
      <c r="V1004">
        <f>U1004-'Flight Input'!$U1004</f>
        <v>0</v>
      </c>
      <c r="W1004">
        <f ca="1">MEDIAN2(R1004,Analysis!$B$5,2)</f>
        <v>-4.8724614117377385E-2</v>
      </c>
      <c r="X1004">
        <f t="shared" ref="X1004:Y1004" ca="1" si="2129">X1003+W1004*$D1004</f>
        <v>0.12222196954918269</v>
      </c>
      <c r="Y1004">
        <f t="shared" ca="1" si="2129"/>
        <v>-0.77645943187300503</v>
      </c>
      <c r="AA1004">
        <f ca="1">AVERAGE2(W1004,Analysis!$B$6,2)</f>
        <v>-4.8724614117377385E-2</v>
      </c>
      <c r="AB1004">
        <f t="shared" ref="AB1004:AC1004" ca="1" si="2130">AB1003+AA1004*$D1004</f>
        <v>0.12222196954918269</v>
      </c>
      <c r="AC1004">
        <f t="shared" ca="1" si="2130"/>
        <v>-0.77645943187300503</v>
      </c>
      <c r="AF1004">
        <f ca="1">IF(B1004&gt;0,C1004-Analysis!$B$14,0)</f>
        <v>7.3235854284803281E-4</v>
      </c>
      <c r="AG1004">
        <f ca="1">IF(B1004&gt;0,AG1003+AF1004*$D1004,0)</f>
        <v>0.47519377931001372</v>
      </c>
      <c r="AH1004">
        <f ca="1">IF(B1004&gt;0,AH1003+AG1004*$D1004,0)</f>
        <v>0.79553741913627707</v>
      </c>
      <c r="AI1004">
        <f ca="1">IF(AND(B1004&gt;Analysis!$B$39,B1004&lt;Analysis!$B$40),FilterInput(AF1004,Analysis!$B$34,Analysis!$B$35),0)</f>
        <v>0</v>
      </c>
      <c r="AJ1004">
        <f ca="1">MEDIAN2(AI1004,Analysis!$B$5,2)</f>
        <v>0</v>
      </c>
      <c r="AK1004">
        <f ca="1">AVERAGE2(AJ1004,Analysis!$B$6,2)</f>
        <v>0</v>
      </c>
      <c r="AL1004">
        <f ca="1">INTEGRAL2(R1004,$B1004,AL1003,R1003,$B1003,Analysis!$B$22)</f>
        <v>0.1222219695491826</v>
      </c>
      <c r="AM1004">
        <f>IF(AND(B1004&lt;Analysis!$B$40,B1004&gt;0),INTEGRAL2(AL1004,$B1004,AM1003,AL1003,$B1003,Analysis!$B$23),0)</f>
        <v>0</v>
      </c>
      <c r="AN1004">
        <f>IF($P1004,AM1004*Analysis!$B$30+Analysis!$B$31,0)</f>
        <v>0</v>
      </c>
      <c r="AO1004">
        <f>AN1004-'Flight Input'!$U1004</f>
        <v>0</v>
      </c>
      <c r="AQ1004">
        <f>Analysis!$B$36*'Flight Input'!U1004+IF('Flight Input'!U1004 &gt; 0,Analysis!$B$37,0)</f>
        <v>0</v>
      </c>
      <c r="AR1004">
        <f ca="1">_xlfn.COVARIANCE.P($AN$102:$AN$1102,'Flight Input'!U1004:U2004)</f>
        <v>0</v>
      </c>
    </row>
    <row r="1005" spans="1:44" x14ac:dyDescent="0.3">
      <c r="A1005">
        <v>1003</v>
      </c>
      <c r="B1005">
        <f>'Flight Input'!M1005</f>
        <v>24.004977999997209</v>
      </c>
      <c r="C1005">
        <f ca="1">INDIRECT(CONCATENATE("'Flight Input'!",Analysis!$B$2,A1005+2))</f>
        <v>9.8468954100000001</v>
      </c>
      <c r="D1005">
        <f t="shared" si="2039"/>
        <v>1.363600000331644E-2</v>
      </c>
      <c r="F1005">
        <f t="shared" ca="1" si="2045"/>
        <v>236.48189811204404</v>
      </c>
      <c r="G1005">
        <f t="shared" ca="1" si="2046"/>
        <v>2836.3879619117201</v>
      </c>
      <c r="I1005">
        <f>SUM(D$2:D1005)/COUNT(D$2:D1005)</f>
        <v>2.3880735792623901E-2</v>
      </c>
      <c r="J1005">
        <f t="shared" si="2040"/>
        <v>0.57100418185306601</v>
      </c>
      <c r="L1005">
        <f ca="1">VARA(C$2:C1005)</f>
        <v>0.17080495955311401</v>
      </c>
      <c r="M1005">
        <f t="shared" ca="1" si="2041"/>
        <v>-1.2335478056167193E-2</v>
      </c>
      <c r="N1005">
        <f t="shared" ca="1" si="2047"/>
        <v>-0.51366529761633928</v>
      </c>
      <c r="O1005" t="b">
        <f ca="1">IF(OR(O1004,M1005*MIN((B1005-B$2)*Analysis!$B$19,1)&gt;Analysis!$B$18),TRUE,FALSE)</f>
        <v>1</v>
      </c>
      <c r="P1005" t="b">
        <f>IF(OR('Flight Input'!N1005=3,'Flight Input'!N1005=9),TRUE,FALSE)</f>
        <v>0</v>
      </c>
      <c r="Q1005">
        <f ca="1">IF(O1005,Q1004,SUM(C$2:C1005)/COUNT(C$2:C1005))+(Analysis!$D$14-500)/1000000</f>
        <v>9.9027343641173768</v>
      </c>
      <c r="R1005">
        <f t="shared" ca="1" si="2042"/>
        <v>-5.5838954117376716E-2</v>
      </c>
      <c r="S1005">
        <f t="shared" ca="1" si="2048"/>
        <v>0.12146054957065296</v>
      </c>
      <c r="T1005">
        <f>IF(P1005,T1004+S1005*$D1005,0)</f>
        <v>0</v>
      </c>
      <c r="U1005">
        <f>IF($P1005,T1005*Analysis!$B$28+Analysis!$B$29,0)</f>
        <v>0</v>
      </c>
      <c r="V1005">
        <f>U1005-'Flight Input'!$U1005</f>
        <v>0</v>
      </c>
      <c r="W1005">
        <f ca="1">MEDIAN2(R1005,Analysis!$B$5,2)</f>
        <v>-5.5838954117376716E-2</v>
      </c>
      <c r="X1005">
        <f t="shared" ref="X1005:Y1005" ca="1" si="2131">X1004+W1005*$D1005</f>
        <v>0.12146054957065296</v>
      </c>
      <c r="Y1005">
        <f t="shared" ca="1" si="2131"/>
        <v>-0.77480319581865675</v>
      </c>
      <c r="AA1005">
        <f ca="1">AVERAGE2(W1005,Analysis!$B$6,2)</f>
        <v>-5.5838954117376716E-2</v>
      </c>
      <c r="AB1005">
        <f t="shared" ref="AB1005:AC1005" ca="1" si="2132">AB1004+AA1005*$D1005</f>
        <v>0.12146054957065296</v>
      </c>
      <c r="AC1005">
        <f t="shared" ca="1" si="2132"/>
        <v>-0.77480319581865675</v>
      </c>
      <c r="AF1005">
        <f ca="1">IF(B1005&gt;0,C1005-Analysis!$B$14,0)</f>
        <v>-6.2719814571519095E-3</v>
      </c>
      <c r="AG1005">
        <f ca="1">IF(B1005&gt;0,AG1004+AF1005*$D1005,0)</f>
        <v>0.47510825457084321</v>
      </c>
      <c r="AH1005">
        <f ca="1">IF(B1005&gt;0,AH1004+AG1005*$D1005,0)</f>
        <v>0.80201599529718071</v>
      </c>
      <c r="AI1005">
        <f ca="1">IF(AND(B1005&gt;Analysis!$B$39,B1005&lt;Analysis!$B$40),FilterInput(AF1005,Analysis!$B$34,Analysis!$B$35),0)</f>
        <v>0</v>
      </c>
      <c r="AJ1005">
        <f ca="1">MEDIAN2(AI1005,Analysis!$B$5,2)</f>
        <v>0</v>
      </c>
      <c r="AK1005">
        <f ca="1">AVERAGE2(AJ1005,Analysis!$B$6,2)</f>
        <v>0</v>
      </c>
      <c r="AL1005">
        <f ca="1">INTEGRAL2(R1005,$B1005,AL1004,R1004,$B1004,Analysis!$B$22)</f>
        <v>0.12146054957065287</v>
      </c>
      <c r="AM1005">
        <f>IF(AND(B1005&lt;Analysis!$B$40,B1005&gt;0),INTEGRAL2(AL1005,$B1005,AM1004,AL1004,$B1004,Analysis!$B$23),0)</f>
        <v>0</v>
      </c>
      <c r="AN1005">
        <f>IF($P1005,AM1005*Analysis!$B$30+Analysis!$B$31,0)</f>
        <v>0</v>
      </c>
      <c r="AO1005">
        <f>AN1005-'Flight Input'!$U1005</f>
        <v>0</v>
      </c>
      <c r="AQ1005">
        <f>Analysis!$B$36*'Flight Input'!U1005+IF('Flight Input'!U1005 &gt; 0,Analysis!$B$37,0)</f>
        <v>0</v>
      </c>
      <c r="AR1005">
        <f ca="1">_xlfn.COVARIANCE.P($AN$102:$AN$1102,'Flight Input'!U1005:U2005)</f>
        <v>0</v>
      </c>
    </row>
    <row r="1006" spans="1:44" x14ac:dyDescent="0.3">
      <c r="A1006">
        <v>1004</v>
      </c>
      <c r="B1006">
        <f>'Flight Input'!M1006</f>
        <v>24.030178000000888</v>
      </c>
      <c r="C1006">
        <f ca="1">INDIRECT(CONCATENATE("'Flight Input'!",Analysis!$B$2,A1006+2))</f>
        <v>9.8491026600000016</v>
      </c>
      <c r="D1006">
        <f t="shared" si="2039"/>
        <v>2.5200000003678724E-2</v>
      </c>
      <c r="F1006">
        <f t="shared" ca="1" si="2045"/>
        <v>236.73009549911228</v>
      </c>
      <c r="G1006">
        <f t="shared" ca="1" si="2046"/>
        <v>2842.3535603191685</v>
      </c>
      <c r="I1006">
        <f>SUM(D$2:D1006)/COUNT(D$2:D1006)</f>
        <v>2.3882049800802243E-2</v>
      </c>
      <c r="J1006">
        <f t="shared" si="2040"/>
        <v>1.0551858074943052</v>
      </c>
      <c r="L1006">
        <f ca="1">VARA(C$2:C1006)</f>
        <v>0.17063687960572985</v>
      </c>
      <c r="M1006">
        <f t="shared" ca="1" si="2041"/>
        <v>-6.6698391809373913E-3</v>
      </c>
      <c r="N1006">
        <f t="shared" ca="1" si="2047"/>
        <v>8.7589285701556371E-2</v>
      </c>
      <c r="O1006" t="b">
        <f ca="1">IF(OR(O1005,M1006*MIN((B1006-B$2)*Analysis!$B$19,1)&gt;Analysis!$B$18),TRUE,FALSE)</f>
        <v>1</v>
      </c>
      <c r="P1006" t="b">
        <f>IF(OR('Flight Input'!N1006=3,'Flight Input'!N1006=9),TRUE,FALSE)</f>
        <v>0</v>
      </c>
      <c r="Q1006">
        <f ca="1">IF(O1006,Q1005,SUM(C$2:C1006)/COUNT(C$2:C1006))+(Analysis!$D$14-500)/1000000</f>
        <v>9.9028443641173762</v>
      </c>
      <c r="R1006">
        <f t="shared" ca="1" si="2042"/>
        <v>-5.3741704117374667E-2</v>
      </c>
      <c r="S1006">
        <f t="shared" ca="1" si="2048"/>
        <v>0.12010625862669741</v>
      </c>
      <c r="T1006">
        <f>IF(P1006,T1005+S1006*$D1006,0)</f>
        <v>0</v>
      </c>
      <c r="U1006">
        <f>IF($P1006,T1006*Analysis!$B$28+Analysis!$B$29,0)</f>
        <v>0</v>
      </c>
      <c r="V1006">
        <f>U1006-'Flight Input'!$U1006</f>
        <v>0</v>
      </c>
      <c r="W1006">
        <f ca="1">MEDIAN2(R1006,Analysis!$B$5,2)</f>
        <v>-5.3741704117374667E-2</v>
      </c>
      <c r="X1006">
        <f t="shared" ref="X1006:Y1006" ca="1" si="2133">X1005+W1006*$D1006</f>
        <v>0.12010625862669741</v>
      </c>
      <c r="Y1006">
        <f t="shared" ca="1" si="2133"/>
        <v>-0.77177651810082215</v>
      </c>
      <c r="AA1006">
        <f ca="1">AVERAGE2(W1006,Analysis!$B$6,2)</f>
        <v>-5.3741704117374667E-2</v>
      </c>
      <c r="AB1006">
        <f t="shared" ref="AB1006:AC1006" ca="1" si="2134">AB1005+AA1006*$D1006</f>
        <v>0.12010625862669741</v>
      </c>
      <c r="AC1006">
        <f t="shared" ca="1" si="2134"/>
        <v>-0.77177651810082215</v>
      </c>
      <c r="AF1006">
        <f ca="1">IF(B1006&gt;0,C1006-Analysis!$B$14,0)</f>
        <v>-4.0647314571504722E-3</v>
      </c>
      <c r="AG1006">
        <f ca="1">IF(B1006&gt;0,AG1005+AF1006*$D1006,0)</f>
        <v>0.47500582333810809</v>
      </c>
      <c r="AH1006">
        <f ca="1">IF(B1006&gt;0,AH1005+AG1006*$D1006,0)</f>
        <v>0.81398614204704844</v>
      </c>
      <c r="AI1006">
        <f ca="1">IF(AND(B1006&gt;Analysis!$B$39,B1006&lt;Analysis!$B$40),FilterInput(AF1006,Analysis!$B$34,Analysis!$B$35),0)</f>
        <v>0</v>
      </c>
      <c r="AJ1006">
        <f ca="1">MEDIAN2(AI1006,Analysis!$B$5,2)</f>
        <v>0</v>
      </c>
      <c r="AK1006">
        <f ca="1">AVERAGE2(AJ1006,Analysis!$B$6,2)</f>
        <v>0</v>
      </c>
      <c r="AL1006">
        <f ca="1">INTEGRAL2(R1006,$B1006,AL1005,R1005,$B1005,Analysis!$B$22)</f>
        <v>0.12010625862669733</v>
      </c>
      <c r="AM1006">
        <f>IF(AND(B1006&lt;Analysis!$B$40,B1006&gt;0),INTEGRAL2(AL1006,$B1006,AM1005,AL1005,$B1005,Analysis!$B$23),0)</f>
        <v>0</v>
      </c>
      <c r="AN1006">
        <f>IF($P1006,AM1006*Analysis!$B$30+Analysis!$B$31,0)</f>
        <v>0</v>
      </c>
      <c r="AO1006">
        <f>AN1006-'Flight Input'!$U1006</f>
        <v>0</v>
      </c>
      <c r="AQ1006">
        <f>Analysis!$B$36*'Flight Input'!U1006+IF('Flight Input'!U1006 &gt; 0,Analysis!$B$37,0)</f>
        <v>0</v>
      </c>
      <c r="AR1006">
        <f ca="1">_xlfn.COVARIANCE.P($AN$102:$AN$1102,'Flight Input'!U1006:U2006)</f>
        <v>0</v>
      </c>
    </row>
    <row r="1007" spans="1:44" x14ac:dyDescent="0.3">
      <c r="A1007">
        <v>1005</v>
      </c>
      <c r="B1007">
        <f>'Flight Input'!M1007</f>
        <v>24.051252999997814</v>
      </c>
      <c r="C1007">
        <f ca="1">INDIRECT(CONCATENATE("'Flight Input'!",Analysis!$B$2,A1007+2))</f>
        <v>9.8509175100000004</v>
      </c>
      <c r="D1007">
        <f t="shared" si="2039"/>
        <v>2.1074999996926636E-2</v>
      </c>
      <c r="F1007">
        <f t="shared" ca="1" si="2045"/>
        <v>236.93770358560525</v>
      </c>
      <c r="G1007">
        <f t="shared" ca="1" si="2046"/>
        <v>2847.3470224215071</v>
      </c>
      <c r="I1007">
        <f>SUM(D$2:D1007)/COUNT(D$2:D1007)</f>
        <v>2.3879256716420275E-2</v>
      </c>
      <c r="J1007">
        <f t="shared" si="2040"/>
        <v>0.88256515884075537</v>
      </c>
      <c r="L1007">
        <f ca="1">VARA(C$2:C1007)</f>
        <v>0.17046896997186201</v>
      </c>
      <c r="M1007">
        <f t="shared" ca="1" si="2041"/>
        <v>-7.9672424148197959E-3</v>
      </c>
      <c r="N1007">
        <f t="shared" ca="1" si="2047"/>
        <v>8.611387901606038E-2</v>
      </c>
      <c r="O1007" t="b">
        <f ca="1">IF(OR(O1006,M1007*MIN((B1007-B$2)*Analysis!$B$19,1)&gt;Analysis!$B$18),TRUE,FALSE)</f>
        <v>1</v>
      </c>
      <c r="P1007" t="b">
        <f>IF(OR('Flight Input'!N1007=3,'Flight Input'!N1007=9),TRUE,FALSE)</f>
        <v>0</v>
      </c>
      <c r="Q1007">
        <f ca="1">IF(O1007,Q1006,SUM(C$2:C1007)/COUNT(C$2:C1007))+(Analysis!$D$14-500)/1000000</f>
        <v>9.9029543641173756</v>
      </c>
      <c r="R1007">
        <f t="shared" ca="1" si="2042"/>
        <v>-5.2036854117375242E-2</v>
      </c>
      <c r="S1007">
        <f t="shared" ca="1" si="2048"/>
        <v>0.11900958192633365</v>
      </c>
      <c r="T1007">
        <f>IF(P1007,T1006+S1007*$D1007,0)</f>
        <v>0</v>
      </c>
      <c r="U1007">
        <f>IF($P1007,T1007*Analysis!$B$28+Analysis!$B$29,0)</f>
        <v>0</v>
      </c>
      <c r="V1007">
        <f>U1007-'Flight Input'!$U1007</f>
        <v>0</v>
      </c>
      <c r="W1007">
        <f ca="1">MEDIAN2(R1007,Analysis!$B$5,2)</f>
        <v>-5.2036854117375242E-2</v>
      </c>
      <c r="X1007">
        <f t="shared" ref="X1007:Y1007" ca="1" si="2135">X1006+W1007*$D1007</f>
        <v>0.11900958192633365</v>
      </c>
      <c r="Y1007">
        <f t="shared" ca="1" si="2135"/>
        <v>-0.76926839116209045</v>
      </c>
      <c r="AA1007">
        <f ca="1">AVERAGE2(W1007,Analysis!$B$6,2)</f>
        <v>-5.2036854117375242E-2</v>
      </c>
      <c r="AB1007">
        <f t="shared" ref="AB1007:AC1007" ca="1" si="2136">AB1006+AA1007*$D1007</f>
        <v>0.11900958192633365</v>
      </c>
      <c r="AC1007">
        <f t="shared" ca="1" si="2136"/>
        <v>-0.76926839116209045</v>
      </c>
      <c r="AF1007">
        <f ca="1">IF(B1007&gt;0,C1007-Analysis!$B$14,0)</f>
        <v>-2.249881457151659E-3</v>
      </c>
      <c r="AG1007">
        <f ca="1">IF(B1007&gt;0,AG1006+AF1007*$D1007,0)</f>
        <v>0.47495840708640552</v>
      </c>
      <c r="AH1007">
        <f ca="1">IF(B1007&gt;0,AH1006+AG1007*$D1007,0)</f>
        <v>0.82399589047493471</v>
      </c>
      <c r="AI1007">
        <f ca="1">IF(AND(B1007&gt;Analysis!$B$39,B1007&lt;Analysis!$B$40),FilterInput(AF1007,Analysis!$B$34,Analysis!$B$35),0)</f>
        <v>0</v>
      </c>
      <c r="AJ1007">
        <f ca="1">MEDIAN2(AI1007,Analysis!$B$5,2)</f>
        <v>0</v>
      </c>
      <c r="AK1007">
        <f ca="1">AVERAGE2(AJ1007,Analysis!$B$6,2)</f>
        <v>0</v>
      </c>
      <c r="AL1007">
        <f ca="1">INTEGRAL2(R1007,$B1007,AL1006,R1006,$B1006,Analysis!$B$22)</f>
        <v>0.11900958192633357</v>
      </c>
      <c r="AM1007">
        <f>IF(AND(B1007&lt;Analysis!$B$40,B1007&gt;0),INTEGRAL2(AL1007,$B1007,AM1006,AL1006,$B1006,Analysis!$B$23),0)</f>
        <v>0</v>
      </c>
      <c r="AN1007">
        <f>IF($P1007,AM1007*Analysis!$B$30+Analysis!$B$31,0)</f>
        <v>0</v>
      </c>
      <c r="AO1007">
        <f>AN1007-'Flight Input'!$U1007</f>
        <v>0</v>
      </c>
      <c r="AQ1007">
        <f>Analysis!$B$36*'Flight Input'!U1007+IF('Flight Input'!U1007 &gt; 0,Analysis!$B$37,0)</f>
        <v>0</v>
      </c>
      <c r="AR1007">
        <f ca="1">_xlfn.COVARIANCE.P($AN$102:$AN$1102,'Flight Input'!U1007:U2007)</f>
        <v>0</v>
      </c>
    </row>
    <row r="1008" spans="1:44" x14ac:dyDescent="0.3">
      <c r="A1008">
        <v>1006</v>
      </c>
      <c r="B1008">
        <f>'Flight Input'!M1008</f>
        <v>24.071083000002545</v>
      </c>
      <c r="C1008">
        <f ca="1">INDIRECT(CONCATENATE("'Flight Input'!",Analysis!$B$2,A1008+2))</f>
        <v>9.8672021099999991</v>
      </c>
      <c r="D1008">
        <f t="shared" si="2039"/>
        <v>1.9830000004731119E-2</v>
      </c>
      <c r="F1008">
        <f t="shared" ca="1" si="2045"/>
        <v>237.13337020349323</v>
      </c>
      <c r="G1008">
        <f t="shared" ca="1" si="2046"/>
        <v>2852.0493771537645</v>
      </c>
      <c r="I1008">
        <f>SUM(D$2:D1008)/COUNT(D$2:D1008)</f>
        <v>2.3875231610345039E-2</v>
      </c>
      <c r="J1008">
        <f t="shared" si="2040"/>
        <v>0.83056785912555764</v>
      </c>
      <c r="L1008">
        <f ca="1">VARA(C$2:C1008)</f>
        <v>0.17030024925254639</v>
      </c>
      <c r="M1008">
        <f t="shared" ca="1" si="2041"/>
        <v>-8.5083569982533601E-3</v>
      </c>
      <c r="N1008">
        <f t="shared" ca="1" si="2047"/>
        <v>0.82121028724727774</v>
      </c>
      <c r="O1008" t="b">
        <f ca="1">IF(OR(O1007,M1008*MIN((B1008-B$2)*Analysis!$B$19,1)&gt;Analysis!$B$18),TRUE,FALSE)</f>
        <v>1</v>
      </c>
      <c r="P1008" t="b">
        <f>IF(OR('Flight Input'!N1008=3,'Flight Input'!N1008=9),TRUE,FALSE)</f>
        <v>0</v>
      </c>
      <c r="Q1008">
        <f ca="1">IF(O1008,Q1007,SUM(C$2:C1008)/COUNT(C$2:C1008))+(Analysis!$D$14-500)/1000000</f>
        <v>9.903064364117375</v>
      </c>
      <c r="R1008">
        <f t="shared" ca="1" si="2042"/>
        <v>-3.5862254117375869E-2</v>
      </c>
      <c r="S1008">
        <f t="shared" ca="1" si="2048"/>
        <v>0.11829843342701642</v>
      </c>
      <c r="T1008">
        <f>IF(P1008,T1007+S1008*$D1008,0)</f>
        <v>0</v>
      </c>
      <c r="U1008">
        <f>IF($P1008,T1008*Analysis!$B$28+Analysis!$B$29,0)</f>
        <v>0</v>
      </c>
      <c r="V1008">
        <f>U1008-'Flight Input'!$U1008</f>
        <v>0</v>
      </c>
      <c r="W1008">
        <f ca="1">MEDIAN2(R1008,Analysis!$B$5,2)</f>
        <v>-3.5862254117375869E-2</v>
      </c>
      <c r="X1008">
        <f t="shared" ref="X1008:Y1008" ca="1" si="2137">X1007+W1008*$D1008</f>
        <v>0.11829843342701642</v>
      </c>
      <c r="Y1008">
        <f t="shared" ca="1" si="2137"/>
        <v>-0.76692253322667303</v>
      </c>
      <c r="AA1008">
        <f ca="1">AVERAGE2(W1008,Analysis!$B$6,2)</f>
        <v>-3.5862254117375869E-2</v>
      </c>
      <c r="AB1008">
        <f t="shared" ref="AB1008:AC1008" ca="1" si="2138">AB1007+AA1008*$D1008</f>
        <v>0.11829843342701642</v>
      </c>
      <c r="AC1008">
        <f t="shared" ca="1" si="2138"/>
        <v>-0.76692253322667303</v>
      </c>
      <c r="AF1008">
        <f ca="1">IF(B1008&gt;0,C1008-Analysis!$B$14,0)</f>
        <v>1.4034718542847102E-2</v>
      </c>
      <c r="AG1008">
        <f ca="1">IF(B1008&gt;0,AG1007+AF1008*$D1008,0)</f>
        <v>0.4752367155551766</v>
      </c>
      <c r="AH1008">
        <f ca="1">IF(B1008&gt;0,AH1007+AG1008*$D1008,0)</f>
        <v>0.83341983454664226</v>
      </c>
      <c r="AI1008">
        <f ca="1">IF(AND(B1008&gt;Analysis!$B$39,B1008&lt;Analysis!$B$40),FilterInput(AF1008,Analysis!$B$34,Analysis!$B$35),0)</f>
        <v>0</v>
      </c>
      <c r="AJ1008">
        <f ca="1">MEDIAN2(AI1008,Analysis!$B$5,2)</f>
        <v>0</v>
      </c>
      <c r="AK1008">
        <f ca="1">AVERAGE2(AJ1008,Analysis!$B$6,2)</f>
        <v>0</v>
      </c>
      <c r="AL1008">
        <f ca="1">INTEGRAL2(R1008,$B1008,AL1007,R1007,$B1007,Analysis!$B$22)</f>
        <v>0.11829843342701633</v>
      </c>
      <c r="AM1008">
        <f>IF(AND(B1008&lt;Analysis!$B$40,B1008&gt;0),INTEGRAL2(AL1008,$B1008,AM1007,AL1007,$B1007,Analysis!$B$23),0)</f>
        <v>0</v>
      </c>
      <c r="AN1008">
        <f>IF($P1008,AM1008*Analysis!$B$30+Analysis!$B$31,0)</f>
        <v>0</v>
      </c>
      <c r="AO1008">
        <f>AN1008-'Flight Input'!$U1008</f>
        <v>0</v>
      </c>
      <c r="AQ1008">
        <f>Analysis!$B$36*'Flight Input'!U1008+IF('Flight Input'!U1008 &gt; 0,Analysis!$B$37,0)</f>
        <v>0</v>
      </c>
      <c r="AR1008">
        <f ca="1">_xlfn.COVARIANCE.P($AN$102:$AN$1102,'Flight Input'!U1008:U2008)</f>
        <v>0</v>
      </c>
    </row>
    <row r="1009" spans="1:44" x14ac:dyDescent="0.3">
      <c r="A1009">
        <v>1007</v>
      </c>
      <c r="B1009">
        <f>'Flight Input'!M1009</f>
        <v>24.08887799999502</v>
      </c>
      <c r="C1009">
        <f ca="1">INDIRECT(CONCATENATE("'Flight Input'!",Analysis!$B$2,A1009+2))</f>
        <v>9.85654845</v>
      </c>
      <c r="D1009">
        <f t="shared" si="2039"/>
        <v>1.7794999992474914E-2</v>
      </c>
      <c r="F1009">
        <f t="shared" ca="1" si="2045"/>
        <v>237.3087674830868</v>
      </c>
      <c r="G1009">
        <f t="shared" ca="1" si="2046"/>
        <v>2856.2722866693402</v>
      </c>
      <c r="I1009">
        <f>SUM(D$2:D1009)/COUNT(D$2:D1009)</f>
        <v>2.3869193644488168E-2</v>
      </c>
      <c r="J1009">
        <f t="shared" si="2040"/>
        <v>0.74552162329053384</v>
      </c>
      <c r="L1009">
        <f ca="1">VARA(C$2:C1009)</f>
        <v>0.17013254793053695</v>
      </c>
      <c r="M1009">
        <f t="shared" ca="1" si="2041"/>
        <v>-9.4240697994018626E-3</v>
      </c>
      <c r="N1009">
        <f t="shared" ca="1" si="2047"/>
        <v>-0.59868839586986811</v>
      </c>
      <c r="O1009" t="b">
        <f ca="1">IF(OR(O1008,M1009*MIN((B1009-B$2)*Analysis!$B$19,1)&gt;Analysis!$B$18),TRUE,FALSE)</f>
        <v>1</v>
      </c>
      <c r="P1009" t="b">
        <f>IF(OR('Flight Input'!N1009=3,'Flight Input'!N1009=9),TRUE,FALSE)</f>
        <v>0</v>
      </c>
      <c r="Q1009">
        <f ca="1">IF(O1009,Q1008,SUM(C$2:C1009)/COUNT(C$2:C1009))+(Analysis!$D$14-500)/1000000</f>
        <v>9.9031743641173744</v>
      </c>
      <c r="R1009">
        <f t="shared" ca="1" si="2042"/>
        <v>-4.6625914117374379E-2</v>
      </c>
      <c r="S1009">
        <f t="shared" ca="1" si="2048"/>
        <v>0.1174687252856486</v>
      </c>
      <c r="T1009">
        <f>IF(P1009,T1008+S1009*$D1009,0)</f>
        <v>0</v>
      </c>
      <c r="U1009">
        <f>IF($P1009,T1009*Analysis!$B$28+Analysis!$B$29,0)</f>
        <v>0</v>
      </c>
      <c r="V1009">
        <f>U1009-'Flight Input'!$U1009</f>
        <v>0</v>
      </c>
      <c r="W1009">
        <f ca="1">MEDIAN2(R1009,Analysis!$B$5,2)</f>
        <v>-4.6625914117374379E-2</v>
      </c>
      <c r="X1009">
        <f t="shared" ref="X1009:Y1009" ca="1" si="2139">X1008+W1009*$D1009</f>
        <v>0.1174687252856486</v>
      </c>
      <c r="Y1009">
        <f t="shared" ca="1" si="2139"/>
        <v>-0.76483217726109887</v>
      </c>
      <c r="AA1009">
        <f ca="1">AVERAGE2(W1009,Analysis!$B$6,2)</f>
        <v>-4.6625914117374379E-2</v>
      </c>
      <c r="AB1009">
        <f t="shared" ref="AB1009:AC1009" ca="1" si="2140">AB1008+AA1009*$D1009</f>
        <v>0.1174687252856486</v>
      </c>
      <c r="AC1009">
        <f t="shared" ca="1" si="2140"/>
        <v>-0.76483217726109887</v>
      </c>
      <c r="AF1009">
        <f ca="1">IF(B1009&gt;0,C1009-Analysis!$B$14,0)</f>
        <v>3.3810585428479811E-3</v>
      </c>
      <c r="AG1009">
        <f ca="1">IF(B1009&gt;0,AG1008+AF1009*$D1009,0)</f>
        <v>0.47529688149192112</v>
      </c>
      <c r="AH1009">
        <f ca="1">IF(B1009&gt;0,AH1008+AG1009*$D1009,0)</f>
        <v>0.84187774254921433</v>
      </c>
      <c r="AI1009">
        <f ca="1">IF(AND(B1009&gt;Analysis!$B$39,B1009&lt;Analysis!$B$40),FilterInput(AF1009,Analysis!$B$34,Analysis!$B$35),0)</f>
        <v>0</v>
      </c>
      <c r="AJ1009">
        <f ca="1">MEDIAN2(AI1009,Analysis!$B$5,2)</f>
        <v>0</v>
      </c>
      <c r="AK1009">
        <f ca="1">AVERAGE2(AJ1009,Analysis!$B$6,2)</f>
        <v>0</v>
      </c>
      <c r="AL1009">
        <f ca="1">INTEGRAL2(R1009,$B1009,AL1008,R1008,$B1008,Analysis!$B$22)</f>
        <v>0.11746872528564851</v>
      </c>
      <c r="AM1009">
        <f>IF(AND(B1009&lt;Analysis!$B$40,B1009&gt;0),INTEGRAL2(AL1009,$B1009,AM1008,AL1008,$B1008,Analysis!$B$23),0)</f>
        <v>0</v>
      </c>
      <c r="AN1009">
        <f>IF($P1009,AM1009*Analysis!$B$30+Analysis!$B$31,0)</f>
        <v>0</v>
      </c>
      <c r="AO1009">
        <f>AN1009-'Flight Input'!$U1009</f>
        <v>0</v>
      </c>
      <c r="AQ1009">
        <f>Analysis!$B$36*'Flight Input'!U1009+IF('Flight Input'!U1009 &gt; 0,Analysis!$B$37,0)</f>
        <v>0</v>
      </c>
      <c r="AR1009">
        <f ca="1">_xlfn.COVARIANCE.P($AN$102:$AN$1102,'Flight Input'!U1009:U2009)</f>
        <v>0</v>
      </c>
    </row>
    <row r="1010" spans="1:44" x14ac:dyDescent="0.3">
      <c r="A1010">
        <v>1008</v>
      </c>
      <c r="B1010">
        <f>'Flight Input'!M1010</f>
        <v>24.109505000000354</v>
      </c>
      <c r="C1010">
        <f ca="1">INDIRECT(CONCATENATE("'Flight Input'!",Analysis!$B$2,A1010+2))</f>
        <v>9.8449726500000008</v>
      </c>
      <c r="D1010">
        <f t="shared" si="2039"/>
        <v>2.0627000005333684E-2</v>
      </c>
      <c r="F1010">
        <f t="shared" ca="1" si="2045"/>
        <v>237.51183973399085</v>
      </c>
      <c r="G1010">
        <f t="shared" ca="1" si="2046"/>
        <v>2861.1714433888001</v>
      </c>
      <c r="I1010">
        <f>SUM(D$2:D1010)/COUNT(D$2:D1010)</f>
        <v>2.3865977182544559E-2</v>
      </c>
      <c r="J1010">
        <f t="shared" si="2040"/>
        <v>0.86428474508138542</v>
      </c>
      <c r="L1010">
        <f ca="1">VARA(C$2:C1010)</f>
        <v>0.16996617508498466</v>
      </c>
      <c r="M1010">
        <f t="shared" ca="1" si="2041"/>
        <v>-8.0657800702609445E-3</v>
      </c>
      <c r="N1010">
        <f t="shared" ca="1" si="2047"/>
        <v>-0.56119648989218029</v>
      </c>
      <c r="O1010" t="b">
        <f ca="1">IF(OR(O1009,M1010*MIN((B1010-B$2)*Analysis!$B$19,1)&gt;Analysis!$B$18),TRUE,FALSE)</f>
        <v>1</v>
      </c>
      <c r="P1010" t="b">
        <f>IF(OR('Flight Input'!N1010=3,'Flight Input'!N1010=9),TRUE,FALSE)</f>
        <v>0</v>
      </c>
      <c r="Q1010">
        <f ca="1">IF(O1010,Q1009,SUM(C$2:C1010)/COUNT(C$2:C1010))+(Analysis!$D$14-500)/1000000</f>
        <v>9.9032843641173738</v>
      </c>
      <c r="R1010">
        <f t="shared" ca="1" si="2042"/>
        <v>-5.8311714117373015E-2</v>
      </c>
      <c r="S1010">
        <f t="shared" ca="1" si="2048"/>
        <v>0.11626592955823853</v>
      </c>
      <c r="T1010">
        <f>IF(P1010,T1009+S1010*$D1010,0)</f>
        <v>0</v>
      </c>
      <c r="U1010">
        <f>IF($P1010,T1010*Analysis!$B$28+Analysis!$B$29,0)</f>
        <v>0</v>
      </c>
      <c r="V1010">
        <f>U1010-'Flight Input'!$U1010</f>
        <v>0</v>
      </c>
      <c r="W1010">
        <f ca="1">MEDIAN2(R1010,Analysis!$B$5,2)</f>
        <v>-5.8311714117373015E-2</v>
      </c>
      <c r="X1010">
        <f t="shared" ref="X1010:Y1010" ca="1" si="2141">X1009+W1010*$D1010</f>
        <v>0.11626592955823853</v>
      </c>
      <c r="Y1010">
        <f t="shared" ca="1" si="2141"/>
        <v>-0.762433959931481</v>
      </c>
      <c r="AA1010">
        <f ca="1">AVERAGE2(W1010,Analysis!$B$6,2)</f>
        <v>-5.8311714117373015E-2</v>
      </c>
      <c r="AB1010">
        <f t="shared" ref="AB1010:AC1010" ca="1" si="2142">AB1009+AA1010*$D1010</f>
        <v>0.11626592955823853</v>
      </c>
      <c r="AC1010">
        <f t="shared" ca="1" si="2142"/>
        <v>-0.762433959931481</v>
      </c>
      <c r="AF1010">
        <f ca="1">IF(B1010&gt;0,C1010-Analysis!$B$14,0)</f>
        <v>-8.1947414571512667E-3</v>
      </c>
      <c r="AG1010">
        <f ca="1">IF(B1010&gt;0,AG1009+AF1010*$D1010,0)</f>
        <v>0.47512784855984075</v>
      </c>
      <c r="AH1010">
        <f ca="1">IF(B1010&gt;0,AH1009+AG1010*$D1010,0)</f>
        <v>0.85167820468399236</v>
      </c>
      <c r="AI1010">
        <f ca="1">IF(AND(B1010&gt;Analysis!$B$39,B1010&lt;Analysis!$B$40),FilterInput(AF1010,Analysis!$B$34,Analysis!$B$35),0)</f>
        <v>0</v>
      </c>
      <c r="AJ1010">
        <f ca="1">MEDIAN2(AI1010,Analysis!$B$5,2)</f>
        <v>0</v>
      </c>
      <c r="AK1010">
        <f ca="1">AVERAGE2(AJ1010,Analysis!$B$6,2)</f>
        <v>0</v>
      </c>
      <c r="AL1010">
        <f ca="1">INTEGRAL2(R1010,$B1010,AL1009,R1009,$B1009,Analysis!$B$22)</f>
        <v>0.11626592955823845</v>
      </c>
      <c r="AM1010">
        <f>IF(AND(B1010&lt;Analysis!$B$40,B1010&gt;0),INTEGRAL2(AL1010,$B1010,AM1009,AL1009,$B1009,Analysis!$B$23),0)</f>
        <v>0</v>
      </c>
      <c r="AN1010">
        <f>IF($P1010,AM1010*Analysis!$B$30+Analysis!$B$31,0)</f>
        <v>0</v>
      </c>
      <c r="AO1010">
        <f>AN1010-'Flight Input'!$U1010</f>
        <v>0</v>
      </c>
      <c r="AQ1010">
        <f>Analysis!$B$36*'Flight Input'!U1010+IF('Flight Input'!U1010 &gt; 0,Analysis!$B$37,0)</f>
        <v>0</v>
      </c>
      <c r="AR1010">
        <f ca="1">_xlfn.COVARIANCE.P($AN$102:$AN$1102,'Flight Input'!U1010:U2010)</f>
        <v>0</v>
      </c>
    </row>
    <row r="1011" spans="1:44" x14ac:dyDescent="0.3">
      <c r="A1011">
        <v>1009</v>
      </c>
      <c r="B1011">
        <f>'Flight Input'!M1011</f>
        <v>24.130529000001843</v>
      </c>
      <c r="C1011">
        <f ca="1">INDIRECT(CONCATENATE("'Flight Input'!",Analysis!$B$2,A1011+2))</f>
        <v>9.8483472899999995</v>
      </c>
      <c r="D1011">
        <f t="shared" si="2039"/>
        <v>2.1024000001489185E-2</v>
      </c>
      <c r="F1011">
        <f t="shared" ca="1" si="2045"/>
        <v>237.71889138743049</v>
      </c>
      <c r="G1011">
        <f t="shared" ca="1" si="2046"/>
        <v>2866.1692453616834</v>
      </c>
      <c r="I1011">
        <f>SUM(D$2:D1011)/COUNT(D$2:D1011)</f>
        <v>2.3863160555011306E-2</v>
      </c>
      <c r="J1011">
        <f t="shared" si="2040"/>
        <v>0.88102328076044012</v>
      </c>
      <c r="L1011">
        <f ca="1">VARA(C$2:C1011)</f>
        <v>0.16979980936430505</v>
      </c>
      <c r="M1011">
        <f t="shared" ca="1" si="2041"/>
        <v>-7.9131335934083356E-3</v>
      </c>
      <c r="N1011">
        <f t="shared" ca="1" si="2047"/>
        <v>0.16051369861870854</v>
      </c>
      <c r="O1011" t="b">
        <f ca="1">IF(OR(O1010,M1011*MIN((B1011-B$2)*Analysis!$B$19,1)&gt;Analysis!$B$18),TRUE,FALSE)</f>
        <v>1</v>
      </c>
      <c r="P1011" t="b">
        <f>IF(OR('Flight Input'!N1011=3,'Flight Input'!N1011=9),TRUE,FALSE)</f>
        <v>0</v>
      </c>
      <c r="Q1011">
        <f ca="1">IF(O1011,Q1010,SUM(C$2:C1011)/COUNT(C$2:C1011))+(Analysis!$D$14-500)/1000000</f>
        <v>9.9033943641173732</v>
      </c>
      <c r="R1011">
        <f t="shared" ca="1" si="2042"/>
        <v>-5.504707411737364E-2</v>
      </c>
      <c r="S1011">
        <f t="shared" ca="1" si="2048"/>
        <v>0.11510861987191288</v>
      </c>
      <c r="T1011">
        <f>IF(P1011,T1010+S1011*$D1011,0)</f>
        <v>0</v>
      </c>
      <c r="U1011">
        <f>IF($P1011,T1011*Analysis!$B$28+Analysis!$B$29,0)</f>
        <v>0</v>
      </c>
      <c r="V1011">
        <f>U1011-'Flight Input'!$U1011</f>
        <v>0</v>
      </c>
      <c r="W1011">
        <f ca="1">MEDIAN2(R1011,Analysis!$B$5,2)</f>
        <v>-5.504707411737364E-2</v>
      </c>
      <c r="X1011">
        <f t="shared" ref="X1011:Y1011" ca="1" si="2143">X1010+W1011*$D1011</f>
        <v>0.11510861987191288</v>
      </c>
      <c r="Y1011">
        <f t="shared" ca="1" si="2143"/>
        <v>-0.76001391630712245</v>
      </c>
      <c r="AA1011">
        <f ca="1">AVERAGE2(W1011,Analysis!$B$6,2)</f>
        <v>-5.504707411737364E-2</v>
      </c>
      <c r="AB1011">
        <f t="shared" ref="AB1011:AC1011" ca="1" si="2144">AB1010+AA1011*$D1011</f>
        <v>0.11510861987191288</v>
      </c>
      <c r="AC1011">
        <f t="shared" ca="1" si="2144"/>
        <v>-0.76001391630712245</v>
      </c>
      <c r="AF1011">
        <f ca="1">IF(B1011&gt;0,C1011-Analysis!$B$14,0)</f>
        <v>-4.8201014571525036E-3</v>
      </c>
      <c r="AG1011">
        <f ca="1">IF(B1011&gt;0,AG1010+AF1011*$D1011,0)</f>
        <v>0.47502651074679841</v>
      </c>
      <c r="AH1011">
        <f ca="1">IF(B1011&gt;0,AH1010+AG1011*$D1011,0)</f>
        <v>0.86166516204664045</v>
      </c>
      <c r="AI1011">
        <f ca="1">IF(AND(B1011&gt;Analysis!$B$39,B1011&lt;Analysis!$B$40),FilterInput(AF1011,Analysis!$B$34,Analysis!$B$35),0)</f>
        <v>0</v>
      </c>
      <c r="AJ1011">
        <f ca="1">MEDIAN2(AI1011,Analysis!$B$5,2)</f>
        <v>0</v>
      </c>
      <c r="AK1011">
        <f ca="1">AVERAGE2(AJ1011,Analysis!$B$6,2)</f>
        <v>0</v>
      </c>
      <c r="AL1011">
        <f ca="1">INTEGRAL2(R1011,$B1011,AL1010,R1010,$B1010,Analysis!$B$22)</f>
        <v>0.1151086198719128</v>
      </c>
      <c r="AM1011">
        <f>IF(AND(B1011&lt;Analysis!$B$40,B1011&gt;0),INTEGRAL2(AL1011,$B1011,AM1010,AL1010,$B1010,Analysis!$B$23),0)</f>
        <v>0</v>
      </c>
      <c r="AN1011">
        <f>IF($P1011,AM1011*Analysis!$B$30+Analysis!$B$31,0)</f>
        <v>0</v>
      </c>
      <c r="AO1011">
        <f>AN1011-'Flight Input'!$U1011</f>
        <v>0</v>
      </c>
      <c r="AQ1011">
        <f>Analysis!$B$36*'Flight Input'!U1011+IF('Flight Input'!U1011 &gt; 0,Analysis!$B$37,0)</f>
        <v>0</v>
      </c>
      <c r="AR1011">
        <f ca="1">_xlfn.COVARIANCE.P($AN$102:$AN$1102,'Flight Input'!U1011:U2011)</f>
        <v>0</v>
      </c>
    </row>
    <row r="1012" spans="1:44" x14ac:dyDescent="0.3">
      <c r="A1012">
        <v>1010</v>
      </c>
      <c r="B1012">
        <f>'Flight Input'!M1012</f>
        <v>24.149757999999565</v>
      </c>
      <c r="C1012">
        <f ca="1">INDIRECT(CONCATENATE("'Flight Input'!",Analysis!$B$2,A1012+2))</f>
        <v>9.851820029999999</v>
      </c>
      <c r="D1012">
        <f t="shared" si="2039"/>
        <v>1.9228999997721985E-2</v>
      </c>
      <c r="F1012">
        <f t="shared" ca="1" si="2045"/>
        <v>237.90833203476492</v>
      </c>
      <c r="G1012">
        <f t="shared" ca="1" si="2046"/>
        <v>2870.7439846778379</v>
      </c>
      <c r="I1012">
        <f>SUM(D$2:D1012)/COUNT(D$2:D1012)</f>
        <v>2.3858572277231812E-2</v>
      </c>
      <c r="J1012">
        <f t="shared" si="2040"/>
        <v>0.80595769831844388</v>
      </c>
      <c r="L1012">
        <f ca="1">VARA(C$2:C1012)</f>
        <v>0.16963346599018028</v>
      </c>
      <c r="M1012">
        <f t="shared" ca="1" si="2041"/>
        <v>-8.6506513154339017E-3</v>
      </c>
      <c r="N1012">
        <f t="shared" ca="1" si="2047"/>
        <v>0.18059909513811567</v>
      </c>
      <c r="O1012" t="b">
        <f ca="1">IF(OR(O1011,M1012*MIN((B1012-B$2)*Analysis!$B$19,1)&gt;Analysis!$B$18),TRUE,FALSE)</f>
        <v>1</v>
      </c>
      <c r="P1012" t="b">
        <f>IF(OR('Flight Input'!N1012=3,'Flight Input'!N1012=9),TRUE,FALSE)</f>
        <v>0</v>
      </c>
      <c r="Q1012">
        <f ca="1">IF(O1012,Q1011,SUM(C$2:C1012)/COUNT(C$2:C1012))+(Analysis!$D$14-500)/1000000</f>
        <v>9.9035043641173726</v>
      </c>
      <c r="R1012">
        <f t="shared" ca="1" si="2042"/>
        <v>-5.1684334117373609E-2</v>
      </c>
      <c r="S1012">
        <f t="shared" ca="1" si="2048"/>
        <v>0.11411478181128765</v>
      </c>
      <c r="T1012">
        <f>IF(P1012,T1011+S1012*$D1012,0)</f>
        <v>0</v>
      </c>
      <c r="U1012">
        <f>IF($P1012,T1012*Analysis!$B$28+Analysis!$B$29,0)</f>
        <v>0</v>
      </c>
      <c r="V1012">
        <f>U1012-'Flight Input'!$U1012</f>
        <v>0</v>
      </c>
      <c r="W1012">
        <f ca="1">MEDIAN2(R1012,Analysis!$B$5,2)</f>
        <v>-5.1684334117373609E-2</v>
      </c>
      <c r="X1012">
        <f t="shared" ref="X1012:Y1012" ca="1" si="2145">X1011+W1012*$D1012</f>
        <v>0.11411478181128765</v>
      </c>
      <c r="Y1012">
        <f t="shared" ca="1" si="2145"/>
        <v>-0.75781960316793318</v>
      </c>
      <c r="AA1012">
        <f ca="1">AVERAGE2(W1012,Analysis!$B$6,2)</f>
        <v>-5.1684334117373609E-2</v>
      </c>
      <c r="AB1012">
        <f t="shared" ref="AB1012:AC1012" ca="1" si="2146">AB1011+AA1012*$D1012</f>
        <v>0.11411478181128765</v>
      </c>
      <c r="AC1012">
        <f t="shared" ca="1" si="2146"/>
        <v>-0.75781960316793318</v>
      </c>
      <c r="AF1012">
        <f ca="1">IF(B1012&gt;0,C1012-Analysis!$B$14,0)</f>
        <v>-1.3473614571530845E-3</v>
      </c>
      <c r="AG1012">
        <f ca="1">IF(B1012&gt;0,AG1011+AF1012*$D1012,0)</f>
        <v>0.4750006023333419</v>
      </c>
      <c r="AH1012">
        <f ca="1">IF(B1012&gt;0,AH1011+AG1012*$D1012,0)</f>
        <v>0.87079894862782625</v>
      </c>
      <c r="AI1012">
        <f ca="1">IF(AND(B1012&gt;Analysis!$B$39,B1012&lt;Analysis!$B$40),FilterInput(AF1012,Analysis!$B$34,Analysis!$B$35),0)</f>
        <v>0</v>
      </c>
      <c r="AJ1012">
        <f ca="1">MEDIAN2(AI1012,Analysis!$B$5,2)</f>
        <v>0</v>
      </c>
      <c r="AK1012">
        <f ca="1">AVERAGE2(AJ1012,Analysis!$B$6,2)</f>
        <v>0</v>
      </c>
      <c r="AL1012">
        <f ca="1">INTEGRAL2(R1012,$B1012,AL1011,R1011,$B1011,Analysis!$B$22)</f>
        <v>0.11411478181128756</v>
      </c>
      <c r="AM1012">
        <f>IF(AND(B1012&lt;Analysis!$B$40,B1012&gt;0),INTEGRAL2(AL1012,$B1012,AM1011,AL1011,$B1011,Analysis!$B$23),0)</f>
        <v>0</v>
      </c>
      <c r="AN1012">
        <f>IF($P1012,AM1012*Analysis!$B$30+Analysis!$B$31,0)</f>
        <v>0</v>
      </c>
      <c r="AO1012">
        <f>AN1012-'Flight Input'!$U1012</f>
        <v>0</v>
      </c>
      <c r="AQ1012">
        <f>Analysis!$B$36*'Flight Input'!U1012+IF('Flight Input'!U1012 &gt; 0,Analysis!$B$37,0)</f>
        <v>0</v>
      </c>
      <c r="AR1012">
        <f ca="1">_xlfn.COVARIANCE.P($AN$102:$AN$1102,'Flight Input'!U1012:U2012)</f>
        <v>0</v>
      </c>
    </row>
    <row r="1013" spans="1:44" x14ac:dyDescent="0.3">
      <c r="A1013">
        <v>1011</v>
      </c>
      <c r="B1013">
        <f>'Flight Input'!M1013</f>
        <v>24.169351999997161</v>
      </c>
      <c r="C1013">
        <f ca="1">INDIRECT(CONCATENATE("'Flight Input'!",Analysis!$B$2,A1013+2))</f>
        <v>9.85001499</v>
      </c>
      <c r="D1013">
        <f t="shared" si="2039"/>
        <v>1.9593999997596256E-2</v>
      </c>
      <c r="F1013">
        <f t="shared" ca="1" si="2045"/>
        <v>238.1013332284553</v>
      </c>
      <c r="G1013">
        <f t="shared" ca="1" si="2046"/>
        <v>2875.409342200544</v>
      </c>
      <c r="I1013">
        <f>SUM(D$2:D1013)/COUNT(D$2:D1013)</f>
        <v>2.3854354104848392E-2</v>
      </c>
      <c r="J1013">
        <f t="shared" si="2040"/>
        <v>0.82140140585964472</v>
      </c>
      <c r="L1013">
        <f ca="1">VARA(C$2:C1013)</f>
        <v>0.16946760237500721</v>
      </c>
      <c r="M1013">
        <f t="shared" ca="1" si="2041"/>
        <v>-8.4650206794638777E-3</v>
      </c>
      <c r="N1013">
        <f t="shared" ca="1" si="2047"/>
        <v>-9.2122078198446616E-2</v>
      </c>
      <c r="O1013" t="b">
        <f ca="1">IF(OR(O1012,M1013*MIN((B1013-B$2)*Analysis!$B$19,1)&gt;Analysis!$B$18),TRUE,FALSE)</f>
        <v>1</v>
      </c>
      <c r="P1013" t="b">
        <f>IF(OR('Flight Input'!N1013=3,'Flight Input'!N1013=9),TRUE,FALSE)</f>
        <v>0</v>
      </c>
      <c r="Q1013">
        <f ca="1">IF(O1013,Q1012,SUM(C$2:C1013)/COUNT(C$2:C1013))+(Analysis!$D$14-500)/1000000</f>
        <v>9.9036143641173719</v>
      </c>
      <c r="R1013">
        <f t="shared" ca="1" si="2042"/>
        <v>-5.3599374117371923E-2</v>
      </c>
      <c r="S1013">
        <f t="shared" ca="1" si="2048"/>
        <v>0.1130645556749607</v>
      </c>
      <c r="T1013">
        <f>IF(P1013,T1012+S1013*$D1013,0)</f>
        <v>0</v>
      </c>
      <c r="U1013">
        <f>IF($P1013,T1013*Analysis!$B$28+Analysis!$B$29,0)</f>
        <v>0</v>
      </c>
      <c r="V1013">
        <f>U1013-'Flight Input'!$U1013</f>
        <v>0</v>
      </c>
      <c r="W1013">
        <f ca="1">MEDIAN2(R1013,Analysis!$B$5,2)</f>
        <v>-5.3599374117371923E-2</v>
      </c>
      <c r="X1013">
        <f t="shared" ref="X1013:Y1013" ca="1" si="2147">X1012+W1013*$D1013</f>
        <v>0.1130645556749607</v>
      </c>
      <c r="Y1013">
        <f t="shared" ca="1" si="2147"/>
        <v>-0.75560421626430974</v>
      </c>
      <c r="AA1013">
        <f ca="1">AVERAGE2(W1013,Analysis!$B$6,2)</f>
        <v>-5.3599374117371923E-2</v>
      </c>
      <c r="AB1013">
        <f t="shared" ref="AB1013:AC1013" ca="1" si="2148">AB1012+AA1013*$D1013</f>
        <v>0.1130645556749607</v>
      </c>
      <c r="AC1013">
        <f t="shared" ca="1" si="2148"/>
        <v>-0.75560421626430974</v>
      </c>
      <c r="AF1013">
        <f ca="1">IF(B1013&gt;0,C1013-Analysis!$B$14,0)</f>
        <v>-3.1524014571520098E-3</v>
      </c>
      <c r="AG1013">
        <f ca="1">IF(B1013&gt;0,AG1012+AF1013*$D1013,0)</f>
        <v>0.47493883417919802</v>
      </c>
      <c r="AH1013">
        <f ca="1">IF(B1013&gt;0,AH1012+AG1013*$D1013,0)</f>
        <v>0.88010490014359177</v>
      </c>
      <c r="AI1013">
        <f ca="1">IF(AND(B1013&gt;Analysis!$B$39,B1013&lt;Analysis!$B$40),FilterInput(AF1013,Analysis!$B$34,Analysis!$B$35),0)</f>
        <v>0</v>
      </c>
      <c r="AJ1013">
        <f ca="1">MEDIAN2(AI1013,Analysis!$B$5,2)</f>
        <v>0</v>
      </c>
      <c r="AK1013">
        <f ca="1">AVERAGE2(AJ1013,Analysis!$B$6,2)</f>
        <v>0</v>
      </c>
      <c r="AL1013">
        <f ca="1">INTEGRAL2(R1013,$B1013,AL1012,R1012,$B1012,Analysis!$B$22)</f>
        <v>0.11306455567496061</v>
      </c>
      <c r="AM1013">
        <f>IF(AND(B1013&lt;Analysis!$B$40,B1013&gt;0),INTEGRAL2(AL1013,$B1013,AM1012,AL1012,$B1012,Analysis!$B$23),0)</f>
        <v>0</v>
      </c>
      <c r="AN1013">
        <f>IF($P1013,AM1013*Analysis!$B$30+Analysis!$B$31,0)</f>
        <v>0</v>
      </c>
      <c r="AO1013">
        <f>AN1013-'Flight Input'!$U1013</f>
        <v>0</v>
      </c>
      <c r="AQ1013">
        <f>Analysis!$B$36*'Flight Input'!U1013+IF('Flight Input'!U1013 &gt; 0,Analysis!$B$37,0)</f>
        <v>0</v>
      </c>
      <c r="AR1013">
        <f ca="1">_xlfn.COVARIANCE.P($AN$102:$AN$1102,'Flight Input'!U1013:U2013)</f>
        <v>0</v>
      </c>
    </row>
    <row r="1014" spans="1:44" x14ac:dyDescent="0.3">
      <c r="A1014">
        <v>1012</v>
      </c>
      <c r="B1014">
        <f>'Flight Input'!M1014</f>
        <v>24.185184999994817</v>
      </c>
      <c r="C1014">
        <f ca="1">INDIRECT(CONCATENATE("'Flight Input'!",Analysis!$B$2,A1014+2))</f>
        <v>9.8487887399999998</v>
      </c>
      <c r="D1014">
        <f t="shared" si="2039"/>
        <v>1.5832999997655861E-2</v>
      </c>
      <c r="F1014">
        <f t="shared" ca="1" si="2045"/>
        <v>238.25726910055263</v>
      </c>
      <c r="G1014">
        <f t="shared" ca="1" si="2046"/>
        <v>2879.1816695416546</v>
      </c>
      <c r="I1014">
        <f>SUM(D$2:D1014)/COUNT(D$2:D1014)</f>
        <v>2.3846427865612037E-2</v>
      </c>
      <c r="J1014">
        <f t="shared" si="2040"/>
        <v>0.66395688641014394</v>
      </c>
      <c r="L1014">
        <f ca="1">VARA(C$2:C1014)</f>
        <v>0.16930217097205758</v>
      </c>
      <c r="M1014">
        <f t="shared" ca="1" si="2041"/>
        <v>-1.0448519104031599E-2</v>
      </c>
      <c r="N1014">
        <f t="shared" ca="1" si="2047"/>
        <v>-7.744899893777285E-2</v>
      </c>
      <c r="O1014" t="b">
        <f ca="1">IF(OR(O1013,M1014*MIN((B1014-B$2)*Analysis!$B$19,1)&gt;Analysis!$B$18),TRUE,FALSE)</f>
        <v>1</v>
      </c>
      <c r="P1014" t="b">
        <f>IF(OR('Flight Input'!N1014=3,'Flight Input'!N1014=9),TRUE,FALSE)</f>
        <v>0</v>
      </c>
      <c r="Q1014">
        <f ca="1">IF(O1014,Q1013,SUM(C$2:C1014)/COUNT(C$2:C1014))+(Analysis!$D$14-500)/1000000</f>
        <v>9.9037243641173713</v>
      </c>
      <c r="R1014">
        <f t="shared" ca="1" si="2042"/>
        <v>-5.4935624117371518E-2</v>
      </c>
      <c r="S1014">
        <f t="shared" ca="1" si="2048"/>
        <v>0.11219475993843912</v>
      </c>
      <c r="T1014">
        <f>IF(P1014,T1013+S1014*$D1014,0)</f>
        <v>0</v>
      </c>
      <c r="U1014">
        <f>IF($P1014,T1014*Analysis!$B$28+Analysis!$B$29,0)</f>
        <v>0</v>
      </c>
      <c r="V1014">
        <f>U1014-'Flight Input'!$U1014</f>
        <v>0</v>
      </c>
      <c r="W1014">
        <f ca="1">MEDIAN2(R1014,Analysis!$B$5,2)</f>
        <v>-5.4935624117371518E-2</v>
      </c>
      <c r="X1014">
        <f t="shared" ref="X1014:Y1014" ca="1" si="2149">X1013+W1014*$D1014</f>
        <v>0.11219475993843912</v>
      </c>
      <c r="Y1014">
        <f t="shared" ca="1" si="2149"/>
        <v>-0.75382783663046737</v>
      </c>
      <c r="AA1014">
        <f ca="1">AVERAGE2(W1014,Analysis!$B$6,2)</f>
        <v>-5.4935624117371518E-2</v>
      </c>
      <c r="AB1014">
        <f t="shared" ref="AB1014:AC1014" ca="1" si="2150">AB1013+AA1014*$D1014</f>
        <v>0.11219475993843912</v>
      </c>
      <c r="AC1014">
        <f t="shared" ca="1" si="2150"/>
        <v>-0.75382783663046737</v>
      </c>
      <c r="AF1014">
        <f ca="1">IF(B1014&gt;0,C1014-Analysis!$B$14,0)</f>
        <v>-4.3786514571522162E-3</v>
      </c>
      <c r="AG1014">
        <f ca="1">IF(B1014&gt;0,AG1013+AF1014*$D1014,0)</f>
        <v>0.4748695069906872</v>
      </c>
      <c r="AH1014">
        <f ca="1">IF(B1014&gt;0,AH1013+AG1014*$D1014,0)</f>
        <v>0.88762350904666221</v>
      </c>
      <c r="AI1014">
        <f ca="1">IF(AND(B1014&gt;Analysis!$B$39,B1014&lt;Analysis!$B$40),FilterInput(AF1014,Analysis!$B$34,Analysis!$B$35),0)</f>
        <v>0</v>
      </c>
      <c r="AJ1014">
        <f ca="1">MEDIAN2(AI1014,Analysis!$B$5,2)</f>
        <v>0</v>
      </c>
      <c r="AK1014">
        <f ca="1">AVERAGE2(AJ1014,Analysis!$B$6,2)</f>
        <v>0</v>
      </c>
      <c r="AL1014">
        <f ca="1">INTEGRAL2(R1014,$B1014,AL1013,R1013,$B1013,Analysis!$B$22)</f>
        <v>0.11219475993843904</v>
      </c>
      <c r="AM1014">
        <f>IF(AND(B1014&lt;Analysis!$B$40,B1014&gt;0),INTEGRAL2(AL1014,$B1014,AM1013,AL1013,$B1013,Analysis!$B$23),0)</f>
        <v>0</v>
      </c>
      <c r="AN1014">
        <f>IF($P1014,AM1014*Analysis!$B$30+Analysis!$B$31,0)</f>
        <v>0</v>
      </c>
      <c r="AO1014">
        <f>AN1014-'Flight Input'!$U1014</f>
        <v>0</v>
      </c>
      <c r="AQ1014">
        <f>Analysis!$B$36*'Flight Input'!U1014+IF('Flight Input'!U1014 &gt; 0,Analysis!$B$37,0)</f>
        <v>0</v>
      </c>
      <c r="AR1014">
        <f ca="1">_xlfn.COVARIANCE.P($AN$102:$AN$1102,'Flight Input'!U1014:U2014)</f>
        <v>0</v>
      </c>
    </row>
    <row r="1015" spans="1:44" x14ac:dyDescent="0.3">
      <c r="A1015">
        <v>1013</v>
      </c>
      <c r="B1015">
        <f>'Flight Input'!M1015</f>
        <v>24.210292000003392</v>
      </c>
      <c r="C1015">
        <f ca="1">INDIRECT(CONCATENATE("'Flight Input'!",Analysis!$B$2,A1015+2))</f>
        <v>9.866015100000002</v>
      </c>
      <c r="D1015">
        <f t="shared" si="2039"/>
        <v>2.5107000008574687E-2</v>
      </c>
      <c r="F1015">
        <f t="shared" ca="1" si="2045"/>
        <v>238.50497514175294</v>
      </c>
      <c r="G1015">
        <f t="shared" ca="1" si="2046"/>
        <v>2885.1698139545838</v>
      </c>
      <c r="I1015">
        <f>SUM(D$2:D1015)/COUNT(D$2:D1015)</f>
        <v>2.3847672260619898E-2</v>
      </c>
      <c r="J1015">
        <f t="shared" si="2040"/>
        <v>1.0528071559434478</v>
      </c>
      <c r="L1015">
        <f ca="1">VARA(C$2:C1015)</f>
        <v>0.16913581684284756</v>
      </c>
      <c r="M1015">
        <f t="shared" ca="1" si="2041"/>
        <v>-6.6258067133945523E-3</v>
      </c>
      <c r="N1015">
        <f t="shared" ca="1" si="2047"/>
        <v>0.68611781551435735</v>
      </c>
      <c r="O1015" t="b">
        <f ca="1">IF(OR(O1014,M1015*MIN((B1015-B$2)*Analysis!$B$19,1)&gt;Analysis!$B$18),TRUE,FALSE)</f>
        <v>1</v>
      </c>
      <c r="P1015" t="b">
        <f>IF(OR('Flight Input'!N1015=3,'Flight Input'!N1015=9),TRUE,FALSE)</f>
        <v>0</v>
      </c>
      <c r="Q1015">
        <f ca="1">IF(O1015,Q1014,SUM(C$2:C1015)/COUNT(C$2:C1015))+(Analysis!$D$14-500)/1000000</f>
        <v>9.9038343641173707</v>
      </c>
      <c r="R1015">
        <f t="shared" ca="1" si="2042"/>
        <v>-3.7819264117368689E-2</v>
      </c>
      <c r="S1015">
        <f t="shared" ca="1" si="2048"/>
        <v>0.11124523167392006</v>
      </c>
      <c r="T1015">
        <f>IF(P1015,T1014+S1015*$D1015,0)</f>
        <v>0</v>
      </c>
      <c r="U1015">
        <f>IF($P1015,T1015*Analysis!$B$28+Analysis!$B$29,0)</f>
        <v>0</v>
      </c>
      <c r="V1015">
        <f>U1015-'Flight Input'!$U1015</f>
        <v>0</v>
      </c>
      <c r="W1015">
        <f ca="1">MEDIAN2(R1015,Analysis!$B$5,2)</f>
        <v>-3.7819264117368689E-2</v>
      </c>
      <c r="X1015">
        <f t="shared" ref="X1015:Y1015" ca="1" si="2151">X1014+W1015*$D1015</f>
        <v>0.11124523167392006</v>
      </c>
      <c r="Y1015">
        <f t="shared" ca="1" si="2151"/>
        <v>-0.75103480259787636</v>
      </c>
      <c r="AA1015">
        <f ca="1">AVERAGE2(W1015,Analysis!$B$6,2)</f>
        <v>-3.7819264117368689E-2</v>
      </c>
      <c r="AB1015">
        <f t="shared" ref="AB1015:AC1015" ca="1" si="2152">AB1014+AA1015*$D1015</f>
        <v>0.11124523167392006</v>
      </c>
      <c r="AC1015">
        <f t="shared" ca="1" si="2152"/>
        <v>-0.75103480259787636</v>
      </c>
      <c r="AF1015">
        <f ca="1">IF(B1015&gt;0,C1015-Analysis!$B$14,0)</f>
        <v>1.284770854285E-2</v>
      </c>
      <c r="AG1015">
        <f ca="1">IF(B1015&gt;0,AG1014+AF1015*$D1015,0)</f>
        <v>0.47519207440918271</v>
      </c>
      <c r="AH1015">
        <f ca="1">IF(B1015&gt;0,AH1014+AG1015*$D1015,0)</f>
        <v>0.89955415646292813</v>
      </c>
      <c r="AI1015">
        <f ca="1">IF(AND(B1015&gt;Analysis!$B$39,B1015&lt;Analysis!$B$40),FilterInput(AF1015,Analysis!$B$34,Analysis!$B$35),0)</f>
        <v>0</v>
      </c>
      <c r="AJ1015">
        <f ca="1">MEDIAN2(AI1015,Analysis!$B$5,2)</f>
        <v>0</v>
      </c>
      <c r="AK1015">
        <f ca="1">AVERAGE2(AJ1015,Analysis!$B$6,2)</f>
        <v>0</v>
      </c>
      <c r="AL1015">
        <f ca="1">INTEGRAL2(R1015,$B1015,AL1014,R1014,$B1014,Analysis!$B$22)</f>
        <v>0.11124523167391998</v>
      </c>
      <c r="AM1015">
        <f>IF(AND(B1015&lt;Analysis!$B$40,B1015&gt;0),INTEGRAL2(AL1015,$B1015,AM1014,AL1014,$B1014,Analysis!$B$23),0)</f>
        <v>0</v>
      </c>
      <c r="AN1015">
        <f>IF($P1015,AM1015*Analysis!$B$30+Analysis!$B$31,0)</f>
        <v>0</v>
      </c>
      <c r="AO1015">
        <f>AN1015-'Flight Input'!$U1015</f>
        <v>0</v>
      </c>
      <c r="AQ1015">
        <f>Analysis!$B$36*'Flight Input'!U1015+IF('Flight Input'!U1015 &gt; 0,Analysis!$B$37,0)</f>
        <v>0</v>
      </c>
      <c r="AR1015">
        <f ca="1">_xlfn.COVARIANCE.P($AN$102:$AN$1102,'Flight Input'!U1015:U2015)</f>
        <v>0</v>
      </c>
    </row>
    <row r="1016" spans="1:44" x14ac:dyDescent="0.3">
      <c r="A1016">
        <v>1014</v>
      </c>
      <c r="B1016">
        <f>'Flight Input'!M1016</f>
        <v>24.230257000002894</v>
      </c>
      <c r="C1016">
        <f ca="1">INDIRECT(CONCATENATE("'Flight Input'!",Analysis!$B$2,A1016+2))</f>
        <v>9.8563816800000019</v>
      </c>
      <c r="D1016">
        <f t="shared" si="2039"/>
        <v>1.9964999999501742E-2</v>
      </c>
      <c r="F1016">
        <f t="shared" ca="1" si="2045"/>
        <v>238.70175780198923</v>
      </c>
      <c r="G1016">
        <f t="shared" ca="1" si="2046"/>
        <v>2889.9354945489818</v>
      </c>
      <c r="I1016">
        <f>SUM(D$2:D1016)/COUNT(D$2:D1016)</f>
        <v>2.3843843195273627E-2</v>
      </c>
      <c r="J1016">
        <f t="shared" si="2040"/>
        <v>0.83732307061385325</v>
      </c>
      <c r="L1016">
        <f ca="1">VARA(C$2:C1016)</f>
        <v>0.16897041245719596</v>
      </c>
      <c r="M1016">
        <f t="shared" ca="1" si="2041"/>
        <v>-8.284717538478828E-3</v>
      </c>
      <c r="N1016">
        <f t="shared" ca="1" si="2047"/>
        <v>-0.48251540196546616</v>
      </c>
      <c r="O1016" t="b">
        <f ca="1">IF(OR(O1015,M1016*MIN((B1016-B$2)*Analysis!$B$19,1)&gt;Analysis!$B$18),TRUE,FALSE)</f>
        <v>1</v>
      </c>
      <c r="P1016" t="b">
        <f>IF(OR('Flight Input'!N1016=3,'Flight Input'!N1016=9),TRUE,FALSE)</f>
        <v>0</v>
      </c>
      <c r="Q1016">
        <f ca="1">IF(O1016,Q1015,SUM(C$2:C1016)/COUNT(C$2:C1016))+(Analysis!$D$14-500)/1000000</f>
        <v>9.9039443641173701</v>
      </c>
      <c r="R1016">
        <f t="shared" ca="1" si="2042"/>
        <v>-4.7562684117368192E-2</v>
      </c>
      <c r="S1016">
        <f t="shared" ca="1" si="2048"/>
        <v>0.1102956426855405</v>
      </c>
      <c r="T1016">
        <f>IF(P1016,T1015+S1016*$D1016,0)</f>
        <v>0</v>
      </c>
      <c r="U1016">
        <f>IF($P1016,T1016*Analysis!$B$28+Analysis!$B$29,0)</f>
        <v>0</v>
      </c>
      <c r="V1016">
        <f>U1016-'Flight Input'!$U1016</f>
        <v>0</v>
      </c>
      <c r="W1016">
        <f ca="1">MEDIAN2(R1016,Analysis!$B$5,2)</f>
        <v>-4.7562684117368192E-2</v>
      </c>
      <c r="X1016">
        <f t="shared" ref="X1016:Y1016" ca="1" si="2153">X1015+W1016*$D1016</f>
        <v>0.1102956426855405</v>
      </c>
      <c r="Y1016">
        <f t="shared" ca="1" si="2153"/>
        <v>-0.74883275009171446</v>
      </c>
      <c r="AA1016">
        <f ca="1">AVERAGE2(W1016,Analysis!$B$6,2)</f>
        <v>-4.7562684117368192E-2</v>
      </c>
      <c r="AB1016">
        <f t="shared" ref="AB1016:AC1016" ca="1" si="2154">AB1015+AA1016*$D1016</f>
        <v>0.1102956426855405</v>
      </c>
      <c r="AC1016">
        <f t="shared" ca="1" si="2154"/>
        <v>-0.74883275009171446</v>
      </c>
      <c r="AF1016">
        <f ca="1">IF(B1016&gt;0,C1016-Analysis!$B$14,0)</f>
        <v>3.2142885428498857E-3</v>
      </c>
      <c r="AG1016">
        <f ca="1">IF(B1016&gt;0,AG1015+AF1016*$D1016,0)</f>
        <v>0.47525624767993913</v>
      </c>
      <c r="AH1016">
        <f ca="1">IF(B1016&gt;0,AH1015+AG1016*$D1016,0)</f>
        <v>0.90904264744762131</v>
      </c>
      <c r="AI1016">
        <f ca="1">IF(AND(B1016&gt;Analysis!$B$39,B1016&lt;Analysis!$B$40),FilterInput(AF1016,Analysis!$B$34,Analysis!$B$35),0)</f>
        <v>0</v>
      </c>
      <c r="AJ1016">
        <f ca="1">MEDIAN2(AI1016,Analysis!$B$5,2)</f>
        <v>0</v>
      </c>
      <c r="AK1016">
        <f ca="1">AVERAGE2(AJ1016,Analysis!$B$6,2)</f>
        <v>0</v>
      </c>
      <c r="AL1016">
        <f ca="1">INTEGRAL2(R1016,$B1016,AL1015,R1015,$B1015,Analysis!$B$22)</f>
        <v>0.11029564268554042</v>
      </c>
      <c r="AM1016">
        <f>IF(AND(B1016&lt;Analysis!$B$40,B1016&gt;0),INTEGRAL2(AL1016,$B1016,AM1015,AL1015,$B1015,Analysis!$B$23),0)</f>
        <v>0</v>
      </c>
      <c r="AN1016">
        <f>IF($P1016,AM1016*Analysis!$B$30+Analysis!$B$31,0)</f>
        <v>0</v>
      </c>
      <c r="AO1016">
        <f>AN1016-'Flight Input'!$U1016</f>
        <v>0</v>
      </c>
      <c r="AQ1016">
        <f>Analysis!$B$36*'Flight Input'!U1016+IF('Flight Input'!U1016 &gt; 0,Analysis!$B$37,0)</f>
        <v>0</v>
      </c>
      <c r="AR1016">
        <f ca="1">_xlfn.COVARIANCE.P($AN$102:$AN$1102,'Flight Input'!U1016:U2016)</f>
        <v>0</v>
      </c>
    </row>
    <row r="1017" spans="1:44" x14ac:dyDescent="0.3">
      <c r="A1017">
        <v>1015</v>
      </c>
      <c r="B1017">
        <f>'Flight Input'!M1017</f>
        <v>24.251063000003342</v>
      </c>
      <c r="C1017">
        <f ca="1">INDIRECT(CONCATENATE("'Flight Input'!",Analysis!$B$2,A1017+2))</f>
        <v>9.8486219700000017</v>
      </c>
      <c r="D1017">
        <f t="shared" si="2039"/>
        <v>2.0806000000447966E-2</v>
      </c>
      <c r="F1017">
        <f t="shared" ca="1" si="2045"/>
        <v>238.90666823070146</v>
      </c>
      <c r="G1017">
        <f t="shared" ca="1" si="2046"/>
        <v>2894.9061866882967</v>
      </c>
      <c r="I1017">
        <f>SUM(D$2:D1017)/COUNT(D$2:D1017)</f>
        <v>2.3840850246313206E-2</v>
      </c>
      <c r="J1017">
        <f t="shared" si="2040"/>
        <v>0.87270377463427273</v>
      </c>
      <c r="L1017">
        <f ca="1">VARA(C$2:C1017)</f>
        <v>0.16880596497625289</v>
      </c>
      <c r="M1017">
        <f t="shared" ca="1" si="2041"/>
        <v>-7.9038489349002455E-3</v>
      </c>
      <c r="N1017">
        <f t="shared" ca="1" si="2047"/>
        <v>-0.37295539747347523</v>
      </c>
      <c r="O1017" t="b">
        <f ca="1">IF(OR(O1016,M1017*MIN((B1017-B$2)*Analysis!$B$19,1)&gt;Analysis!$B$18),TRUE,FALSE)</f>
        <v>1</v>
      </c>
      <c r="P1017" t="b">
        <f>IF(OR('Flight Input'!N1017=3,'Flight Input'!N1017=9),TRUE,FALSE)</f>
        <v>0</v>
      </c>
      <c r="Q1017">
        <f ca="1">IF(O1017,Q1016,SUM(C$2:C1017)/COUNT(C$2:C1017))+(Analysis!$D$14-500)/1000000</f>
        <v>9.9040543641173695</v>
      </c>
      <c r="R1017">
        <f t="shared" ca="1" si="2042"/>
        <v>-5.5432394117367778E-2</v>
      </c>
      <c r="S1017">
        <f t="shared" ca="1" si="2048"/>
        <v>0.10914231629350972</v>
      </c>
      <c r="T1017">
        <f>IF(P1017,T1016+S1017*$D1017,0)</f>
        <v>0</v>
      </c>
      <c r="U1017">
        <f>IF($P1017,T1017*Analysis!$B$28+Analysis!$B$29,0)</f>
        <v>0</v>
      </c>
      <c r="V1017">
        <f>U1017-'Flight Input'!$U1017</f>
        <v>0</v>
      </c>
      <c r="W1017">
        <f ca="1">MEDIAN2(R1017,Analysis!$B$5,2)</f>
        <v>-5.5432394117367778E-2</v>
      </c>
      <c r="X1017">
        <f t="shared" ref="X1017:Y1017" ca="1" si="2155">X1016+W1017*$D1017</f>
        <v>0.10914231629350972</v>
      </c>
      <c r="Y1017">
        <f t="shared" ca="1" si="2155"/>
        <v>-0.74656193505886281</v>
      </c>
      <c r="AA1017">
        <f ca="1">AVERAGE2(W1017,Analysis!$B$6,2)</f>
        <v>-5.5432394117367778E-2</v>
      </c>
      <c r="AB1017">
        <f t="shared" ref="AB1017:AC1017" ca="1" si="2156">AB1016+AA1017*$D1017</f>
        <v>0.10914231629350972</v>
      </c>
      <c r="AC1017">
        <f t="shared" ca="1" si="2156"/>
        <v>-0.74656193505886281</v>
      </c>
      <c r="AF1017">
        <f ca="1">IF(B1017&gt;0,C1017-Analysis!$B$14,0)</f>
        <v>-4.5454214571503115E-3</v>
      </c>
      <c r="AG1017">
        <f ca="1">IF(B1017&gt;0,AG1016+AF1017*$D1017,0)</f>
        <v>0.47516167564109962</v>
      </c>
      <c r="AH1017">
        <f ca="1">IF(B1017&gt;0,AH1016+AG1017*$D1017,0)</f>
        <v>0.91892886127122286</v>
      </c>
      <c r="AI1017">
        <f ca="1">IF(AND(B1017&gt;Analysis!$B$39,B1017&lt;Analysis!$B$40),FilterInput(AF1017,Analysis!$B$34,Analysis!$B$35),0)</f>
        <v>0</v>
      </c>
      <c r="AJ1017">
        <f ca="1">MEDIAN2(AI1017,Analysis!$B$5,2)</f>
        <v>0</v>
      </c>
      <c r="AK1017">
        <f ca="1">AVERAGE2(AJ1017,Analysis!$B$6,2)</f>
        <v>0</v>
      </c>
      <c r="AL1017">
        <f ca="1">INTEGRAL2(R1017,$B1017,AL1016,R1016,$B1016,Analysis!$B$22)</f>
        <v>0.10914231629350964</v>
      </c>
      <c r="AM1017">
        <f>IF(AND(B1017&lt;Analysis!$B$40,B1017&gt;0),INTEGRAL2(AL1017,$B1017,AM1016,AL1016,$B1016,Analysis!$B$23),0)</f>
        <v>0</v>
      </c>
      <c r="AN1017">
        <f>IF($P1017,AM1017*Analysis!$B$30+Analysis!$B$31,0)</f>
        <v>0</v>
      </c>
      <c r="AO1017">
        <f>AN1017-'Flight Input'!$U1017</f>
        <v>0</v>
      </c>
      <c r="AQ1017">
        <f>Analysis!$B$36*'Flight Input'!U1017+IF('Flight Input'!U1017 &gt; 0,Analysis!$B$37,0)</f>
        <v>0</v>
      </c>
      <c r="AR1017">
        <f ca="1">_xlfn.COVARIANCE.P($AN$102:$AN$1102,'Flight Input'!U1017:U2017)</f>
        <v>0</v>
      </c>
    </row>
    <row r="1018" spans="1:44" x14ac:dyDescent="0.3">
      <c r="A1018">
        <v>1016</v>
      </c>
      <c r="B1018">
        <f>'Flight Input'!M1018</f>
        <v>24.260286999997334</v>
      </c>
      <c r="C1018">
        <f ca="1">INDIRECT(CONCATENATE("'Flight Input'!",Analysis!$B$2,A1018+2))</f>
        <v>9.8281681200000008</v>
      </c>
      <c r="D1018">
        <f t="shared" si="2039"/>
        <v>9.2239999939920381E-3</v>
      </c>
      <c r="F1018">
        <f t="shared" ca="1" si="2045"/>
        <v>238.9973232533813</v>
      </c>
      <c r="G1018">
        <f t="shared" ca="1" si="2046"/>
        <v>2897.1106979965498</v>
      </c>
      <c r="I1018">
        <f>SUM(D$2:D1018)/COUNT(D$2:D1018)</f>
        <v>2.3826463582679033E-2</v>
      </c>
      <c r="J1018">
        <f t="shared" si="2040"/>
        <v>0.3871325663577514</v>
      </c>
      <c r="L1018">
        <f ca="1">VARA(C$2:C1018)</f>
        <v>0.16864407167447026</v>
      </c>
      <c r="M1018">
        <f t="shared" ca="1" si="2041"/>
        <v>-1.755131200000765E-2</v>
      </c>
      <c r="N1018">
        <f t="shared" ca="1" si="2047"/>
        <v>-2.2174598886950672</v>
      </c>
      <c r="O1018" t="b">
        <f ca="1">IF(OR(O1017,M1018*MIN((B1018-B$2)*Analysis!$B$19,1)&gt;Analysis!$B$18),TRUE,FALSE)</f>
        <v>1</v>
      </c>
      <c r="P1018" t="b">
        <f>IF(OR('Flight Input'!N1018=3,'Flight Input'!N1018=9),TRUE,FALSE)</f>
        <v>0</v>
      </c>
      <c r="Q1018">
        <f ca="1">IF(O1018,Q1017,SUM(C$2:C1018)/COUNT(C$2:C1018))+(Analysis!$D$14-500)/1000000</f>
        <v>9.9041643641173689</v>
      </c>
      <c r="R1018">
        <f t="shared" ca="1" si="2042"/>
        <v>-7.599624411736805E-2</v>
      </c>
      <c r="S1018">
        <f t="shared" ca="1" si="2048"/>
        <v>0.10844132693822769</v>
      </c>
      <c r="T1018">
        <f>IF(P1018,T1017+S1018*$D1018,0)</f>
        <v>0</v>
      </c>
      <c r="U1018">
        <f>IF($P1018,T1018*Analysis!$B$28+Analysis!$B$29,0)</f>
        <v>0</v>
      </c>
      <c r="V1018">
        <f>U1018-'Flight Input'!$U1018</f>
        <v>0</v>
      </c>
      <c r="W1018">
        <f ca="1">MEDIAN2(R1018,Analysis!$B$5,2)</f>
        <v>-7.599624411736805E-2</v>
      </c>
      <c r="X1018">
        <f t="shared" ref="X1018:Y1018" ca="1" si="2157">X1017+W1018*$D1018</f>
        <v>0.10844132693822769</v>
      </c>
      <c r="Y1018">
        <f t="shared" ca="1" si="2157"/>
        <v>-0.74556167225983616</v>
      </c>
      <c r="AA1018">
        <f ca="1">AVERAGE2(W1018,Analysis!$B$6,2)</f>
        <v>-7.599624411736805E-2</v>
      </c>
      <c r="AB1018">
        <f t="shared" ref="AB1018:AC1018" ca="1" si="2158">AB1017+AA1018*$D1018</f>
        <v>0.10844132693822769</v>
      </c>
      <c r="AC1018">
        <f t="shared" ca="1" si="2158"/>
        <v>-0.74556167225983616</v>
      </c>
      <c r="AF1018">
        <f ca="1">IF(B1018&gt;0,C1018-Analysis!$B$14,0)</f>
        <v>-2.4999271457151195E-2</v>
      </c>
      <c r="AG1018">
        <f ca="1">IF(B1018&gt;0,AG1017+AF1018*$D1018,0)</f>
        <v>0.47493108236132908</v>
      </c>
      <c r="AH1018">
        <f ca="1">IF(B1018&gt;0,AH1017+AG1018*$D1018,0)</f>
        <v>0.92330962557207041</v>
      </c>
      <c r="AI1018">
        <f ca="1">IF(AND(B1018&gt;Analysis!$B$39,B1018&lt;Analysis!$B$40),FilterInput(AF1018,Analysis!$B$34,Analysis!$B$35),0)</f>
        <v>0</v>
      </c>
      <c r="AJ1018">
        <f ca="1">MEDIAN2(AI1018,Analysis!$B$5,2)</f>
        <v>0</v>
      </c>
      <c r="AK1018">
        <f ca="1">AVERAGE2(AJ1018,Analysis!$B$6,2)</f>
        <v>0</v>
      </c>
      <c r="AL1018">
        <f ca="1">INTEGRAL2(R1018,$B1018,AL1017,R1017,$B1017,Analysis!$B$22)</f>
        <v>0.10844132693822761</v>
      </c>
      <c r="AM1018">
        <f>IF(AND(B1018&lt;Analysis!$B$40,B1018&gt;0),INTEGRAL2(AL1018,$B1018,AM1017,AL1017,$B1017,Analysis!$B$23),0)</f>
        <v>0</v>
      </c>
      <c r="AN1018">
        <f>IF($P1018,AM1018*Analysis!$B$30+Analysis!$B$31,0)</f>
        <v>0</v>
      </c>
      <c r="AO1018">
        <f>AN1018-'Flight Input'!$U1018</f>
        <v>0</v>
      </c>
      <c r="AQ1018">
        <f>Analysis!$B$36*'Flight Input'!U1018+IF('Flight Input'!U1018 &gt; 0,Analysis!$B$37,0)</f>
        <v>0</v>
      </c>
      <c r="AR1018">
        <f ca="1">_xlfn.COVARIANCE.P($AN$102:$AN$1102,'Flight Input'!U1018:U2018)</f>
        <v>0</v>
      </c>
    </row>
    <row r="1019" spans="1:44" x14ac:dyDescent="0.3">
      <c r="A1019">
        <v>1017</v>
      </c>
      <c r="B1019">
        <f>'Flight Input'!M1019</f>
        <v>24.290764000004856</v>
      </c>
      <c r="C1019">
        <f ca="1">INDIRECT(CONCATENATE("'Flight Input'!",Analysis!$B$2,A1019+2))</f>
        <v>9.8438935500000007</v>
      </c>
      <c r="D1019">
        <f t="shared" si="2039"/>
        <v>3.0477000007522292E-2</v>
      </c>
      <c r="F1019">
        <f t="shared" ca="1" si="2045"/>
        <v>239.29733559717869</v>
      </c>
      <c r="G1019">
        <f t="shared" ca="1" si="2046"/>
        <v>2904.4037628953452</v>
      </c>
      <c r="I1019">
        <f>SUM(D$2:D1019)/COUNT(D$2:D1019)</f>
        <v>2.3833002949861768E-2</v>
      </c>
      <c r="J1019">
        <f t="shared" si="2040"/>
        <v>1.2787729717332603</v>
      </c>
      <c r="L1019">
        <f ca="1">VARA(C$2:C1019)</f>
        <v>0.16848070114500724</v>
      </c>
      <c r="M1019">
        <f t="shared" ca="1" si="2041"/>
        <v>-5.3604531096466878E-3</v>
      </c>
      <c r="N1019">
        <f t="shared" ca="1" si="2047"/>
        <v>0.51597696610947563</v>
      </c>
      <c r="O1019" t="b">
        <f ca="1">IF(OR(O1018,M1019*MIN((B1019-B$2)*Analysis!$B$19,1)&gt;Analysis!$B$18),TRUE,FALSE)</f>
        <v>1</v>
      </c>
      <c r="P1019" t="b">
        <f>IF(OR('Flight Input'!N1019=3,'Flight Input'!N1019=9),TRUE,FALSE)</f>
        <v>0</v>
      </c>
      <c r="Q1019">
        <f ca="1">IF(O1019,Q1018,SUM(C$2:C1019)/COUNT(C$2:C1019))+(Analysis!$D$14-500)/1000000</f>
        <v>9.9042743641173683</v>
      </c>
      <c r="R1019">
        <f t="shared" ca="1" si="2042"/>
        <v>-6.038081411736762E-2</v>
      </c>
      <c r="S1019">
        <f t="shared" ca="1" si="2048"/>
        <v>0.10660110086591848</v>
      </c>
      <c r="T1019">
        <f>IF(P1019,T1018+S1019*$D1019,0)</f>
        <v>0</v>
      </c>
      <c r="U1019">
        <f>IF($P1019,T1019*Analysis!$B$28+Analysis!$B$29,0)</f>
        <v>0</v>
      </c>
      <c r="V1019">
        <f>U1019-'Flight Input'!$U1019</f>
        <v>0</v>
      </c>
      <c r="W1019">
        <f ca="1">MEDIAN2(R1019,Analysis!$B$5,2)</f>
        <v>-6.038081411736762E-2</v>
      </c>
      <c r="X1019">
        <f t="shared" ref="X1019:Y1019" ca="1" si="2159">X1018+W1019*$D1019</f>
        <v>0.10660110086591848</v>
      </c>
      <c r="Y1019">
        <f t="shared" ca="1" si="2159"/>
        <v>-0.74231279050794363</v>
      </c>
      <c r="AA1019">
        <f ca="1">AVERAGE2(W1019,Analysis!$B$6,2)</f>
        <v>-6.038081411736762E-2</v>
      </c>
      <c r="AB1019">
        <f t="shared" ref="AB1019:AC1019" ca="1" si="2160">AB1018+AA1019*$D1019</f>
        <v>0.10660110086591848</v>
      </c>
      <c r="AC1019">
        <f t="shared" ca="1" si="2160"/>
        <v>-0.74231279050794363</v>
      </c>
      <c r="AF1019">
        <f ca="1">IF(B1019&gt;0,C1019-Analysis!$B$14,0)</f>
        <v>-9.2738414571513772E-3</v>
      </c>
      <c r="AG1019">
        <f ca="1">IF(B1019&gt;0,AG1018+AF1019*$D1019,0)</f>
        <v>0.47464844349516971</v>
      </c>
      <c r="AH1019">
        <f ca="1">IF(B1019&gt;0,AH1018+AG1019*$D1019,0)</f>
        <v>0.93777548618804318</v>
      </c>
      <c r="AI1019">
        <f ca="1">IF(AND(B1019&gt;Analysis!$B$39,B1019&lt;Analysis!$B$40),FilterInput(AF1019,Analysis!$B$34,Analysis!$B$35),0)</f>
        <v>0</v>
      </c>
      <c r="AJ1019">
        <f ca="1">MEDIAN2(AI1019,Analysis!$B$5,2)</f>
        <v>0</v>
      </c>
      <c r="AK1019">
        <f ca="1">AVERAGE2(AJ1019,Analysis!$B$6,2)</f>
        <v>0</v>
      </c>
      <c r="AL1019">
        <f ca="1">INTEGRAL2(R1019,$B1019,AL1018,R1018,$B1018,Analysis!$B$22)</f>
        <v>0.1066011008659184</v>
      </c>
      <c r="AM1019">
        <f>IF(AND(B1019&lt;Analysis!$B$40,B1019&gt;0),INTEGRAL2(AL1019,$B1019,AM1018,AL1018,$B1018,Analysis!$B$23),0)</f>
        <v>0</v>
      </c>
      <c r="AN1019">
        <f>IF($P1019,AM1019*Analysis!$B$30+Analysis!$B$31,0)</f>
        <v>0</v>
      </c>
      <c r="AO1019">
        <f>AN1019-'Flight Input'!$U1019</f>
        <v>0</v>
      </c>
      <c r="AQ1019">
        <f>Analysis!$B$36*'Flight Input'!U1019+IF('Flight Input'!U1019 &gt; 0,Analysis!$B$37,0)</f>
        <v>0</v>
      </c>
      <c r="AR1019">
        <f ca="1">_xlfn.COVARIANCE.P($AN$102:$AN$1102,'Flight Input'!U1019:U2019)</f>
        <v>0</v>
      </c>
    </row>
    <row r="1020" spans="1:44" x14ac:dyDescent="0.3">
      <c r="A1020">
        <v>1018</v>
      </c>
      <c r="B1020">
        <f>'Flight Input'!M1020</f>
        <v>24.312315999995917</v>
      </c>
      <c r="C1020">
        <f ca="1">INDIRECT(CONCATENATE("'Flight Input'!",Analysis!$B$2,A1020+2))</f>
        <v>9.8529874200000016</v>
      </c>
      <c r="D1020">
        <f t="shared" si="2039"/>
        <v>2.1551999991061166E-2</v>
      </c>
      <c r="F1020">
        <f t="shared" ca="1" si="2045"/>
        <v>239.50968718196646</v>
      </c>
      <c r="G1020">
        <f t="shared" ca="1" si="2046"/>
        <v>2909.5656756713502</v>
      </c>
      <c r="I1020">
        <f>SUM(D$2:D1020)/COUNT(D$2:D1020)</f>
        <v>2.3830762278978863E-2</v>
      </c>
      <c r="J1020">
        <f t="shared" si="2040"/>
        <v>0.90437728087582847</v>
      </c>
      <c r="L1020">
        <f ca="1">VARA(C$2:C1020)</f>
        <v>0.1683168366010627</v>
      </c>
      <c r="M1020">
        <f t="shared" ca="1" si="2041"/>
        <v>-7.6032175209959987E-3</v>
      </c>
      <c r="N1020">
        <f t="shared" ca="1" si="2047"/>
        <v>0.42195016721291251</v>
      </c>
      <c r="O1020" t="b">
        <f ca="1">IF(OR(O1019,M1020*MIN((B1020-B$2)*Analysis!$B$19,1)&gt;Analysis!$B$18),TRUE,FALSE)</f>
        <v>1</v>
      </c>
      <c r="P1020" t="b">
        <f>IF(OR('Flight Input'!N1020=3,'Flight Input'!N1020=9),TRUE,FALSE)</f>
        <v>0</v>
      </c>
      <c r="Q1020">
        <f ca="1">IF(O1020,Q1019,SUM(C$2:C1020)/COUNT(C$2:C1020))+(Analysis!$D$14-500)/1000000</f>
        <v>9.9043843641173677</v>
      </c>
      <c r="R1020">
        <f t="shared" ca="1" si="2042"/>
        <v>-5.1396944117366061E-2</v>
      </c>
      <c r="S1020">
        <f t="shared" ca="1" si="2048"/>
        <v>0.10549339392676044</v>
      </c>
      <c r="T1020">
        <f>IF(P1020,T1019+S1020*$D1020,0)</f>
        <v>0</v>
      </c>
      <c r="U1020">
        <f>IF($P1020,T1020*Analysis!$B$28+Analysis!$B$29,0)</f>
        <v>0</v>
      </c>
      <c r="V1020">
        <f>U1020-'Flight Input'!$U1020</f>
        <v>0</v>
      </c>
      <c r="W1020">
        <f ca="1">MEDIAN2(R1020,Analysis!$B$5,2)</f>
        <v>-5.1396944117366061E-2</v>
      </c>
      <c r="X1020">
        <f t="shared" ref="X1020:Y1020" ca="1" si="2161">X1019+W1020*$D1020</f>
        <v>0.10549339392676044</v>
      </c>
      <c r="Y1020">
        <f t="shared" ca="1" si="2161"/>
        <v>-0.74003919688297704</v>
      </c>
      <c r="AA1020">
        <f ca="1">AVERAGE2(W1020,Analysis!$B$6,2)</f>
        <v>-5.1396944117366061E-2</v>
      </c>
      <c r="AB1020">
        <f t="shared" ref="AB1020:AC1020" ca="1" si="2162">AB1019+AA1020*$D1020</f>
        <v>0.10549339392676044</v>
      </c>
      <c r="AC1020">
        <f t="shared" ca="1" si="2162"/>
        <v>-0.74003919688297704</v>
      </c>
      <c r="AF1020">
        <f ca="1">IF(B1020&gt;0,C1020-Analysis!$B$14,0)</f>
        <v>-1.7997145715042961E-4</v>
      </c>
      <c r="AG1020">
        <f ca="1">IF(B1020&gt;0,AG1019+AF1020*$D1020,0)</f>
        <v>0.47464456475032679</v>
      </c>
      <c r="AH1020">
        <f ca="1">IF(B1020&gt;0,AH1019+AG1020*$D1020,0)</f>
        <v>0.94800502584329949</v>
      </c>
      <c r="AI1020">
        <f ca="1">IF(AND(B1020&gt;Analysis!$B$39,B1020&lt;Analysis!$B$40),FilterInput(AF1020,Analysis!$B$34,Analysis!$B$35),0)</f>
        <v>0</v>
      </c>
      <c r="AJ1020">
        <f ca="1">MEDIAN2(AI1020,Analysis!$B$5,2)</f>
        <v>0</v>
      </c>
      <c r="AK1020">
        <f ca="1">AVERAGE2(AJ1020,Analysis!$B$6,2)</f>
        <v>0</v>
      </c>
      <c r="AL1020">
        <f ca="1">INTEGRAL2(R1020,$B1020,AL1019,R1019,$B1019,Analysis!$B$22)</f>
        <v>0.10549339392676035</v>
      </c>
      <c r="AM1020">
        <f>IF(AND(B1020&lt;Analysis!$B$40,B1020&gt;0),INTEGRAL2(AL1020,$B1020,AM1019,AL1019,$B1019,Analysis!$B$23),0)</f>
        <v>0</v>
      </c>
      <c r="AN1020">
        <f>IF($P1020,AM1020*Analysis!$B$30+Analysis!$B$31,0)</f>
        <v>0</v>
      </c>
      <c r="AO1020">
        <f>AN1020-'Flight Input'!$U1020</f>
        <v>0</v>
      </c>
      <c r="AQ1020">
        <f>Analysis!$B$36*'Flight Input'!U1020+IF('Flight Input'!U1020 &gt; 0,Analysis!$B$37,0)</f>
        <v>0</v>
      </c>
      <c r="AR1020">
        <f ca="1">_xlfn.COVARIANCE.P($AN$102:$AN$1102,'Flight Input'!U1020:U2020)</f>
        <v>0</v>
      </c>
    </row>
    <row r="1021" spans="1:44" x14ac:dyDescent="0.3">
      <c r="A1021">
        <v>1019</v>
      </c>
      <c r="B1021">
        <f>'Flight Input'!M1021</f>
        <v>24.332882999995491</v>
      </c>
      <c r="C1021">
        <f ca="1">INDIRECT(CONCATENATE("'Flight Input'!",Analysis!$B$2,A1021+2))</f>
        <v>9.8332300799999999</v>
      </c>
      <c r="D1021">
        <f t="shared" si="2039"/>
        <v>2.0566999999573454E-2</v>
      </c>
      <c r="F1021">
        <f t="shared" ca="1" si="2045"/>
        <v>239.71192722501763</v>
      </c>
      <c r="G1021">
        <f t="shared" ca="1" si="2046"/>
        <v>2914.4958308784849</v>
      </c>
      <c r="I1021">
        <f>SUM(D$2:D1021)/COUNT(D$2:D1021)</f>
        <v>2.3827559371933323E-2</v>
      </c>
      <c r="J1021">
        <f t="shared" si="2040"/>
        <v>0.86316016166554987</v>
      </c>
      <c r="L1021">
        <f ca="1">VARA(C$2:C1021)</f>
        <v>0.16815525390612934</v>
      </c>
      <c r="M1021">
        <f t="shared" ca="1" si="2041"/>
        <v>-7.8564056467499109E-3</v>
      </c>
      <c r="N1021">
        <f t="shared" ca="1" si="2047"/>
        <v>-0.96063305296890589</v>
      </c>
      <c r="O1021" t="b">
        <f ca="1">IF(OR(O1020,M1021*MIN((B1021-B$2)*Analysis!$B$19,1)&gt;Analysis!$B$18),TRUE,FALSE)</f>
        <v>1</v>
      </c>
      <c r="P1021" t="b">
        <f>IF(OR('Flight Input'!N1021=3,'Flight Input'!N1021=9),TRUE,FALSE)</f>
        <v>0</v>
      </c>
      <c r="Q1021">
        <f ca="1">IF(O1021,Q1020,SUM(C$2:C1021)/COUNT(C$2:C1021))+(Analysis!$D$14-500)/1000000</f>
        <v>9.9044943641173671</v>
      </c>
      <c r="R1021">
        <f t="shared" ca="1" si="2042"/>
        <v>-7.1264284117367183E-2</v>
      </c>
      <c r="S1021">
        <f t="shared" ca="1" si="2048"/>
        <v>0.10402770139534895</v>
      </c>
      <c r="T1021">
        <f>IF(P1021,T1020+S1021*$D1021,0)</f>
        <v>0</v>
      </c>
      <c r="U1021">
        <f>IF($P1021,T1021*Analysis!$B$28+Analysis!$B$29,0)</f>
        <v>0</v>
      </c>
      <c r="V1021">
        <f>U1021-'Flight Input'!$U1021</f>
        <v>0</v>
      </c>
      <c r="W1021">
        <f ca="1">MEDIAN2(R1021,Analysis!$B$5,2)</f>
        <v>-7.1264284117367183E-2</v>
      </c>
      <c r="X1021">
        <f t="shared" ref="X1021:Y1021" ca="1" si="2163">X1020+W1021*$D1021</f>
        <v>0.10402770139534895</v>
      </c>
      <c r="Y1021">
        <f t="shared" ca="1" si="2163"/>
        <v>-0.73789965914842326</v>
      </c>
      <c r="AA1021">
        <f ca="1">AVERAGE2(W1021,Analysis!$B$6,2)</f>
        <v>-7.1264284117367183E-2</v>
      </c>
      <c r="AB1021">
        <f t="shared" ref="AB1021:AC1021" ca="1" si="2164">AB1020+AA1021*$D1021</f>
        <v>0.10402770139534895</v>
      </c>
      <c r="AC1021">
        <f t="shared" ca="1" si="2164"/>
        <v>-0.73789965914842326</v>
      </c>
      <c r="AF1021">
        <f ca="1">IF(B1021&gt;0,C1021-Analysis!$B$14,0)</f>
        <v>-1.9937311457152163E-2</v>
      </c>
      <c r="AG1021">
        <f ca="1">IF(B1021&gt;0,AG1020+AF1021*$D1021,0)</f>
        <v>0.47423451406559602</v>
      </c>
      <c r="AH1021">
        <f ca="1">IF(B1021&gt;0,AH1020+AG1021*$D1021,0)</f>
        <v>0.95775860709388427</v>
      </c>
      <c r="AI1021">
        <f ca="1">IF(AND(B1021&gt;Analysis!$B$39,B1021&lt;Analysis!$B$40),FilterInput(AF1021,Analysis!$B$34,Analysis!$B$35),0)</f>
        <v>0</v>
      </c>
      <c r="AJ1021">
        <f ca="1">MEDIAN2(AI1021,Analysis!$B$5,2)</f>
        <v>0</v>
      </c>
      <c r="AK1021">
        <f ca="1">AVERAGE2(AJ1021,Analysis!$B$6,2)</f>
        <v>0</v>
      </c>
      <c r="AL1021">
        <f ca="1">INTEGRAL2(R1021,$B1021,AL1020,R1020,$B1020,Analysis!$B$22)</f>
        <v>0.10402770139534886</v>
      </c>
      <c r="AM1021">
        <f>IF(AND(B1021&lt;Analysis!$B$40,B1021&gt;0),INTEGRAL2(AL1021,$B1021,AM1020,AL1020,$B1020,Analysis!$B$23),0)</f>
        <v>0</v>
      </c>
      <c r="AN1021">
        <f>IF($P1021,AM1021*Analysis!$B$30+Analysis!$B$31,0)</f>
        <v>0</v>
      </c>
      <c r="AO1021">
        <f>AN1021-'Flight Input'!$U1021</f>
        <v>0</v>
      </c>
      <c r="AQ1021">
        <f>Analysis!$B$36*'Flight Input'!U1021+IF('Flight Input'!U1021 &gt; 0,Analysis!$B$37,0)</f>
        <v>0</v>
      </c>
      <c r="AR1021">
        <f ca="1">_xlfn.COVARIANCE.P($AN$102:$AN$1102,'Flight Input'!U1021:U2021)</f>
        <v>0</v>
      </c>
    </row>
    <row r="1022" spans="1:44" x14ac:dyDescent="0.3">
      <c r="A1022">
        <v>1020</v>
      </c>
      <c r="B1022">
        <f>'Flight Input'!M1022</f>
        <v>24.352180999994744</v>
      </c>
      <c r="C1022">
        <f ca="1">INDIRECT(CONCATENATE("'Flight Input'!",Analysis!$B$2,A1022+2))</f>
        <v>9.8224292699999989</v>
      </c>
      <c r="D1022">
        <f t="shared" si="2039"/>
        <v>1.9297999999253079E-2</v>
      </c>
      <c r="F1022">
        <f t="shared" ca="1" si="2045"/>
        <v>239.90148046506275</v>
      </c>
      <c r="G1022">
        <f t="shared" ca="1" si="2046"/>
        <v>2919.1254496483207</v>
      </c>
      <c r="I1022">
        <f>SUM(D$2:D1022)/COUNT(D$2:D1022)</f>
        <v>2.3823118627450301E-2</v>
      </c>
      <c r="J1022">
        <f t="shared" si="2040"/>
        <v>0.81005347373021375</v>
      </c>
      <c r="L1022">
        <f ca="1">VARA(C$2:C1022)</f>
        <v>0.16799537531895226</v>
      </c>
      <c r="M1022">
        <f t="shared" ca="1" si="2041"/>
        <v>-8.284723141427865E-3</v>
      </c>
      <c r="N1022">
        <f t="shared" ca="1" si="2047"/>
        <v>-0.5596854596548364</v>
      </c>
      <c r="O1022" t="b">
        <f ca="1">IF(OR(O1021,M1022*MIN((B1022-B$2)*Analysis!$B$19,1)&gt;Analysis!$B$18),TRUE,FALSE)</f>
        <v>1</v>
      </c>
      <c r="P1022" t="b">
        <f>IF(OR('Flight Input'!N1022=3,'Flight Input'!N1022=9),TRUE,FALSE)</f>
        <v>0</v>
      </c>
      <c r="Q1022">
        <f ca="1">IF(O1022,Q1021,SUM(C$2:C1022)/COUNT(C$2:C1022))+(Analysis!$D$14-500)/1000000</f>
        <v>9.9046043641173664</v>
      </c>
      <c r="R1022">
        <f t="shared" ca="1" si="2042"/>
        <v>-8.2175094117367564E-2</v>
      </c>
      <c r="S1022">
        <f t="shared" ca="1" si="2048"/>
        <v>0.10244188642913336</v>
      </c>
      <c r="T1022">
        <f>IF(P1022,T1021+S1022*$D1022,0)</f>
        <v>0</v>
      </c>
      <c r="U1022">
        <f>IF($P1022,T1022*Analysis!$B$28+Analysis!$B$29,0)</f>
        <v>0</v>
      </c>
      <c r="V1022">
        <f>U1022-'Flight Input'!$U1022</f>
        <v>0</v>
      </c>
      <c r="W1022">
        <f ca="1">MEDIAN2(R1022,Analysis!$B$5,2)</f>
        <v>-8.2175094117367564E-2</v>
      </c>
      <c r="X1022">
        <f t="shared" ref="X1022:Y1022" ca="1" si="2165">X1021+W1022*$D1022</f>
        <v>0.10244188642913336</v>
      </c>
      <c r="Y1022">
        <f t="shared" ca="1" si="2165"/>
        <v>-0.73592273562419031</v>
      </c>
      <c r="AA1022">
        <f ca="1">AVERAGE2(W1022,Analysis!$B$6,2)</f>
        <v>-8.2175094117367564E-2</v>
      </c>
      <c r="AB1022">
        <f t="shared" ref="AB1022:AC1022" ca="1" si="2166">AB1021+AA1022*$D1022</f>
        <v>0.10244188642913336</v>
      </c>
      <c r="AC1022">
        <f t="shared" ca="1" si="2166"/>
        <v>-0.73592273562419031</v>
      </c>
      <c r="AF1022">
        <f ca="1">IF(B1022&gt;0,C1022-Analysis!$B$14,0)</f>
        <v>-3.0738121457153156E-2</v>
      </c>
      <c r="AG1022">
        <f ca="1">IF(B1022&gt;0,AG1021+AF1022*$D1022,0)</f>
        <v>0.47364132979773882</v>
      </c>
      <c r="AH1022">
        <f ca="1">IF(B1022&gt;0,AH1021+AG1022*$D1022,0)</f>
        <v>0.96689893747596722</v>
      </c>
      <c r="AI1022">
        <f ca="1">IF(AND(B1022&gt;Analysis!$B$39,B1022&lt;Analysis!$B$40),FilterInput(AF1022,Analysis!$B$34,Analysis!$B$35),0)</f>
        <v>0</v>
      </c>
      <c r="AJ1022">
        <f ca="1">MEDIAN2(AI1022,Analysis!$B$5,2)</f>
        <v>0</v>
      </c>
      <c r="AK1022">
        <f ca="1">AVERAGE2(AJ1022,Analysis!$B$6,2)</f>
        <v>0</v>
      </c>
      <c r="AL1022">
        <f ca="1">INTEGRAL2(R1022,$B1022,AL1021,R1021,$B1021,Analysis!$B$22)</f>
        <v>0.10244188642913328</v>
      </c>
      <c r="AM1022">
        <f>IF(AND(B1022&lt;Analysis!$B$40,B1022&gt;0),INTEGRAL2(AL1022,$B1022,AM1021,AL1021,$B1021,Analysis!$B$23),0)</f>
        <v>0</v>
      </c>
      <c r="AN1022">
        <f>IF($P1022,AM1022*Analysis!$B$30+Analysis!$B$31,0)</f>
        <v>0</v>
      </c>
      <c r="AO1022">
        <f>AN1022-'Flight Input'!$U1022</f>
        <v>0</v>
      </c>
      <c r="AQ1022">
        <f>Analysis!$B$36*'Flight Input'!U1022+IF('Flight Input'!U1022 &gt; 0,Analysis!$B$37,0)</f>
        <v>0</v>
      </c>
      <c r="AR1022">
        <f ca="1">_xlfn.COVARIANCE.P($AN$102:$AN$1102,'Flight Input'!U1022:U2022)</f>
        <v>0</v>
      </c>
    </row>
    <row r="1023" spans="1:44" x14ac:dyDescent="0.3">
      <c r="A1023">
        <v>1021</v>
      </c>
      <c r="B1023">
        <f>'Flight Input'!M1023</f>
        <v>24.370655000006082</v>
      </c>
      <c r="C1023">
        <f ca="1">INDIRECT(CONCATENATE("'Flight Input'!",Analysis!$B$2,A1023+2))</f>
        <v>9.8020146600000011</v>
      </c>
      <c r="D1023">
        <f t="shared" si="2039"/>
        <v>1.8474000011337921E-2</v>
      </c>
      <c r="F1023">
        <f t="shared" ca="1" si="2045"/>
        <v>240.08256288400273</v>
      </c>
      <c r="G1023">
        <f t="shared" ca="1" si="2046"/>
        <v>2923.5607349177617</v>
      </c>
      <c r="I1023">
        <f>SUM(D$2:D1023)/COUNT(D$2:D1023)</f>
        <v>2.3817879529883099E-2</v>
      </c>
      <c r="J1023">
        <f t="shared" si="2040"/>
        <v>0.77563579865115695</v>
      </c>
      <c r="L1023">
        <f ca="1">VARA(C$2:C1023)</f>
        <v>0.16783905373717325</v>
      </c>
      <c r="M1023">
        <f t="shared" ca="1" si="2041"/>
        <v>-8.4617073553676925E-3</v>
      </c>
      <c r="N1023">
        <f t="shared" ca="1" si="2047"/>
        <v>-1.1050454686299047</v>
      </c>
      <c r="O1023" t="b">
        <f ca="1">IF(OR(O1022,M1023*MIN((B1023-B$2)*Analysis!$B$19,1)&gt;Analysis!$B$18),TRUE,FALSE)</f>
        <v>1</v>
      </c>
      <c r="P1023" t="b">
        <f>IF(OR('Flight Input'!N1023=3,'Flight Input'!N1023=9),TRUE,FALSE)</f>
        <v>0</v>
      </c>
      <c r="Q1023">
        <f ca="1">IF(O1023,Q1022,SUM(C$2:C1023)/COUNT(C$2:C1023))+(Analysis!$D$14-500)/1000000</f>
        <v>9.9047143641173658</v>
      </c>
      <c r="R1023">
        <f t="shared" ca="1" si="2042"/>
        <v>-0.10269970411736473</v>
      </c>
      <c r="S1023">
        <f t="shared" ca="1" si="2048"/>
        <v>0.10054461209410477</v>
      </c>
      <c r="T1023">
        <f>IF(P1023,T1022+S1023*$D1023,0)</f>
        <v>0</v>
      </c>
      <c r="U1023">
        <f>IF($P1023,T1023*Analysis!$B$28+Analysis!$B$29,0)</f>
        <v>0</v>
      </c>
      <c r="V1023">
        <f>U1023-'Flight Input'!$U1023</f>
        <v>0</v>
      </c>
      <c r="W1023">
        <f ca="1">MEDIAN2(R1023,Analysis!$B$5,2)</f>
        <v>-0.10269970411736473</v>
      </c>
      <c r="X1023">
        <f t="shared" ref="X1023:Y1023" ca="1" si="2167">X1022+W1023*$D1023</f>
        <v>0.10054461209410477</v>
      </c>
      <c r="Y1023">
        <f t="shared" ca="1" si="2167"/>
        <v>-0.73406527445922387</v>
      </c>
      <c r="AA1023">
        <f ca="1">AVERAGE2(W1023,Analysis!$B$6,2)</f>
        <v>-0.10269970411736473</v>
      </c>
      <c r="AB1023">
        <f t="shared" ref="AB1023:AC1023" ca="1" si="2168">AB1022+AA1023*$D1023</f>
        <v>0.10054461209410477</v>
      </c>
      <c r="AC1023">
        <f t="shared" ca="1" si="2168"/>
        <v>-0.73406527445922387</v>
      </c>
      <c r="AF1023">
        <f ca="1">IF(B1023&gt;0,C1023-Analysis!$B$14,0)</f>
        <v>-5.1152731457150935E-2</v>
      </c>
      <c r="AG1023">
        <f ca="1">IF(B1023&gt;0,AG1022+AF1023*$D1023,0)</f>
        <v>0.47269633423621943</v>
      </c>
      <c r="AH1023">
        <f ca="1">IF(B1023&gt;0,AH1022+AG1023*$D1023,0)</f>
        <v>0.97563152956000654</v>
      </c>
      <c r="AI1023">
        <f ca="1">IF(AND(B1023&gt;Analysis!$B$39,B1023&lt;Analysis!$B$40),FilterInput(AF1023,Analysis!$B$34,Analysis!$B$35),0)</f>
        <v>0</v>
      </c>
      <c r="AJ1023">
        <f ca="1">MEDIAN2(AI1023,Analysis!$B$5,2)</f>
        <v>0</v>
      </c>
      <c r="AK1023">
        <f ca="1">AVERAGE2(AJ1023,Analysis!$B$6,2)</f>
        <v>0</v>
      </c>
      <c r="AL1023">
        <f ca="1">INTEGRAL2(R1023,$B1023,AL1022,R1022,$B1022,Analysis!$B$22)</f>
        <v>0.10054461209410469</v>
      </c>
      <c r="AM1023">
        <f>IF(AND(B1023&lt;Analysis!$B$40,B1023&gt;0),INTEGRAL2(AL1023,$B1023,AM1022,AL1022,$B1022,Analysis!$B$23),0)</f>
        <v>0</v>
      </c>
      <c r="AN1023">
        <f>IF($P1023,AM1023*Analysis!$B$30+Analysis!$B$31,0)</f>
        <v>0</v>
      </c>
      <c r="AO1023">
        <f>AN1023-'Flight Input'!$U1023</f>
        <v>0</v>
      </c>
      <c r="AQ1023">
        <f>Analysis!$B$36*'Flight Input'!U1023+IF('Flight Input'!U1023 &gt; 0,Analysis!$B$37,0)</f>
        <v>0</v>
      </c>
      <c r="AR1023">
        <f ca="1">_xlfn.COVARIANCE.P($AN$102:$AN$1102,'Flight Input'!U1023:U2023)</f>
        <v>0</v>
      </c>
    </row>
    <row r="1024" spans="1:44" x14ac:dyDescent="0.3">
      <c r="A1024">
        <v>1022</v>
      </c>
      <c r="B1024">
        <f>'Flight Input'!M1024</f>
        <v>24.386303999999654</v>
      </c>
      <c r="C1024">
        <f ca="1">INDIRECT(CONCATENATE("'Flight Input'!",Analysis!$B$2,A1024+2))</f>
        <v>9.8685460799999998</v>
      </c>
      <c r="D1024">
        <f t="shared" si="2039"/>
        <v>1.5648999993572943E-2</v>
      </c>
      <c r="F1024">
        <f t="shared" ca="1" si="2045"/>
        <v>240.23699576154522</v>
      </c>
      <c r="G1024">
        <f t="shared" ca="1" si="2046"/>
        <v>2927.32020366289</v>
      </c>
      <c r="I1024">
        <f>SUM(D$2:D1024)/COUNT(D$2:D1024)</f>
        <v>2.3809886497068708E-2</v>
      </c>
      <c r="J1024">
        <f t="shared" si="2040"/>
        <v>0.65724798795237971</v>
      </c>
      <c r="L1024">
        <f ca="1">VARA(C$2:C1024)</f>
        <v>0.16767543989519082</v>
      </c>
      <c r="M1024">
        <f t="shared" ca="1" si="2041"/>
        <v>-1.0455226663022012E-2</v>
      </c>
      <c r="N1024">
        <f t="shared" ca="1" si="2047"/>
        <v>4.2514806075355089</v>
      </c>
      <c r="O1024" t="b">
        <f ca="1">IF(OR(O1023,M1024*MIN((B1024-B$2)*Analysis!$B$19,1)&gt;Analysis!$B$18),TRUE,FALSE)</f>
        <v>1</v>
      </c>
      <c r="P1024" t="b">
        <f>IF(OR('Flight Input'!N1024=3,'Flight Input'!N1024=9),TRUE,FALSE)</f>
        <v>0</v>
      </c>
      <c r="Q1024">
        <f ca="1">IF(O1024,Q1023,SUM(C$2:C1024)/COUNT(C$2:C1024))+(Analysis!$D$14-500)/1000000</f>
        <v>9.9048243641173652</v>
      </c>
      <c r="R1024">
        <f t="shared" ca="1" si="2042"/>
        <v>-3.6278284117365445E-2</v>
      </c>
      <c r="S1024">
        <f t="shared" ca="1" si="2048"/>
        <v>9.9976893226185276E-2</v>
      </c>
      <c r="T1024">
        <f>IF(P1024,T1023+S1024*$D1024,0)</f>
        <v>0</v>
      </c>
      <c r="U1024">
        <f>IF($P1024,T1024*Analysis!$B$28+Analysis!$B$29,0)</f>
        <v>0</v>
      </c>
      <c r="V1024">
        <f>U1024-'Flight Input'!$U1024</f>
        <v>0</v>
      </c>
      <c r="W1024">
        <f ca="1">MEDIAN2(R1024,Analysis!$B$5,2)</f>
        <v>-3.6278284117365445E-2</v>
      </c>
      <c r="X1024">
        <f t="shared" ref="X1024:Y1024" ca="1" si="2169">X1023+W1024*$D1024</f>
        <v>9.9976893226185276E-2</v>
      </c>
      <c r="Y1024">
        <f t="shared" ca="1" si="2169"/>
        <v>-0.73250073605776989</v>
      </c>
      <c r="AA1024">
        <f ca="1">AVERAGE2(W1024,Analysis!$B$6,2)</f>
        <v>-3.6278284117365445E-2</v>
      </c>
      <c r="AB1024">
        <f t="shared" ref="AB1024:AC1024" ca="1" si="2170">AB1023+AA1024*$D1024</f>
        <v>9.9976893226185276E-2</v>
      </c>
      <c r="AC1024">
        <f t="shared" ca="1" si="2170"/>
        <v>-0.73250073605776989</v>
      </c>
      <c r="AF1024">
        <f ca="1">IF(B1024&gt;0,C1024-Analysis!$B$14,0)</f>
        <v>1.537868854284774E-2</v>
      </c>
      <c r="AG1024">
        <f ca="1">IF(B1024&gt;0,AG1023+AF1024*$D1024,0)</f>
        <v>0.47293699533312761</v>
      </c>
      <c r="AH1024">
        <f ca="1">IF(B1024&gt;0,AH1023+AG1024*$D1024,0)</f>
        <v>0.98303252059693502</v>
      </c>
      <c r="AI1024">
        <f ca="1">IF(AND(B1024&gt;Analysis!$B$39,B1024&lt;Analysis!$B$40),FilterInput(AF1024,Analysis!$B$34,Analysis!$B$35),0)</f>
        <v>0</v>
      </c>
      <c r="AJ1024">
        <f ca="1">MEDIAN2(AI1024,Analysis!$B$5,2)</f>
        <v>0</v>
      </c>
      <c r="AK1024">
        <f ca="1">AVERAGE2(AJ1024,Analysis!$B$6,2)</f>
        <v>0</v>
      </c>
      <c r="AL1024">
        <f ca="1">INTEGRAL2(R1024,$B1024,AL1023,R1023,$B1023,Analysis!$B$22)</f>
        <v>9.9976893226185193E-2</v>
      </c>
      <c r="AM1024">
        <f>IF(AND(B1024&lt;Analysis!$B$40,B1024&gt;0),INTEGRAL2(AL1024,$B1024,AM1023,AL1023,$B1023,Analysis!$B$23),0)</f>
        <v>0</v>
      </c>
      <c r="AN1024">
        <f>IF($P1024,AM1024*Analysis!$B$30+Analysis!$B$31,0)</f>
        <v>0</v>
      </c>
      <c r="AO1024">
        <f>AN1024-'Flight Input'!$U1024</f>
        <v>0</v>
      </c>
      <c r="AQ1024">
        <f>Analysis!$B$36*'Flight Input'!U1024+IF('Flight Input'!U1024 &gt; 0,Analysis!$B$37,0)</f>
        <v>0</v>
      </c>
      <c r="AR1024">
        <f ca="1">_xlfn.COVARIANCE.P($AN$102:$AN$1102,'Flight Input'!U1024:U2024)</f>
        <v>0</v>
      </c>
    </row>
    <row r="1025" spans="1:44" x14ac:dyDescent="0.3">
      <c r="A1025">
        <v>1023</v>
      </c>
      <c r="B1025">
        <f>'Flight Input'!M1025</f>
        <v>24.411489999998594</v>
      </c>
      <c r="C1025">
        <f ca="1">INDIRECT(CONCATENATE("'Flight Input'!",Analysis!$B$2,A1025+2))</f>
        <v>9.8204770800000016</v>
      </c>
      <c r="D1025">
        <f t="shared" si="2039"/>
        <v>2.5185999998939224E-2</v>
      </c>
      <c r="F1025">
        <f t="shared" ca="1" si="2045"/>
        <v>240.48433429727169</v>
      </c>
      <c r="G1025">
        <f t="shared" ca="1" si="2046"/>
        <v>2933.3770421062459</v>
      </c>
      <c r="I1025">
        <f>SUM(D$2:D1025)/COUNT(D$2:D1025)</f>
        <v>2.381123167155734E-2</v>
      </c>
      <c r="J1025">
        <f t="shared" si="2040"/>
        <v>1.0577361283256947</v>
      </c>
      <c r="L1025">
        <f ca="1">VARA(C$2:C1025)</f>
        <v>0.16751674850128406</v>
      </c>
      <c r="M1025">
        <f t="shared" ca="1" si="2041"/>
        <v>-6.3007779684523396E-3</v>
      </c>
      <c r="N1025">
        <f t="shared" ca="1" si="2047"/>
        <v>-1.908560311364357</v>
      </c>
      <c r="O1025" t="b">
        <f ca="1">IF(OR(O1024,M1025*MIN((B1025-B$2)*Analysis!$B$19,1)&gt;Analysis!$B$18),TRUE,FALSE)</f>
        <v>1</v>
      </c>
      <c r="P1025" t="b">
        <f>IF(OR('Flight Input'!N1025=3,'Flight Input'!N1025=9),TRUE,FALSE)</f>
        <v>0</v>
      </c>
      <c r="Q1025">
        <f ca="1">IF(O1025,Q1024,SUM(C$2:C1025)/COUNT(C$2:C1025))+(Analysis!$D$14-500)/1000000</f>
        <v>9.9049343641173646</v>
      </c>
      <c r="R1025">
        <f t="shared" ca="1" si="2042"/>
        <v>-8.4457284117362974E-2</v>
      </c>
      <c r="S1025">
        <f t="shared" ca="1" si="2048"/>
        <v>9.7849752068494958E-2</v>
      </c>
      <c r="T1025">
        <f>IF(P1025,T1024+S1025*$D1025,0)</f>
        <v>0</v>
      </c>
      <c r="U1025">
        <f>IF($P1025,T1025*Analysis!$B$28+Analysis!$B$29,0)</f>
        <v>0</v>
      </c>
      <c r="V1025">
        <f>U1025-'Flight Input'!$U1025</f>
        <v>0</v>
      </c>
      <c r="W1025">
        <f ca="1">MEDIAN2(R1025,Analysis!$B$5,2)</f>
        <v>-8.4457284117362974E-2</v>
      </c>
      <c r="X1025">
        <f t="shared" ref="X1025:Y1025" ca="1" si="2171">X1024+W1025*$D1025</f>
        <v>9.7849752068494958E-2</v>
      </c>
      <c r="Y1025">
        <f t="shared" ca="1" si="2171"/>
        <v>-0.73003629220227662</v>
      </c>
      <c r="AA1025">
        <f ca="1">AVERAGE2(W1025,Analysis!$B$6,2)</f>
        <v>-8.4457284117362974E-2</v>
      </c>
      <c r="AB1025">
        <f t="shared" ref="AB1025:AC1025" ca="1" si="2172">AB1024+AA1025*$D1025</f>
        <v>9.7849752068494958E-2</v>
      </c>
      <c r="AC1025">
        <f t="shared" ca="1" si="2172"/>
        <v>-0.73003629220227662</v>
      </c>
      <c r="AF1025">
        <f ca="1">IF(B1025&gt;0,C1025-Analysis!$B$14,0)</f>
        <v>-3.2690311457150401E-2</v>
      </c>
      <c r="AG1025">
        <f ca="1">IF(B1025&gt;0,AG1024+AF1025*$D1025,0)</f>
        <v>0.47211365714880249</v>
      </c>
      <c r="AH1025">
        <f ca="1">IF(B1025&gt;0,AH1024+AG1025*$D1025,0)</f>
        <v>0.99492317516538398</v>
      </c>
      <c r="AI1025">
        <f ca="1">IF(AND(B1025&gt;Analysis!$B$39,B1025&lt;Analysis!$B$40),FilterInput(AF1025,Analysis!$B$34,Analysis!$B$35),0)</f>
        <v>0</v>
      </c>
      <c r="AJ1025">
        <f ca="1">MEDIAN2(AI1025,Analysis!$B$5,2)</f>
        <v>0</v>
      </c>
      <c r="AK1025">
        <f ca="1">AVERAGE2(AJ1025,Analysis!$B$6,2)</f>
        <v>0</v>
      </c>
      <c r="AL1025">
        <f ca="1">INTEGRAL2(R1025,$B1025,AL1024,R1024,$B1024,Analysis!$B$22)</f>
        <v>9.7849752068494875E-2</v>
      </c>
      <c r="AM1025">
        <f>IF(AND(B1025&lt;Analysis!$B$40,B1025&gt;0),INTEGRAL2(AL1025,$B1025,AM1024,AL1024,$B1024,Analysis!$B$23),0)</f>
        <v>0</v>
      </c>
      <c r="AN1025">
        <f>IF($P1025,AM1025*Analysis!$B$30+Analysis!$B$31,0)</f>
        <v>0</v>
      </c>
      <c r="AO1025">
        <f>AN1025-'Flight Input'!$U1025</f>
        <v>0</v>
      </c>
      <c r="AQ1025">
        <f>Analysis!$B$36*'Flight Input'!U1025+IF('Flight Input'!U1025 &gt; 0,Analysis!$B$37,0)</f>
        <v>0</v>
      </c>
      <c r="AR1025">
        <f ca="1">_xlfn.COVARIANCE.P($AN$102:$AN$1102,'Flight Input'!U1025:U2025)</f>
        <v>0</v>
      </c>
    </row>
    <row r="1026" spans="1:44" x14ac:dyDescent="0.3">
      <c r="A1026">
        <v>1024</v>
      </c>
      <c r="B1026">
        <f>'Flight Input'!M1026</f>
        <v>24.430787000004784</v>
      </c>
      <c r="C1026">
        <f ca="1">INDIRECT(CONCATENATE("'Flight Input'!",Analysis!$B$2,A1026+2))</f>
        <v>9.8643474000000015</v>
      </c>
      <c r="D1026">
        <f t="shared" si="2039"/>
        <v>1.9297000006190501E-2</v>
      </c>
      <c r="F1026">
        <f t="shared" ca="1" si="2045"/>
        <v>240.67468660911055</v>
      </c>
      <c r="G1026">
        <f t="shared" ca="1" si="2046"/>
        <v>2938.0213415352318</v>
      </c>
      <c r="I1026">
        <f>SUM(D$2:D1026)/COUNT(D$2:D1026)</f>
        <v>2.3806823242196629E-2</v>
      </c>
      <c r="J1026">
        <f t="shared" si="2040"/>
        <v>0.8105659377512977</v>
      </c>
      <c r="L1026">
        <f ca="1">VARA(C$2:C1026)</f>
        <v>0.1673539857433963</v>
      </c>
      <c r="M1026">
        <f t="shared" ca="1" si="2041"/>
        <v>-8.4346145947841004E-3</v>
      </c>
      <c r="N1026">
        <f t="shared" ca="1" si="2047"/>
        <v>2.2734269568288465</v>
      </c>
      <c r="O1026" t="b">
        <f ca="1">IF(OR(O1025,M1026*MIN((B1026-B$2)*Analysis!$B$19,1)&gt;Analysis!$B$18),TRUE,FALSE)</f>
        <v>1</v>
      </c>
      <c r="P1026" t="b">
        <f>IF(OR('Flight Input'!N1026=3,'Flight Input'!N1026=9),TRUE,FALSE)</f>
        <v>0</v>
      </c>
      <c r="Q1026">
        <f ca="1">IF(O1026,Q1025,SUM(C$2:C1026)/COUNT(C$2:C1026))+(Analysis!$D$14-500)/1000000</f>
        <v>9.905044364117364</v>
      </c>
      <c r="R1026">
        <f t="shared" ca="1" si="2042"/>
        <v>-4.0696964117362455E-2</v>
      </c>
      <c r="S1026">
        <f t="shared" ca="1" si="2048"/>
        <v>9.7064422751670279E-2</v>
      </c>
      <c r="T1026">
        <f>IF(P1026,T1025+S1026*$D1026,0)</f>
        <v>0</v>
      </c>
      <c r="U1026">
        <f>IF($P1026,T1026*Analysis!$B$28+Analysis!$B$29,0)</f>
        <v>0</v>
      </c>
      <c r="V1026">
        <f>U1026-'Flight Input'!$U1026</f>
        <v>0</v>
      </c>
      <c r="W1026">
        <f ca="1">MEDIAN2(R1026,Analysis!$B$5,2)</f>
        <v>-4.0696964117362455E-2</v>
      </c>
      <c r="X1026">
        <f t="shared" ref="X1026:Y1026" ca="1" si="2173">X1025+W1026*$D1026</f>
        <v>9.7064422751670279E-2</v>
      </c>
      <c r="Y1026">
        <f t="shared" ca="1" si="2173"/>
        <v>-0.72816324003583677</v>
      </c>
      <c r="AA1026">
        <f ca="1">AVERAGE2(W1026,Analysis!$B$6,2)</f>
        <v>-4.0696964117362455E-2</v>
      </c>
      <c r="AB1026">
        <f t="shared" ref="AB1026:AC1026" ca="1" si="2174">AB1025+AA1026*$D1026</f>
        <v>9.7064422751670279E-2</v>
      </c>
      <c r="AC1026">
        <f t="shared" ca="1" si="2174"/>
        <v>-0.72816324003583677</v>
      </c>
      <c r="AF1026">
        <f ca="1">IF(B1026&gt;0,C1026-Analysis!$B$14,0)</f>
        <v>1.1180008542849507E-2</v>
      </c>
      <c r="AG1026">
        <f ca="1">IF(B1026&gt;0,AG1025+AF1026*$D1026,0)</f>
        <v>0.47232939777372307</v>
      </c>
      <c r="AH1026">
        <f ca="1">IF(B1026&gt;0,AH1025+AG1026*$D1026,0)</f>
        <v>1.0040377155571474</v>
      </c>
      <c r="AI1026">
        <f ca="1">IF(AND(B1026&gt;Analysis!$B$39,B1026&lt;Analysis!$B$40),FilterInput(AF1026,Analysis!$B$34,Analysis!$B$35),0)</f>
        <v>0</v>
      </c>
      <c r="AJ1026">
        <f ca="1">MEDIAN2(AI1026,Analysis!$B$5,2)</f>
        <v>0</v>
      </c>
      <c r="AK1026">
        <f ca="1">AVERAGE2(AJ1026,Analysis!$B$6,2)</f>
        <v>0</v>
      </c>
      <c r="AL1026">
        <f ca="1">INTEGRAL2(R1026,$B1026,AL1025,R1025,$B1025,Analysis!$B$22)</f>
        <v>9.7064422751670196E-2</v>
      </c>
      <c r="AM1026">
        <f>IF(AND(B1026&lt;Analysis!$B$40,B1026&gt;0),INTEGRAL2(AL1026,$B1026,AM1025,AL1025,$B1025,Analysis!$B$23),0)</f>
        <v>0</v>
      </c>
      <c r="AN1026">
        <f>IF($P1026,AM1026*Analysis!$B$30+Analysis!$B$31,0)</f>
        <v>0</v>
      </c>
      <c r="AO1026">
        <f>AN1026-'Flight Input'!$U1026</f>
        <v>0</v>
      </c>
      <c r="AQ1026">
        <f>Analysis!$B$36*'Flight Input'!U1026+IF('Flight Input'!U1026 &gt; 0,Analysis!$B$37,0)</f>
        <v>0</v>
      </c>
      <c r="AR1026">
        <f ca="1">_xlfn.COVARIANCE.P($AN$102:$AN$1102,'Flight Input'!U1026:U2026)</f>
        <v>0</v>
      </c>
    </row>
    <row r="1027" spans="1:44" x14ac:dyDescent="0.3">
      <c r="A1027">
        <v>1025</v>
      </c>
      <c r="B1027">
        <f>'Flight Input'!M1027</f>
        <v>24.451795999993919</v>
      </c>
      <c r="C1027">
        <f ca="1">INDIRECT(CONCATENATE("'Flight Input'!",Analysis!$B$2,A1027+2))</f>
        <v>9.8534386800000018</v>
      </c>
      <c r="D1027">
        <f t="shared" ref="D1027:D1090" si="2175">B1027-B1026</f>
        <v>2.1008999989135191E-2</v>
      </c>
      <c r="F1027">
        <f t="shared" ca="1" si="2045"/>
        <v>240.88169750223162</v>
      </c>
      <c r="G1027">
        <f t="shared" ca="1" si="2046"/>
        <v>2943.0820251154391</v>
      </c>
      <c r="I1027">
        <f>SUM(D$2:D1027)/COUNT(D$2:D1027)</f>
        <v>2.3804093658535107E-2</v>
      </c>
      <c r="J1027">
        <f t="shared" ref="J1027:J1090" si="2176">D1027/I1027</f>
        <v>0.88257928617258163</v>
      </c>
      <c r="L1027">
        <f ca="1">VARA(C$2:C1027)</f>
        <v>0.16719227375990792</v>
      </c>
      <c r="M1027">
        <f t="shared" ref="M1027:M1090" ca="1" si="2177">(L1027-L1026)/D1027</f>
        <v>-7.6972718155082246E-3</v>
      </c>
      <c r="N1027">
        <f t="shared" ca="1" si="2047"/>
        <v>-0.51924032584326751</v>
      </c>
      <c r="O1027" t="b">
        <f ca="1">IF(OR(O1026,M1027*MIN((B1027-B$2)*Analysis!$B$19,1)&gt;Analysis!$B$18),TRUE,FALSE)</f>
        <v>1</v>
      </c>
      <c r="P1027" t="b">
        <f>IF(OR('Flight Input'!N1027=3,'Flight Input'!N1027=9),TRUE,FALSE)</f>
        <v>0</v>
      </c>
      <c r="Q1027">
        <f ca="1">IF(O1027,Q1026,SUM(C$2:C1027)/COUNT(C$2:C1027))+(Analysis!$D$14-500)/1000000</f>
        <v>9.9051543641173634</v>
      </c>
      <c r="R1027">
        <f t="shared" ref="R1027:R1090" ca="1" si="2178">IF(O1027,C1027-Q1027,0)</f>
        <v>-5.1715684117361604E-2</v>
      </c>
      <c r="S1027">
        <f t="shared" ca="1" si="2048"/>
        <v>9.5977927944610505E-2</v>
      </c>
      <c r="T1027">
        <f>IF(P1027,T1026+S1027*$D1027,0)</f>
        <v>0</v>
      </c>
      <c r="U1027">
        <f>IF($P1027,T1027*Analysis!$B$28+Analysis!$B$29,0)</f>
        <v>0</v>
      </c>
      <c r="V1027">
        <f>U1027-'Flight Input'!$U1027</f>
        <v>0</v>
      </c>
      <c r="W1027">
        <f ca="1">MEDIAN2(R1027,Analysis!$B$5,2)</f>
        <v>-5.1715684117361604E-2</v>
      </c>
      <c r="X1027">
        <f t="shared" ref="X1027:Y1027" ca="1" si="2179">X1026+W1027*$D1027</f>
        <v>9.5977927944610505E-2</v>
      </c>
      <c r="Y1027">
        <f t="shared" ca="1" si="2179"/>
        <v>-0.72614683974869121</v>
      </c>
      <c r="AA1027">
        <f ca="1">AVERAGE2(W1027,Analysis!$B$6,2)</f>
        <v>-5.1715684117361604E-2</v>
      </c>
      <c r="AB1027">
        <f t="shared" ref="AB1027:AC1027" ca="1" si="2180">AB1026+AA1027*$D1027</f>
        <v>9.5977927944610505E-2</v>
      </c>
      <c r="AC1027">
        <f t="shared" ca="1" si="2180"/>
        <v>-0.72614683974869121</v>
      </c>
      <c r="AF1027">
        <f ca="1">IF(B1027&gt;0,C1027-Analysis!$B$14,0)</f>
        <v>2.712885428497458E-4</v>
      </c>
      <c r="AG1027">
        <f ca="1">IF(B1027&gt;0,AG1026+AF1027*$D1027,0)</f>
        <v>0.47233509727471684</v>
      </c>
      <c r="AH1027">
        <f ca="1">IF(B1027&gt;0,AH1026+AG1027*$D1027,0)</f>
        <v>1.0139610036106601</v>
      </c>
      <c r="AI1027">
        <f ca="1">IF(AND(B1027&gt;Analysis!$B$39,B1027&lt;Analysis!$B$40),FilterInput(AF1027,Analysis!$B$34,Analysis!$B$35),0)</f>
        <v>0</v>
      </c>
      <c r="AJ1027">
        <f ca="1">MEDIAN2(AI1027,Analysis!$B$5,2)</f>
        <v>0</v>
      </c>
      <c r="AK1027">
        <f ca="1">AVERAGE2(AJ1027,Analysis!$B$6,2)</f>
        <v>0</v>
      </c>
      <c r="AL1027">
        <f ca="1">INTEGRAL2(R1027,$B1027,AL1026,R1026,$B1026,Analysis!$B$22)</f>
        <v>9.5977927944610422E-2</v>
      </c>
      <c r="AM1027">
        <f>IF(AND(B1027&lt;Analysis!$B$40,B1027&gt;0),INTEGRAL2(AL1027,$B1027,AM1026,AL1026,$B1026,Analysis!$B$23),0)</f>
        <v>0</v>
      </c>
      <c r="AN1027">
        <f>IF($P1027,AM1027*Analysis!$B$30+Analysis!$B$31,0)</f>
        <v>0</v>
      </c>
      <c r="AO1027">
        <f>AN1027-'Flight Input'!$U1027</f>
        <v>0</v>
      </c>
      <c r="AQ1027">
        <f>Analysis!$B$36*'Flight Input'!U1027+IF('Flight Input'!U1027 &gt; 0,Analysis!$B$37,0)</f>
        <v>0</v>
      </c>
      <c r="AR1027">
        <f ca="1">_xlfn.COVARIANCE.P($AN$102:$AN$1102,'Flight Input'!U1027:U2027)</f>
        <v>0</v>
      </c>
    </row>
    <row r="1028" spans="1:44" x14ac:dyDescent="0.3">
      <c r="A1028">
        <v>1026</v>
      </c>
      <c r="B1028">
        <f>'Flight Input'!M1028</f>
        <v>24.472370000003139</v>
      </c>
      <c r="C1028">
        <f ca="1">INDIRECT(CONCATENATE("'Flight Input'!",Analysis!$B$2,A1028+2))</f>
        <v>9.8485925400000021</v>
      </c>
      <c r="D1028">
        <f t="shared" si="2175"/>
        <v>2.0574000009219162E-2</v>
      </c>
      <c r="F1028">
        <f t="shared" ref="F1028:F1091" ca="1" si="2181">F1027+C1028*$D1028</f>
        <v>241.08432244524036</v>
      </c>
      <c r="G1028">
        <f t="shared" ref="G1028:G1091" ca="1" si="2182">G1027+F1028*$D1028</f>
        <v>2948.0420939676501</v>
      </c>
      <c r="I1028">
        <f>SUM(D$2:D1028)/COUNT(D$2:D1028)</f>
        <v>2.3800945419110819E-2</v>
      </c>
      <c r="J1028">
        <f t="shared" si="2176"/>
        <v>0.86441944414104654</v>
      </c>
      <c r="L1028">
        <f ca="1">VARA(C$2:C1028)</f>
        <v>0.16703127405740284</v>
      </c>
      <c r="M1028">
        <f t="shared" ca="1" si="2177"/>
        <v>-7.8253962492919847E-3</v>
      </c>
      <c r="N1028">
        <f t="shared" ref="N1028:N1091" ca="1" si="2183">(C1028-C1027)/D1028</f>
        <v>-0.23554680654360732</v>
      </c>
      <c r="O1028" t="b">
        <f ca="1">IF(OR(O1027,M1028*MIN((B1028-B$2)*Analysis!$B$19,1)&gt;Analysis!$B$18),TRUE,FALSE)</f>
        <v>1</v>
      </c>
      <c r="P1028" t="b">
        <f>IF(OR('Flight Input'!N1028=3,'Flight Input'!N1028=9),TRUE,FALSE)</f>
        <v>0</v>
      </c>
      <c r="Q1028">
        <f ca="1">IF(O1028,Q1027,SUM(C$2:C1028)/COUNT(C$2:C1028))+(Analysis!$D$14-500)/1000000</f>
        <v>9.9052643641173628</v>
      </c>
      <c r="R1028">
        <f t="shared" ca="1" si="2178"/>
        <v>-5.6671824117360714E-2</v>
      </c>
      <c r="S1028">
        <f t="shared" ref="S1028:S1091" ca="1" si="2184">S1027+R1028*$D1028</f>
        <v>9.4811961834697464E-2</v>
      </c>
      <c r="T1028">
        <f>IF(P1028,T1027+S1028*$D1028,0)</f>
        <v>0</v>
      </c>
      <c r="U1028">
        <f>IF($P1028,T1028*Analysis!$B$28+Analysis!$B$29,0)</f>
        <v>0</v>
      </c>
      <c r="V1028">
        <f>U1028-'Flight Input'!$U1028</f>
        <v>0</v>
      </c>
      <c r="W1028">
        <f ca="1">MEDIAN2(R1028,Analysis!$B$5,2)</f>
        <v>-5.6671824117360714E-2</v>
      </c>
      <c r="X1028">
        <f t="shared" ref="X1028:Y1028" ca="1" si="2185">X1027+W1028*$D1028</f>
        <v>9.4811961834697464E-2</v>
      </c>
      <c r="Y1028">
        <f t="shared" ca="1" si="2185"/>
        <v>-0.72419617844503004</v>
      </c>
      <c r="AA1028">
        <f ca="1">AVERAGE2(W1028,Analysis!$B$6,2)</f>
        <v>-5.6671824117360714E-2</v>
      </c>
      <c r="AB1028">
        <f t="shared" ref="AB1028:AC1028" ca="1" si="2186">AB1027+AA1028*$D1028</f>
        <v>9.4811961834697464E-2</v>
      </c>
      <c r="AC1028">
        <f t="shared" ca="1" si="2186"/>
        <v>-0.72419617844503004</v>
      </c>
      <c r="AF1028">
        <f ca="1">IF(B1028&gt;0,C1028-Analysis!$B$14,0)</f>
        <v>-4.5748514571499754E-3</v>
      </c>
      <c r="AG1028">
        <f ca="1">IF(B1028&gt;0,AG1027+AF1028*$D1028,0)</f>
        <v>0.47224097428079526</v>
      </c>
      <c r="AH1028">
        <f ca="1">IF(B1028&gt;0,AH1027+AG1028*$D1028,0)</f>
        <v>1.0236768894198669</v>
      </c>
      <c r="AI1028">
        <f ca="1">IF(AND(B1028&gt;Analysis!$B$39,B1028&lt;Analysis!$B$40),FilterInput(AF1028,Analysis!$B$34,Analysis!$B$35),0)</f>
        <v>0</v>
      </c>
      <c r="AJ1028">
        <f ca="1">MEDIAN2(AI1028,Analysis!$B$5,2)</f>
        <v>0</v>
      </c>
      <c r="AK1028">
        <f ca="1">AVERAGE2(AJ1028,Analysis!$B$6,2)</f>
        <v>0</v>
      </c>
      <c r="AL1028">
        <f ca="1">INTEGRAL2(R1028,$B1028,AL1027,R1027,$B1027,Analysis!$B$22)</f>
        <v>9.4811961834697381E-2</v>
      </c>
      <c r="AM1028">
        <f>IF(AND(B1028&lt;Analysis!$B$40,B1028&gt;0),INTEGRAL2(AL1028,$B1028,AM1027,AL1027,$B1027,Analysis!$B$23),0)</f>
        <v>0</v>
      </c>
      <c r="AN1028">
        <f>IF($P1028,AM1028*Analysis!$B$30+Analysis!$B$31,0)</f>
        <v>0</v>
      </c>
      <c r="AO1028">
        <f>AN1028-'Flight Input'!$U1028</f>
        <v>0</v>
      </c>
      <c r="AQ1028">
        <f>Analysis!$B$36*'Flight Input'!U1028+IF('Flight Input'!U1028 &gt; 0,Analysis!$B$37,0)</f>
        <v>0</v>
      </c>
      <c r="AR1028">
        <f ca="1">_xlfn.COVARIANCE.P($AN$102:$AN$1102,'Flight Input'!U1028:U2028)</f>
        <v>0</v>
      </c>
    </row>
    <row r="1029" spans="1:44" x14ac:dyDescent="0.3">
      <c r="A1029">
        <v>1027</v>
      </c>
      <c r="B1029">
        <f>'Flight Input'!M1029</f>
        <v>24.493352999998024</v>
      </c>
      <c r="C1029">
        <f ca="1">INDIRECT(CONCATENATE("'Flight Input'!",Analysis!$B$2,A1029+2))</f>
        <v>9.8493871500000019</v>
      </c>
      <c r="D1029">
        <f t="shared" si="2175"/>
        <v>2.0982999994885176E-2</v>
      </c>
      <c r="F1029">
        <f t="shared" ca="1" si="2181"/>
        <v>241.29099213575844</v>
      </c>
      <c r="G1029">
        <f t="shared" ca="1" si="2182"/>
        <v>2953.1051028544007</v>
      </c>
      <c r="I1029">
        <f>SUM(D$2:D1029)/COUNT(D$2:D1029)</f>
        <v>2.3798201557938253E-2</v>
      </c>
      <c r="J1029">
        <f t="shared" si="2176"/>
        <v>0.88170528112389979</v>
      </c>
      <c r="L1029">
        <f ca="1">VARA(C$2:C1029)</f>
        <v>0.16687051548571599</v>
      </c>
      <c r="M1029">
        <f t="shared" ca="1" si="2177"/>
        <v>-7.6613721453573924E-3</v>
      </c>
      <c r="N1029">
        <f t="shared" ca="1" si="2183"/>
        <v>3.7869227479078366E-2</v>
      </c>
      <c r="O1029" t="b">
        <f ca="1">IF(OR(O1028,M1029*MIN((B1029-B$2)*Analysis!$B$19,1)&gt;Analysis!$B$18),TRUE,FALSE)</f>
        <v>1</v>
      </c>
      <c r="P1029" t="b">
        <f>IF(OR('Flight Input'!N1029=3,'Flight Input'!N1029=9),TRUE,FALSE)</f>
        <v>0</v>
      </c>
      <c r="Q1029">
        <f ca="1">IF(O1029,Q1028,SUM(C$2:C1029)/COUNT(C$2:C1029))+(Analysis!$D$14-500)/1000000</f>
        <v>9.9053743641173622</v>
      </c>
      <c r="R1029">
        <f t="shared" ca="1" si="2178"/>
        <v>-5.5987214117360296E-2</v>
      </c>
      <c r="S1029">
        <f t="shared" ca="1" si="2184"/>
        <v>9.3637182121159263E-2</v>
      </c>
      <c r="T1029">
        <f>IF(P1029,T1028+S1029*$D1029,0)</f>
        <v>0</v>
      </c>
      <c r="U1029">
        <f>IF($P1029,T1029*Analysis!$B$28+Analysis!$B$29,0)</f>
        <v>0</v>
      </c>
      <c r="V1029">
        <f>U1029-'Flight Input'!$U1029</f>
        <v>0</v>
      </c>
      <c r="W1029">
        <f ca="1">MEDIAN2(R1029,Analysis!$B$5,2)</f>
        <v>-5.5987214117360296E-2</v>
      </c>
      <c r="X1029">
        <f t="shared" ref="X1029:Y1029" ca="1" si="2187">X1028+W1029*$D1029</f>
        <v>9.3637182121159263E-2</v>
      </c>
      <c r="Y1029">
        <f t="shared" ca="1" si="2187"/>
        <v>-0.72223138945306065</v>
      </c>
      <c r="AA1029">
        <f ca="1">AVERAGE2(W1029,Analysis!$B$6,2)</f>
        <v>-5.5987214117360296E-2</v>
      </c>
      <c r="AB1029">
        <f t="shared" ref="AB1029:AC1029" ca="1" si="2188">AB1028+AA1029*$D1029</f>
        <v>9.3637182121159263E-2</v>
      </c>
      <c r="AC1029">
        <f t="shared" ca="1" si="2188"/>
        <v>-0.72223138945306065</v>
      </c>
      <c r="AF1029">
        <f ca="1">IF(B1029&gt;0,C1029-Analysis!$B$14,0)</f>
        <v>-3.7802414571501686E-3</v>
      </c>
      <c r="AG1029">
        <f ca="1">IF(B1029&gt;0,AG1028+AF1029*$D1029,0)</f>
        <v>0.47216165347431921</v>
      </c>
      <c r="AH1029">
        <f ca="1">IF(B1029&gt;0,AH1028+AG1029*$D1029,0)</f>
        <v>1.0335842573923035</v>
      </c>
      <c r="AI1029">
        <f ca="1">IF(AND(B1029&gt;Analysis!$B$39,B1029&lt;Analysis!$B$40),FilterInput(AF1029,Analysis!$B$34,Analysis!$B$35),0)</f>
        <v>0</v>
      </c>
      <c r="AJ1029">
        <f ca="1">MEDIAN2(AI1029,Analysis!$B$5,2)</f>
        <v>0</v>
      </c>
      <c r="AK1029">
        <f ca="1">AVERAGE2(AJ1029,Analysis!$B$6,2)</f>
        <v>0</v>
      </c>
      <c r="AL1029">
        <f ca="1">INTEGRAL2(R1029,$B1029,AL1028,R1028,$B1028,Analysis!$B$22)</f>
        <v>9.3637182121159179E-2</v>
      </c>
      <c r="AM1029">
        <f>IF(AND(B1029&lt;Analysis!$B$40,B1029&gt;0),INTEGRAL2(AL1029,$B1029,AM1028,AL1028,$B1028,Analysis!$B$23),0)</f>
        <v>0</v>
      </c>
      <c r="AN1029">
        <f>IF($P1029,AM1029*Analysis!$B$30+Analysis!$B$31,0)</f>
        <v>0</v>
      </c>
      <c r="AO1029">
        <f>AN1029-'Flight Input'!$U1029</f>
        <v>0</v>
      </c>
      <c r="AQ1029">
        <f>Analysis!$B$36*'Flight Input'!U1029+IF('Flight Input'!U1029 &gt; 0,Analysis!$B$37,0)</f>
        <v>0</v>
      </c>
      <c r="AR1029">
        <f ca="1">_xlfn.COVARIANCE.P($AN$102:$AN$1102,'Flight Input'!U1029:U2029)</f>
        <v>0</v>
      </c>
    </row>
    <row r="1030" spans="1:44" x14ac:dyDescent="0.3">
      <c r="A1030">
        <v>1028</v>
      </c>
      <c r="B1030">
        <f>'Flight Input'!M1030</f>
        <v>24.513412000000244</v>
      </c>
      <c r="C1030">
        <f ca="1">INDIRECT(CONCATENATE("'Flight Input'!",Analysis!$B$2,A1030+2))</f>
        <v>9.8507997899999999</v>
      </c>
      <c r="D1030">
        <f t="shared" si="2175"/>
        <v>2.0059000002220273E-2</v>
      </c>
      <c r="F1030">
        <f t="shared" ca="1" si="2181"/>
        <v>241.48858932876792</v>
      </c>
      <c r="G1030">
        <f t="shared" ca="1" si="2182"/>
        <v>2957.9491224682824</v>
      </c>
      <c r="I1030">
        <f>SUM(D$2:D1030)/COUNT(D$2:D1030)</f>
        <v>2.3794564202339306E-2</v>
      </c>
      <c r="J1030">
        <f t="shared" si="2176"/>
        <v>0.84300766476102218</v>
      </c>
      <c r="L1030">
        <f ca="1">VARA(C$2:C1030)</f>
        <v>0.16670994732778713</v>
      </c>
      <c r="M1030">
        <f t="shared" ca="1" si="2177"/>
        <v>-8.0047937539803292E-3</v>
      </c>
      <c r="N1030">
        <f t="shared" ca="1" si="2183"/>
        <v>7.0424248459131394E-2</v>
      </c>
      <c r="O1030" t="b">
        <f ca="1">IF(OR(O1029,M1030*MIN((B1030-B$2)*Analysis!$B$19,1)&gt;Analysis!$B$18),TRUE,FALSE)</f>
        <v>1</v>
      </c>
      <c r="P1030" t="b">
        <f>IF(OR('Flight Input'!N1030=3,'Flight Input'!N1030=9),TRUE,FALSE)</f>
        <v>0</v>
      </c>
      <c r="Q1030">
        <f ca="1">IF(O1030,Q1029,SUM(C$2:C1030)/COUNT(C$2:C1030))+(Analysis!$D$14-500)/1000000</f>
        <v>9.9054843641173616</v>
      </c>
      <c r="R1030">
        <f t="shared" ca="1" si="2178"/>
        <v>-5.4684574117361606E-2</v>
      </c>
      <c r="S1030">
        <f t="shared" ca="1" si="2184"/>
        <v>9.2540264248817686E-2</v>
      </c>
      <c r="T1030">
        <f>IF(P1030,T1029+S1030*$D1030,0)</f>
        <v>0</v>
      </c>
      <c r="U1030">
        <f>IF($P1030,T1030*Analysis!$B$28+Analysis!$B$29,0)</f>
        <v>0</v>
      </c>
      <c r="V1030">
        <f>U1030-'Flight Input'!$U1030</f>
        <v>0</v>
      </c>
      <c r="W1030">
        <f ca="1">MEDIAN2(R1030,Analysis!$B$5,2)</f>
        <v>-5.4684574117361606E-2</v>
      </c>
      <c r="X1030">
        <f t="shared" ref="X1030:Y1030" ca="1" si="2189">X1029+W1030*$D1030</f>
        <v>9.2540264248817686E-2</v>
      </c>
      <c r="Y1030">
        <f t="shared" ca="1" si="2189"/>
        <v>-0.72037512429228812</v>
      </c>
      <c r="AA1030">
        <f ca="1">AVERAGE2(W1030,Analysis!$B$6,2)</f>
        <v>-5.4684574117361606E-2</v>
      </c>
      <c r="AB1030">
        <f t="shared" ref="AB1030:AC1030" ca="1" si="2190">AB1029+AA1030*$D1030</f>
        <v>9.2540264248817686E-2</v>
      </c>
      <c r="AC1030">
        <f t="shared" ca="1" si="2190"/>
        <v>-0.72037512429228812</v>
      </c>
      <c r="AF1030">
        <f ca="1">IF(B1030&gt;0,C1030-Analysis!$B$14,0)</f>
        <v>-2.3676014571520909E-3</v>
      </c>
      <c r="AG1030">
        <f ca="1">IF(B1030&gt;0,AG1029+AF1030*$D1030,0)</f>
        <v>0.47211416175668491</v>
      </c>
      <c r="AH1030">
        <f ca="1">IF(B1030&gt;0,AH1029+AG1030*$D1030,0)</f>
        <v>1.043054395364029</v>
      </c>
      <c r="AI1030">
        <f ca="1">IF(AND(B1030&gt;Analysis!$B$39,B1030&lt;Analysis!$B$40),FilterInput(AF1030,Analysis!$B$34,Analysis!$B$35),0)</f>
        <v>0</v>
      </c>
      <c r="AJ1030">
        <f ca="1">MEDIAN2(AI1030,Analysis!$B$5,2)</f>
        <v>0</v>
      </c>
      <c r="AK1030">
        <f ca="1">AVERAGE2(AJ1030,Analysis!$B$6,2)</f>
        <v>0</v>
      </c>
      <c r="AL1030">
        <f ca="1">INTEGRAL2(R1030,$B1030,AL1029,R1029,$B1029,Analysis!$B$22)</f>
        <v>9.2540264248817602E-2</v>
      </c>
      <c r="AM1030">
        <f>IF(AND(B1030&lt;Analysis!$B$40,B1030&gt;0),INTEGRAL2(AL1030,$B1030,AM1029,AL1029,$B1029,Analysis!$B$23),0)</f>
        <v>0</v>
      </c>
      <c r="AN1030">
        <f>IF($P1030,AM1030*Analysis!$B$30+Analysis!$B$31,0)</f>
        <v>0</v>
      </c>
      <c r="AO1030">
        <f>AN1030-'Flight Input'!$U1030</f>
        <v>0</v>
      </c>
      <c r="AQ1030">
        <f>Analysis!$B$36*'Flight Input'!U1030+IF('Flight Input'!U1030 &gt; 0,Analysis!$B$37,0)</f>
        <v>0</v>
      </c>
      <c r="AR1030">
        <f ca="1">_xlfn.COVARIANCE.P($AN$102:$AN$1102,'Flight Input'!U1030:U2030)</f>
        <v>0</v>
      </c>
    </row>
    <row r="1031" spans="1:44" x14ac:dyDescent="0.3">
      <c r="A1031">
        <v>1029</v>
      </c>
      <c r="B1031">
        <f>'Flight Input'!M1031</f>
        <v>24.527015999992727</v>
      </c>
      <c r="C1031">
        <f ca="1">INDIRECT(CONCATENATE("'Flight Input'!",Analysis!$B$2,A1031+2))</f>
        <v>9.850574159999999</v>
      </c>
      <c r="D1031">
        <f t="shared" si="2175"/>
        <v>1.3603999992483296E-2</v>
      </c>
      <c r="F1031">
        <f t="shared" ca="1" si="2181"/>
        <v>241.6225965395665</v>
      </c>
      <c r="G1031">
        <f t="shared" ca="1" si="2182"/>
        <v>2961.2361562697906</v>
      </c>
      <c r="I1031">
        <f>SUM(D$2:D1031)/COUNT(D$2:D1031)</f>
        <v>2.3784660835760245E-2</v>
      </c>
      <c r="J1031">
        <f t="shared" si="2176"/>
        <v>0.57196527150093635</v>
      </c>
      <c r="L1031">
        <f ca="1">VARA(C$2:C1031)</f>
        <v>0.16654970650822612</v>
      </c>
      <c r="M1031">
        <f t="shared" ca="1" si="2177"/>
        <v>-1.1778948812815878E-2</v>
      </c>
      <c r="N1031">
        <f t="shared" ca="1" si="2183"/>
        <v>-1.6585563078921249E-2</v>
      </c>
      <c r="O1031" t="b">
        <f ca="1">IF(OR(O1030,M1031*MIN((B1031-B$2)*Analysis!$B$19,1)&gt;Analysis!$B$18),TRUE,FALSE)</f>
        <v>1</v>
      </c>
      <c r="P1031" t="b">
        <f>IF(OR('Flight Input'!N1031=3,'Flight Input'!N1031=9),TRUE,FALSE)</f>
        <v>0</v>
      </c>
      <c r="Q1031">
        <f ca="1">IF(O1031,Q1030,SUM(C$2:C1031)/COUNT(C$2:C1031))+(Analysis!$D$14-500)/1000000</f>
        <v>9.9055943641173609</v>
      </c>
      <c r="R1031">
        <f t="shared" ca="1" si="2178"/>
        <v>-5.502020411736197E-2</v>
      </c>
      <c r="S1031">
        <f t="shared" ca="1" si="2184"/>
        <v>9.1791769392418662E-2</v>
      </c>
      <c r="T1031">
        <f>IF(P1031,T1030+S1031*$D1031,0)</f>
        <v>0</v>
      </c>
      <c r="U1031">
        <f>IF($P1031,T1031*Analysis!$B$28+Analysis!$B$29,0)</f>
        <v>0</v>
      </c>
      <c r="V1031">
        <f>U1031-'Flight Input'!$U1031</f>
        <v>0</v>
      </c>
      <c r="W1031">
        <f ca="1">MEDIAN2(R1031,Analysis!$B$5,2)</f>
        <v>-5.502020411736197E-2</v>
      </c>
      <c r="X1031">
        <f t="shared" ref="X1031:Y1031" ca="1" si="2191">X1030+W1031*$D1031</f>
        <v>9.1791769392418662E-2</v>
      </c>
      <c r="Y1031">
        <f t="shared" ca="1" si="2191"/>
        <v>-0.71912638906216364</v>
      </c>
      <c r="AA1031">
        <f ca="1">AVERAGE2(W1031,Analysis!$B$6,2)</f>
        <v>-5.502020411736197E-2</v>
      </c>
      <c r="AB1031">
        <f t="shared" ref="AB1031:AC1031" ca="1" si="2192">AB1030+AA1031*$D1031</f>
        <v>9.1791769392418662E-2</v>
      </c>
      <c r="AC1031">
        <f t="shared" ca="1" si="2192"/>
        <v>-0.71912638906216364</v>
      </c>
      <c r="AF1031">
        <f ca="1">IF(B1031&gt;0,C1031-Analysis!$B$14,0)</f>
        <v>-2.5932314571530668E-3</v>
      </c>
      <c r="AG1031">
        <f ca="1">IF(B1031&gt;0,AG1030+AF1031*$D1031,0)</f>
        <v>0.47207888343596127</v>
      </c>
      <c r="AH1031">
        <f ca="1">IF(B1031&gt;0,AH1030+AG1031*$D1031,0)</f>
        <v>1.0494765564907433</v>
      </c>
      <c r="AI1031">
        <f ca="1">IF(AND(B1031&gt;Analysis!$B$39,B1031&lt;Analysis!$B$40),FilterInput(AF1031,Analysis!$B$34,Analysis!$B$35),0)</f>
        <v>0</v>
      </c>
      <c r="AJ1031">
        <f ca="1">MEDIAN2(AI1031,Analysis!$B$5,2)</f>
        <v>0</v>
      </c>
      <c r="AK1031">
        <f ca="1">AVERAGE2(AJ1031,Analysis!$B$6,2)</f>
        <v>0</v>
      </c>
      <c r="AL1031">
        <f ca="1">INTEGRAL2(R1031,$B1031,AL1030,R1030,$B1030,Analysis!$B$22)</f>
        <v>9.1791769392418579E-2</v>
      </c>
      <c r="AM1031">
        <f>IF(AND(B1031&lt;Analysis!$B$40,B1031&gt;0),INTEGRAL2(AL1031,$B1031,AM1030,AL1030,$B1030,Analysis!$B$23),0)</f>
        <v>0</v>
      </c>
      <c r="AN1031">
        <f>IF($P1031,AM1031*Analysis!$B$30+Analysis!$B$31,0)</f>
        <v>0</v>
      </c>
      <c r="AO1031">
        <f>AN1031-'Flight Input'!$U1031</f>
        <v>0</v>
      </c>
      <c r="AQ1031">
        <f>Analysis!$B$36*'Flight Input'!U1031+IF('Flight Input'!U1031 &gt; 0,Analysis!$B$37,0)</f>
        <v>0</v>
      </c>
      <c r="AR1031">
        <f ca="1">_xlfn.COVARIANCE.P($AN$102:$AN$1102,'Flight Input'!U1031:U2031)</f>
        <v>0</v>
      </c>
    </row>
    <row r="1032" spans="1:44" x14ac:dyDescent="0.3">
      <c r="A1032">
        <v>1030</v>
      </c>
      <c r="B1032">
        <f>'Flight Input'!M1032</f>
        <v>24.547990999999456</v>
      </c>
      <c r="C1032">
        <f ca="1">INDIRECT(CONCATENATE("'Flight Input'!",Analysis!$B$2,A1032+2))</f>
        <v>9.8506035899999986</v>
      </c>
      <c r="D1032">
        <f t="shared" si="2175"/>
        <v>2.0975000006728806E-2</v>
      </c>
      <c r="F1032">
        <f t="shared" ca="1" si="2181"/>
        <v>241.82921294993304</v>
      </c>
      <c r="G1032">
        <f t="shared" ca="1" si="2182"/>
        <v>2966.3085240130426</v>
      </c>
      <c r="I1032">
        <f>SUM(D$2:D1032)/COUNT(D$2:D1032)</f>
        <v>2.3781933009712642E-2</v>
      </c>
      <c r="J1032">
        <f t="shared" si="2176"/>
        <v>0.88197204147209252</v>
      </c>
      <c r="L1032">
        <f ca="1">VARA(C$2:C1032)</f>
        <v>0.16638977096916641</v>
      </c>
      <c r="M1032">
        <f t="shared" ca="1" si="2177"/>
        <v>-7.6250554950372329E-3</v>
      </c>
      <c r="N1032">
        <f t="shared" ca="1" si="2183"/>
        <v>1.403098926828258E-3</v>
      </c>
      <c r="O1032" t="b">
        <f ca="1">IF(OR(O1031,M1032*MIN((B1032-B$2)*Analysis!$B$19,1)&gt;Analysis!$B$18),TRUE,FALSE)</f>
        <v>1</v>
      </c>
      <c r="P1032" t="b">
        <f>IF(OR('Flight Input'!N1032=3,'Flight Input'!N1032=9),TRUE,FALSE)</f>
        <v>0</v>
      </c>
      <c r="Q1032">
        <f ca="1">IF(O1032,Q1031,SUM(C$2:C1032)/COUNT(C$2:C1032))+(Analysis!$D$14-500)/1000000</f>
        <v>9.9057043641173603</v>
      </c>
      <c r="R1032">
        <f t="shared" ca="1" si="2178"/>
        <v>-5.5100774117361695E-2</v>
      </c>
      <c r="S1032">
        <f t="shared" ca="1" si="2184"/>
        <v>9.0636030654936237E-2</v>
      </c>
      <c r="T1032">
        <f>IF(P1032,T1031+S1032*$D1032,0)</f>
        <v>0</v>
      </c>
      <c r="U1032">
        <f>IF($P1032,T1032*Analysis!$B$28+Analysis!$B$29,0)</f>
        <v>0</v>
      </c>
      <c r="V1032">
        <f>U1032-'Flight Input'!$U1032</f>
        <v>0</v>
      </c>
      <c r="W1032">
        <f ca="1">MEDIAN2(R1032,Analysis!$B$5,2)</f>
        <v>-5.5100774117361695E-2</v>
      </c>
      <c r="X1032">
        <f t="shared" ref="X1032:Y1032" ca="1" si="2193">X1031+W1032*$D1032</f>
        <v>9.0636030654936237E-2</v>
      </c>
      <c r="Y1032">
        <f t="shared" ca="1" si="2193"/>
        <v>-0.71722529831856652</v>
      </c>
      <c r="AA1032">
        <f ca="1">AVERAGE2(W1032,Analysis!$B$6,2)</f>
        <v>-5.5100774117361695E-2</v>
      </c>
      <c r="AB1032">
        <f t="shared" ref="AB1032:AC1032" ca="1" si="2194">AB1031+AA1032*$D1032</f>
        <v>9.0636030654936237E-2</v>
      </c>
      <c r="AC1032">
        <f t="shared" ca="1" si="2194"/>
        <v>-0.71722529831856652</v>
      </c>
      <c r="AF1032">
        <f ca="1">IF(B1032&gt;0,C1032-Analysis!$B$14,0)</f>
        <v>-2.5638014571534029E-3</v>
      </c>
      <c r="AG1032">
        <f ca="1">IF(B1032&gt;0,AG1031+AF1032*$D1032,0)</f>
        <v>0.47202510770038025</v>
      </c>
      <c r="AH1032">
        <f ca="1">IF(B1032&gt;0,AH1031+AG1032*$D1032,0)</f>
        <v>1.0593772831279349</v>
      </c>
      <c r="AI1032">
        <f ca="1">IF(AND(B1032&gt;Analysis!$B$39,B1032&lt;Analysis!$B$40),FilterInput(AF1032,Analysis!$B$34,Analysis!$B$35),0)</f>
        <v>0</v>
      </c>
      <c r="AJ1032">
        <f ca="1">MEDIAN2(AI1032,Analysis!$B$5,2)</f>
        <v>0</v>
      </c>
      <c r="AK1032">
        <f ca="1">AVERAGE2(AJ1032,Analysis!$B$6,2)</f>
        <v>0</v>
      </c>
      <c r="AL1032">
        <f ca="1">INTEGRAL2(R1032,$B1032,AL1031,R1031,$B1031,Analysis!$B$22)</f>
        <v>9.0636030654936153E-2</v>
      </c>
      <c r="AM1032">
        <f>IF(AND(B1032&lt;Analysis!$B$40,B1032&gt;0),INTEGRAL2(AL1032,$B1032,AM1031,AL1031,$B1031,Analysis!$B$23),0)</f>
        <v>0</v>
      </c>
      <c r="AN1032">
        <f>IF($P1032,AM1032*Analysis!$B$30+Analysis!$B$31,0)</f>
        <v>0</v>
      </c>
      <c r="AO1032">
        <f>AN1032-'Flight Input'!$U1032</f>
        <v>0</v>
      </c>
      <c r="AQ1032">
        <f>Analysis!$B$36*'Flight Input'!U1032+IF('Flight Input'!U1032 &gt; 0,Analysis!$B$37,0)</f>
        <v>0</v>
      </c>
      <c r="AR1032">
        <f ca="1">_xlfn.COVARIANCE.P($AN$102:$AN$1102,'Flight Input'!U1032:U2032)</f>
        <v>0</v>
      </c>
    </row>
    <row r="1033" spans="1:44" x14ac:dyDescent="0.3">
      <c r="A1033">
        <v>1031</v>
      </c>
      <c r="B1033">
        <f>'Flight Input'!M1033</f>
        <v>24.568528000003425</v>
      </c>
      <c r="C1033">
        <f ca="1">INDIRECT(CONCATENATE("'Flight Input'!",Analysis!$B$2,A1033+2))</f>
        <v>9.8507507400000005</v>
      </c>
      <c r="D1033">
        <f t="shared" si="2175"/>
        <v>2.0537000003969297E-2</v>
      </c>
      <c r="F1033">
        <f t="shared" ca="1" si="2181"/>
        <v>242.03151781791951</v>
      </c>
      <c r="G1033">
        <f t="shared" ca="1" si="2182"/>
        <v>2971.2791252954298</v>
      </c>
      <c r="I1033">
        <f>SUM(D$2:D1033)/COUNT(D$2:D1033)</f>
        <v>2.3778785645012599E-2</v>
      </c>
      <c r="J1033">
        <f t="shared" si="2176"/>
        <v>0.86366899935770103</v>
      </c>
      <c r="L1033">
        <f ca="1">VARA(C$2:C1033)</f>
        <v>0.16623013014354296</v>
      </c>
      <c r="M1033">
        <f t="shared" ca="1" si="2177"/>
        <v>-7.7733274379214361E-3</v>
      </c>
      <c r="N1033">
        <f t="shared" ca="1" si="2183"/>
        <v>7.1651166174919265E-3</v>
      </c>
      <c r="O1033" t="b">
        <f ca="1">IF(OR(O1032,M1033*MIN((B1033-B$2)*Analysis!$B$19,1)&gt;Analysis!$B$18),TRUE,FALSE)</f>
        <v>1</v>
      </c>
      <c r="P1033" t="b">
        <f>IF(OR('Flight Input'!N1033=3,'Flight Input'!N1033=9),TRUE,FALSE)</f>
        <v>0</v>
      </c>
      <c r="Q1033">
        <f ca="1">IF(O1033,Q1032,SUM(C$2:C1033)/COUNT(C$2:C1033))+(Analysis!$D$14-500)/1000000</f>
        <v>9.9058143641173597</v>
      </c>
      <c r="R1033">
        <f t="shared" ca="1" si="2178"/>
        <v>-5.5063624117359211E-2</v>
      </c>
      <c r="S1033">
        <f t="shared" ca="1" si="2184"/>
        <v>8.9505189006219468E-2</v>
      </c>
      <c r="T1033">
        <f>IF(P1033,T1032+S1033*$D1033,0)</f>
        <v>0</v>
      </c>
      <c r="U1033">
        <f>IF($P1033,T1033*Analysis!$B$28+Analysis!$B$29,0)</f>
        <v>0</v>
      </c>
      <c r="V1033">
        <f>U1033-'Flight Input'!$U1033</f>
        <v>0</v>
      </c>
      <c r="W1033">
        <f ca="1">MEDIAN2(R1033,Analysis!$B$5,2)</f>
        <v>-5.5063624117359211E-2</v>
      </c>
      <c r="X1033">
        <f t="shared" ref="X1033:Y1033" ca="1" si="2195">X1032+W1033*$D1033</f>
        <v>8.9505189006219468E-2</v>
      </c>
      <c r="Y1033">
        <f t="shared" ca="1" si="2195"/>
        <v>-0.71538713025159051</v>
      </c>
      <c r="AA1033">
        <f ca="1">AVERAGE2(W1033,Analysis!$B$6,2)</f>
        <v>-5.5063624117359211E-2</v>
      </c>
      <c r="AB1033">
        <f t="shared" ref="AB1033:AC1033" ca="1" si="2196">AB1032+AA1033*$D1033</f>
        <v>8.9505189006219468E-2</v>
      </c>
      <c r="AC1033">
        <f t="shared" ca="1" si="2196"/>
        <v>-0.71538713025159051</v>
      </c>
      <c r="AF1033">
        <f ca="1">IF(B1033&gt;0,C1033-Analysis!$B$14,0)</f>
        <v>-2.4166514571515307E-3</v>
      </c>
      <c r="AG1033">
        <f ca="1">IF(B1033&gt;0,AG1032+AF1033*$D1033,0)</f>
        <v>0.47197547692939512</v>
      </c>
      <c r="AH1033">
        <f ca="1">IF(B1033&gt;0,AH1032+AG1033*$D1033,0)</f>
        <v>1.0690702434995072</v>
      </c>
      <c r="AI1033">
        <f ca="1">IF(AND(B1033&gt;Analysis!$B$39,B1033&lt;Analysis!$B$40),FilterInput(AF1033,Analysis!$B$34,Analysis!$B$35),0)</f>
        <v>0</v>
      </c>
      <c r="AJ1033">
        <f ca="1">MEDIAN2(AI1033,Analysis!$B$5,2)</f>
        <v>0</v>
      </c>
      <c r="AK1033">
        <f ca="1">AVERAGE2(AJ1033,Analysis!$B$6,2)</f>
        <v>0</v>
      </c>
      <c r="AL1033">
        <f ca="1">INTEGRAL2(R1033,$B1033,AL1032,R1032,$B1032,Analysis!$B$22)</f>
        <v>8.9505189006219385E-2</v>
      </c>
      <c r="AM1033">
        <f>IF(AND(B1033&lt;Analysis!$B$40,B1033&gt;0),INTEGRAL2(AL1033,$B1033,AM1032,AL1032,$B1032,Analysis!$B$23),0)</f>
        <v>0</v>
      </c>
      <c r="AN1033">
        <f>IF($P1033,AM1033*Analysis!$B$30+Analysis!$B$31,0)</f>
        <v>0</v>
      </c>
      <c r="AO1033">
        <f>AN1033-'Flight Input'!$U1033</f>
        <v>0</v>
      </c>
      <c r="AQ1033">
        <f>Analysis!$B$36*'Flight Input'!U1033+IF('Flight Input'!U1033 &gt; 0,Analysis!$B$37,0)</f>
        <v>0</v>
      </c>
      <c r="AR1033">
        <f ca="1">_xlfn.COVARIANCE.P($AN$102:$AN$1102,'Flight Input'!U1033:U2033)</f>
        <v>0</v>
      </c>
    </row>
    <row r="1034" spans="1:44" x14ac:dyDescent="0.3">
      <c r="A1034">
        <v>1032</v>
      </c>
      <c r="B1034">
        <f>'Flight Input'!M1034</f>
        <v>24.592092000006232</v>
      </c>
      <c r="C1034">
        <f ca="1">INDIRECT(CONCATENATE("'Flight Input'!",Analysis!$B$2,A1034+2))</f>
        <v>9.8507311200000007</v>
      </c>
      <c r="D1034">
        <f t="shared" si="2175"/>
        <v>2.3564000002807006E-2</v>
      </c>
      <c r="F1034">
        <f t="shared" ca="1" si="2181"/>
        <v>242.26364044605884</v>
      </c>
      <c r="G1034">
        <f t="shared" ca="1" si="2182"/>
        <v>2976.987825719581</v>
      </c>
      <c r="I1034">
        <f>SUM(D$2:D1034)/COUNT(D$2:D1034)</f>
        <v>2.3778577519390307E-2</v>
      </c>
      <c r="J1034">
        <f t="shared" si="2176"/>
        <v>0.99097601543202818</v>
      </c>
      <c r="L1034">
        <f ca="1">VARA(C$2:C1034)</f>
        <v>0.16607079693353732</v>
      </c>
      <c r="M1034">
        <f t="shared" ca="1" si="2177"/>
        <v>-6.7617216935433417E-3</v>
      </c>
      <c r="N1034">
        <f t="shared" ca="1" si="2183"/>
        <v>-8.3262603961291553E-4</v>
      </c>
      <c r="O1034" t="b">
        <f ca="1">IF(OR(O1033,M1034*MIN((B1034-B$2)*Analysis!$B$19,1)&gt;Analysis!$B$18),TRUE,FALSE)</f>
        <v>1</v>
      </c>
      <c r="P1034" t="b">
        <f>IF(OR('Flight Input'!N1034=3,'Flight Input'!N1034=9),TRUE,FALSE)</f>
        <v>0</v>
      </c>
      <c r="Q1034">
        <f ca="1">IF(O1034,Q1033,SUM(C$2:C1034)/COUNT(C$2:C1034))+(Analysis!$D$14-500)/1000000</f>
        <v>9.9059243641173591</v>
      </c>
      <c r="R1034">
        <f t="shared" ca="1" si="2178"/>
        <v>-5.5193244117358375E-2</v>
      </c>
      <c r="S1034">
        <f t="shared" ca="1" si="2184"/>
        <v>8.8204615401683104E-2</v>
      </c>
      <c r="T1034">
        <f>IF(P1034,T1033+S1034*$D1034,0)</f>
        <v>0</v>
      </c>
      <c r="U1034">
        <f>IF($P1034,T1034*Analysis!$B$28+Analysis!$B$29,0)</f>
        <v>0</v>
      </c>
      <c r="V1034">
        <f>U1034-'Flight Input'!$U1034</f>
        <v>0</v>
      </c>
      <c r="W1034">
        <f ca="1">MEDIAN2(R1034,Analysis!$B$5,2)</f>
        <v>-5.5193244117358375E-2</v>
      </c>
      <c r="X1034">
        <f t="shared" ref="X1034:Y1034" ca="1" si="2197">X1033+W1034*$D1034</f>
        <v>8.8204615401683104E-2</v>
      </c>
      <c r="Y1034">
        <f t="shared" ca="1" si="2197"/>
        <v>-0.71330867669401765</v>
      </c>
      <c r="AA1034">
        <f ca="1">AVERAGE2(W1034,Analysis!$B$6,2)</f>
        <v>-5.5193244117358375E-2</v>
      </c>
      <c r="AB1034">
        <f t="shared" ref="AB1034:AC1034" ca="1" si="2198">AB1033+AA1034*$D1034</f>
        <v>8.8204615401683104E-2</v>
      </c>
      <c r="AC1034">
        <f t="shared" ca="1" si="2198"/>
        <v>-0.71330867669401765</v>
      </c>
      <c r="AF1034">
        <f ca="1">IF(B1034&gt;0,C1034-Analysis!$B$14,0)</f>
        <v>-2.4362714571513067E-3</v>
      </c>
      <c r="AG1034">
        <f ca="1">IF(B1034&gt;0,AG1033+AF1034*$D1034,0)</f>
        <v>0.47191806862877195</v>
      </c>
      <c r="AH1034">
        <f ca="1">IF(B1034&gt;0,AH1033+AG1034*$D1034,0)</f>
        <v>1.0801905208700002</v>
      </c>
      <c r="AI1034">
        <f ca="1">IF(AND(B1034&gt;Analysis!$B$39,B1034&lt;Analysis!$B$40),FilterInput(AF1034,Analysis!$B$34,Analysis!$B$35),0)</f>
        <v>0</v>
      </c>
      <c r="AJ1034">
        <f ca="1">MEDIAN2(AI1034,Analysis!$B$5,2)</f>
        <v>0</v>
      </c>
      <c r="AK1034">
        <f ca="1">AVERAGE2(AJ1034,Analysis!$B$6,2)</f>
        <v>0</v>
      </c>
      <c r="AL1034">
        <f ca="1">INTEGRAL2(R1034,$B1034,AL1033,R1033,$B1033,Analysis!$B$22)</f>
        <v>8.820461540168302E-2</v>
      </c>
      <c r="AM1034">
        <f>IF(AND(B1034&lt;Analysis!$B$40,B1034&gt;0),INTEGRAL2(AL1034,$B1034,AM1033,AL1033,$B1033,Analysis!$B$23),0)</f>
        <v>0</v>
      </c>
      <c r="AN1034">
        <f>IF($P1034,AM1034*Analysis!$B$30+Analysis!$B$31,0)</f>
        <v>0</v>
      </c>
      <c r="AO1034">
        <f>AN1034-'Flight Input'!$U1034</f>
        <v>0</v>
      </c>
      <c r="AQ1034">
        <f>Analysis!$B$36*'Flight Input'!U1034+IF('Flight Input'!U1034 &gt; 0,Analysis!$B$37,0)</f>
        <v>0</v>
      </c>
      <c r="AR1034">
        <f ca="1">_xlfn.COVARIANCE.P($AN$102:$AN$1102,'Flight Input'!U1034:U2034)</f>
        <v>0</v>
      </c>
    </row>
    <row r="1035" spans="1:44" x14ac:dyDescent="0.3">
      <c r="A1035">
        <v>1033</v>
      </c>
      <c r="B1035">
        <f>'Flight Input'!M1035</f>
        <v>24.612911000003805</v>
      </c>
      <c r="C1035">
        <f ca="1">INDIRECT(CONCATENATE("'Flight Input'!",Analysis!$B$2,A1035+2))</f>
        <v>9.8508488400000012</v>
      </c>
      <c r="D1035">
        <f t="shared" si="2175"/>
        <v>2.0818999997572973E-2</v>
      </c>
      <c r="F1035">
        <f t="shared" ca="1" si="2181"/>
        <v>242.46872526803489</v>
      </c>
      <c r="G1035">
        <f t="shared" ca="1" si="2182"/>
        <v>2982.0357821103476</v>
      </c>
      <c r="I1035">
        <f>SUM(D$2:D1035)/COUNT(D$2:D1035)</f>
        <v>2.3775712487907424E-2</v>
      </c>
      <c r="J1035">
        <f t="shared" si="2176"/>
        <v>0.87564147691312022</v>
      </c>
      <c r="L1035">
        <f ca="1">VARA(C$2:C1035)</f>
        <v>0.16591175920509846</v>
      </c>
      <c r="M1035">
        <f t="shared" ca="1" si="2177"/>
        <v>-7.6390666438064152E-3</v>
      </c>
      <c r="N1035">
        <f t="shared" ca="1" si="2183"/>
        <v>5.654450262460033E-3</v>
      </c>
      <c r="O1035" t="b">
        <f ca="1">IF(OR(O1034,M1035*MIN((B1035-B$2)*Analysis!$B$19,1)&gt;Analysis!$B$18),TRUE,FALSE)</f>
        <v>1</v>
      </c>
      <c r="P1035" t="b">
        <f>IF(OR('Flight Input'!N1035=3,'Flight Input'!N1035=9),TRUE,FALSE)</f>
        <v>0</v>
      </c>
      <c r="Q1035">
        <f ca="1">IF(O1035,Q1034,SUM(C$2:C1035)/COUNT(C$2:C1035))+(Analysis!$D$14-500)/1000000</f>
        <v>9.9060343641173585</v>
      </c>
      <c r="R1035">
        <f t="shared" ca="1" si="2178"/>
        <v>-5.5185524117357332E-2</v>
      </c>
      <c r="S1035">
        <f t="shared" ca="1" si="2184"/>
        <v>8.7055707975217778E-2</v>
      </c>
      <c r="T1035">
        <f>IF(P1035,T1034+S1035*$D1035,0)</f>
        <v>0</v>
      </c>
      <c r="U1035">
        <f>IF($P1035,T1035*Analysis!$B$28+Analysis!$B$29,0)</f>
        <v>0</v>
      </c>
      <c r="V1035">
        <f>U1035-'Flight Input'!$U1035</f>
        <v>0</v>
      </c>
      <c r="W1035">
        <f ca="1">MEDIAN2(R1035,Analysis!$B$5,2)</f>
        <v>-5.5185524117357332E-2</v>
      </c>
      <c r="X1035">
        <f t="shared" ref="X1035:Y1035" ca="1" si="2199">X1034+W1035*$D1035</f>
        <v>8.7055707975217778E-2</v>
      </c>
      <c r="Y1035">
        <f t="shared" ca="1" si="2199"/>
        <v>-0.71149626390989285</v>
      </c>
      <c r="AA1035">
        <f ca="1">AVERAGE2(W1035,Analysis!$B$6,2)</f>
        <v>-5.5185524117357332E-2</v>
      </c>
      <c r="AB1035">
        <f t="shared" ref="AB1035:AC1035" ca="1" si="2200">AB1034+AA1035*$D1035</f>
        <v>8.7055707975217778E-2</v>
      </c>
      <c r="AC1035">
        <f t="shared" ca="1" si="2200"/>
        <v>-0.71149626390989285</v>
      </c>
      <c r="AF1035">
        <f ca="1">IF(B1035&gt;0,C1035-Analysis!$B$14,0)</f>
        <v>-2.3185514571508747E-3</v>
      </c>
      <c r="AG1035">
        <f ca="1">IF(B1035&gt;0,AG1034+AF1035*$D1035,0)</f>
        <v>0.47186979870599116</v>
      </c>
      <c r="AH1035">
        <f ca="1">IF(B1035&gt;0,AH1034+AG1035*$D1035,0)</f>
        <v>1.0900143782081151</v>
      </c>
      <c r="AI1035">
        <f ca="1">IF(AND(B1035&gt;Analysis!$B$39,B1035&lt;Analysis!$B$40),FilterInput(AF1035,Analysis!$B$34,Analysis!$B$35),0)</f>
        <v>0</v>
      </c>
      <c r="AJ1035">
        <f ca="1">MEDIAN2(AI1035,Analysis!$B$5,2)</f>
        <v>0</v>
      </c>
      <c r="AK1035">
        <f ca="1">AVERAGE2(AJ1035,Analysis!$B$6,2)</f>
        <v>0</v>
      </c>
      <c r="AL1035">
        <f ca="1">INTEGRAL2(R1035,$B1035,AL1034,R1034,$B1034,Analysis!$B$22)</f>
        <v>8.7055707975217694E-2</v>
      </c>
      <c r="AM1035">
        <f>IF(AND(B1035&lt;Analysis!$B$40,B1035&gt;0),INTEGRAL2(AL1035,$B1035,AM1034,AL1034,$B1034,Analysis!$B$23),0)</f>
        <v>0</v>
      </c>
      <c r="AN1035">
        <f>IF($P1035,AM1035*Analysis!$B$30+Analysis!$B$31,0)</f>
        <v>0</v>
      </c>
      <c r="AO1035">
        <f>AN1035-'Flight Input'!$U1035</f>
        <v>0</v>
      </c>
      <c r="AQ1035">
        <f>Analysis!$B$36*'Flight Input'!U1035+IF('Flight Input'!U1035 &gt; 0,Analysis!$B$37,0)</f>
        <v>0</v>
      </c>
      <c r="AR1035">
        <f ca="1">_xlfn.COVARIANCE.P($AN$102:$AN$1102,'Flight Input'!U1035:U2035)</f>
        <v>0</v>
      </c>
    </row>
    <row r="1036" spans="1:44" x14ac:dyDescent="0.3">
      <c r="A1036">
        <v>1034</v>
      </c>
      <c r="B1036">
        <f>'Flight Input'!M1036</f>
        <v>24.630116999993334</v>
      </c>
      <c r="C1036">
        <f ca="1">INDIRECT(CONCATENATE("'Flight Input'!",Analysis!$B$2,A1036+2))</f>
        <v>9.8507703600000003</v>
      </c>
      <c r="D1036">
        <f t="shared" si="2175"/>
        <v>1.7205999989528209E-2</v>
      </c>
      <c r="F1036">
        <f t="shared" ca="1" si="2181"/>
        <v>242.63821762274588</v>
      </c>
      <c r="G1036">
        <f t="shared" ca="1" si="2182"/>
        <v>2986.2106152802235</v>
      </c>
      <c r="I1036">
        <f>SUM(D$2:D1036)/COUNT(D$2:D1036)</f>
        <v>2.3769358800771662E-2</v>
      </c>
      <c r="J1036">
        <f t="shared" si="2176"/>
        <v>0.72387312311384788</v>
      </c>
      <c r="L1036">
        <f ca="1">VARA(C$2:C1036)</f>
        <v>0.16575303216735615</v>
      </c>
      <c r="M1036">
        <f t="shared" ca="1" si="2177"/>
        <v>-9.2250980959496676E-3</v>
      </c>
      <c r="N1036">
        <f t="shared" ca="1" si="2183"/>
        <v>-4.5611995843684756E-3</v>
      </c>
      <c r="O1036" t="b">
        <f ca="1">IF(OR(O1035,M1036*MIN((B1036-B$2)*Analysis!$B$19,1)&gt;Analysis!$B$18),TRUE,FALSE)</f>
        <v>1</v>
      </c>
      <c r="P1036" t="b">
        <f>IF(OR('Flight Input'!N1036=3,'Flight Input'!N1036=9),TRUE,FALSE)</f>
        <v>0</v>
      </c>
      <c r="Q1036">
        <f ca="1">IF(O1036,Q1035,SUM(C$2:C1036)/COUNT(C$2:C1036))+(Analysis!$D$14-500)/1000000</f>
        <v>9.9061443641173579</v>
      </c>
      <c r="R1036">
        <f t="shared" ca="1" si="2178"/>
        <v>-5.53740041173576E-2</v>
      </c>
      <c r="S1036">
        <f t="shared" ca="1" si="2184"/>
        <v>8.6102942860954393E-2</v>
      </c>
      <c r="T1036">
        <f>IF(P1036,T1035+S1036*$D1036,0)</f>
        <v>0</v>
      </c>
      <c r="U1036">
        <f>IF($P1036,T1036*Analysis!$B$28+Analysis!$B$29,0)</f>
        <v>0</v>
      </c>
      <c r="V1036">
        <f>U1036-'Flight Input'!$U1036</f>
        <v>0</v>
      </c>
      <c r="W1036">
        <f ca="1">MEDIAN2(R1036,Analysis!$B$5,2)</f>
        <v>-5.53740041173576E-2</v>
      </c>
      <c r="X1036">
        <f t="shared" ref="X1036:Y1036" ca="1" si="2201">X1035+W1036*$D1036</f>
        <v>8.6102942860954393E-2</v>
      </c>
      <c r="Y1036">
        <f t="shared" ca="1" si="2201"/>
        <v>-0.71001477667592894</v>
      </c>
      <c r="AA1036">
        <f ca="1">AVERAGE2(W1036,Analysis!$B$6,2)</f>
        <v>-5.53740041173576E-2</v>
      </c>
      <c r="AB1036">
        <f t="shared" ref="AB1036:AC1036" ca="1" si="2202">AB1035+AA1036*$D1036</f>
        <v>8.6102942860954393E-2</v>
      </c>
      <c r="AC1036">
        <f t="shared" ca="1" si="2202"/>
        <v>-0.71001477667592894</v>
      </c>
      <c r="AF1036">
        <f ca="1">IF(B1036&gt;0,C1036-Analysis!$B$14,0)</f>
        <v>-2.3970314571517548E-3</v>
      </c>
      <c r="AG1036">
        <f ca="1">IF(B1036&gt;0,AG1035+AF1036*$D1036,0)</f>
        <v>0.47182855538276453</v>
      </c>
      <c r="AH1036">
        <f ca="1">IF(B1036&gt;0,AH1035+AG1036*$D1036,0)</f>
        <v>1.09813266032709</v>
      </c>
      <c r="AI1036">
        <f ca="1">IF(AND(B1036&gt;Analysis!$B$39,B1036&lt;Analysis!$B$40),FilterInput(AF1036,Analysis!$B$34,Analysis!$B$35),0)</f>
        <v>0</v>
      </c>
      <c r="AJ1036">
        <f ca="1">MEDIAN2(AI1036,Analysis!$B$5,2)</f>
        <v>0</v>
      </c>
      <c r="AK1036">
        <f ca="1">AVERAGE2(AJ1036,Analysis!$B$6,2)</f>
        <v>0</v>
      </c>
      <c r="AL1036">
        <f ca="1">INTEGRAL2(R1036,$B1036,AL1035,R1035,$B1035,Analysis!$B$22)</f>
        <v>8.610294286095431E-2</v>
      </c>
      <c r="AM1036">
        <f>IF(AND(B1036&lt;Analysis!$B$40,B1036&gt;0),INTEGRAL2(AL1036,$B1036,AM1035,AL1035,$B1035,Analysis!$B$23),0)</f>
        <v>0</v>
      </c>
      <c r="AN1036">
        <f>IF($P1036,AM1036*Analysis!$B$30+Analysis!$B$31,0)</f>
        <v>0</v>
      </c>
      <c r="AO1036">
        <f>AN1036-'Flight Input'!$U1036</f>
        <v>0</v>
      </c>
      <c r="AQ1036">
        <f>Analysis!$B$36*'Flight Input'!U1036+IF('Flight Input'!U1036 &gt; 0,Analysis!$B$37,0)</f>
        <v>0</v>
      </c>
      <c r="AR1036">
        <f ca="1">_xlfn.COVARIANCE.P($AN$102:$AN$1102,'Flight Input'!U1036:U2036)</f>
        <v>0</v>
      </c>
    </row>
    <row r="1037" spans="1:44" x14ac:dyDescent="0.3">
      <c r="A1037">
        <v>1035</v>
      </c>
      <c r="B1037">
        <f>'Flight Input'!M1037</f>
        <v>24.647140999994008</v>
      </c>
      <c r="C1037">
        <f ca="1">INDIRECT(CONCATENATE("'Flight Input'!",Analysis!$B$2,A1037+2))</f>
        <v>9.8507016899999993</v>
      </c>
      <c r="D1037">
        <f t="shared" si="2175"/>
        <v>1.7024000000674278E-2</v>
      </c>
      <c r="F1037">
        <f t="shared" ca="1" si="2181"/>
        <v>242.80591596832309</v>
      </c>
      <c r="G1037">
        <f t="shared" ca="1" si="2182"/>
        <v>2990.3441431938318</v>
      </c>
      <c r="I1037">
        <f>SUM(D$2:D1037)/COUNT(D$2:D1037)</f>
        <v>2.3762841545892338E-2</v>
      </c>
      <c r="J1037">
        <f t="shared" si="2176"/>
        <v>0.71641263810123157</v>
      </c>
      <c r="L1037">
        <f ca="1">VARA(C$2:C1037)</f>
        <v>0.16559461412094423</v>
      </c>
      <c r="M1037">
        <f t="shared" ca="1" si="2177"/>
        <v>-9.3055713349182809E-3</v>
      </c>
      <c r="N1037">
        <f t="shared" ca="1" si="2183"/>
        <v>-4.0337171051616693E-3</v>
      </c>
      <c r="O1037" t="b">
        <f ca="1">IF(OR(O1036,M1037*MIN((B1037-B$2)*Analysis!$B$19,1)&gt;Analysis!$B$18),TRUE,FALSE)</f>
        <v>1</v>
      </c>
      <c r="P1037" t="b">
        <f>IF(OR('Flight Input'!N1037=3,'Flight Input'!N1037=9),TRUE,FALSE)</f>
        <v>0</v>
      </c>
      <c r="Q1037">
        <f ca="1">IF(O1037,Q1036,SUM(C$2:C1037)/COUNT(C$2:C1037))+(Analysis!$D$14-500)/1000000</f>
        <v>9.9062543641173573</v>
      </c>
      <c r="R1037">
        <f t="shared" ca="1" si="2178"/>
        <v>-5.5552674117357981E-2</v>
      </c>
      <c r="S1037">
        <f t="shared" ca="1" si="2184"/>
        <v>8.5157214136743029E-2</v>
      </c>
      <c r="T1037">
        <f>IF(P1037,T1036+S1037*$D1037,0)</f>
        <v>0</v>
      </c>
      <c r="U1037">
        <f>IF($P1037,T1037*Analysis!$B$28+Analysis!$B$29,0)</f>
        <v>0</v>
      </c>
      <c r="V1037">
        <f>U1037-'Flight Input'!$U1037</f>
        <v>0</v>
      </c>
      <c r="W1037">
        <f ca="1">MEDIAN2(R1037,Analysis!$B$5,2)</f>
        <v>-5.5552674117357981E-2</v>
      </c>
      <c r="X1037">
        <f t="shared" ref="X1037:Y1037" ca="1" si="2203">X1036+W1037*$D1037</f>
        <v>8.5157214136743029E-2</v>
      </c>
      <c r="Y1037">
        <f t="shared" ca="1" si="2203"/>
        <v>-0.70856506026240762</v>
      </c>
      <c r="AA1037">
        <f ca="1">AVERAGE2(W1037,Analysis!$B$6,2)</f>
        <v>-5.5552674117357981E-2</v>
      </c>
      <c r="AB1037">
        <f t="shared" ref="AB1037:AC1037" ca="1" si="2204">AB1036+AA1037*$D1037</f>
        <v>8.5157214136743029E-2</v>
      </c>
      <c r="AC1037">
        <f t="shared" ca="1" si="2204"/>
        <v>-0.70856506026240762</v>
      </c>
      <c r="AF1037">
        <f ca="1">IF(B1037&gt;0,C1037-Analysis!$B$14,0)</f>
        <v>-2.4657014571527469E-3</v>
      </c>
      <c r="AG1037">
        <f ca="1">IF(B1037&gt;0,AG1036+AF1037*$D1037,0)</f>
        <v>0.4717865792811563</v>
      </c>
      <c r="AH1037">
        <f ca="1">IF(B1037&gt;0,AH1036+AG1037*$D1037,0)</f>
        <v>1.1061643550530906</v>
      </c>
      <c r="AI1037">
        <f ca="1">IF(AND(B1037&gt;Analysis!$B$39,B1037&lt;Analysis!$B$40),FilterInput(AF1037,Analysis!$B$34,Analysis!$B$35),0)</f>
        <v>0</v>
      </c>
      <c r="AJ1037">
        <f ca="1">MEDIAN2(AI1037,Analysis!$B$5,2)</f>
        <v>0</v>
      </c>
      <c r="AK1037">
        <f ca="1">AVERAGE2(AJ1037,Analysis!$B$6,2)</f>
        <v>0</v>
      </c>
      <c r="AL1037">
        <f ca="1">INTEGRAL2(R1037,$B1037,AL1036,R1036,$B1036,Analysis!$B$22)</f>
        <v>8.5157214136742945E-2</v>
      </c>
      <c r="AM1037">
        <f>IF(AND(B1037&lt;Analysis!$B$40,B1037&gt;0),INTEGRAL2(AL1037,$B1037,AM1036,AL1036,$B1036,Analysis!$B$23),0)</f>
        <v>0</v>
      </c>
      <c r="AN1037">
        <f>IF($P1037,AM1037*Analysis!$B$30+Analysis!$B$31,0)</f>
        <v>0</v>
      </c>
      <c r="AO1037">
        <f>AN1037-'Flight Input'!$U1037</f>
        <v>0</v>
      </c>
      <c r="AQ1037">
        <f>Analysis!$B$36*'Flight Input'!U1037+IF('Flight Input'!U1037 &gt; 0,Analysis!$B$37,0)</f>
        <v>0</v>
      </c>
      <c r="AR1037">
        <f ca="1">_xlfn.COVARIANCE.P($AN$102:$AN$1102,'Flight Input'!U1037:U2037)</f>
        <v>0</v>
      </c>
    </row>
    <row r="1038" spans="1:44" x14ac:dyDescent="0.3">
      <c r="A1038">
        <v>1036</v>
      </c>
      <c r="B1038">
        <f>'Flight Input'!M1038</f>
        <v>24.668594000002486</v>
      </c>
      <c r="C1038">
        <f ca="1">INDIRECT(CONCATENATE("'Flight Input'!",Analysis!$B$2,A1038+2))</f>
        <v>9.850711500000001</v>
      </c>
      <c r="D1038">
        <f t="shared" si="2175"/>
        <v>2.1453000008477829E-2</v>
      </c>
      <c r="F1038">
        <f t="shared" ca="1" si="2181"/>
        <v>243.0172432822161</v>
      </c>
      <c r="G1038">
        <f t="shared" ca="1" si="2182"/>
        <v>2995.5575921160253</v>
      </c>
      <c r="I1038">
        <f>SUM(D$2:D1038)/COUNT(D$2:D1038)</f>
        <v>2.3760611969118772E-2</v>
      </c>
      <c r="J1038">
        <f t="shared" si="2176"/>
        <v>0.90288078591409582</v>
      </c>
      <c r="L1038">
        <f ca="1">VARA(C$2:C1038)</f>
        <v>0.16543649776784114</v>
      </c>
      <c r="M1038">
        <f t="shared" ca="1" si="2177"/>
        <v>-7.3703609304341389E-3</v>
      </c>
      <c r="N1038">
        <f t="shared" ca="1" si="2183"/>
        <v>4.5727870217627327E-4</v>
      </c>
      <c r="O1038" t="b">
        <f ca="1">IF(OR(O1037,M1038*MIN((B1038-B$2)*Analysis!$B$19,1)&gt;Analysis!$B$18),TRUE,FALSE)</f>
        <v>1</v>
      </c>
      <c r="P1038" t="b">
        <f>IF(OR('Flight Input'!N1038=3,'Flight Input'!N1038=9),TRUE,FALSE)</f>
        <v>0</v>
      </c>
      <c r="Q1038">
        <f ca="1">IF(O1038,Q1037,SUM(C$2:C1038)/COUNT(C$2:C1038))+(Analysis!$D$14-500)/1000000</f>
        <v>9.9063643641173567</v>
      </c>
      <c r="R1038">
        <f t="shared" ca="1" si="2178"/>
        <v>-5.5652864117355705E-2</v>
      </c>
      <c r="S1038">
        <f t="shared" ca="1" si="2184"/>
        <v>8.3963293242361584E-2</v>
      </c>
      <c r="T1038">
        <f>IF(P1038,T1037+S1038*$D1038,0)</f>
        <v>0</v>
      </c>
      <c r="U1038">
        <f>IF($P1038,T1038*Analysis!$B$28+Analysis!$B$29,0)</f>
        <v>0</v>
      </c>
      <c r="V1038">
        <f>U1038-'Flight Input'!$U1038</f>
        <v>0</v>
      </c>
      <c r="W1038">
        <f ca="1">MEDIAN2(R1038,Analysis!$B$5,2)</f>
        <v>-5.5652864117355705E-2</v>
      </c>
      <c r="X1038">
        <f t="shared" ref="X1038:Y1038" ca="1" si="2205">X1037+W1038*$D1038</f>
        <v>8.3963293242361584E-2</v>
      </c>
      <c r="Y1038">
        <f t="shared" ca="1" si="2205"/>
        <v>-0.7067637957317674</v>
      </c>
      <c r="AA1038">
        <f ca="1">AVERAGE2(W1038,Analysis!$B$6,2)</f>
        <v>-5.5652864117355705E-2</v>
      </c>
      <c r="AB1038">
        <f t="shared" ref="AB1038:AC1038" ca="1" si="2206">AB1037+AA1038*$D1038</f>
        <v>8.3963293242361584E-2</v>
      </c>
      <c r="AC1038">
        <f t="shared" ca="1" si="2206"/>
        <v>-0.7067637957317674</v>
      </c>
      <c r="AF1038">
        <f ca="1">IF(B1038&gt;0,C1038-Analysis!$B$14,0)</f>
        <v>-2.4558914571510826E-3</v>
      </c>
      <c r="AG1038">
        <f ca="1">IF(B1038&gt;0,AG1037+AF1038*$D1038,0)</f>
        <v>0.47173389304170521</v>
      </c>
      <c r="AH1038">
        <f ca="1">IF(B1038&gt;0,AH1037+AG1038*$D1038,0)</f>
        <v>1.1162844622645136</v>
      </c>
      <c r="AI1038">
        <f ca="1">IF(AND(B1038&gt;Analysis!$B$39,B1038&lt;Analysis!$B$40),FilterInput(AF1038,Analysis!$B$34,Analysis!$B$35),0)</f>
        <v>0</v>
      </c>
      <c r="AJ1038">
        <f ca="1">MEDIAN2(AI1038,Analysis!$B$5,2)</f>
        <v>0</v>
      </c>
      <c r="AK1038">
        <f ca="1">AVERAGE2(AJ1038,Analysis!$B$6,2)</f>
        <v>0</v>
      </c>
      <c r="AL1038">
        <f ca="1">INTEGRAL2(R1038,$B1038,AL1037,R1037,$B1037,Analysis!$B$22)</f>
        <v>8.39632932423615E-2</v>
      </c>
      <c r="AM1038">
        <f>IF(AND(B1038&lt;Analysis!$B$40,B1038&gt;0),INTEGRAL2(AL1038,$B1038,AM1037,AL1037,$B1037,Analysis!$B$23),0)</f>
        <v>0</v>
      </c>
      <c r="AN1038">
        <f>IF($P1038,AM1038*Analysis!$B$30+Analysis!$B$31,0)</f>
        <v>0</v>
      </c>
      <c r="AO1038">
        <f>AN1038-'Flight Input'!$U1038</f>
        <v>0</v>
      </c>
      <c r="AQ1038">
        <f>Analysis!$B$36*'Flight Input'!U1038+IF('Flight Input'!U1038 &gt; 0,Analysis!$B$37,0)</f>
        <v>0</v>
      </c>
      <c r="AR1038">
        <f ca="1">_xlfn.COVARIANCE.P($AN$102:$AN$1102,'Flight Input'!U1038:U2038)</f>
        <v>0</v>
      </c>
    </row>
    <row r="1039" spans="1:44" x14ac:dyDescent="0.3">
      <c r="A1039">
        <v>1037</v>
      </c>
      <c r="B1039">
        <f>'Flight Input'!M1039</f>
        <v>24.690837999994983</v>
      </c>
      <c r="C1039">
        <f ca="1">INDIRECT(CONCATENATE("'Flight Input'!",Analysis!$B$2,A1039+2))</f>
        <v>9.850711500000001</v>
      </c>
      <c r="D1039">
        <f t="shared" si="2175"/>
        <v>2.2243999992497265E-2</v>
      </c>
      <c r="F1039">
        <f t="shared" ca="1" si="2181"/>
        <v>243.23636250874819</v>
      </c>
      <c r="G1039">
        <f t="shared" ca="1" si="2182"/>
        <v>3000.9681417618449</v>
      </c>
      <c r="I1039">
        <f>SUM(D$2:D1039)/COUNT(D$2:D1039)</f>
        <v>2.3759149469623479E-2</v>
      </c>
      <c r="J1039">
        <f t="shared" si="2176"/>
        <v>0.93622879981190565</v>
      </c>
      <c r="L1039">
        <f ca="1">VARA(C$2:C1039)</f>
        <v>0.16527868304572535</v>
      </c>
      <c r="M1039">
        <f t="shared" ca="1" si="2177"/>
        <v>-7.0947096821174106E-3</v>
      </c>
      <c r="N1039">
        <f t="shared" ca="1" si="2183"/>
        <v>0</v>
      </c>
      <c r="O1039" t="b">
        <f ca="1">IF(OR(O1038,M1039*MIN((B1039-B$2)*Analysis!$B$19,1)&gt;Analysis!$B$18),TRUE,FALSE)</f>
        <v>1</v>
      </c>
      <c r="P1039" t="b">
        <f>IF(OR('Flight Input'!N1039=3,'Flight Input'!N1039=9),TRUE,FALSE)</f>
        <v>0</v>
      </c>
      <c r="Q1039">
        <f ca="1">IF(O1039,Q1038,SUM(C$2:C1039)/COUNT(C$2:C1039))+(Analysis!$D$14-500)/1000000</f>
        <v>9.906474364117356</v>
      </c>
      <c r="R1039">
        <f t="shared" ca="1" si="2178"/>
        <v>-5.5762864117355093E-2</v>
      </c>
      <c r="S1039">
        <f t="shared" ca="1" si="2184"/>
        <v>8.2722904093353505E-2</v>
      </c>
      <c r="T1039">
        <f>IF(P1039,T1038+S1039*$D1039,0)</f>
        <v>0</v>
      </c>
      <c r="U1039">
        <f>IF($P1039,T1039*Analysis!$B$28+Analysis!$B$29,0)</f>
        <v>0</v>
      </c>
      <c r="V1039">
        <f>U1039-'Flight Input'!$U1039</f>
        <v>0</v>
      </c>
      <c r="W1039">
        <f ca="1">MEDIAN2(R1039,Analysis!$B$5,2)</f>
        <v>-5.5762864117355093E-2</v>
      </c>
      <c r="X1039">
        <f t="shared" ref="X1039:Y1039" ca="1" si="2207">X1038+W1039*$D1039</f>
        <v>8.2722904093353505E-2</v>
      </c>
      <c r="Y1039">
        <f t="shared" ca="1" si="2207"/>
        <v>-0.70492370745373545</v>
      </c>
      <c r="AA1039">
        <f ca="1">AVERAGE2(W1039,Analysis!$B$6,2)</f>
        <v>-5.5762864117355093E-2</v>
      </c>
      <c r="AB1039">
        <f t="shared" ref="AB1039:AC1039" ca="1" si="2208">AB1038+AA1039*$D1039</f>
        <v>8.2722904093353505E-2</v>
      </c>
      <c r="AC1039">
        <f t="shared" ca="1" si="2208"/>
        <v>-0.70492370745373545</v>
      </c>
      <c r="AF1039">
        <f ca="1">IF(B1039&gt;0,C1039-Analysis!$B$14,0)</f>
        <v>-2.4558914571510826E-3</v>
      </c>
      <c r="AG1039">
        <f ca="1">IF(B1039&gt;0,AG1038+AF1039*$D1039,0)</f>
        <v>0.47167926419215078</v>
      </c>
      <c r="AH1039">
        <f ca="1">IF(B1039&gt;0,AH1038+AG1039*$D1039,0)</f>
        <v>1.126776495813665</v>
      </c>
      <c r="AI1039">
        <f ca="1">IF(AND(B1039&gt;Analysis!$B$39,B1039&lt;Analysis!$B$40),FilterInput(AF1039,Analysis!$B$34,Analysis!$B$35),0)</f>
        <v>0</v>
      </c>
      <c r="AJ1039">
        <f ca="1">MEDIAN2(AI1039,Analysis!$B$5,2)</f>
        <v>0</v>
      </c>
      <c r="AK1039">
        <f ca="1">AVERAGE2(AJ1039,Analysis!$B$6,2)</f>
        <v>0</v>
      </c>
      <c r="AL1039">
        <f ca="1">INTEGRAL2(R1039,$B1039,AL1038,R1038,$B1038,Analysis!$B$22)</f>
        <v>8.2722904093353422E-2</v>
      </c>
      <c r="AM1039">
        <f>IF(AND(B1039&lt;Analysis!$B$40,B1039&gt;0),INTEGRAL2(AL1039,$B1039,AM1038,AL1038,$B1038,Analysis!$B$23),0)</f>
        <v>0</v>
      </c>
      <c r="AN1039">
        <f>IF($P1039,AM1039*Analysis!$B$30+Analysis!$B$31,0)</f>
        <v>0</v>
      </c>
      <c r="AO1039">
        <f>AN1039-'Flight Input'!$U1039</f>
        <v>0</v>
      </c>
      <c r="AQ1039">
        <f>Analysis!$B$36*'Flight Input'!U1039+IF('Flight Input'!U1039 &gt; 0,Analysis!$B$37,0)</f>
        <v>0</v>
      </c>
      <c r="AR1039">
        <f ca="1">_xlfn.COVARIANCE.P($AN$102:$AN$1102,'Flight Input'!U1039:U2039)</f>
        <v>0</v>
      </c>
    </row>
    <row r="1040" spans="1:44" x14ac:dyDescent="0.3">
      <c r="A1040">
        <v>1038</v>
      </c>
      <c r="B1040">
        <f>'Flight Input'!M1040</f>
        <v>24.712589999995544</v>
      </c>
      <c r="C1040">
        <f ca="1">INDIRECT(CONCATENATE("'Flight Input'!",Analysis!$B$2,A1040+2))</f>
        <v>9.8501523300000002</v>
      </c>
      <c r="D1040">
        <f t="shared" si="2175"/>
        <v>2.1752000000560656E-2</v>
      </c>
      <c r="F1040">
        <f t="shared" ca="1" si="2181"/>
        <v>243.45062302223587</v>
      </c>
      <c r="G1040">
        <f t="shared" ca="1" si="2182"/>
        <v>3006.2636797139612</v>
      </c>
      <c r="I1040">
        <f>SUM(D$2:D1040)/COUNT(D$2:D1040)</f>
        <v>2.3757215799614748E-2</v>
      </c>
      <c r="J1040">
        <f t="shared" si="2176"/>
        <v>0.91559550513126176</v>
      </c>
      <c r="L1040">
        <f ca="1">VARA(C$2:C1040)</f>
        <v>0.16512121481674819</v>
      </c>
      <c r="M1040">
        <f t="shared" ca="1" si="2177"/>
        <v>-7.2392528950489966E-3</v>
      </c>
      <c r="N1040">
        <f t="shared" ca="1" si="2183"/>
        <v>-2.5706601691168941E-2</v>
      </c>
      <c r="O1040" t="b">
        <f ca="1">IF(OR(O1039,M1040*MIN((B1040-B$2)*Analysis!$B$19,1)&gt;Analysis!$B$18),TRUE,FALSE)</f>
        <v>1</v>
      </c>
      <c r="P1040" t="b">
        <f>IF(OR('Flight Input'!N1040=3,'Flight Input'!N1040=9),TRUE,FALSE)</f>
        <v>0</v>
      </c>
      <c r="Q1040">
        <f ca="1">IF(O1040,Q1039,SUM(C$2:C1040)/COUNT(C$2:C1040))+(Analysis!$D$14-500)/1000000</f>
        <v>9.9065843641173554</v>
      </c>
      <c r="R1040">
        <f t="shared" ca="1" si="2178"/>
        <v>-5.6432034117355201E-2</v>
      </c>
      <c r="S1040">
        <f t="shared" ca="1" si="2184"/>
        <v>8.1495394487201153E-2</v>
      </c>
      <c r="T1040">
        <f>IF(P1040,T1039+S1040*$D1040,0)</f>
        <v>0</v>
      </c>
      <c r="U1040">
        <f>IF($P1040,T1040*Analysis!$B$28+Analysis!$B$29,0)</f>
        <v>0</v>
      </c>
      <c r="V1040">
        <f>U1040-'Flight Input'!$U1040</f>
        <v>0</v>
      </c>
      <c r="W1040">
        <f ca="1">MEDIAN2(R1040,Analysis!$B$5,2)</f>
        <v>-5.6432034117355201E-2</v>
      </c>
      <c r="X1040">
        <f t="shared" ref="X1040:Y1040" ca="1" si="2209">X1039+W1040*$D1040</f>
        <v>8.1495394487201153E-2</v>
      </c>
      <c r="Y1040">
        <f t="shared" ca="1" si="2209"/>
        <v>-0.70315101963280413</v>
      </c>
      <c r="AA1040">
        <f ca="1">AVERAGE2(W1040,Analysis!$B$6,2)</f>
        <v>-5.6432034117355201E-2</v>
      </c>
      <c r="AB1040">
        <f t="shared" ref="AB1040:AC1040" ca="1" si="2210">AB1039+AA1040*$D1040</f>
        <v>8.1495394487201153E-2</v>
      </c>
      <c r="AC1040">
        <f t="shared" ca="1" si="2210"/>
        <v>-0.70315101963280413</v>
      </c>
      <c r="AF1040">
        <f ca="1">IF(B1040&gt;0,C1040-Analysis!$B$14,0)</f>
        <v>-3.015061457151802E-3</v>
      </c>
      <c r="AG1040">
        <f ca="1">IF(B1040&gt;0,AG1039+AF1040*$D1040,0)</f>
        <v>0.47161368057533315</v>
      </c>
      <c r="AH1040">
        <f ca="1">IF(B1040&gt;0,AH1039+AG1040*$D1040,0)</f>
        <v>1.137035036593804</v>
      </c>
      <c r="AI1040">
        <f ca="1">IF(AND(B1040&gt;Analysis!$B$39,B1040&lt;Analysis!$B$40),FilterInput(AF1040,Analysis!$B$34,Analysis!$B$35),0)</f>
        <v>0</v>
      </c>
      <c r="AJ1040">
        <f ca="1">MEDIAN2(AI1040,Analysis!$B$5,2)</f>
        <v>0</v>
      </c>
      <c r="AK1040">
        <f ca="1">AVERAGE2(AJ1040,Analysis!$B$6,2)</f>
        <v>0</v>
      </c>
      <c r="AL1040">
        <f ca="1">INTEGRAL2(R1040,$B1040,AL1039,R1039,$B1039,Analysis!$B$22)</f>
        <v>8.149539448720107E-2</v>
      </c>
      <c r="AM1040">
        <f>IF(AND(B1040&lt;Analysis!$B$40,B1040&gt;0),INTEGRAL2(AL1040,$B1040,AM1039,AL1039,$B1039,Analysis!$B$23),0)</f>
        <v>0</v>
      </c>
      <c r="AN1040">
        <f>IF($P1040,AM1040*Analysis!$B$30+Analysis!$B$31,0)</f>
        <v>0</v>
      </c>
      <c r="AO1040">
        <f>AN1040-'Flight Input'!$U1040</f>
        <v>0</v>
      </c>
      <c r="AQ1040">
        <f>Analysis!$B$36*'Flight Input'!U1040+IF('Flight Input'!U1040 &gt; 0,Analysis!$B$37,0)</f>
        <v>0</v>
      </c>
      <c r="AR1040">
        <f ca="1">_xlfn.COVARIANCE.P($AN$102:$AN$1102,'Flight Input'!U1040:U2040)</f>
        <v>0</v>
      </c>
    </row>
    <row r="1041" spans="1:44" x14ac:dyDescent="0.3">
      <c r="A1041">
        <v>1039</v>
      </c>
      <c r="B1041">
        <f>'Flight Input'!M1041</f>
        <v>24.729158999994979</v>
      </c>
      <c r="C1041">
        <f ca="1">INDIRECT(CONCATENATE("'Flight Input'!",Analysis!$B$2,A1041+2))</f>
        <v>9.8506526399999998</v>
      </c>
      <c r="D1041">
        <f t="shared" si="2175"/>
        <v>1.6568999999435619E-2</v>
      </c>
      <c r="F1041">
        <f t="shared" ca="1" si="2181"/>
        <v>243.61383848582247</v>
      </c>
      <c r="G1041">
        <f t="shared" ca="1" si="2182"/>
        <v>3010.3001174036954</v>
      </c>
      <c r="I1041">
        <f>SUM(D$2:D1041)/COUNT(D$2:D1041)</f>
        <v>2.3750297401347008E-2</v>
      </c>
      <c r="J1041">
        <f t="shared" si="2176"/>
        <v>0.69763336936134113</v>
      </c>
      <c r="L1041">
        <f ca="1">VARA(C$2:C1041)</f>
        <v>0.16496400546115522</v>
      </c>
      <c r="M1041">
        <f t="shared" ca="1" si="2177"/>
        <v>-9.4881619650140723E-3</v>
      </c>
      <c r="N1041">
        <f t="shared" ca="1" si="2183"/>
        <v>3.0195545899973267E-2</v>
      </c>
      <c r="O1041" t="b">
        <f ca="1">IF(OR(O1040,M1041*MIN((B1041-B$2)*Analysis!$B$19,1)&gt;Analysis!$B$18),TRUE,FALSE)</f>
        <v>1</v>
      </c>
      <c r="P1041" t="b">
        <f>IF(OR('Flight Input'!N1041=3,'Flight Input'!N1041=9),TRUE,FALSE)</f>
        <v>0</v>
      </c>
      <c r="Q1041">
        <f ca="1">IF(O1041,Q1040,SUM(C$2:C1041)/COUNT(C$2:C1041))+(Analysis!$D$14-500)/1000000</f>
        <v>9.9066943641173548</v>
      </c>
      <c r="R1041">
        <f t="shared" ca="1" si="2178"/>
        <v>-5.6041724117354974E-2</v>
      </c>
      <c r="S1041">
        <f t="shared" ca="1" si="2184"/>
        <v>8.0566839160332332E-2</v>
      </c>
      <c r="T1041">
        <f>IF(P1041,T1040+S1041*$D1041,0)</f>
        <v>0</v>
      </c>
      <c r="U1041">
        <f>IF($P1041,T1041*Analysis!$B$28+Analysis!$B$29,0)</f>
        <v>0</v>
      </c>
      <c r="V1041">
        <f>U1041-'Flight Input'!$U1041</f>
        <v>0</v>
      </c>
      <c r="W1041">
        <f ca="1">MEDIAN2(R1041,Analysis!$B$5,2)</f>
        <v>-5.6041724117354974E-2</v>
      </c>
      <c r="X1041">
        <f t="shared" ref="X1041:Y1041" ca="1" si="2211">X1040+W1041*$D1041</f>
        <v>8.0566839160332332E-2</v>
      </c>
      <c r="Y1041">
        <f t="shared" ca="1" si="2211"/>
        <v>-0.70181610767480207</v>
      </c>
      <c r="AA1041">
        <f ca="1">AVERAGE2(W1041,Analysis!$B$6,2)</f>
        <v>-5.6041724117354974E-2</v>
      </c>
      <c r="AB1041">
        <f t="shared" ref="AB1041:AC1041" ca="1" si="2212">AB1040+AA1041*$D1041</f>
        <v>8.0566839160332332E-2</v>
      </c>
      <c r="AC1041">
        <f t="shared" ca="1" si="2212"/>
        <v>-0.70181610767480207</v>
      </c>
      <c r="AF1041">
        <f ca="1">IF(B1041&gt;0,C1041-Analysis!$B$14,0)</f>
        <v>-2.5147514571521867E-3</v>
      </c>
      <c r="AG1041">
        <f ca="1">IF(B1041&gt;0,AG1040+AF1041*$D1041,0)</f>
        <v>0.47157201365844104</v>
      </c>
      <c r="AH1041">
        <f ca="1">IF(B1041&gt;0,AH1040+AG1041*$D1041,0)</f>
        <v>1.1448485132878445</v>
      </c>
      <c r="AI1041">
        <f ca="1">IF(AND(B1041&gt;Analysis!$B$39,B1041&lt;Analysis!$B$40),FilterInput(AF1041,Analysis!$B$34,Analysis!$B$35),0)</f>
        <v>0</v>
      </c>
      <c r="AJ1041">
        <f ca="1">MEDIAN2(AI1041,Analysis!$B$5,2)</f>
        <v>0</v>
      </c>
      <c r="AK1041">
        <f ca="1">AVERAGE2(AJ1041,Analysis!$B$6,2)</f>
        <v>0</v>
      </c>
      <c r="AL1041">
        <f ca="1">INTEGRAL2(R1041,$B1041,AL1040,R1040,$B1040,Analysis!$B$22)</f>
        <v>8.0566839160332249E-2</v>
      </c>
      <c r="AM1041">
        <f>IF(AND(B1041&lt;Analysis!$B$40,B1041&gt;0),INTEGRAL2(AL1041,$B1041,AM1040,AL1040,$B1040,Analysis!$B$23),0)</f>
        <v>0</v>
      </c>
      <c r="AN1041">
        <f>IF($P1041,AM1041*Analysis!$B$30+Analysis!$B$31,0)</f>
        <v>0</v>
      </c>
      <c r="AO1041">
        <f>AN1041-'Flight Input'!$U1041</f>
        <v>0</v>
      </c>
      <c r="AQ1041">
        <f>Analysis!$B$36*'Flight Input'!U1041+IF('Flight Input'!U1041 &gt; 0,Analysis!$B$37,0)</f>
        <v>0</v>
      </c>
      <c r="AR1041">
        <f ca="1">_xlfn.COVARIANCE.P($AN$102:$AN$1102,'Flight Input'!U1041:U2041)</f>
        <v>0</v>
      </c>
    </row>
    <row r="1042" spans="1:44" x14ac:dyDescent="0.3">
      <c r="A1042">
        <v>1040</v>
      </c>
      <c r="B1042">
        <f>'Flight Input'!M1042</f>
        <v>24.748250999997254</v>
      </c>
      <c r="C1042">
        <f ca="1">INDIRECT(CONCATENATE("'Flight Input'!",Analysis!$B$2,A1042+2))</f>
        <v>9.8509175100000004</v>
      </c>
      <c r="D1042">
        <f t="shared" si="2175"/>
        <v>1.909200000227429E-2</v>
      </c>
      <c r="F1042">
        <f t="shared" ca="1" si="2181"/>
        <v>243.8019122029458</v>
      </c>
      <c r="G1042">
        <f t="shared" ca="1" si="2182"/>
        <v>3014.9547835120284</v>
      </c>
      <c r="I1042">
        <f>SUM(D$2:D1042)/COUNT(D$2:D1042)</f>
        <v>2.3745818269232517E-2</v>
      </c>
      <c r="J1042">
        <f t="shared" si="2176"/>
        <v>0.80401524958235759</v>
      </c>
      <c r="L1042">
        <f ca="1">VARA(C$2:C1042)</f>
        <v>0.1648070737457317</v>
      </c>
      <c r="M1042">
        <f t="shared" ca="1" si="2177"/>
        <v>-8.2197630109381355E-3</v>
      </c>
      <c r="N1042">
        <f t="shared" ca="1" si="2183"/>
        <v>1.3873350092655338E-2</v>
      </c>
      <c r="O1042" t="b">
        <f ca="1">IF(OR(O1041,M1042*MIN((B1042-B$2)*Analysis!$B$19,1)&gt;Analysis!$B$18),TRUE,FALSE)</f>
        <v>1</v>
      </c>
      <c r="P1042" t="b">
        <f>IF(OR('Flight Input'!N1042=3,'Flight Input'!N1042=9),TRUE,FALSE)</f>
        <v>0</v>
      </c>
      <c r="Q1042">
        <f ca="1">IF(O1042,Q1041,SUM(C$2:C1042)/COUNT(C$2:C1042))+(Analysis!$D$14-500)/1000000</f>
        <v>9.9068043641173542</v>
      </c>
      <c r="R1042">
        <f t="shared" ca="1" si="2178"/>
        <v>-5.5886854117353835E-2</v>
      </c>
      <c r="S1042">
        <f t="shared" ca="1" si="2184"/>
        <v>7.9499847341396715E-2</v>
      </c>
      <c r="T1042">
        <f>IF(P1042,T1041+S1042*$D1042,0)</f>
        <v>0</v>
      </c>
      <c r="U1042">
        <f>IF($P1042,T1042*Analysis!$B$28+Analysis!$B$29,0)</f>
        <v>0</v>
      </c>
      <c r="V1042">
        <f>U1042-'Flight Input'!$U1042</f>
        <v>0</v>
      </c>
      <c r="W1042">
        <f ca="1">MEDIAN2(R1042,Analysis!$B$5,2)</f>
        <v>-5.5886854117353835E-2</v>
      </c>
      <c r="X1042">
        <f t="shared" ref="X1042:Y1042" ca="1" si="2213">X1041+W1042*$D1042</f>
        <v>7.9499847341396715E-2</v>
      </c>
      <c r="Y1042">
        <f t="shared" ca="1" si="2213"/>
        <v>-0.7002982965891793</v>
      </c>
      <c r="AA1042">
        <f ca="1">AVERAGE2(W1042,Analysis!$B$6,2)</f>
        <v>-5.5886854117353835E-2</v>
      </c>
      <c r="AB1042">
        <f t="shared" ref="AB1042:AC1042" ca="1" si="2214">AB1041+AA1042*$D1042</f>
        <v>7.9499847341396715E-2</v>
      </c>
      <c r="AC1042">
        <f t="shared" ca="1" si="2214"/>
        <v>-0.7002982965891793</v>
      </c>
      <c r="AF1042">
        <f ca="1">IF(B1042&gt;0,C1042-Analysis!$B$14,0)</f>
        <v>-2.249881457151659E-3</v>
      </c>
      <c r="AG1042">
        <f ca="1">IF(B1042&gt;0,AG1041+AF1042*$D1042,0)</f>
        <v>0.47152905892165597</v>
      </c>
      <c r="AH1042">
        <f ca="1">IF(B1042&gt;0,AH1041+AG1042*$D1042,0)</f>
        <v>1.1538509460818491</v>
      </c>
      <c r="AI1042">
        <f ca="1">IF(AND(B1042&gt;Analysis!$B$39,B1042&lt;Analysis!$B$40),FilterInput(AF1042,Analysis!$B$34,Analysis!$B$35),0)</f>
        <v>0</v>
      </c>
      <c r="AJ1042">
        <f ca="1">MEDIAN2(AI1042,Analysis!$B$5,2)</f>
        <v>0</v>
      </c>
      <c r="AK1042">
        <f ca="1">AVERAGE2(AJ1042,Analysis!$B$6,2)</f>
        <v>0</v>
      </c>
      <c r="AL1042">
        <f ca="1">INTEGRAL2(R1042,$B1042,AL1041,R1041,$B1041,Analysis!$B$22)</f>
        <v>7.9499847341396632E-2</v>
      </c>
      <c r="AM1042">
        <f>IF(AND(B1042&lt;Analysis!$B$40,B1042&gt;0),INTEGRAL2(AL1042,$B1042,AM1041,AL1041,$B1041,Analysis!$B$23),0)</f>
        <v>0</v>
      </c>
      <c r="AN1042">
        <f>IF($P1042,AM1042*Analysis!$B$30+Analysis!$B$31,0)</f>
        <v>0</v>
      </c>
      <c r="AO1042">
        <f>AN1042-'Flight Input'!$U1042</f>
        <v>0</v>
      </c>
      <c r="AQ1042">
        <f>Analysis!$B$36*'Flight Input'!U1042+IF('Flight Input'!U1042 &gt; 0,Analysis!$B$37,0)</f>
        <v>0</v>
      </c>
      <c r="AR1042">
        <f ca="1">_xlfn.COVARIANCE.P($AN$102:$AN$1102,'Flight Input'!U1042:U2042)</f>
        <v>0</v>
      </c>
    </row>
    <row r="1043" spans="1:44" x14ac:dyDescent="0.3">
      <c r="A1043">
        <v>1041</v>
      </c>
      <c r="B1043">
        <f>'Flight Input'!M1043</f>
        <v>24.772182999993674</v>
      </c>
      <c r="C1043">
        <f ca="1">INDIRECT(CONCATENATE("'Flight Input'!",Analysis!$B$2,A1043+2))</f>
        <v>9.8506526399999998</v>
      </c>
      <c r="D1043">
        <f t="shared" si="2175"/>
        <v>2.3931999996420927E-2</v>
      </c>
      <c r="F1043">
        <f t="shared" ca="1" si="2181"/>
        <v>244.03765802189102</v>
      </c>
      <c r="G1043">
        <f t="shared" ca="1" si="2182"/>
        <v>3020.7950927429347</v>
      </c>
      <c r="I1043">
        <f>SUM(D$2:D1043)/COUNT(D$2:D1043)</f>
        <v>2.3745997118153925E-2</v>
      </c>
      <c r="J1043">
        <f t="shared" si="2176"/>
        <v>1.0078330203335535</v>
      </c>
      <c r="L1043">
        <f ca="1">VARA(C$2:C1043)</f>
        <v>0.16465046165124189</v>
      </c>
      <c r="M1043">
        <f t="shared" ca="1" si="2177"/>
        <v>-6.5440454000178384E-3</v>
      </c>
      <c r="N1043">
        <f t="shared" ca="1" si="2183"/>
        <v>-1.106760822497658E-2</v>
      </c>
      <c r="O1043" t="b">
        <f ca="1">IF(OR(O1042,M1043*MIN((B1043-B$2)*Analysis!$B$19,1)&gt;Analysis!$B$18),TRUE,FALSE)</f>
        <v>1</v>
      </c>
      <c r="P1043" t="b">
        <f>IF(OR('Flight Input'!N1043=3,'Flight Input'!N1043=9),TRUE,FALSE)</f>
        <v>0</v>
      </c>
      <c r="Q1043">
        <f ca="1">IF(O1043,Q1042,SUM(C$2:C1043)/COUNT(C$2:C1043))+(Analysis!$D$14-500)/1000000</f>
        <v>9.9069143641173536</v>
      </c>
      <c r="R1043">
        <f t="shared" ca="1" si="2178"/>
        <v>-5.6261724117353751E-2</v>
      </c>
      <c r="S1043">
        <f t="shared" ca="1" si="2184"/>
        <v>7.8153391760021576E-2</v>
      </c>
      <c r="T1043">
        <f>IF(P1043,T1042+S1043*$D1043,0)</f>
        <v>0</v>
      </c>
      <c r="U1043">
        <f>IF($P1043,T1043*Analysis!$B$28+Analysis!$B$29,0)</f>
        <v>0</v>
      </c>
      <c r="V1043">
        <f>U1043-'Flight Input'!$U1043</f>
        <v>0</v>
      </c>
      <c r="W1043">
        <f ca="1">MEDIAN2(R1043,Analysis!$B$5,2)</f>
        <v>-5.6261724117353751E-2</v>
      </c>
      <c r="X1043">
        <f t="shared" ref="X1043:Y1043" ca="1" si="2215">X1042+W1043*$D1043</f>
        <v>7.8153391760021576E-2</v>
      </c>
      <c r="Y1043">
        <f t="shared" ca="1" si="2215"/>
        <v>-0.69842792961785816</v>
      </c>
      <c r="AA1043">
        <f ca="1">AVERAGE2(W1043,Analysis!$B$6,2)</f>
        <v>-5.6261724117353751E-2</v>
      </c>
      <c r="AB1043">
        <f t="shared" ref="AB1043:AC1043" ca="1" si="2216">AB1042+AA1043*$D1043</f>
        <v>7.8153391760021576E-2</v>
      </c>
      <c r="AC1043">
        <f t="shared" ca="1" si="2216"/>
        <v>-0.69842792961785816</v>
      </c>
      <c r="AF1043">
        <f ca="1">IF(B1043&gt;0,C1043-Analysis!$B$14,0)</f>
        <v>-2.5147514571521867E-3</v>
      </c>
      <c r="AG1043">
        <f ca="1">IF(B1043&gt;0,AG1042+AF1043*$D1043,0)</f>
        <v>0.47146887588979242</v>
      </c>
      <c r="AH1043">
        <f ca="1">IF(B1043&gt;0,AH1042+AG1043*$D1043,0)</f>
        <v>1.1651341392179562</v>
      </c>
      <c r="AI1043">
        <f ca="1">IF(AND(B1043&gt;Analysis!$B$39,B1043&lt;Analysis!$B$40),FilterInput(AF1043,Analysis!$B$34,Analysis!$B$35),0)</f>
        <v>0</v>
      </c>
      <c r="AJ1043">
        <f ca="1">MEDIAN2(AI1043,Analysis!$B$5,2)</f>
        <v>0</v>
      </c>
      <c r="AK1043">
        <f ca="1">AVERAGE2(AJ1043,Analysis!$B$6,2)</f>
        <v>0</v>
      </c>
      <c r="AL1043">
        <f ca="1">INTEGRAL2(R1043,$B1043,AL1042,R1042,$B1042,Analysis!$B$22)</f>
        <v>7.8153391760021493E-2</v>
      </c>
      <c r="AM1043">
        <f>IF(AND(B1043&lt;Analysis!$B$40,B1043&gt;0),INTEGRAL2(AL1043,$B1043,AM1042,AL1042,$B1042,Analysis!$B$23),0)</f>
        <v>0</v>
      </c>
      <c r="AN1043">
        <f>IF($P1043,AM1043*Analysis!$B$30+Analysis!$B$31,0)</f>
        <v>0</v>
      </c>
      <c r="AO1043">
        <f>AN1043-'Flight Input'!$U1043</f>
        <v>0</v>
      </c>
      <c r="AQ1043">
        <f>Analysis!$B$36*'Flight Input'!U1043+IF('Flight Input'!U1043 &gt; 0,Analysis!$B$37,0)</f>
        <v>0</v>
      </c>
      <c r="AR1043">
        <f ca="1">_xlfn.COVARIANCE.P($AN$102:$AN$1102,'Flight Input'!U1043:U2043)</f>
        <v>0</v>
      </c>
    </row>
    <row r="1044" spans="1:44" x14ac:dyDescent="0.3">
      <c r="A1044">
        <v>1042</v>
      </c>
      <c r="B1044">
        <f>'Flight Input'!M1044</f>
        <v>24.788973999995505</v>
      </c>
      <c r="C1044">
        <f ca="1">INDIRECT(CONCATENATE("'Flight Input'!",Analysis!$B$2,A1044+2))</f>
        <v>9.8507409300000006</v>
      </c>
      <c r="D1044">
        <f t="shared" si="2175"/>
        <v>1.679100000183098E-2</v>
      </c>
      <c r="F1044">
        <f t="shared" ca="1" si="2181"/>
        <v>244.20306181286469</v>
      </c>
      <c r="G1044">
        <f t="shared" ca="1" si="2182"/>
        <v>3024.8955063542817</v>
      </c>
      <c r="I1044">
        <f>SUM(D$2:D1044)/COUNT(D$2:D1044)</f>
        <v>2.3739322456813886E-2</v>
      </c>
      <c r="J1044">
        <f t="shared" si="2176"/>
        <v>0.70730746559329316</v>
      </c>
      <c r="L1044">
        <f ca="1">VARA(C$2:C1044)</f>
        <v>0.16449413977178476</v>
      </c>
      <c r="M1044">
        <f t="shared" ca="1" si="2177"/>
        <v>-9.3098612018394904E-3</v>
      </c>
      <c r="N1044">
        <f t="shared" ca="1" si="2183"/>
        <v>5.2581740212697525E-3</v>
      </c>
      <c r="O1044" t="b">
        <f ca="1">IF(OR(O1043,M1044*MIN((B1044-B$2)*Analysis!$B$19,1)&gt;Analysis!$B$18),TRUE,FALSE)</f>
        <v>1</v>
      </c>
      <c r="P1044" t="b">
        <f>IF(OR('Flight Input'!N1044=3,'Flight Input'!N1044=9),TRUE,FALSE)</f>
        <v>0</v>
      </c>
      <c r="Q1044">
        <f ca="1">IF(O1044,Q1043,SUM(C$2:C1044)/COUNT(C$2:C1044))+(Analysis!$D$14-500)/1000000</f>
        <v>9.907024364117353</v>
      </c>
      <c r="R1044">
        <f t="shared" ca="1" si="2178"/>
        <v>-5.6283434117352371E-2</v>
      </c>
      <c r="S1044">
        <f t="shared" ca="1" si="2184"/>
        <v>7.7208336617654055E-2</v>
      </c>
      <c r="T1044">
        <f>IF(P1044,T1043+S1044*$D1044,0)</f>
        <v>0</v>
      </c>
      <c r="U1044">
        <f>IF($P1044,T1044*Analysis!$B$28+Analysis!$B$29,0)</f>
        <v>0</v>
      </c>
      <c r="V1044">
        <f>U1044-'Flight Input'!$U1044</f>
        <v>0</v>
      </c>
      <c r="W1044">
        <f ca="1">MEDIAN2(R1044,Analysis!$B$5,2)</f>
        <v>-5.6283434117352371E-2</v>
      </c>
      <c r="X1044">
        <f t="shared" ref="X1044:Y1044" ca="1" si="2217">X1043+W1044*$D1044</f>
        <v>7.7208336617654055E-2</v>
      </c>
      <c r="Y1044">
        <f t="shared" ca="1" si="2217"/>
        <v>-0.69713152443756976</v>
      </c>
      <c r="AA1044">
        <f ca="1">AVERAGE2(W1044,Analysis!$B$6,2)</f>
        <v>-5.6283434117352371E-2</v>
      </c>
      <c r="AB1044">
        <f t="shared" ref="AB1044:AC1044" ca="1" si="2218">AB1043+AA1044*$D1044</f>
        <v>7.7208336617654055E-2</v>
      </c>
      <c r="AC1044">
        <f t="shared" ca="1" si="2218"/>
        <v>-0.69713152443756976</v>
      </c>
      <c r="AF1044">
        <f ca="1">IF(B1044&gt;0,C1044-Analysis!$B$14,0)</f>
        <v>-2.4264614571514187E-3</v>
      </c>
      <c r="AG1044">
        <f ca="1">IF(B1044&gt;0,AG1043+AF1044*$D1044,0)</f>
        <v>0.47142813317546095</v>
      </c>
      <c r="AH1044">
        <f ca="1">IF(B1044&gt;0,AH1043+AG1044*$D1044,0)</f>
        <v>1.1730498890029686</v>
      </c>
      <c r="AI1044">
        <f ca="1">IF(AND(B1044&gt;Analysis!$B$39,B1044&lt;Analysis!$B$40),FilterInput(AF1044,Analysis!$B$34,Analysis!$B$35),0)</f>
        <v>0</v>
      </c>
      <c r="AJ1044">
        <f ca="1">MEDIAN2(AI1044,Analysis!$B$5,2)</f>
        <v>0</v>
      </c>
      <c r="AK1044">
        <f ca="1">AVERAGE2(AJ1044,Analysis!$B$6,2)</f>
        <v>0</v>
      </c>
      <c r="AL1044">
        <f ca="1">INTEGRAL2(R1044,$B1044,AL1043,R1043,$B1043,Analysis!$B$22)</f>
        <v>7.7208336617653972E-2</v>
      </c>
      <c r="AM1044">
        <f>IF(AND(B1044&lt;Analysis!$B$40,B1044&gt;0),INTEGRAL2(AL1044,$B1044,AM1043,AL1043,$B1043,Analysis!$B$23),0)</f>
        <v>0</v>
      </c>
      <c r="AN1044">
        <f>IF($P1044,AM1044*Analysis!$B$30+Analysis!$B$31,0)</f>
        <v>0</v>
      </c>
      <c r="AO1044">
        <f>AN1044-'Flight Input'!$U1044</f>
        <v>0</v>
      </c>
      <c r="AQ1044">
        <f>Analysis!$B$36*'Flight Input'!U1044+IF('Flight Input'!U1044 &gt; 0,Analysis!$B$37,0)</f>
        <v>0</v>
      </c>
      <c r="AR1044">
        <f ca="1">_xlfn.COVARIANCE.P($AN$102:$AN$1102,'Flight Input'!U1044:U2044)</f>
        <v>0</v>
      </c>
    </row>
    <row r="1045" spans="1:44" x14ac:dyDescent="0.3">
      <c r="A1045">
        <v>1043</v>
      </c>
      <c r="B1045">
        <f>'Flight Input'!M1045</f>
        <v>24.810652000000118</v>
      </c>
      <c r="C1045">
        <f ca="1">INDIRECT(CONCATENATE("'Flight Input'!",Analysis!$B$2,A1045+2))</f>
        <v>9.8501032800000008</v>
      </c>
      <c r="D1045">
        <f t="shared" si="2175"/>
        <v>2.1678000004612841E-2</v>
      </c>
      <c r="F1045">
        <f t="shared" ca="1" si="2181"/>
        <v>244.41659235181396</v>
      </c>
      <c r="G1045">
        <f t="shared" ca="1" si="2182"/>
        <v>3030.1939692444116</v>
      </c>
      <c r="I1045">
        <f>SUM(D$2:D1045)/COUNT(D$2:D1045)</f>
        <v>2.3737346116974766E-2</v>
      </c>
      <c r="J1045">
        <f t="shared" si="2176"/>
        <v>0.9132444670851696</v>
      </c>
      <c r="L1045">
        <f ca="1">VARA(C$2:C1045)</f>
        <v>0.16433816606479551</v>
      </c>
      <c r="M1045">
        <f t="shared" ca="1" si="2177"/>
        <v>-7.1950229244422516E-3</v>
      </c>
      <c r="N1045">
        <f t="shared" ca="1" si="2183"/>
        <v>-2.941461388800342E-2</v>
      </c>
      <c r="O1045" t="b">
        <f ca="1">IF(OR(O1044,M1045*MIN((B1045-B$2)*Analysis!$B$19,1)&gt;Analysis!$B$18),TRUE,FALSE)</f>
        <v>1</v>
      </c>
      <c r="P1045" t="b">
        <f>IF(OR('Flight Input'!N1045=3,'Flight Input'!N1045=9),TRUE,FALSE)</f>
        <v>0</v>
      </c>
      <c r="Q1045">
        <f ca="1">IF(O1045,Q1044,SUM(C$2:C1045)/COUNT(C$2:C1045))+(Analysis!$D$14-500)/1000000</f>
        <v>9.9071343641173524</v>
      </c>
      <c r="R1045">
        <f t="shared" ca="1" si="2178"/>
        <v>-5.7031084117351583E-2</v>
      </c>
      <c r="S1045">
        <f t="shared" ca="1" si="2184"/>
        <v>7.5972016775895032E-2</v>
      </c>
      <c r="T1045">
        <f>IF(P1045,T1044+S1045*$D1045,0)</f>
        <v>0</v>
      </c>
      <c r="U1045">
        <f>IF($P1045,T1045*Analysis!$B$28+Analysis!$B$29,0)</f>
        <v>0</v>
      </c>
      <c r="V1045">
        <f>U1045-'Flight Input'!$U1045</f>
        <v>0</v>
      </c>
      <c r="W1045">
        <f ca="1">MEDIAN2(R1045,Analysis!$B$5,2)</f>
        <v>-5.7031084117351583E-2</v>
      </c>
      <c r="X1045">
        <f t="shared" ref="X1045:Y1045" ca="1" si="2219">X1044+W1045*$D1045</f>
        <v>7.5972016775895032E-2</v>
      </c>
      <c r="Y1045">
        <f t="shared" ca="1" si="2219"/>
        <v>-0.69548460305755144</v>
      </c>
      <c r="AA1045">
        <f ca="1">AVERAGE2(W1045,Analysis!$B$6,2)</f>
        <v>-5.7031084117351583E-2</v>
      </c>
      <c r="AB1045">
        <f t="shared" ref="AB1045:AC1045" ca="1" si="2220">AB1044+AA1045*$D1045</f>
        <v>7.5972016775895032E-2</v>
      </c>
      <c r="AC1045">
        <f t="shared" ca="1" si="2220"/>
        <v>-0.69548460305755144</v>
      </c>
      <c r="AF1045">
        <f ca="1">IF(B1045&gt;0,C1045-Analysis!$B$14,0)</f>
        <v>-3.0641114571512418E-3</v>
      </c>
      <c r="AG1045">
        <f ca="1">IF(B1045&gt;0,AG1044+AF1045*$D1045,0)</f>
        <v>0.47136170936727867</v>
      </c>
      <c r="AH1045">
        <f ca="1">IF(B1045&gt;0,AH1044+AG1045*$D1045,0)</f>
        <v>1.1832680681408068</v>
      </c>
      <c r="AI1045">
        <f ca="1">IF(AND(B1045&gt;Analysis!$B$39,B1045&lt;Analysis!$B$40),FilterInput(AF1045,Analysis!$B$34,Analysis!$B$35),0)</f>
        <v>0</v>
      </c>
      <c r="AJ1045">
        <f ca="1">MEDIAN2(AI1045,Analysis!$B$5,2)</f>
        <v>0</v>
      </c>
      <c r="AK1045">
        <f ca="1">AVERAGE2(AJ1045,Analysis!$B$6,2)</f>
        <v>0</v>
      </c>
      <c r="AL1045">
        <f ca="1">INTEGRAL2(R1045,$B1045,AL1044,R1044,$B1044,Analysis!$B$22)</f>
        <v>7.5972016775894949E-2</v>
      </c>
      <c r="AM1045">
        <f>IF(AND(B1045&lt;Analysis!$B$40,B1045&gt;0),INTEGRAL2(AL1045,$B1045,AM1044,AL1044,$B1044,Analysis!$B$23),0)</f>
        <v>0</v>
      </c>
      <c r="AN1045">
        <f>IF($P1045,AM1045*Analysis!$B$30+Analysis!$B$31,0)</f>
        <v>0</v>
      </c>
      <c r="AO1045">
        <f>AN1045-'Flight Input'!$U1045</f>
        <v>0</v>
      </c>
      <c r="AQ1045">
        <f>Analysis!$B$36*'Flight Input'!U1045+IF('Flight Input'!U1045 &gt; 0,Analysis!$B$37,0)</f>
        <v>0</v>
      </c>
      <c r="AR1045">
        <f ca="1">_xlfn.COVARIANCE.P($AN$102:$AN$1102,'Flight Input'!U1045:U2045)</f>
        <v>0</v>
      </c>
    </row>
    <row r="1046" spans="1:44" x14ac:dyDescent="0.3">
      <c r="A1046">
        <v>1044</v>
      </c>
      <c r="B1046">
        <f>'Flight Input'!M1046</f>
        <v>24.830902000001515</v>
      </c>
      <c r="C1046">
        <f ca="1">INDIRECT(CONCATENATE("'Flight Input'!",Analysis!$B$2,A1046+2))</f>
        <v>9.8505839700000006</v>
      </c>
      <c r="D1046">
        <f t="shared" si="2175"/>
        <v>2.0250000001396984E-2</v>
      </c>
      <c r="F1046">
        <f t="shared" ca="1" si="2181"/>
        <v>244.61606667722023</v>
      </c>
      <c r="G1046">
        <f t="shared" ca="1" si="2182"/>
        <v>3035.1474445949671</v>
      </c>
      <c r="I1046">
        <f>SUM(D$2:D1046)/COUNT(D$2:D1046)</f>
        <v>2.3734005747132258E-2</v>
      </c>
      <c r="J1046">
        <f t="shared" si="2176"/>
        <v>0.85320616406456207</v>
      </c>
      <c r="L1046">
        <f ca="1">VARA(C$2:C1046)</f>
        <v>0.16418244889498029</v>
      </c>
      <c r="M1046">
        <f t="shared" ca="1" si="2177"/>
        <v>-7.6897367804678847E-3</v>
      </c>
      <c r="N1046">
        <f t="shared" ca="1" si="2183"/>
        <v>2.3737777776132247E-2</v>
      </c>
      <c r="O1046" t="b">
        <f ca="1">IF(OR(O1045,M1046*MIN((B1046-B$2)*Analysis!$B$19,1)&gt;Analysis!$B$18),TRUE,FALSE)</f>
        <v>1</v>
      </c>
      <c r="P1046" t="b">
        <f>IF(OR('Flight Input'!N1046=3,'Flight Input'!N1046=9),TRUE,FALSE)</f>
        <v>0</v>
      </c>
      <c r="Q1046">
        <f ca="1">IF(O1046,Q1045,SUM(C$2:C1046)/COUNT(C$2:C1046))+(Analysis!$D$14-500)/1000000</f>
        <v>9.9072443641173518</v>
      </c>
      <c r="R1046">
        <f t="shared" ca="1" si="2178"/>
        <v>-5.6660394117351132E-2</v>
      </c>
      <c r="S1046">
        <f t="shared" ca="1" si="2184"/>
        <v>7.4824643794939513E-2</v>
      </c>
      <c r="T1046">
        <f>IF(P1046,T1045+S1046*$D1046,0)</f>
        <v>0</v>
      </c>
      <c r="U1046">
        <f>IF($P1046,T1046*Analysis!$B$28+Analysis!$B$29,0)</f>
        <v>0</v>
      </c>
      <c r="V1046">
        <f>U1046-'Flight Input'!$U1046</f>
        <v>0</v>
      </c>
      <c r="W1046">
        <f ca="1">MEDIAN2(R1046,Analysis!$B$5,2)</f>
        <v>-5.6660394117351132E-2</v>
      </c>
      <c r="X1046">
        <f t="shared" ref="X1046:Y1046" ca="1" si="2221">X1045+W1046*$D1046</f>
        <v>7.4824643794939513E-2</v>
      </c>
      <c r="Y1046">
        <f t="shared" ca="1" si="2221"/>
        <v>-0.69396940402059937</v>
      </c>
      <c r="AA1046">
        <f ca="1">AVERAGE2(W1046,Analysis!$B$6,2)</f>
        <v>-5.6660394117351132E-2</v>
      </c>
      <c r="AB1046">
        <f t="shared" ref="AB1046:AC1046" ca="1" si="2222">AB1045+AA1046*$D1046</f>
        <v>7.4824643794939513E-2</v>
      </c>
      <c r="AC1046">
        <f t="shared" ca="1" si="2222"/>
        <v>-0.69396940402059937</v>
      </c>
      <c r="AF1046">
        <f ca="1">IF(B1046&gt;0,C1046-Analysis!$B$14,0)</f>
        <v>-2.5834214571514025E-3</v>
      </c>
      <c r="AG1046">
        <f ca="1">IF(B1046&gt;0,AG1045+AF1046*$D1046,0)</f>
        <v>0.47130939508276776</v>
      </c>
      <c r="AH1046">
        <f ca="1">IF(B1046&gt;0,AH1045+AG1046*$D1046,0)</f>
        <v>1.1928120833918912</v>
      </c>
      <c r="AI1046">
        <f ca="1">IF(AND(B1046&gt;Analysis!$B$39,B1046&lt;Analysis!$B$40),FilterInput(AF1046,Analysis!$B$34,Analysis!$B$35),0)</f>
        <v>0</v>
      </c>
      <c r="AJ1046">
        <f ca="1">MEDIAN2(AI1046,Analysis!$B$5,2)</f>
        <v>0</v>
      </c>
      <c r="AK1046">
        <f ca="1">AVERAGE2(AJ1046,Analysis!$B$6,2)</f>
        <v>0</v>
      </c>
      <c r="AL1046">
        <f ca="1">INTEGRAL2(R1046,$B1046,AL1045,R1045,$B1045,Analysis!$B$22)</f>
        <v>7.482464379493943E-2</v>
      </c>
      <c r="AM1046">
        <f>IF(AND(B1046&lt;Analysis!$B$40,B1046&gt;0),INTEGRAL2(AL1046,$B1046,AM1045,AL1045,$B1045,Analysis!$B$23),0)</f>
        <v>0</v>
      </c>
      <c r="AN1046">
        <f>IF($P1046,AM1046*Analysis!$B$30+Analysis!$B$31,0)</f>
        <v>0</v>
      </c>
      <c r="AO1046">
        <f>AN1046-'Flight Input'!$U1046</f>
        <v>0</v>
      </c>
      <c r="AQ1046">
        <f>Analysis!$B$36*'Flight Input'!U1046+IF('Flight Input'!U1046 &gt; 0,Analysis!$B$37,0)</f>
        <v>0</v>
      </c>
      <c r="AR1046">
        <f ca="1">_xlfn.COVARIANCE.P($AN$102:$AN$1102,'Flight Input'!U1046:U2046)</f>
        <v>0</v>
      </c>
    </row>
    <row r="1047" spans="1:44" x14ac:dyDescent="0.3">
      <c r="A1047">
        <v>1045</v>
      </c>
      <c r="B1047">
        <f>'Flight Input'!M1047</f>
        <v>24.851580000002286</v>
      </c>
      <c r="C1047">
        <f ca="1">INDIRECT(CONCATENATE("'Flight Input'!",Analysis!$B$2,A1047+2))</f>
        <v>9.8509371300000002</v>
      </c>
      <c r="D1047">
        <f t="shared" si="2175"/>
        <v>2.0678000000771135E-2</v>
      </c>
      <c r="F1047">
        <f t="shared" ca="1" si="2181"/>
        <v>244.81976435520195</v>
      </c>
      <c r="G1047">
        <f t="shared" ca="1" si="2182"/>
        <v>3040.2098276824927</v>
      </c>
      <c r="I1047">
        <f>SUM(D$2:D1047)/COUNT(D$2:D1047)</f>
        <v>2.3731081339719472E-2</v>
      </c>
      <c r="J1047">
        <f t="shared" si="2176"/>
        <v>0.87134672477657826</v>
      </c>
      <c r="L1047">
        <f ca="1">VARA(C$2:C1047)</f>
        <v>0.16402699823918127</v>
      </c>
      <c r="M1047">
        <f t="shared" ca="1" si="2177"/>
        <v>-7.5176833249458582E-3</v>
      </c>
      <c r="N1047">
        <f t="shared" ca="1" si="2183"/>
        <v>1.7079021181272327E-2</v>
      </c>
      <c r="O1047" t="b">
        <f ca="1">IF(OR(O1046,M1047*MIN((B1047-B$2)*Analysis!$B$19,1)&gt;Analysis!$B$18),TRUE,FALSE)</f>
        <v>1</v>
      </c>
      <c r="P1047" t="b">
        <f>IF(OR('Flight Input'!N1047=3,'Flight Input'!N1047=9),TRUE,FALSE)</f>
        <v>0</v>
      </c>
      <c r="Q1047">
        <f ca="1">IF(O1047,Q1046,SUM(C$2:C1047)/COUNT(C$2:C1047))+(Analysis!$D$14-500)/1000000</f>
        <v>9.9073543641173512</v>
      </c>
      <c r="R1047">
        <f t="shared" ca="1" si="2178"/>
        <v>-5.6417234117351001E-2</v>
      </c>
      <c r="S1047">
        <f t="shared" ca="1" si="2184"/>
        <v>7.3658048227817421E-2</v>
      </c>
      <c r="T1047">
        <f>IF(P1047,T1046+S1047*$D1047,0)</f>
        <v>0</v>
      </c>
      <c r="U1047">
        <f>IF($P1047,T1047*Analysis!$B$28+Analysis!$B$29,0)</f>
        <v>0</v>
      </c>
      <c r="V1047">
        <f>U1047-'Flight Input'!$U1047</f>
        <v>0</v>
      </c>
      <c r="W1047">
        <f ca="1">MEDIAN2(R1047,Analysis!$B$5,2)</f>
        <v>-5.6417234117351001E-2</v>
      </c>
      <c r="X1047">
        <f t="shared" ref="X1047:Y1047" ca="1" si="2223">X1046+W1047*$D1047</f>
        <v>7.3658048227817421E-2</v>
      </c>
      <c r="Y1047">
        <f t="shared" ca="1" si="2223"/>
        <v>-0.69244630289928777</v>
      </c>
      <c r="AA1047">
        <f ca="1">AVERAGE2(W1047,Analysis!$B$6,2)</f>
        <v>-5.6417234117351001E-2</v>
      </c>
      <c r="AB1047">
        <f t="shared" ref="AB1047:AC1047" ca="1" si="2224">AB1046+AA1047*$D1047</f>
        <v>7.3658048227817421E-2</v>
      </c>
      <c r="AC1047">
        <f t="shared" ca="1" si="2224"/>
        <v>-0.69244630289928777</v>
      </c>
      <c r="AF1047">
        <f ca="1">IF(B1047&gt;0,C1047-Analysis!$B$14,0)</f>
        <v>-2.2302614571518831E-3</v>
      </c>
      <c r="AG1047">
        <f ca="1">IF(B1047&gt;0,AG1046+AF1047*$D1047,0)</f>
        <v>0.47126327773635507</v>
      </c>
      <c r="AH1047">
        <f ca="1">IF(B1047&gt;0,AH1046+AG1047*$D1047,0)</f>
        <v>1.2025568654492869</v>
      </c>
      <c r="AI1047">
        <f ca="1">IF(AND(B1047&gt;Analysis!$B$39,B1047&lt;Analysis!$B$40),FilterInput(AF1047,Analysis!$B$34,Analysis!$B$35),0)</f>
        <v>0</v>
      </c>
      <c r="AJ1047">
        <f ca="1">MEDIAN2(AI1047,Analysis!$B$5,2)</f>
        <v>0</v>
      </c>
      <c r="AK1047">
        <f ca="1">AVERAGE2(AJ1047,Analysis!$B$6,2)</f>
        <v>0</v>
      </c>
      <c r="AL1047">
        <f ca="1">INTEGRAL2(R1047,$B1047,AL1046,R1046,$B1046,Analysis!$B$22)</f>
        <v>7.3658048227817338E-2</v>
      </c>
      <c r="AM1047">
        <f>IF(AND(B1047&lt;Analysis!$B$40,B1047&gt;0),INTEGRAL2(AL1047,$B1047,AM1046,AL1046,$B1046,Analysis!$B$23),0)</f>
        <v>0</v>
      </c>
      <c r="AN1047">
        <f>IF($P1047,AM1047*Analysis!$B$30+Analysis!$B$31,0)</f>
        <v>0</v>
      </c>
      <c r="AO1047">
        <f>AN1047-'Flight Input'!$U1047</f>
        <v>0</v>
      </c>
      <c r="AQ1047">
        <f>Analysis!$B$36*'Flight Input'!U1047+IF('Flight Input'!U1047 &gt; 0,Analysis!$B$37,0)</f>
        <v>0</v>
      </c>
      <c r="AR1047">
        <f ca="1">_xlfn.COVARIANCE.P($AN$102:$AN$1102,'Flight Input'!U1047:U2047)</f>
        <v>0</v>
      </c>
    </row>
    <row r="1048" spans="1:44" x14ac:dyDescent="0.3">
      <c r="A1048">
        <v>1046</v>
      </c>
      <c r="B1048">
        <f>'Flight Input'!M1048</f>
        <v>24.863641000003554</v>
      </c>
      <c r="C1048">
        <f ca="1">INDIRECT(CONCATENATE("'Flight Input'!",Analysis!$B$2,A1048+2))</f>
        <v>9.8507409300000006</v>
      </c>
      <c r="D1048">
        <f t="shared" si="2175"/>
        <v>1.206100000126753E-2</v>
      </c>
      <c r="F1048">
        <f t="shared" ca="1" si="2181"/>
        <v>244.93857414157117</v>
      </c>
      <c r="G1048">
        <f t="shared" ca="1" si="2182"/>
        <v>3043.1640318255245</v>
      </c>
      <c r="I1048">
        <f>SUM(D$2:D1048)/COUNT(D$2:D1048)</f>
        <v>2.3719924474195141E-2</v>
      </c>
      <c r="J1048">
        <f t="shared" si="2176"/>
        <v>0.50847548078783589</v>
      </c>
      <c r="L1048">
        <f ca="1">VARA(C$2:C1048)</f>
        <v>0.16387185728807915</v>
      </c>
      <c r="M1048">
        <f t="shared" ca="1" si="2177"/>
        <v>-1.2863025543968785E-2</v>
      </c>
      <c r="N1048">
        <f t="shared" ca="1" si="2183"/>
        <v>-1.6267307850005498E-2</v>
      </c>
      <c r="O1048" t="b">
        <f ca="1">IF(OR(O1047,M1048*MIN((B1048-B$2)*Analysis!$B$19,1)&gt;Analysis!$B$18),TRUE,FALSE)</f>
        <v>1</v>
      </c>
      <c r="P1048" t="b">
        <f>IF(OR('Flight Input'!N1048=3,'Flight Input'!N1048=9),TRUE,FALSE)</f>
        <v>0</v>
      </c>
      <c r="Q1048">
        <f ca="1">IF(O1048,Q1047,SUM(C$2:C1048)/COUNT(C$2:C1048))+(Analysis!$D$14-500)/1000000</f>
        <v>9.9074643641173505</v>
      </c>
      <c r="R1048">
        <f t="shared" ca="1" si="2178"/>
        <v>-5.6723434117349925E-2</v>
      </c>
      <c r="S1048">
        <f t="shared" ca="1" si="2184"/>
        <v>7.297390688885616E-2</v>
      </c>
      <c r="T1048">
        <f>IF(P1048,T1047+S1048*$D1048,0)</f>
        <v>0</v>
      </c>
      <c r="U1048">
        <f>IF($P1048,T1048*Analysis!$B$28+Analysis!$B$29,0)</f>
        <v>0</v>
      </c>
      <c r="V1048">
        <f>U1048-'Flight Input'!$U1048</f>
        <v>0</v>
      </c>
      <c r="W1048">
        <f ca="1">MEDIAN2(R1048,Analysis!$B$5,2)</f>
        <v>-5.6723434117349925E-2</v>
      </c>
      <c r="X1048">
        <f t="shared" ref="X1048:Y1048" ca="1" si="2225">X1047+W1048*$D1048</f>
        <v>7.297390688885616E-2</v>
      </c>
      <c r="Y1048">
        <f t="shared" ca="1" si="2225"/>
        <v>-0.69156616460820874</v>
      </c>
      <c r="AA1048">
        <f ca="1">AVERAGE2(W1048,Analysis!$B$6,2)</f>
        <v>-5.6723434117349925E-2</v>
      </c>
      <c r="AB1048">
        <f t="shared" ref="AB1048:AC1048" ca="1" si="2226">AB1047+AA1048*$D1048</f>
        <v>7.297390688885616E-2</v>
      </c>
      <c r="AC1048">
        <f t="shared" ca="1" si="2226"/>
        <v>-0.69156616460820874</v>
      </c>
      <c r="AF1048">
        <f ca="1">IF(B1048&gt;0,C1048-Analysis!$B$14,0)</f>
        <v>-2.4264614571514187E-3</v>
      </c>
      <c r="AG1048">
        <f ca="1">IF(B1048&gt;0,AG1047+AF1048*$D1048,0)</f>
        <v>0.47123401218471728</v>
      </c>
      <c r="AH1048">
        <f ca="1">IF(B1048&gt;0,AH1047+AG1048*$D1048,0)</f>
        <v>1.208240418870844</v>
      </c>
      <c r="AI1048">
        <f ca="1">IF(AND(B1048&gt;Analysis!$B$39,B1048&lt;Analysis!$B$40),FilterInput(AF1048,Analysis!$B$34,Analysis!$B$35),0)</f>
        <v>0</v>
      </c>
      <c r="AJ1048">
        <f ca="1">MEDIAN2(AI1048,Analysis!$B$5,2)</f>
        <v>0</v>
      </c>
      <c r="AK1048">
        <f ca="1">AVERAGE2(AJ1048,Analysis!$B$6,2)</f>
        <v>0</v>
      </c>
      <c r="AL1048">
        <f ca="1">INTEGRAL2(R1048,$B1048,AL1047,R1047,$B1047,Analysis!$B$22)</f>
        <v>7.2973906888856077E-2</v>
      </c>
      <c r="AM1048">
        <f>IF(AND(B1048&lt;Analysis!$B$40,B1048&gt;0),INTEGRAL2(AL1048,$B1048,AM1047,AL1047,$B1047,Analysis!$B$23),0)</f>
        <v>0</v>
      </c>
      <c r="AN1048">
        <f>IF($P1048,AM1048*Analysis!$B$30+Analysis!$B$31,0)</f>
        <v>0</v>
      </c>
      <c r="AO1048">
        <f>AN1048-'Flight Input'!$U1048</f>
        <v>0</v>
      </c>
      <c r="AQ1048">
        <f>Analysis!$B$36*'Flight Input'!U1048+IF('Flight Input'!U1048 &gt; 0,Analysis!$B$37,0)</f>
        <v>0</v>
      </c>
      <c r="AR1048">
        <f ca="1">_xlfn.COVARIANCE.P($AN$102:$AN$1102,'Flight Input'!U1048:U2048)</f>
        <v>0</v>
      </c>
    </row>
    <row r="1049" spans="1:44" x14ac:dyDescent="0.3">
      <c r="A1049">
        <v>1047</v>
      </c>
      <c r="B1049">
        <f>'Flight Input'!M1049</f>
        <v>24.889215000002878</v>
      </c>
      <c r="C1049">
        <f ca="1">INDIRECT(CONCATENATE("'Flight Input'!",Analysis!$B$2,A1049+2))</f>
        <v>9.8507997899999999</v>
      </c>
      <c r="D1049">
        <f t="shared" si="2175"/>
        <v>2.557399999932386E-2</v>
      </c>
      <c r="F1049">
        <f t="shared" ca="1" si="2181"/>
        <v>245.19049849539397</v>
      </c>
      <c r="G1049">
        <f t="shared" ca="1" si="2182"/>
        <v>3049.4345336338797</v>
      </c>
      <c r="I1049">
        <f>SUM(D$2:D1049)/COUNT(D$2:D1049)</f>
        <v>2.3721695319968903E-2</v>
      </c>
      <c r="J1049">
        <f t="shared" si="2176"/>
        <v>1.0780848356059818</v>
      </c>
      <c r="L1049">
        <f ca="1">VARA(C$2:C1049)</f>
        <v>0.1637170048084039</v>
      </c>
      <c r="M1049">
        <f t="shared" ca="1" si="2177"/>
        <v>-6.055074672689017E-3</v>
      </c>
      <c r="N1049">
        <f t="shared" ca="1" si="2183"/>
        <v>2.3015562681193381E-3</v>
      </c>
      <c r="O1049" t="b">
        <f ca="1">IF(OR(O1048,M1049*MIN((B1049-B$2)*Analysis!$B$19,1)&gt;Analysis!$B$18),TRUE,FALSE)</f>
        <v>1</v>
      </c>
      <c r="P1049" t="b">
        <f>IF(OR('Flight Input'!N1049=3,'Flight Input'!N1049=9),TRUE,FALSE)</f>
        <v>0</v>
      </c>
      <c r="Q1049">
        <f ca="1">IF(O1049,Q1048,SUM(C$2:C1049)/COUNT(C$2:C1049))+(Analysis!$D$14-500)/1000000</f>
        <v>9.9075743641173499</v>
      </c>
      <c r="R1049">
        <f t="shared" ca="1" si="2178"/>
        <v>-5.6774574117349985E-2</v>
      </c>
      <c r="S1049">
        <f t="shared" ca="1" si="2184"/>
        <v>7.1521953930417437E-2</v>
      </c>
      <c r="T1049">
        <f>IF(P1049,T1048+S1049*$D1049,0)</f>
        <v>0</v>
      </c>
      <c r="U1049">
        <f>IF($P1049,T1049*Analysis!$B$28+Analysis!$B$29,0)</f>
        <v>0</v>
      </c>
      <c r="V1049">
        <f>U1049-'Flight Input'!$U1049</f>
        <v>0</v>
      </c>
      <c r="W1049">
        <f ca="1">MEDIAN2(R1049,Analysis!$B$5,2)</f>
        <v>-5.6774574117349985E-2</v>
      </c>
      <c r="X1049">
        <f t="shared" ref="X1049:Y1049" ca="1" si="2227">X1048+W1049*$D1049</f>
        <v>7.1521953930417437E-2</v>
      </c>
      <c r="Y1049">
        <f t="shared" ca="1" si="2227"/>
        <v>-0.68973706215844066</v>
      </c>
      <c r="AA1049">
        <f ca="1">AVERAGE2(W1049,Analysis!$B$6,2)</f>
        <v>-5.6774574117349985E-2</v>
      </c>
      <c r="AB1049">
        <f t="shared" ref="AB1049:AC1049" ca="1" si="2228">AB1048+AA1049*$D1049</f>
        <v>7.1521953930417437E-2</v>
      </c>
      <c r="AC1049">
        <f t="shared" ca="1" si="2228"/>
        <v>-0.68973706215844066</v>
      </c>
      <c r="AF1049">
        <f ca="1">IF(B1049&gt;0,C1049-Analysis!$B$14,0)</f>
        <v>-2.3676014571520909E-3</v>
      </c>
      <c r="AG1049">
        <f ca="1">IF(B1049&gt;0,AG1048+AF1049*$D1049,0)</f>
        <v>0.47117346314505365</v>
      </c>
      <c r="AH1049">
        <f ca="1">IF(B1049&gt;0,AH1048+AG1049*$D1049,0)</f>
        <v>1.2202902090169969</v>
      </c>
      <c r="AI1049">
        <f ca="1">IF(AND(B1049&gt;Analysis!$B$39,B1049&lt;Analysis!$B$40),FilterInput(AF1049,Analysis!$B$34,Analysis!$B$35),0)</f>
        <v>0</v>
      </c>
      <c r="AJ1049">
        <f ca="1">MEDIAN2(AI1049,Analysis!$B$5,2)</f>
        <v>0</v>
      </c>
      <c r="AK1049">
        <f ca="1">AVERAGE2(AJ1049,Analysis!$B$6,2)</f>
        <v>0</v>
      </c>
      <c r="AL1049">
        <f ca="1">INTEGRAL2(R1049,$B1049,AL1048,R1048,$B1048,Analysis!$B$22)</f>
        <v>7.1521953930417353E-2</v>
      </c>
      <c r="AM1049">
        <f>IF(AND(B1049&lt;Analysis!$B$40,B1049&gt;0),INTEGRAL2(AL1049,$B1049,AM1048,AL1048,$B1048,Analysis!$B$23),0)</f>
        <v>0</v>
      </c>
      <c r="AN1049">
        <f>IF($P1049,AM1049*Analysis!$B$30+Analysis!$B$31,0)</f>
        <v>0</v>
      </c>
      <c r="AO1049">
        <f>AN1049-'Flight Input'!$U1049</f>
        <v>0</v>
      </c>
      <c r="AQ1049">
        <f>Analysis!$B$36*'Flight Input'!U1049+IF('Flight Input'!U1049 &gt; 0,Analysis!$B$37,0)</f>
        <v>0</v>
      </c>
      <c r="AR1049">
        <f ca="1">_xlfn.COVARIANCE.P($AN$102:$AN$1102,'Flight Input'!U1049:U2049)</f>
        <v>0</v>
      </c>
    </row>
    <row r="1050" spans="1:44" x14ac:dyDescent="0.3">
      <c r="A1050">
        <v>1048</v>
      </c>
      <c r="B1050">
        <f>'Flight Input'!M1050</f>
        <v>24.905175000007148</v>
      </c>
      <c r="C1050">
        <f ca="1">INDIRECT(CONCATENATE("'Flight Input'!",Analysis!$B$2,A1050+2))</f>
        <v>9.8507605500000004</v>
      </c>
      <c r="D1050">
        <f t="shared" si="2175"/>
        <v>1.5960000004270114E-2</v>
      </c>
      <c r="F1050">
        <f t="shared" ca="1" si="2181"/>
        <v>245.34771663381403</v>
      </c>
      <c r="G1050">
        <f t="shared" ca="1" si="2182"/>
        <v>3053.3502831924029</v>
      </c>
      <c r="I1050">
        <f>SUM(D$2:D1050)/COUNT(D$2:D1050)</f>
        <v>2.3714289122148579E-2</v>
      </c>
      <c r="J1050">
        <f t="shared" si="2176"/>
        <v>0.67301195165761285</v>
      </c>
      <c r="L1050">
        <f ca="1">VARA(C$2:C1050)</f>
        <v>0.16356244780273888</v>
      </c>
      <c r="M1050">
        <f t="shared" ca="1" si="2177"/>
        <v>-9.6840229087513611E-3</v>
      </c>
      <c r="N1050">
        <f t="shared" ca="1" si="2183"/>
        <v>-2.4586466158554609E-3</v>
      </c>
      <c r="O1050" t="b">
        <f ca="1">IF(OR(O1049,M1050*MIN((B1050-B$2)*Analysis!$B$19,1)&gt;Analysis!$B$18),TRUE,FALSE)</f>
        <v>1</v>
      </c>
      <c r="P1050" t="b">
        <f>IF(OR('Flight Input'!N1050=3,'Flight Input'!N1050=9),TRUE,FALSE)</f>
        <v>0</v>
      </c>
      <c r="Q1050">
        <f ca="1">IF(O1050,Q1049,SUM(C$2:C1050)/COUNT(C$2:C1050))+(Analysis!$D$14-500)/1000000</f>
        <v>9.9076843641173493</v>
      </c>
      <c r="R1050">
        <f t="shared" ca="1" si="2178"/>
        <v>-5.6923814117348925E-2</v>
      </c>
      <c r="S1050">
        <f t="shared" ca="1" si="2184"/>
        <v>7.0613449856861479E-2</v>
      </c>
      <c r="T1050">
        <f>IF(P1050,T1049+S1050*$D1050,0)</f>
        <v>0</v>
      </c>
      <c r="U1050">
        <f>IF($P1050,T1050*Analysis!$B$28+Analysis!$B$29,0)</f>
        <v>0</v>
      </c>
      <c r="V1050">
        <f>U1050-'Flight Input'!$U1050</f>
        <v>0</v>
      </c>
      <c r="W1050">
        <f ca="1">MEDIAN2(R1050,Analysis!$B$5,2)</f>
        <v>-5.6923814117348925E-2</v>
      </c>
      <c r="X1050">
        <f t="shared" ref="X1050:Y1050" ca="1" si="2229">X1049+W1050*$D1050</f>
        <v>7.0613449856861479E-2</v>
      </c>
      <c r="Y1050">
        <f t="shared" ca="1" si="2229"/>
        <v>-0.68861007149842357</v>
      </c>
      <c r="AA1050">
        <f ca="1">AVERAGE2(W1050,Analysis!$B$6,2)</f>
        <v>-5.6923814117348925E-2</v>
      </c>
      <c r="AB1050">
        <f t="shared" ref="AB1050:AC1050" ca="1" si="2230">AB1049+AA1050*$D1050</f>
        <v>7.0613449856861479E-2</v>
      </c>
      <c r="AC1050">
        <f t="shared" ca="1" si="2230"/>
        <v>-0.68861007149842357</v>
      </c>
      <c r="AF1050">
        <f ca="1">IF(B1050&gt;0,C1050-Analysis!$B$14,0)</f>
        <v>-2.4068414571516428E-3</v>
      </c>
      <c r="AG1050">
        <f ca="1">IF(B1050&gt;0,AG1049+AF1050*$D1050,0)</f>
        <v>0.47113504995538724</v>
      </c>
      <c r="AH1050">
        <f ca="1">IF(B1050&gt;0,AH1049+AG1050*$D1050,0)</f>
        <v>1.2278095244162968</v>
      </c>
      <c r="AI1050">
        <f ca="1">IF(AND(B1050&gt;Analysis!$B$39,B1050&lt;Analysis!$B$40),FilterInput(AF1050,Analysis!$B$34,Analysis!$B$35),0)</f>
        <v>0</v>
      </c>
      <c r="AJ1050">
        <f ca="1">MEDIAN2(AI1050,Analysis!$B$5,2)</f>
        <v>0</v>
      </c>
      <c r="AK1050">
        <f ca="1">AVERAGE2(AJ1050,Analysis!$B$6,2)</f>
        <v>0</v>
      </c>
      <c r="AL1050">
        <f ca="1">INTEGRAL2(R1050,$B1050,AL1049,R1049,$B1049,Analysis!$B$22)</f>
        <v>7.0613449856861396E-2</v>
      </c>
      <c r="AM1050">
        <f>IF(AND(B1050&lt;Analysis!$B$40,B1050&gt;0),INTEGRAL2(AL1050,$B1050,AM1049,AL1049,$B1049,Analysis!$B$23),0)</f>
        <v>0</v>
      </c>
      <c r="AN1050">
        <f>IF($P1050,AM1050*Analysis!$B$30+Analysis!$B$31,0)</f>
        <v>0</v>
      </c>
      <c r="AO1050">
        <f>AN1050-'Flight Input'!$U1050</f>
        <v>0</v>
      </c>
      <c r="AQ1050">
        <f>Analysis!$B$36*'Flight Input'!U1050+IF('Flight Input'!U1050 &gt; 0,Analysis!$B$37,0)</f>
        <v>0</v>
      </c>
      <c r="AR1050">
        <f ca="1">_xlfn.COVARIANCE.P($AN$102:$AN$1102,'Flight Input'!U1050:U2050)</f>
        <v>0</v>
      </c>
    </row>
    <row r="1051" spans="1:44" x14ac:dyDescent="0.3">
      <c r="A1051">
        <v>1049</v>
      </c>
      <c r="B1051">
        <f>'Flight Input'!M1051</f>
        <v>24.923880999995163</v>
      </c>
      <c r="C1051">
        <f ca="1">INDIRECT(CONCATENATE("'Flight Input'!",Analysis!$B$2,A1051+2))</f>
        <v>9.8502798600000006</v>
      </c>
      <c r="D1051">
        <f t="shared" si="2175"/>
        <v>1.870599998801481E-2</v>
      </c>
      <c r="F1051">
        <f t="shared" ca="1" si="2181"/>
        <v>245.53197596875714</v>
      </c>
      <c r="G1051">
        <f t="shared" ca="1" si="2182"/>
        <v>3057.9432043319316</v>
      </c>
      <c r="I1051">
        <f>SUM(D$2:D1051)/COUNT(D$2:D1051)</f>
        <v>2.370951477597686E-2</v>
      </c>
      <c r="J1051">
        <f t="shared" si="2176"/>
        <v>0.78896595585196239</v>
      </c>
      <c r="L1051">
        <f ca="1">VARA(C$2:C1051)</f>
        <v>0.16340822071865463</v>
      </c>
      <c r="M1051">
        <f t="shared" ca="1" si="2177"/>
        <v>-8.2447922689544394E-3</v>
      </c>
      <c r="N1051">
        <f t="shared" ca="1" si="2183"/>
        <v>-2.5697102550402223E-2</v>
      </c>
      <c r="O1051" t="b">
        <f ca="1">IF(OR(O1050,M1051*MIN((B1051-B$2)*Analysis!$B$19,1)&gt;Analysis!$B$18),TRUE,FALSE)</f>
        <v>1</v>
      </c>
      <c r="P1051" t="b">
        <f>IF(OR('Flight Input'!N1051=3,'Flight Input'!N1051=9),TRUE,FALSE)</f>
        <v>0</v>
      </c>
      <c r="Q1051">
        <f ca="1">IF(O1051,Q1050,SUM(C$2:C1051)/COUNT(C$2:C1051))+(Analysis!$D$14-500)/1000000</f>
        <v>9.9077943641173487</v>
      </c>
      <c r="R1051">
        <f t="shared" ca="1" si="2178"/>
        <v>-5.7514504117348153E-2</v>
      </c>
      <c r="S1051">
        <f t="shared" ca="1" si="2184"/>
        <v>6.9537583543531692E-2</v>
      </c>
      <c r="T1051">
        <f>IF(P1051,T1050+S1051*$D1051,0)</f>
        <v>0</v>
      </c>
      <c r="U1051">
        <f>IF($P1051,T1051*Analysis!$B$28+Analysis!$B$29,0)</f>
        <v>0</v>
      </c>
      <c r="V1051">
        <f>U1051-'Flight Input'!$U1051</f>
        <v>0</v>
      </c>
      <c r="W1051">
        <f ca="1">MEDIAN2(R1051,Analysis!$B$5,2)</f>
        <v>-5.7514504117348153E-2</v>
      </c>
      <c r="X1051">
        <f t="shared" ref="X1051:Y1051" ca="1" si="2231">X1050+W1051*$D1051</f>
        <v>6.9537583543531692E-2</v>
      </c>
      <c r="Y1051">
        <f t="shared" ca="1" si="2231"/>
        <v>-0.68730930146149172</v>
      </c>
      <c r="AA1051">
        <f ca="1">AVERAGE2(W1051,Analysis!$B$6,2)</f>
        <v>-5.7514504117348153E-2</v>
      </c>
      <c r="AB1051">
        <f t="shared" ref="AB1051:AC1051" ca="1" si="2232">AB1050+AA1051*$D1051</f>
        <v>6.9537583543531692E-2</v>
      </c>
      <c r="AC1051">
        <f t="shared" ca="1" si="2232"/>
        <v>-0.68730930146149172</v>
      </c>
      <c r="AF1051">
        <f ca="1">IF(B1051&gt;0,C1051-Analysis!$B$14,0)</f>
        <v>-2.8875314571514821E-3</v>
      </c>
      <c r="AG1051">
        <f ca="1">IF(B1051&gt;0,AG1050+AF1051*$D1051,0)</f>
        <v>0.47108103579198435</v>
      </c>
      <c r="AH1051">
        <f ca="1">IF(B1051&gt;0,AH1050+AG1051*$D1051,0)</f>
        <v>1.2366215662661757</v>
      </c>
      <c r="AI1051">
        <f ca="1">IF(AND(B1051&gt;Analysis!$B$39,B1051&lt;Analysis!$B$40),FilterInput(AF1051,Analysis!$B$34,Analysis!$B$35),0)</f>
        <v>0</v>
      </c>
      <c r="AJ1051">
        <f ca="1">MEDIAN2(AI1051,Analysis!$B$5,2)</f>
        <v>0</v>
      </c>
      <c r="AK1051">
        <f ca="1">AVERAGE2(AJ1051,Analysis!$B$6,2)</f>
        <v>0</v>
      </c>
      <c r="AL1051">
        <f ca="1">INTEGRAL2(R1051,$B1051,AL1050,R1050,$B1050,Analysis!$B$22)</f>
        <v>6.9537583543531609E-2</v>
      </c>
      <c r="AM1051">
        <f>IF(AND(B1051&lt;Analysis!$B$40,B1051&gt;0),INTEGRAL2(AL1051,$B1051,AM1050,AL1050,$B1050,Analysis!$B$23),0)</f>
        <v>0</v>
      </c>
      <c r="AN1051">
        <f>IF($P1051,AM1051*Analysis!$B$30+Analysis!$B$31,0)</f>
        <v>0</v>
      </c>
      <c r="AO1051">
        <f>AN1051-'Flight Input'!$U1051</f>
        <v>0</v>
      </c>
      <c r="AQ1051">
        <f>Analysis!$B$36*'Flight Input'!U1051+IF('Flight Input'!U1051 &gt; 0,Analysis!$B$37,0)</f>
        <v>0</v>
      </c>
      <c r="AR1051">
        <f ca="1">_xlfn.COVARIANCE.P($AN$102:$AN$1102,'Flight Input'!U1051:U2051)</f>
        <v>0</v>
      </c>
    </row>
    <row r="1052" spans="1:44" x14ac:dyDescent="0.3">
      <c r="A1052">
        <v>1050</v>
      </c>
      <c r="B1052">
        <f>'Flight Input'!M1052</f>
        <v>24.952577000003657</v>
      </c>
      <c r="C1052">
        <f ca="1">INDIRECT(CONCATENATE("'Flight Input'!",Analysis!$B$2,A1052+2))</f>
        <v>9.851084280000002</v>
      </c>
      <c r="D1052">
        <f t="shared" si="2175"/>
        <v>2.8696000008494593E-2</v>
      </c>
      <c r="F1052">
        <f t="shared" ca="1" si="2181"/>
        <v>245.81466268333969</v>
      </c>
      <c r="G1052">
        <f t="shared" ca="1" si="2182"/>
        <v>3064.9971018943806</v>
      </c>
      <c r="I1052">
        <f>SUM(D$2:D1052)/COUNT(D$2:D1052)</f>
        <v>2.3714263809531639E-2</v>
      </c>
      <c r="J1052">
        <f t="shared" si="2176"/>
        <v>1.2100734072529213</v>
      </c>
      <c r="L1052">
        <f ca="1">VARA(C$2:C1052)</f>
        <v>0.16325422027283742</v>
      </c>
      <c r="M1052">
        <f t="shared" ca="1" si="2177"/>
        <v>-5.3666171512272345E-3</v>
      </c>
      <c r="N1052">
        <f t="shared" ca="1" si="2183"/>
        <v>2.8032478385954372E-2</v>
      </c>
      <c r="O1052" t="b">
        <f ca="1">IF(OR(O1051,M1052*MIN((B1052-B$2)*Analysis!$B$19,1)&gt;Analysis!$B$18),TRUE,FALSE)</f>
        <v>1</v>
      </c>
      <c r="P1052" t="b">
        <f>IF(OR('Flight Input'!N1052=3,'Flight Input'!N1052=9),TRUE,FALSE)</f>
        <v>0</v>
      </c>
      <c r="Q1052">
        <f ca="1">IF(O1052,Q1051,SUM(C$2:C1052)/COUNT(C$2:C1052))+(Analysis!$D$14-500)/1000000</f>
        <v>9.9079043641173481</v>
      </c>
      <c r="R1052">
        <f t="shared" ca="1" si="2178"/>
        <v>-5.682008411734607E-2</v>
      </c>
      <c r="S1052">
        <f t="shared" ca="1" si="2184"/>
        <v>6.7907074409217671E-2</v>
      </c>
      <c r="T1052">
        <f>IF(P1052,T1051+S1052*$D1052,0)</f>
        <v>0</v>
      </c>
      <c r="U1052">
        <f>IF($P1052,T1052*Analysis!$B$28+Analysis!$B$29,0)</f>
        <v>0</v>
      </c>
      <c r="V1052">
        <f>U1052-'Flight Input'!$U1052</f>
        <v>0</v>
      </c>
      <c r="W1052">
        <f ca="1">MEDIAN2(R1052,Analysis!$B$5,2)</f>
        <v>-5.682008411734607E-2</v>
      </c>
      <c r="X1052">
        <f t="shared" ref="X1052:Y1052" ca="1" si="2233">X1051+W1052*$D1052</f>
        <v>6.7907074409217671E-2</v>
      </c>
      <c r="Y1052">
        <f t="shared" ca="1" si="2233"/>
        <v>-0.68536064005366792</v>
      </c>
      <c r="AA1052">
        <f ca="1">AVERAGE2(W1052,Analysis!$B$6,2)</f>
        <v>-5.682008411734607E-2</v>
      </c>
      <c r="AB1052">
        <f t="shared" ref="AB1052:AC1052" ca="1" si="2234">AB1051+AA1052*$D1052</f>
        <v>6.7907074409217671E-2</v>
      </c>
      <c r="AC1052">
        <f t="shared" ca="1" si="2234"/>
        <v>-0.68536064005366792</v>
      </c>
      <c r="AF1052">
        <f ca="1">IF(B1052&gt;0,C1052-Analysis!$B$14,0)</f>
        <v>-2.0831114571500109E-3</v>
      </c>
      <c r="AG1052">
        <f ca="1">IF(B1052&gt;0,AG1051+AF1052*$D1052,0)</f>
        <v>0.47102125882559226</v>
      </c>
      <c r="AH1052">
        <f ca="1">IF(B1052&gt;0,AH1051+AG1052*$D1052,0)</f>
        <v>1.2501379923134359</v>
      </c>
      <c r="AI1052">
        <f ca="1">IF(AND(B1052&gt;Analysis!$B$39,B1052&lt;Analysis!$B$40),FilterInput(AF1052,Analysis!$B$34,Analysis!$B$35),0)</f>
        <v>0</v>
      </c>
      <c r="AJ1052">
        <f ca="1">MEDIAN2(AI1052,Analysis!$B$5,2)</f>
        <v>0</v>
      </c>
      <c r="AK1052">
        <f ca="1">AVERAGE2(AJ1052,Analysis!$B$6,2)</f>
        <v>0</v>
      </c>
      <c r="AL1052">
        <f ca="1">INTEGRAL2(R1052,$B1052,AL1051,R1051,$B1051,Analysis!$B$22)</f>
        <v>6.7907074409217588E-2</v>
      </c>
      <c r="AM1052">
        <f>IF(AND(B1052&lt;Analysis!$B$40,B1052&gt;0),INTEGRAL2(AL1052,$B1052,AM1051,AL1051,$B1051,Analysis!$B$23),0)</f>
        <v>0</v>
      </c>
      <c r="AN1052">
        <f>IF($P1052,AM1052*Analysis!$B$30+Analysis!$B$31,0)</f>
        <v>0</v>
      </c>
      <c r="AO1052">
        <f>AN1052-'Flight Input'!$U1052</f>
        <v>0</v>
      </c>
      <c r="AQ1052">
        <f>Analysis!$B$36*'Flight Input'!U1052+IF('Flight Input'!U1052 &gt; 0,Analysis!$B$37,0)</f>
        <v>0</v>
      </c>
      <c r="AR1052">
        <f ca="1">_xlfn.COVARIANCE.P($AN$102:$AN$1102,'Flight Input'!U1052:U2052)</f>
        <v>0</v>
      </c>
    </row>
    <row r="1053" spans="1:44" x14ac:dyDescent="0.3">
      <c r="A1053">
        <v>1051</v>
      </c>
      <c r="B1053">
        <f>'Flight Input'!M1053</f>
        <v>24.970560000001569</v>
      </c>
      <c r="C1053">
        <f ca="1">INDIRECT(CONCATENATE("'Flight Input'!",Analysis!$B$2,A1053+2))</f>
        <v>9.8503877699999993</v>
      </c>
      <c r="D1053">
        <f t="shared" si="2175"/>
        <v>1.7982999997911975E-2</v>
      </c>
      <c r="F1053">
        <f t="shared" ca="1" si="2181"/>
        <v>245.99180220658704</v>
      </c>
      <c r="G1053">
        <f t="shared" ca="1" si="2182"/>
        <v>3069.4207724729481</v>
      </c>
      <c r="I1053">
        <f>SUM(D$2:D1053)/COUNT(D$2:D1053)</f>
        <v>2.3708810656523437E-2</v>
      </c>
      <c r="J1053">
        <f t="shared" si="2176"/>
        <v>0.75849439511905603</v>
      </c>
      <c r="L1053">
        <f ca="1">VARA(C$2:C1053)</f>
        <v>0.16310056494908651</v>
      </c>
      <c r="M1053">
        <f t="shared" ca="1" si="2177"/>
        <v>-8.5444766595539449E-3</v>
      </c>
      <c r="N1053">
        <f t="shared" ca="1" si="2183"/>
        <v>-3.8731579830038151E-2</v>
      </c>
      <c r="O1053" t="b">
        <f ca="1">IF(OR(O1052,M1053*MIN((B1053-B$2)*Analysis!$B$19,1)&gt;Analysis!$B$18),TRUE,FALSE)</f>
        <v>1</v>
      </c>
      <c r="P1053" t="b">
        <f>IF(OR('Flight Input'!N1053=3,'Flight Input'!N1053=9),TRUE,FALSE)</f>
        <v>0</v>
      </c>
      <c r="Q1053">
        <f ca="1">IF(O1053,Q1052,SUM(C$2:C1053)/COUNT(C$2:C1053))+(Analysis!$D$14-500)/1000000</f>
        <v>9.9080143641173475</v>
      </c>
      <c r="R1053">
        <f t="shared" ca="1" si="2178"/>
        <v>-5.7626594117348162E-2</v>
      </c>
      <c r="S1053">
        <f t="shared" ca="1" si="2184"/>
        <v>6.6870775367325719E-2</v>
      </c>
      <c r="T1053">
        <f>IF(P1053,T1052+S1053*$D1053,0)</f>
        <v>0</v>
      </c>
      <c r="U1053">
        <f>IF($P1053,T1053*Analysis!$B$28+Analysis!$B$29,0)</f>
        <v>0</v>
      </c>
      <c r="V1053">
        <f>U1053-'Flight Input'!$U1053</f>
        <v>0</v>
      </c>
      <c r="W1053">
        <f ca="1">MEDIAN2(R1053,Analysis!$B$5,2)</f>
        <v>-5.7626594117348162E-2</v>
      </c>
      <c r="X1053">
        <f t="shared" ref="X1053:Y1053" ca="1" si="2235">X1052+W1053*$D1053</f>
        <v>6.6870775367325719E-2</v>
      </c>
      <c r="Y1053">
        <f t="shared" ca="1" si="2235"/>
        <v>-0.68415810290037693</v>
      </c>
      <c r="AA1053">
        <f ca="1">AVERAGE2(W1053,Analysis!$B$6,2)</f>
        <v>-5.7626594117348162E-2</v>
      </c>
      <c r="AB1053">
        <f t="shared" ref="AB1053:AC1053" ca="1" si="2236">AB1052+AA1053*$D1053</f>
        <v>6.6870775367325719E-2</v>
      </c>
      <c r="AC1053">
        <f t="shared" ca="1" si="2236"/>
        <v>-0.68415810290037693</v>
      </c>
      <c r="AF1053">
        <f ca="1">IF(B1053&gt;0,C1053-Analysis!$B$14,0)</f>
        <v>-2.7796214571527145E-3</v>
      </c>
      <c r="AG1053">
        <f ca="1">IF(B1053&gt;0,AG1052+AF1053*$D1053,0)</f>
        <v>0.47097127289293411</v>
      </c>
      <c r="AH1053">
        <f ca="1">IF(B1053&gt;0,AH1052+AG1053*$D1053,0)</f>
        <v>1.2586074687128861</v>
      </c>
      <c r="AI1053">
        <f ca="1">IF(AND(B1053&gt;Analysis!$B$39,B1053&lt;Analysis!$B$40),FilterInput(AF1053,Analysis!$B$34,Analysis!$B$35),0)</f>
        <v>0</v>
      </c>
      <c r="AJ1053">
        <f ca="1">MEDIAN2(AI1053,Analysis!$B$5,2)</f>
        <v>0</v>
      </c>
      <c r="AK1053">
        <f ca="1">AVERAGE2(AJ1053,Analysis!$B$6,2)</f>
        <v>0</v>
      </c>
      <c r="AL1053">
        <f ca="1">INTEGRAL2(R1053,$B1053,AL1052,R1052,$B1052,Analysis!$B$22)</f>
        <v>6.6870775367325636E-2</v>
      </c>
      <c r="AM1053">
        <f>IF(AND(B1053&lt;Analysis!$B$40,B1053&gt;0),INTEGRAL2(AL1053,$B1053,AM1052,AL1052,$B1052,Analysis!$B$23),0)</f>
        <v>0</v>
      </c>
      <c r="AN1053">
        <f>IF($P1053,AM1053*Analysis!$B$30+Analysis!$B$31,0)</f>
        <v>0</v>
      </c>
      <c r="AO1053">
        <f>AN1053-'Flight Input'!$U1053</f>
        <v>0</v>
      </c>
      <c r="AQ1053">
        <f>Analysis!$B$36*'Flight Input'!U1053+IF('Flight Input'!U1053 &gt; 0,Analysis!$B$37,0)</f>
        <v>0</v>
      </c>
      <c r="AR1053">
        <f ca="1">_xlfn.COVARIANCE.P($AN$102:$AN$1102,'Flight Input'!U1053:U2053)</f>
        <v>0</v>
      </c>
    </row>
    <row r="1054" spans="1:44" x14ac:dyDescent="0.3">
      <c r="A1054">
        <v>1052</v>
      </c>
      <c r="B1054">
        <f>'Flight Input'!M1054</f>
        <v>24.990554000003613</v>
      </c>
      <c r="C1054">
        <f ca="1">INDIRECT(CONCATENATE("'Flight Input'!",Analysis!$B$2,A1054+2))</f>
        <v>9.8494950600000006</v>
      </c>
      <c r="D1054">
        <f t="shared" si="2175"/>
        <v>1.9994000002043322E-2</v>
      </c>
      <c r="F1054">
        <f t="shared" ca="1" si="2181"/>
        <v>246.18873301083681</v>
      </c>
      <c r="G1054">
        <f t="shared" ca="1" si="2182"/>
        <v>3074.34307000127</v>
      </c>
      <c r="I1054">
        <f>SUM(D$2:D1054)/COUNT(D$2:D1054)</f>
        <v>2.370527946768838E-2</v>
      </c>
      <c r="J1054">
        <f t="shared" si="2176"/>
        <v>0.84344080521371878</v>
      </c>
      <c r="L1054">
        <f ca="1">VARA(C$2:C1054)</f>
        <v>0.16294727046918317</v>
      </c>
      <c r="M1054">
        <f t="shared" ca="1" si="2177"/>
        <v>-7.667024101614052E-3</v>
      </c>
      <c r="N1054">
        <f t="shared" ca="1" si="2183"/>
        <v>-4.4648894663771851E-2</v>
      </c>
      <c r="O1054" t="b">
        <f ca="1">IF(OR(O1053,M1054*MIN((B1054-B$2)*Analysis!$B$19,1)&gt;Analysis!$B$18),TRUE,FALSE)</f>
        <v>1</v>
      </c>
      <c r="P1054" t="b">
        <f>IF(OR('Flight Input'!N1054=3,'Flight Input'!N1054=9),TRUE,FALSE)</f>
        <v>0</v>
      </c>
      <c r="Q1054">
        <f ca="1">IF(O1054,Q1053,SUM(C$2:C1054)/COUNT(C$2:C1054))+(Analysis!$D$14-500)/1000000</f>
        <v>9.9081243641173469</v>
      </c>
      <c r="R1054">
        <f t="shared" ca="1" si="2178"/>
        <v>-5.8629304117346237E-2</v>
      </c>
      <c r="S1054">
        <f t="shared" ca="1" si="2184"/>
        <v>6.5698541060683693E-2</v>
      </c>
      <c r="T1054">
        <f>IF(P1054,T1053+S1054*$D1054,0)</f>
        <v>0</v>
      </c>
      <c r="U1054">
        <f>IF($P1054,T1054*Analysis!$B$28+Analysis!$B$29,0)</f>
        <v>0</v>
      </c>
      <c r="V1054">
        <f>U1054-'Flight Input'!$U1054</f>
        <v>0</v>
      </c>
      <c r="W1054">
        <f ca="1">MEDIAN2(R1054,Analysis!$B$5,2)</f>
        <v>-5.8629304117346237E-2</v>
      </c>
      <c r="X1054">
        <f t="shared" ref="X1054:Y1054" ca="1" si="2237">X1053+W1054*$D1054</f>
        <v>6.5698541060683693E-2</v>
      </c>
      <c r="Y1054">
        <f t="shared" ca="1" si="2237"/>
        <v>-0.68284452627027536</v>
      </c>
      <c r="AA1054">
        <f ca="1">AVERAGE2(W1054,Analysis!$B$6,2)</f>
        <v>-5.8629304117346237E-2</v>
      </c>
      <c r="AB1054">
        <f t="shared" ref="AB1054:AC1054" ca="1" si="2238">AB1053+AA1054*$D1054</f>
        <v>6.5698541060683693E-2</v>
      </c>
      <c r="AC1054">
        <f t="shared" ca="1" si="2238"/>
        <v>-0.68284452627027536</v>
      </c>
      <c r="AF1054">
        <f ca="1">IF(B1054&gt;0,C1054-Analysis!$B$14,0)</f>
        <v>-3.672331457151401E-3</v>
      </c>
      <c r="AG1054">
        <f ca="1">IF(B1054&gt;0,AG1053+AF1054*$D1054,0)</f>
        <v>0.47089784829777231</v>
      </c>
      <c r="AH1054">
        <f ca="1">IF(B1054&gt;0,AH1053+AG1054*$D1054,0)</f>
        <v>1.268022600292714</v>
      </c>
      <c r="AI1054">
        <f ca="1">IF(AND(B1054&gt;Analysis!$B$39,B1054&lt;Analysis!$B$40),FilterInput(AF1054,Analysis!$B$34,Analysis!$B$35),0)</f>
        <v>0</v>
      </c>
      <c r="AJ1054">
        <f ca="1">MEDIAN2(AI1054,Analysis!$B$5,2)</f>
        <v>0</v>
      </c>
      <c r="AK1054">
        <f ca="1">AVERAGE2(AJ1054,Analysis!$B$6,2)</f>
        <v>0</v>
      </c>
      <c r="AL1054">
        <f ca="1">INTEGRAL2(R1054,$B1054,AL1053,R1053,$B1053,Analysis!$B$22)</f>
        <v>6.569854106068361E-2</v>
      </c>
      <c r="AM1054">
        <f>IF(AND(B1054&lt;Analysis!$B$40,B1054&gt;0),INTEGRAL2(AL1054,$B1054,AM1053,AL1053,$B1053,Analysis!$B$23),0)</f>
        <v>0</v>
      </c>
      <c r="AN1054">
        <f>IF($P1054,AM1054*Analysis!$B$30+Analysis!$B$31,0)</f>
        <v>0</v>
      </c>
      <c r="AO1054">
        <f>AN1054-'Flight Input'!$U1054</f>
        <v>0</v>
      </c>
      <c r="AQ1054">
        <f>Analysis!$B$36*'Flight Input'!U1054+IF('Flight Input'!U1054 &gt; 0,Analysis!$B$37,0)</f>
        <v>0</v>
      </c>
      <c r="AR1054">
        <f ca="1">_xlfn.COVARIANCE.P($AN$102:$AN$1102,'Flight Input'!U1054:U2054)</f>
        <v>0</v>
      </c>
    </row>
    <row r="1055" spans="1:44" x14ac:dyDescent="0.3">
      <c r="A1055">
        <v>1053</v>
      </c>
      <c r="B1055">
        <f>'Flight Input'!M1055</f>
        <v>25.009464999995544</v>
      </c>
      <c r="C1055">
        <f ca="1">INDIRECT(CONCATENATE("'Flight Input'!",Analysis!$B$2,A1055+2))</f>
        <v>9.8488279799999994</v>
      </c>
      <c r="D1055">
        <f t="shared" si="2175"/>
        <v>1.8910999991931021E-2</v>
      </c>
      <c r="F1055">
        <f t="shared" ca="1" si="2181"/>
        <v>246.37498419668714</v>
      </c>
      <c r="G1055">
        <f t="shared" ca="1" si="2182"/>
        <v>3079.0022673254257</v>
      </c>
      <c r="I1055">
        <f>SUM(D$2:D1055)/COUNT(D$2:D1055)</f>
        <v>2.3700726495726597E-2</v>
      </c>
      <c r="J1055">
        <f t="shared" si="2176"/>
        <v>0.7979080301753958</v>
      </c>
      <c r="L1055">
        <f ca="1">VARA(C$2:C1055)</f>
        <v>0.1627943184568825</v>
      </c>
      <c r="M1055">
        <f t="shared" ca="1" si="2177"/>
        <v>-8.0879917701831769E-3</v>
      </c>
      <c r="N1055">
        <f t="shared" ca="1" si="2183"/>
        <v>-3.5274707857114597E-2</v>
      </c>
      <c r="O1055" t="b">
        <f ca="1">IF(OR(O1054,M1055*MIN((B1055-B$2)*Analysis!$B$19,1)&gt;Analysis!$B$18),TRUE,FALSE)</f>
        <v>1</v>
      </c>
      <c r="P1055" t="b">
        <f>IF(OR('Flight Input'!N1055=3,'Flight Input'!N1055=9),TRUE,FALSE)</f>
        <v>0</v>
      </c>
      <c r="Q1055">
        <f ca="1">IF(O1055,Q1054,SUM(C$2:C1055)/COUNT(C$2:C1055))+(Analysis!$D$14-500)/1000000</f>
        <v>9.9082343641173463</v>
      </c>
      <c r="R1055">
        <f t="shared" ca="1" si="2178"/>
        <v>-5.9406384117346889E-2</v>
      </c>
      <c r="S1055">
        <f t="shared" ca="1" si="2184"/>
        <v>6.4575106931119897E-2</v>
      </c>
      <c r="T1055">
        <f>IF(P1055,T1054+S1055*$D1055,0)</f>
        <v>0</v>
      </c>
      <c r="U1055">
        <f>IF($P1055,T1055*Analysis!$B$28+Analysis!$B$29,0)</f>
        <v>0</v>
      </c>
      <c r="V1055">
        <f>U1055-'Flight Input'!$U1055</f>
        <v>0</v>
      </c>
      <c r="W1055">
        <f ca="1">MEDIAN2(R1055,Analysis!$B$5,2)</f>
        <v>-5.9406384117346889E-2</v>
      </c>
      <c r="X1055">
        <f t="shared" ref="X1055:Y1055" ca="1" si="2239">X1054+W1055*$D1055</f>
        <v>6.4575106931119897E-2</v>
      </c>
      <c r="Y1055">
        <f t="shared" ca="1" si="2239"/>
        <v>-0.68162334642362199</v>
      </c>
      <c r="AA1055">
        <f ca="1">AVERAGE2(W1055,Analysis!$B$6,2)</f>
        <v>-5.9406384117346889E-2</v>
      </c>
      <c r="AB1055">
        <f t="shared" ref="AB1055:AC1055" ca="1" si="2240">AB1054+AA1055*$D1055</f>
        <v>6.4575106931119897E-2</v>
      </c>
      <c r="AC1055">
        <f t="shared" ca="1" si="2240"/>
        <v>-0.68162334642362199</v>
      </c>
      <c r="AF1055">
        <f ca="1">IF(B1055&gt;0,C1055-Analysis!$B$14,0)</f>
        <v>-4.3394114571526643E-3</v>
      </c>
      <c r="AG1055">
        <f ca="1">IF(B1055&gt;0,AG1054+AF1055*$D1055,0)</f>
        <v>0.47081578568774113</v>
      </c>
      <c r="AH1055">
        <f ca="1">IF(B1055&gt;0,AH1054+AG1055*$D1055,0)</f>
        <v>1.2769261976120558</v>
      </c>
      <c r="AI1055">
        <f ca="1">IF(AND(B1055&gt;Analysis!$B$39,B1055&lt;Analysis!$B$40),FilterInput(AF1055,Analysis!$B$34,Analysis!$B$35),0)</f>
        <v>0</v>
      </c>
      <c r="AJ1055">
        <f ca="1">MEDIAN2(AI1055,Analysis!$B$5,2)</f>
        <v>0</v>
      </c>
      <c r="AK1055">
        <f ca="1">AVERAGE2(AJ1055,Analysis!$B$6,2)</f>
        <v>0</v>
      </c>
      <c r="AL1055">
        <f ca="1">INTEGRAL2(R1055,$B1055,AL1054,R1054,$B1054,Analysis!$B$22)</f>
        <v>6.4575106931119813E-2</v>
      </c>
      <c r="AM1055">
        <f>IF(AND(B1055&lt;Analysis!$B$40,B1055&gt;0),INTEGRAL2(AL1055,$B1055,AM1054,AL1054,$B1054,Analysis!$B$23),0)</f>
        <v>0</v>
      </c>
      <c r="AN1055">
        <f>IF($P1055,AM1055*Analysis!$B$30+Analysis!$B$31,0)</f>
        <v>0</v>
      </c>
      <c r="AO1055">
        <f>AN1055-'Flight Input'!$U1055</f>
        <v>0</v>
      </c>
      <c r="AQ1055">
        <f>Analysis!$B$36*'Flight Input'!U1055+IF('Flight Input'!U1055 &gt; 0,Analysis!$B$37,0)</f>
        <v>0</v>
      </c>
      <c r="AR1055">
        <f ca="1">_xlfn.COVARIANCE.P($AN$102:$AN$1102,'Flight Input'!U1055:U2055)</f>
        <v>0</v>
      </c>
    </row>
    <row r="1056" spans="1:44" x14ac:dyDescent="0.3">
      <c r="A1056">
        <v>1054</v>
      </c>
      <c r="B1056">
        <f>'Flight Input'!M1056</f>
        <v>25.029137999998056</v>
      </c>
      <c r="C1056">
        <f ca="1">INDIRECT(CONCATENATE("'Flight Input'!",Analysis!$B$2,A1056+2))</f>
        <v>9.8508684599999992</v>
      </c>
      <c r="D1056">
        <f t="shared" si="2175"/>
        <v>1.9673000002512708E-2</v>
      </c>
      <c r="F1056">
        <f t="shared" ca="1" si="2181"/>
        <v>246.56878033192547</v>
      </c>
      <c r="G1056">
        <f t="shared" ca="1" si="2182"/>
        <v>3083.8530149415151</v>
      </c>
      <c r="I1056">
        <f>SUM(D$2:D1056)/COUNT(D$2:D1056)</f>
        <v>2.3696905123342143E-2</v>
      </c>
      <c r="J1056">
        <f t="shared" si="2176"/>
        <v>0.83019279944427127</v>
      </c>
      <c r="L1056">
        <f ca="1">VARA(C$2:C1056)</f>
        <v>0.16264148919148355</v>
      </c>
      <c r="M1056">
        <f t="shared" ca="1" si="2177"/>
        <v>-7.7684778823476908E-3</v>
      </c>
      <c r="N1056">
        <f t="shared" ca="1" si="2183"/>
        <v>0.10371981902806748</v>
      </c>
      <c r="O1056" t="b">
        <f ca="1">IF(OR(O1055,M1056*MIN((B1056-B$2)*Analysis!$B$19,1)&gt;Analysis!$B$18),TRUE,FALSE)</f>
        <v>1</v>
      </c>
      <c r="P1056" t="b">
        <f>IF(OR('Flight Input'!N1056=3,'Flight Input'!N1056=9),TRUE,FALSE)</f>
        <v>0</v>
      </c>
      <c r="Q1056">
        <f ca="1">IF(O1056,Q1055,SUM(C$2:C1056)/COUNT(C$2:C1056))+(Analysis!$D$14-500)/1000000</f>
        <v>9.9083443641173456</v>
      </c>
      <c r="R1056">
        <f t="shared" ca="1" si="2178"/>
        <v>-5.7475904117346488E-2</v>
      </c>
      <c r="S1056">
        <f t="shared" ca="1" si="2184"/>
        <v>6.3444383469274918E-2</v>
      </c>
      <c r="T1056">
        <f>IF(P1056,T1055+S1056*$D1056,0)</f>
        <v>0</v>
      </c>
      <c r="U1056">
        <f>IF($P1056,T1056*Analysis!$B$28+Analysis!$B$29,0)</f>
        <v>0</v>
      </c>
      <c r="V1056">
        <f>U1056-'Flight Input'!$U1056</f>
        <v>0</v>
      </c>
      <c r="W1056">
        <f ca="1">MEDIAN2(R1056,Analysis!$B$5,2)</f>
        <v>-5.7475904117346488E-2</v>
      </c>
      <c r="X1056">
        <f t="shared" ref="X1056:Y1056" ca="1" si="2241">X1055+W1056*$D1056</f>
        <v>6.3444383469274918E-2</v>
      </c>
      <c r="Y1056">
        <f t="shared" ca="1" si="2241"/>
        <v>-0.68037520506747151</v>
      </c>
      <c r="AA1056">
        <f ca="1">AVERAGE2(W1056,Analysis!$B$6,2)</f>
        <v>-5.7475904117346488E-2</v>
      </c>
      <c r="AB1056">
        <f t="shared" ref="AB1056:AC1056" ca="1" si="2242">AB1055+AA1056*$D1056</f>
        <v>6.3444383469274918E-2</v>
      </c>
      <c r="AC1056">
        <f t="shared" ca="1" si="2242"/>
        <v>-0.68037520506747151</v>
      </c>
      <c r="AF1056">
        <f ca="1">IF(B1056&gt;0,C1056-Analysis!$B$14,0)</f>
        <v>-2.2989314571528752E-3</v>
      </c>
      <c r="AG1056">
        <f ca="1">IF(B1056&gt;0,AG1055+AF1056*$D1056,0)</f>
        <v>0.47077055880917879</v>
      </c>
      <c r="AH1056">
        <f ca="1">IF(B1056&gt;0,AH1055+AG1056*$D1056,0)</f>
        <v>1.2861876668166916</v>
      </c>
      <c r="AI1056">
        <f ca="1">IF(AND(B1056&gt;Analysis!$B$39,B1056&lt;Analysis!$B$40),FilterInput(AF1056,Analysis!$B$34,Analysis!$B$35),0)</f>
        <v>0</v>
      </c>
      <c r="AJ1056">
        <f ca="1">MEDIAN2(AI1056,Analysis!$B$5,2)</f>
        <v>0</v>
      </c>
      <c r="AK1056">
        <f ca="1">AVERAGE2(AJ1056,Analysis!$B$6,2)</f>
        <v>0</v>
      </c>
      <c r="AL1056">
        <f ca="1">INTEGRAL2(R1056,$B1056,AL1055,R1055,$B1055,Analysis!$B$22)</f>
        <v>6.3444383469274834E-2</v>
      </c>
      <c r="AM1056">
        <f>IF(AND(B1056&lt;Analysis!$B$40,B1056&gt;0),INTEGRAL2(AL1056,$B1056,AM1055,AL1055,$B1055,Analysis!$B$23),0)</f>
        <v>0</v>
      </c>
      <c r="AN1056">
        <f>IF($P1056,AM1056*Analysis!$B$30+Analysis!$B$31,0)</f>
        <v>0</v>
      </c>
      <c r="AO1056">
        <f>AN1056-'Flight Input'!$U1056</f>
        <v>0</v>
      </c>
      <c r="AQ1056">
        <f>Analysis!$B$36*'Flight Input'!U1056+IF('Flight Input'!U1056 &gt; 0,Analysis!$B$37,0)</f>
        <v>0</v>
      </c>
      <c r="AR1056">
        <f ca="1">_xlfn.COVARIANCE.P($AN$102:$AN$1102,'Flight Input'!U1056:U2056)</f>
        <v>0</v>
      </c>
    </row>
    <row r="1057" spans="1:44" x14ac:dyDescent="0.3">
      <c r="A1057">
        <v>1055</v>
      </c>
      <c r="B1057">
        <f>'Flight Input'!M1057</f>
        <v>25.049568000002182</v>
      </c>
      <c r="C1057">
        <f ca="1">INDIRECT(CONCATENATE("'Flight Input'!",Analysis!$B$2,A1057+2))</f>
        <v>9.8510646600000005</v>
      </c>
      <c r="D1057">
        <f t="shared" si="2175"/>
        <v>2.0430000004125759E-2</v>
      </c>
      <c r="F1057">
        <f t="shared" ca="1" si="2181"/>
        <v>246.77003758296991</v>
      </c>
      <c r="G1057">
        <f t="shared" ca="1" si="2182"/>
        <v>3088.8945268103535</v>
      </c>
      <c r="I1057">
        <f>SUM(D$2:D1057)/COUNT(D$2:D1057)</f>
        <v>2.3693808530812082E-2</v>
      </c>
      <c r="J1057">
        <f t="shared" si="2176"/>
        <v>0.86225057392347981</v>
      </c>
      <c r="L1057">
        <f ca="1">VARA(C$2:C1057)</f>
        <v>0.16248893124338573</v>
      </c>
      <c r="M1057">
        <f t="shared" ca="1" si="2177"/>
        <v>-7.4673493914347334E-3</v>
      </c>
      <c r="N1057">
        <f t="shared" ca="1" si="2183"/>
        <v>9.6035242271997143E-3</v>
      </c>
      <c r="O1057" t="b">
        <f ca="1">IF(OR(O1056,M1057*MIN((B1057-B$2)*Analysis!$B$19,1)&gt;Analysis!$B$18),TRUE,FALSE)</f>
        <v>1</v>
      </c>
      <c r="P1057" t="b">
        <f>IF(OR('Flight Input'!N1057=3,'Flight Input'!N1057=9),TRUE,FALSE)</f>
        <v>0</v>
      </c>
      <c r="Q1057">
        <f ca="1">IF(O1057,Q1056,SUM(C$2:C1057)/COUNT(C$2:C1057))+(Analysis!$D$14-500)/1000000</f>
        <v>9.908454364117345</v>
      </c>
      <c r="R1057">
        <f t="shared" ca="1" si="2178"/>
        <v>-5.7389704117344564E-2</v>
      </c>
      <c r="S1057">
        <f t="shared" ca="1" si="2184"/>
        <v>6.2271911813920791E-2</v>
      </c>
      <c r="T1057">
        <f>IF(P1057,T1056+S1057*$D1057,0)</f>
        <v>0</v>
      </c>
      <c r="U1057">
        <f>IF($P1057,T1057*Analysis!$B$28+Analysis!$B$29,0)</f>
        <v>0</v>
      </c>
      <c r="V1057">
        <f>U1057-'Flight Input'!$U1057</f>
        <v>0</v>
      </c>
      <c r="W1057">
        <f ca="1">MEDIAN2(R1057,Analysis!$B$5,2)</f>
        <v>-5.7389704117344564E-2</v>
      </c>
      <c r="X1057">
        <f t="shared" ref="X1057:Y1057" ca="1" si="2243">X1056+W1057*$D1057</f>
        <v>6.2271911813920791E-2</v>
      </c>
      <c r="Y1057">
        <f t="shared" ca="1" si="2243"/>
        <v>-0.6791029899088562</v>
      </c>
      <c r="AA1057">
        <f ca="1">AVERAGE2(W1057,Analysis!$B$6,2)</f>
        <v>-5.7389704117344564E-2</v>
      </c>
      <c r="AB1057">
        <f t="shared" ref="AB1057:AC1057" ca="1" si="2244">AB1056+AA1057*$D1057</f>
        <v>6.2271911813920791E-2</v>
      </c>
      <c r="AC1057">
        <f t="shared" ca="1" si="2244"/>
        <v>-0.6791029899088562</v>
      </c>
      <c r="AF1057">
        <f ca="1">IF(B1057&gt;0,C1057-Analysis!$B$14,0)</f>
        <v>-2.1027314571515632E-3</v>
      </c>
      <c r="AG1057">
        <f ca="1">IF(B1057&gt;0,AG1056+AF1057*$D1057,0)</f>
        <v>0.47072760000550051</v>
      </c>
      <c r="AH1057">
        <f ca="1">IF(B1057&gt;0,AH1056+AG1057*$D1057,0)</f>
        <v>1.2958046316867462</v>
      </c>
      <c r="AI1057">
        <f ca="1">IF(AND(B1057&gt;Analysis!$B$39,B1057&lt;Analysis!$B$40),FilterInput(AF1057,Analysis!$B$34,Analysis!$B$35),0)</f>
        <v>0</v>
      </c>
      <c r="AJ1057">
        <f ca="1">MEDIAN2(AI1057,Analysis!$B$5,2)</f>
        <v>0</v>
      </c>
      <c r="AK1057">
        <f ca="1">AVERAGE2(AJ1057,Analysis!$B$6,2)</f>
        <v>0</v>
      </c>
      <c r="AL1057">
        <f ca="1">INTEGRAL2(R1057,$B1057,AL1056,R1056,$B1056,Analysis!$B$22)</f>
        <v>6.2271911813920708E-2</v>
      </c>
      <c r="AM1057">
        <f>IF(AND(B1057&lt;Analysis!$B$40,B1057&gt;0),INTEGRAL2(AL1057,$B1057,AM1056,AL1056,$B1056,Analysis!$B$23),0)</f>
        <v>0</v>
      </c>
      <c r="AN1057">
        <f>IF($P1057,AM1057*Analysis!$B$30+Analysis!$B$31,0)</f>
        <v>0</v>
      </c>
      <c r="AO1057">
        <f>AN1057-'Flight Input'!$U1057</f>
        <v>0</v>
      </c>
      <c r="AQ1057">
        <f>Analysis!$B$36*'Flight Input'!U1057+IF('Flight Input'!U1057 &gt; 0,Analysis!$B$37,0)</f>
        <v>0</v>
      </c>
      <c r="AR1057">
        <f ca="1">_xlfn.COVARIANCE.P($AN$102:$AN$1102,'Flight Input'!U1057:U2057)</f>
        <v>0</v>
      </c>
    </row>
    <row r="1058" spans="1:44" x14ac:dyDescent="0.3">
      <c r="A1058">
        <v>1056</v>
      </c>
      <c r="B1058">
        <f>'Flight Input'!M1058</f>
        <v>25.069510999994236</v>
      </c>
      <c r="C1058">
        <f ca="1">INDIRECT(CONCATENATE("'Flight Input'!",Analysis!$B$2,A1058+2))</f>
        <v>9.8487495000000003</v>
      </c>
      <c r="D1058">
        <f t="shared" si="2175"/>
        <v>1.9942999992053956E-2</v>
      </c>
      <c r="F1058">
        <f t="shared" ca="1" si="2181"/>
        <v>246.96645119417013</v>
      </c>
      <c r="G1058">
        <f t="shared" ca="1" si="2182"/>
        <v>3093.8197787445565</v>
      </c>
      <c r="I1058">
        <f>SUM(D$2:D1058)/COUNT(D$2:D1058)</f>
        <v>2.3690256628786741E-2</v>
      </c>
      <c r="J1058">
        <f t="shared" si="2176"/>
        <v>0.84182287699748337</v>
      </c>
      <c r="L1058">
        <f ca="1">VARA(C$2:C1058)</f>
        <v>0.16233684442084492</v>
      </c>
      <c r="M1058">
        <f t="shared" ca="1" si="2177"/>
        <v>-7.6260754450888082E-3</v>
      </c>
      <c r="N1058">
        <f t="shared" ca="1" si="2183"/>
        <v>-0.11608885327797483</v>
      </c>
      <c r="O1058" t="b">
        <f ca="1">IF(OR(O1057,M1058*MIN((B1058-B$2)*Analysis!$B$19,1)&gt;Analysis!$B$18),TRUE,FALSE)</f>
        <v>1</v>
      </c>
      <c r="P1058" t="b">
        <f>IF(OR('Flight Input'!N1058=3,'Flight Input'!N1058=9),TRUE,FALSE)</f>
        <v>0</v>
      </c>
      <c r="Q1058">
        <f ca="1">IF(O1058,Q1057,SUM(C$2:C1058)/COUNT(C$2:C1058))+(Analysis!$D$14-500)/1000000</f>
        <v>9.9085643641173444</v>
      </c>
      <c r="R1058">
        <f t="shared" ca="1" si="2178"/>
        <v>-5.9814864117344158E-2</v>
      </c>
      <c r="S1058">
        <f t="shared" ca="1" si="2184"/>
        <v>6.1079023979303891E-2</v>
      </c>
      <c r="T1058">
        <f>IF(P1058,T1057+S1058*$D1058,0)</f>
        <v>0</v>
      </c>
      <c r="U1058">
        <f>IF($P1058,T1058*Analysis!$B$28+Analysis!$B$29,0)</f>
        <v>0</v>
      </c>
      <c r="V1058">
        <f>U1058-'Flight Input'!$U1058</f>
        <v>0</v>
      </c>
      <c r="W1058">
        <f ca="1">MEDIAN2(R1058,Analysis!$B$5,2)</f>
        <v>-5.9814864117344158E-2</v>
      </c>
      <c r="X1058">
        <f t="shared" ref="X1058:Y1058" ca="1" si="2245">X1057+W1058*$D1058</f>
        <v>6.1079023979303891E-2</v>
      </c>
      <c r="Y1058">
        <f t="shared" ca="1" si="2245"/>
        <v>-0.6778848909341223</v>
      </c>
      <c r="AA1058">
        <f ca="1">AVERAGE2(W1058,Analysis!$B$6,2)</f>
        <v>-5.9814864117344158E-2</v>
      </c>
      <c r="AB1058">
        <f t="shared" ref="AB1058:AC1058" ca="1" si="2246">AB1057+AA1058*$D1058</f>
        <v>6.1079023979303891E-2</v>
      </c>
      <c r="AC1058">
        <f t="shared" ca="1" si="2246"/>
        <v>-0.6778848909341223</v>
      </c>
      <c r="AF1058">
        <f ca="1">IF(B1058&gt;0,C1058-Analysis!$B$14,0)</f>
        <v>-4.417891457151768E-3</v>
      </c>
      <c r="AG1058">
        <f ca="1">IF(B1058&gt;0,AG1057+AF1058*$D1058,0)</f>
        <v>0.47063949399620564</v>
      </c>
      <c r="AH1058">
        <f ca="1">IF(B1058&gt;0,AH1057+AG1058*$D1058,0)</f>
        <v>1.3051905951117728</v>
      </c>
      <c r="AI1058">
        <f ca="1">IF(AND(B1058&gt;Analysis!$B$39,B1058&lt;Analysis!$B$40),FilterInput(AF1058,Analysis!$B$34,Analysis!$B$35),0)</f>
        <v>0</v>
      </c>
      <c r="AJ1058">
        <f ca="1">MEDIAN2(AI1058,Analysis!$B$5,2)</f>
        <v>0</v>
      </c>
      <c r="AK1058">
        <f ca="1">AVERAGE2(AJ1058,Analysis!$B$6,2)</f>
        <v>0</v>
      </c>
      <c r="AL1058">
        <f ca="1">INTEGRAL2(R1058,$B1058,AL1057,R1057,$B1057,Analysis!$B$22)</f>
        <v>6.1079023979303808E-2</v>
      </c>
      <c r="AM1058">
        <f>IF(AND(B1058&lt;Analysis!$B$40,B1058&gt;0),INTEGRAL2(AL1058,$B1058,AM1057,AL1057,$B1057,Analysis!$B$23),0)</f>
        <v>0</v>
      </c>
      <c r="AN1058">
        <f>IF($P1058,AM1058*Analysis!$B$30+Analysis!$B$31,0)</f>
        <v>0</v>
      </c>
      <c r="AO1058">
        <f>AN1058-'Flight Input'!$U1058</f>
        <v>0</v>
      </c>
      <c r="AQ1058">
        <f>Analysis!$B$36*'Flight Input'!U1058+IF('Flight Input'!U1058 &gt; 0,Analysis!$B$37,0)</f>
        <v>0</v>
      </c>
      <c r="AR1058">
        <f ca="1">_xlfn.COVARIANCE.P($AN$102:$AN$1102,'Flight Input'!U1058:U2058)</f>
        <v>0</v>
      </c>
    </row>
    <row r="1059" spans="1:44" x14ac:dyDescent="0.3">
      <c r="A1059">
        <v>1057</v>
      </c>
      <c r="B1059">
        <f>'Flight Input'!M1059</f>
        <v>25.090064000003622</v>
      </c>
      <c r="C1059">
        <f ca="1">INDIRECT(CONCATENATE("'Flight Input'!",Analysis!$B$2,A1059+2))</f>
        <v>9.8509861800000014</v>
      </c>
      <c r="D1059">
        <f t="shared" si="2175"/>
        <v>2.0553000009385869E-2</v>
      </c>
      <c r="F1059">
        <f t="shared" ca="1" si="2181"/>
        <v>247.16891851322012</v>
      </c>
      <c r="G1059">
        <f t="shared" ca="1" si="2182"/>
        <v>3098.8998415290785</v>
      </c>
      <c r="I1059">
        <f>SUM(D$2:D1059)/COUNT(D$2:D1059)</f>
        <v>2.368728855251484E-2</v>
      </c>
      <c r="J1059">
        <f t="shared" si="2176"/>
        <v>0.86768056900306523</v>
      </c>
      <c r="L1059">
        <f ca="1">VARA(C$2:C1059)</f>
        <v>0.1621848632298358</v>
      </c>
      <c r="M1059">
        <f t="shared" ca="1" si="2177"/>
        <v>-7.394598887739791E-3</v>
      </c>
      <c r="N1059">
        <f t="shared" ca="1" si="2183"/>
        <v>0.10882498900304988</v>
      </c>
      <c r="O1059" t="b">
        <f ca="1">IF(OR(O1058,M1059*MIN((B1059-B$2)*Analysis!$B$19,1)&gt;Analysis!$B$18),TRUE,FALSE)</f>
        <v>1</v>
      </c>
      <c r="P1059" t="b">
        <f>IF(OR('Flight Input'!N1059=3,'Flight Input'!N1059=9),TRUE,FALSE)</f>
        <v>0</v>
      </c>
      <c r="Q1059">
        <f ca="1">IF(O1059,Q1058,SUM(C$2:C1059)/COUNT(C$2:C1059))+(Analysis!$D$14-500)/1000000</f>
        <v>9.9086743641173438</v>
      </c>
      <c r="R1059">
        <f t="shared" ca="1" si="2178"/>
        <v>-5.7688184117342445E-2</v>
      </c>
      <c r="S1059">
        <f t="shared" ca="1" si="2184"/>
        <v>5.98933587305987E-2</v>
      </c>
      <c r="T1059">
        <f>IF(P1059,T1058+S1059*$D1059,0)</f>
        <v>0</v>
      </c>
      <c r="U1059">
        <f>IF($P1059,T1059*Analysis!$B$28+Analysis!$B$29,0)</f>
        <v>0</v>
      </c>
      <c r="V1059">
        <f>U1059-'Flight Input'!$U1059</f>
        <v>0</v>
      </c>
      <c r="W1059">
        <f ca="1">MEDIAN2(R1059,Analysis!$B$5,2)</f>
        <v>-5.7688184117342445E-2</v>
      </c>
      <c r="X1059">
        <f t="shared" ref="X1059:Y1059" ca="1" si="2247">X1058+W1059*$D1059</f>
        <v>5.98933587305987E-2</v>
      </c>
      <c r="Y1059">
        <f t="shared" ca="1" si="2247"/>
        <v>-0.67665390273157011</v>
      </c>
      <c r="AA1059">
        <f ca="1">AVERAGE2(W1059,Analysis!$B$6,2)</f>
        <v>-5.7688184117342445E-2</v>
      </c>
      <c r="AB1059">
        <f t="shared" ref="AB1059:AC1059" ca="1" si="2248">AB1058+AA1059*$D1059</f>
        <v>5.98933587305987E-2</v>
      </c>
      <c r="AC1059">
        <f t="shared" ca="1" si="2248"/>
        <v>-0.67665390273157011</v>
      </c>
      <c r="AF1059">
        <f ca="1">IF(B1059&gt;0,C1059-Analysis!$B$14,0)</f>
        <v>-2.1812114571506669E-3</v>
      </c>
      <c r="AG1059">
        <f ca="1">IF(B1059&gt;0,AG1058+AF1059*$D1059,0)</f>
        <v>0.47059466355710633</v>
      </c>
      <c r="AH1059">
        <f ca="1">IF(B1059&gt;0,AH1058+AG1059*$D1059,0)</f>
        <v>1.3148627272362789</v>
      </c>
      <c r="AI1059">
        <f ca="1">IF(AND(B1059&gt;Analysis!$B$39,B1059&lt;Analysis!$B$40),FilterInput(AF1059,Analysis!$B$34,Analysis!$B$35),0)</f>
        <v>0</v>
      </c>
      <c r="AJ1059">
        <f ca="1">MEDIAN2(AI1059,Analysis!$B$5,2)</f>
        <v>0</v>
      </c>
      <c r="AK1059">
        <f ca="1">AVERAGE2(AJ1059,Analysis!$B$6,2)</f>
        <v>0</v>
      </c>
      <c r="AL1059">
        <f ca="1">INTEGRAL2(R1059,$B1059,AL1058,R1058,$B1058,Analysis!$B$22)</f>
        <v>5.9893358730598617E-2</v>
      </c>
      <c r="AM1059">
        <f>IF(AND(B1059&lt;Analysis!$B$40,B1059&gt;0),INTEGRAL2(AL1059,$B1059,AM1058,AL1058,$B1058,Analysis!$B$23),0)</f>
        <v>0</v>
      </c>
      <c r="AN1059">
        <f>IF($P1059,AM1059*Analysis!$B$30+Analysis!$B$31,0)</f>
        <v>0</v>
      </c>
      <c r="AO1059">
        <f>AN1059-'Flight Input'!$U1059</f>
        <v>0</v>
      </c>
      <c r="AQ1059">
        <f>Analysis!$B$36*'Flight Input'!U1059+IF('Flight Input'!U1059 &gt; 0,Analysis!$B$37,0)</f>
        <v>0</v>
      </c>
      <c r="AR1059">
        <f ca="1">_xlfn.COVARIANCE.P($AN$102:$AN$1102,'Flight Input'!U1059:U2059)</f>
        <v>0</v>
      </c>
    </row>
    <row r="1060" spans="1:44" x14ac:dyDescent="0.3">
      <c r="A1060">
        <v>1058</v>
      </c>
      <c r="B1060">
        <f>'Flight Input'!M1060</f>
        <v>25.112080000006245</v>
      </c>
      <c r="C1060">
        <f ca="1">INDIRECT(CONCATENATE("'Flight Input'!",Analysis!$B$2,A1060+2))</f>
        <v>9.8509371300000002</v>
      </c>
      <c r="D1060">
        <f t="shared" si="2175"/>
        <v>2.2016000002622604E-2</v>
      </c>
      <c r="F1060">
        <f t="shared" ca="1" si="2181"/>
        <v>247.38579674510004</v>
      </c>
      <c r="G1060">
        <f t="shared" ca="1" si="2182"/>
        <v>3104.3462872308673</v>
      </c>
      <c r="I1060">
        <f>SUM(D$2:D1060)/COUNT(D$2:D1060)</f>
        <v>2.3685708884698307E-2</v>
      </c>
      <c r="J1060">
        <f t="shared" si="2176"/>
        <v>0.92950564029120586</v>
      </c>
      <c r="L1060">
        <f ca="1">VARA(C$2:C1060)</f>
        <v>0.16203317012798926</v>
      </c>
      <c r="M1060">
        <f t="shared" ca="1" si="2177"/>
        <v>-6.8901299885751003E-3</v>
      </c>
      <c r="N1060">
        <f t="shared" ca="1" si="2183"/>
        <v>-2.2279251451386814E-3</v>
      </c>
      <c r="O1060" t="b">
        <f ca="1">IF(OR(O1059,M1060*MIN((B1060-B$2)*Analysis!$B$19,1)&gt;Analysis!$B$18),TRUE,FALSE)</f>
        <v>1</v>
      </c>
      <c r="P1060" t="b">
        <f>IF(OR('Flight Input'!N1060=3,'Flight Input'!N1060=9),TRUE,FALSE)</f>
        <v>0</v>
      </c>
      <c r="Q1060">
        <f ca="1">IF(O1060,Q1059,SUM(C$2:C1060)/COUNT(C$2:C1060))+(Analysis!$D$14-500)/1000000</f>
        <v>9.9087843641173432</v>
      </c>
      <c r="R1060">
        <f t="shared" ca="1" si="2178"/>
        <v>-5.7847234117343049E-2</v>
      </c>
      <c r="S1060">
        <f t="shared" ca="1" si="2184"/>
        <v>5.8619794024119563E-2</v>
      </c>
      <c r="T1060">
        <f>IF(P1060,T1059+S1060*$D1060,0)</f>
        <v>0</v>
      </c>
      <c r="U1060">
        <f>IF($P1060,T1060*Analysis!$B$28+Analysis!$B$29,0)</f>
        <v>0</v>
      </c>
      <c r="V1060">
        <f>U1060-'Flight Input'!$U1060</f>
        <v>0</v>
      </c>
      <c r="W1060">
        <f ca="1">MEDIAN2(R1060,Analysis!$B$5,2)</f>
        <v>-5.7847234117343049E-2</v>
      </c>
      <c r="X1060">
        <f t="shared" ref="X1060:Y1060" ca="1" si="2249">X1059+W1060*$D1060</f>
        <v>5.8619794024119563E-2</v>
      </c>
      <c r="Y1060">
        <f t="shared" ca="1" si="2249"/>
        <v>-0.67536332934618137</v>
      </c>
      <c r="AA1060">
        <f ca="1">AVERAGE2(W1060,Analysis!$B$6,2)</f>
        <v>-5.7847234117343049E-2</v>
      </c>
      <c r="AB1060">
        <f t="shared" ref="AB1060:AC1060" ca="1" si="2250">AB1059+AA1060*$D1060</f>
        <v>5.8619794024119563E-2</v>
      </c>
      <c r="AC1060">
        <f t="shared" ca="1" si="2250"/>
        <v>-0.67536332934618137</v>
      </c>
      <c r="AF1060">
        <f ca="1">IF(B1060&gt;0,C1060-Analysis!$B$14,0)</f>
        <v>-2.2302614571518831E-3</v>
      </c>
      <c r="AG1060">
        <f ca="1">IF(B1060&gt;0,AG1059+AF1060*$D1060,0)</f>
        <v>0.47054556212085985</v>
      </c>
      <c r="AH1060">
        <f ca="1">IF(B1060&gt;0,AH1059+AG1060*$D1060,0)</f>
        <v>1.3252222583331659</v>
      </c>
      <c r="AI1060">
        <f ca="1">IF(AND(B1060&gt;Analysis!$B$39,B1060&lt;Analysis!$B$40),FilterInput(AF1060,Analysis!$B$34,Analysis!$B$35),0)</f>
        <v>0</v>
      </c>
      <c r="AJ1060">
        <f ca="1">MEDIAN2(AI1060,Analysis!$B$5,2)</f>
        <v>0</v>
      </c>
      <c r="AK1060">
        <f ca="1">AVERAGE2(AJ1060,Analysis!$B$6,2)</f>
        <v>0</v>
      </c>
      <c r="AL1060">
        <f ca="1">INTEGRAL2(R1060,$B1060,AL1059,R1059,$B1059,Analysis!$B$22)</f>
        <v>5.861979402411948E-2</v>
      </c>
      <c r="AM1060">
        <f>IF(AND(B1060&lt;Analysis!$B$40,B1060&gt;0),INTEGRAL2(AL1060,$B1060,AM1059,AL1059,$B1059,Analysis!$B$23),0)</f>
        <v>0</v>
      </c>
      <c r="AN1060">
        <f>IF($P1060,AM1060*Analysis!$B$30+Analysis!$B$31,0)</f>
        <v>0</v>
      </c>
      <c r="AO1060">
        <f>AN1060-'Flight Input'!$U1060</f>
        <v>0</v>
      </c>
      <c r="AQ1060">
        <f>Analysis!$B$36*'Flight Input'!U1060+IF('Flight Input'!U1060 &gt; 0,Analysis!$B$37,0)</f>
        <v>0</v>
      </c>
      <c r="AR1060">
        <f ca="1">_xlfn.COVARIANCE.P($AN$102:$AN$1102,'Flight Input'!U1060:U2060)</f>
        <v>0</v>
      </c>
    </row>
    <row r="1061" spans="1:44" x14ac:dyDescent="0.3">
      <c r="A1061">
        <v>1059</v>
      </c>
      <c r="B1061">
        <f>'Flight Input'!M1061</f>
        <v>25.130132000005688</v>
      </c>
      <c r="C1061">
        <f ca="1">INDIRECT(CONCATENATE("'Flight Input'!",Analysis!$B$2,A1061+2))</f>
        <v>9.8506330200000018</v>
      </c>
      <c r="D1061">
        <f t="shared" si="2175"/>
        <v>1.8051999999443069E-2</v>
      </c>
      <c r="F1061">
        <f t="shared" ca="1" si="2181"/>
        <v>247.56362037237159</v>
      </c>
      <c r="G1061">
        <f t="shared" ca="1" si="2182"/>
        <v>3108.8153057056916</v>
      </c>
      <c r="I1061">
        <f>SUM(D$2:D1061)/COUNT(D$2:D1061)</f>
        <v>2.3680389046279747E-2</v>
      </c>
      <c r="J1061">
        <f t="shared" si="2176"/>
        <v>0.76231855668262705</v>
      </c>
      <c r="L1061">
        <f ca="1">VARA(C$2:C1061)</f>
        <v>0.16188178418175819</v>
      </c>
      <c r="M1061">
        <f t="shared" ca="1" si="2177"/>
        <v>-8.3861038242709993E-3</v>
      </c>
      <c r="N1061">
        <f t="shared" ca="1" si="2183"/>
        <v>-1.6846332816734182E-2</v>
      </c>
      <c r="O1061" t="b">
        <f ca="1">IF(OR(O1060,M1061*MIN((B1061-B$2)*Analysis!$B$19,1)&gt;Analysis!$B$18),TRUE,FALSE)</f>
        <v>1</v>
      </c>
      <c r="P1061" t="b">
        <f>IF(OR('Flight Input'!N1061=3,'Flight Input'!N1061=9),TRUE,FALSE)</f>
        <v>0</v>
      </c>
      <c r="Q1061">
        <f ca="1">IF(O1061,Q1060,SUM(C$2:C1061)/COUNT(C$2:C1061))+(Analysis!$D$14-500)/1000000</f>
        <v>9.9088943641173426</v>
      </c>
      <c r="R1061">
        <f t="shared" ca="1" si="2178"/>
        <v>-5.8261344117340741E-2</v>
      </c>
      <c r="S1061">
        <f t="shared" ca="1" si="2184"/>
        <v>5.7568060240145776E-2</v>
      </c>
      <c r="T1061">
        <f>IF(P1061,T1060+S1061*$D1061,0)</f>
        <v>0</v>
      </c>
      <c r="U1061">
        <f>IF($P1061,T1061*Analysis!$B$28+Analysis!$B$29,0)</f>
        <v>0</v>
      </c>
      <c r="V1061">
        <f>U1061-'Flight Input'!$U1061</f>
        <v>0</v>
      </c>
      <c r="W1061">
        <f ca="1">MEDIAN2(R1061,Analysis!$B$5,2)</f>
        <v>-5.8261344117340741E-2</v>
      </c>
      <c r="X1061">
        <f t="shared" ref="X1061:Y1061" ca="1" si="2251">X1060+W1061*$D1061</f>
        <v>5.7568060240145776E-2</v>
      </c>
      <c r="Y1061">
        <f t="shared" ca="1" si="2251"/>
        <v>-0.67432411072275833</v>
      </c>
      <c r="AA1061">
        <f ca="1">AVERAGE2(W1061,Analysis!$B$6,2)</f>
        <v>-5.8261344117340741E-2</v>
      </c>
      <c r="AB1061">
        <f t="shared" ref="AB1061:AC1061" ca="1" si="2252">AB1060+AA1061*$D1061</f>
        <v>5.7568060240145776E-2</v>
      </c>
      <c r="AC1061">
        <f t="shared" ca="1" si="2252"/>
        <v>-0.67432411072275833</v>
      </c>
      <c r="AF1061">
        <f ca="1">IF(B1061&gt;0,C1061-Analysis!$B$14,0)</f>
        <v>-2.5343714571501863E-3</v>
      </c>
      <c r="AG1061">
        <f ca="1">IF(B1061&gt;0,AG1060+AF1061*$D1061,0)</f>
        <v>0.4704998116473168</v>
      </c>
      <c r="AH1061">
        <f ca="1">IF(B1061&gt;0,AH1060+AG1061*$D1061,0)</f>
        <v>1.3337157209327613</v>
      </c>
      <c r="AI1061">
        <f ca="1">IF(AND(B1061&gt;Analysis!$B$39,B1061&lt;Analysis!$B$40),FilterInput(AF1061,Analysis!$B$34,Analysis!$B$35),0)</f>
        <v>0</v>
      </c>
      <c r="AJ1061">
        <f ca="1">MEDIAN2(AI1061,Analysis!$B$5,2)</f>
        <v>0</v>
      </c>
      <c r="AK1061">
        <f ca="1">AVERAGE2(AJ1061,Analysis!$B$6,2)</f>
        <v>0</v>
      </c>
      <c r="AL1061">
        <f ca="1">INTEGRAL2(R1061,$B1061,AL1060,R1060,$B1060,Analysis!$B$22)</f>
        <v>5.7568060240145692E-2</v>
      </c>
      <c r="AM1061">
        <f>IF(AND(B1061&lt;Analysis!$B$40,B1061&gt;0),INTEGRAL2(AL1061,$B1061,AM1060,AL1060,$B1060,Analysis!$B$23),0)</f>
        <v>0</v>
      </c>
      <c r="AN1061">
        <f>IF($P1061,AM1061*Analysis!$B$30+Analysis!$B$31,0)</f>
        <v>0</v>
      </c>
      <c r="AO1061">
        <f>AN1061-'Flight Input'!$U1061</f>
        <v>0</v>
      </c>
      <c r="AQ1061">
        <f>Analysis!$B$36*'Flight Input'!U1061+IF('Flight Input'!U1061 &gt; 0,Analysis!$B$37,0)</f>
        <v>0</v>
      </c>
      <c r="AR1061">
        <f ca="1">_xlfn.COVARIANCE.P($AN$102:$AN$1102,'Flight Input'!U1061:U2061)</f>
        <v>0</v>
      </c>
    </row>
    <row r="1062" spans="1:44" x14ac:dyDescent="0.3">
      <c r="A1062">
        <v>1060</v>
      </c>
      <c r="B1062">
        <f>'Flight Input'!M1062</f>
        <v>25.151247000001604</v>
      </c>
      <c r="C1062">
        <f ca="1">INDIRECT(CONCATENATE("'Flight Input'!",Analysis!$B$2,A1062+2))</f>
        <v>9.850711500000001</v>
      </c>
      <c r="D1062">
        <f t="shared" si="2175"/>
        <v>2.1114999995916151E-2</v>
      </c>
      <c r="F1062">
        <f t="shared" ca="1" si="2181"/>
        <v>247.77161814565386</v>
      </c>
      <c r="G1062">
        <f t="shared" ca="1" si="2182"/>
        <v>3114.0470034218251</v>
      </c>
      <c r="I1062">
        <f>SUM(D$2:D1062)/COUNT(D$2:D1062)</f>
        <v>2.3677968867930346E-2</v>
      </c>
      <c r="J1062">
        <f t="shared" si="2176"/>
        <v>0.89175723279687624</v>
      </c>
      <c r="L1062">
        <f ca="1">VARA(C$2:C1062)</f>
        <v>0.1617306747002536</v>
      </c>
      <c r="M1062">
        <f t="shared" ca="1" si="2177"/>
        <v>-7.15649924384668E-3</v>
      </c>
      <c r="N1062">
        <f t="shared" ca="1" si="2183"/>
        <v>3.7167890132267355E-3</v>
      </c>
      <c r="O1062" t="b">
        <f ca="1">IF(OR(O1061,M1062*MIN((B1062-B$2)*Analysis!$B$19,1)&gt;Analysis!$B$18),TRUE,FALSE)</f>
        <v>1</v>
      </c>
      <c r="P1062" t="b">
        <f>IF(OR('Flight Input'!N1062=3,'Flight Input'!N1062=9),TRUE,FALSE)</f>
        <v>0</v>
      </c>
      <c r="Q1062">
        <f ca="1">IF(O1062,Q1061,SUM(C$2:C1062)/COUNT(C$2:C1062))+(Analysis!$D$14-500)/1000000</f>
        <v>9.909004364117342</v>
      </c>
      <c r="R1062">
        <f t="shared" ca="1" si="2178"/>
        <v>-5.8292864117341026E-2</v>
      </c>
      <c r="S1062">
        <f t="shared" ca="1" si="2184"/>
        <v>5.6337206414546176E-2</v>
      </c>
      <c r="T1062">
        <f>IF(P1062,T1061+S1062*$D1062,0)</f>
        <v>0</v>
      </c>
      <c r="U1062">
        <f>IF($P1062,T1062*Analysis!$B$28+Analysis!$B$29,0)</f>
        <v>0</v>
      </c>
      <c r="V1062">
        <f>U1062-'Flight Input'!$U1062</f>
        <v>0</v>
      </c>
      <c r="W1062">
        <f ca="1">MEDIAN2(R1062,Analysis!$B$5,2)</f>
        <v>-5.8292864117341026E-2</v>
      </c>
      <c r="X1062">
        <f t="shared" ref="X1062:Y1062" ca="1" si="2253">X1061+W1062*$D1062</f>
        <v>5.6337206414546176E-2</v>
      </c>
      <c r="Y1062">
        <f t="shared" ca="1" si="2253"/>
        <v>-0.6731345506095453</v>
      </c>
      <c r="AA1062">
        <f ca="1">AVERAGE2(W1062,Analysis!$B$6,2)</f>
        <v>-5.8292864117341026E-2</v>
      </c>
      <c r="AB1062">
        <f t="shared" ref="AB1062:AC1062" ca="1" si="2254">AB1061+AA1062*$D1062</f>
        <v>5.6337206414546176E-2</v>
      </c>
      <c r="AC1062">
        <f t="shared" ca="1" si="2254"/>
        <v>-0.6731345506095453</v>
      </c>
      <c r="AF1062">
        <f ca="1">IF(B1062&gt;0,C1062-Analysis!$B$14,0)</f>
        <v>-2.4558914571510826E-3</v>
      </c>
      <c r="AG1062">
        <f ca="1">IF(B1062&gt;0,AG1061+AF1062*$D1062,0)</f>
        <v>0.47044795549920909</v>
      </c>
      <c r="AH1062">
        <f ca="1">IF(B1062&gt;0,AH1061+AG1062*$D1062,0)</f>
        <v>1.3436492295112059</v>
      </c>
      <c r="AI1062">
        <f ca="1">IF(AND(B1062&gt;Analysis!$B$39,B1062&lt;Analysis!$B$40),FilterInput(AF1062,Analysis!$B$34,Analysis!$B$35),0)</f>
        <v>0</v>
      </c>
      <c r="AJ1062">
        <f ca="1">MEDIAN2(AI1062,Analysis!$B$5,2)</f>
        <v>0</v>
      </c>
      <c r="AK1062">
        <f ca="1">AVERAGE2(AJ1062,Analysis!$B$6,2)</f>
        <v>0</v>
      </c>
      <c r="AL1062">
        <f ca="1">INTEGRAL2(R1062,$B1062,AL1061,R1061,$B1061,Analysis!$B$22)</f>
        <v>5.6337206414546093E-2</v>
      </c>
      <c r="AM1062">
        <f>IF(AND(B1062&lt;Analysis!$B$40,B1062&gt;0),INTEGRAL2(AL1062,$B1062,AM1061,AL1061,$B1061,Analysis!$B$23),0)</f>
        <v>0</v>
      </c>
      <c r="AN1062">
        <f>IF($P1062,AM1062*Analysis!$B$30+Analysis!$B$31,0)</f>
        <v>0</v>
      </c>
      <c r="AO1062">
        <f>AN1062-'Flight Input'!$U1062</f>
        <v>0</v>
      </c>
      <c r="AQ1062">
        <f>Analysis!$B$36*'Flight Input'!U1062+IF('Flight Input'!U1062 &gt; 0,Analysis!$B$37,0)</f>
        <v>0</v>
      </c>
      <c r="AR1062">
        <f ca="1">_xlfn.COVARIANCE.P($AN$102:$AN$1102,'Flight Input'!U1062:U2062)</f>
        <v>0</v>
      </c>
    </row>
    <row r="1063" spans="1:44" x14ac:dyDescent="0.3">
      <c r="A1063">
        <v>1061</v>
      </c>
      <c r="B1063">
        <f>'Flight Input'!M1063</f>
        <v>25.170014000002993</v>
      </c>
      <c r="C1063">
        <f ca="1">INDIRECT(CONCATENATE("'Flight Input'!",Analysis!$B$2,A1063+2))</f>
        <v>9.8342110799999993</v>
      </c>
      <c r="D1063">
        <f t="shared" si="2175"/>
        <v>1.8767000001389533E-2</v>
      </c>
      <c r="F1063">
        <f t="shared" ca="1" si="2181"/>
        <v>247.95617678500588</v>
      </c>
      <c r="G1063">
        <f t="shared" ca="1" si="2182"/>
        <v>3118.7003969918937</v>
      </c>
      <c r="I1063">
        <f>SUM(D$2:D1063)/COUNT(D$2:D1063)</f>
        <v>2.367334024505896E-2</v>
      </c>
      <c r="J1063">
        <f t="shared" si="2176"/>
        <v>0.79274829014914927</v>
      </c>
      <c r="L1063">
        <f ca="1">VARA(C$2:C1063)</f>
        <v>0.16158138618115309</v>
      </c>
      <c r="M1063">
        <f t="shared" ca="1" si="2177"/>
        <v>-7.9548419613926832E-3</v>
      </c>
      <c r="N1063">
        <f t="shared" ca="1" si="2183"/>
        <v>-0.87922523572120814</v>
      </c>
      <c r="O1063" t="b">
        <f ca="1">IF(OR(O1062,M1063*MIN((B1063-B$2)*Analysis!$B$19,1)&gt;Analysis!$B$18),TRUE,FALSE)</f>
        <v>1</v>
      </c>
      <c r="P1063" t="b">
        <f>IF(OR('Flight Input'!N1063=3,'Flight Input'!N1063=9),TRUE,FALSE)</f>
        <v>0</v>
      </c>
      <c r="Q1063">
        <f ca="1">IF(O1063,Q1062,SUM(C$2:C1063)/COUNT(C$2:C1063))+(Analysis!$D$14-500)/1000000</f>
        <v>9.9091143641173414</v>
      </c>
      <c r="R1063">
        <f t="shared" ca="1" si="2178"/>
        <v>-7.4903284117342039E-2</v>
      </c>
      <c r="S1063">
        <f t="shared" ca="1" si="2184"/>
        <v>5.4931496481411934E-2</v>
      </c>
      <c r="T1063">
        <f>IF(P1063,T1062+S1063*$D1063,0)</f>
        <v>0</v>
      </c>
      <c r="U1063">
        <f>IF($P1063,T1063*Analysis!$B$28+Analysis!$B$29,0)</f>
        <v>0</v>
      </c>
      <c r="V1063">
        <f>U1063-'Flight Input'!$U1063</f>
        <v>0</v>
      </c>
      <c r="W1063">
        <f ca="1">MEDIAN2(R1063,Analysis!$B$5,2)</f>
        <v>-7.4903284117342039E-2</v>
      </c>
      <c r="X1063">
        <f t="shared" ref="X1063:Y1063" ca="1" si="2255">X1062+W1063*$D1063</f>
        <v>5.4931496481411934E-2</v>
      </c>
      <c r="Y1063">
        <f t="shared" ca="1" si="2255"/>
        <v>-0.67210365121500226</v>
      </c>
      <c r="AA1063">
        <f ca="1">AVERAGE2(W1063,Analysis!$B$6,2)</f>
        <v>-7.4903284117342039E-2</v>
      </c>
      <c r="AB1063">
        <f t="shared" ref="AB1063:AC1063" ca="1" si="2256">AB1062+AA1063*$D1063</f>
        <v>5.4931496481411934E-2</v>
      </c>
      <c r="AC1063">
        <f t="shared" ca="1" si="2256"/>
        <v>-0.67210365121500226</v>
      </c>
      <c r="AF1063">
        <f ca="1">IF(B1063&gt;0,C1063-Analysis!$B$14,0)</f>
        <v>-1.8956311457152708E-2</v>
      </c>
      <c r="AG1063">
        <f ca="1">IF(B1063&gt;0,AG1062+AF1063*$D1063,0)</f>
        <v>0.47009220240206634</v>
      </c>
      <c r="AH1063">
        <f ca="1">IF(B1063&gt;0,AH1062+AG1063*$D1063,0)</f>
        <v>1.3524714498743386</v>
      </c>
      <c r="AI1063">
        <f ca="1">IF(AND(B1063&gt;Analysis!$B$39,B1063&lt;Analysis!$B$40),FilterInput(AF1063,Analysis!$B$34,Analysis!$B$35),0)</f>
        <v>0</v>
      </c>
      <c r="AJ1063">
        <f ca="1">MEDIAN2(AI1063,Analysis!$B$5,2)</f>
        <v>0</v>
      </c>
      <c r="AK1063">
        <f ca="1">AVERAGE2(AJ1063,Analysis!$B$6,2)</f>
        <v>0</v>
      </c>
      <c r="AL1063">
        <f ca="1">INTEGRAL2(R1063,$B1063,AL1062,R1062,$B1062,Analysis!$B$22)</f>
        <v>5.4931496481411851E-2</v>
      </c>
      <c r="AM1063">
        <f>IF(AND(B1063&lt;Analysis!$B$40,B1063&gt;0),INTEGRAL2(AL1063,$B1063,AM1062,AL1062,$B1062,Analysis!$B$23),0)</f>
        <v>0</v>
      </c>
      <c r="AN1063">
        <f>IF($P1063,AM1063*Analysis!$B$30+Analysis!$B$31,0)</f>
        <v>0</v>
      </c>
      <c r="AO1063">
        <f>AN1063-'Flight Input'!$U1063</f>
        <v>0</v>
      </c>
      <c r="AQ1063">
        <f>Analysis!$B$36*'Flight Input'!U1063+IF('Flight Input'!U1063 &gt; 0,Analysis!$B$37,0)</f>
        <v>0</v>
      </c>
      <c r="AR1063">
        <f ca="1">_xlfn.COVARIANCE.P($AN$102:$AN$1102,'Flight Input'!U1063:U2063)</f>
        <v>0</v>
      </c>
    </row>
    <row r="1064" spans="1:44" x14ac:dyDescent="0.3">
      <c r="A1064">
        <v>1062</v>
      </c>
      <c r="B1064">
        <f>'Flight Input'!M1064</f>
        <v>25.191411000007065</v>
      </c>
      <c r="C1064">
        <f ca="1">INDIRECT(CONCATENATE("'Flight Input'!",Analysis!$B$2,A1064+2))</f>
        <v>9.8638765200000016</v>
      </c>
      <c r="D1064">
        <f t="shared" si="2175"/>
        <v>2.1397000004071742E-2</v>
      </c>
      <c r="F1064">
        <f t="shared" ca="1" si="2181"/>
        <v>248.16723415094449</v>
      </c>
      <c r="G1064">
        <f t="shared" ca="1" si="2182"/>
        <v>3124.010431302032</v>
      </c>
      <c r="I1064">
        <f>SUM(D$2:D1064)/COUNT(D$2:D1064)</f>
        <v>2.3671196798504358E-2</v>
      </c>
      <c r="J1064">
        <f t="shared" si="2176"/>
        <v>0.90392556769346322</v>
      </c>
      <c r="L1064">
        <f ca="1">VARA(C$2:C1064)</f>
        <v>0.16142997876905685</v>
      </c>
      <c r="M1064">
        <f t="shared" ca="1" si="2177"/>
        <v>-7.0761046907242249E-3</v>
      </c>
      <c r="N1064">
        <f t="shared" ca="1" si="2183"/>
        <v>1.386429873083006</v>
      </c>
      <c r="O1064" t="b">
        <f ca="1">IF(OR(O1063,M1064*MIN((B1064-B$2)*Analysis!$B$19,1)&gt;Analysis!$B$18),TRUE,FALSE)</f>
        <v>1</v>
      </c>
      <c r="P1064" t="b">
        <f>IF(OR('Flight Input'!N1064=3,'Flight Input'!N1064=9),TRUE,FALSE)</f>
        <v>0</v>
      </c>
      <c r="Q1064">
        <f ca="1">IF(O1064,Q1063,SUM(C$2:C1064)/COUNT(C$2:C1064))+(Analysis!$D$14-500)/1000000</f>
        <v>9.9092243641173408</v>
      </c>
      <c r="R1064">
        <f t="shared" ca="1" si="2178"/>
        <v>-4.5347844117339164E-2</v>
      </c>
      <c r="S1064">
        <f t="shared" ca="1" si="2184"/>
        <v>5.3961188660648585E-2</v>
      </c>
      <c r="T1064">
        <f>IF(P1064,T1063+S1064*$D1064,0)</f>
        <v>0</v>
      </c>
      <c r="U1064">
        <f>IF($P1064,T1064*Analysis!$B$28+Analysis!$B$29,0)</f>
        <v>0</v>
      </c>
      <c r="V1064">
        <f>U1064-'Flight Input'!$U1064</f>
        <v>0</v>
      </c>
      <c r="W1064">
        <f ca="1">MEDIAN2(R1064,Analysis!$B$5,2)</f>
        <v>-4.5347844117339164E-2</v>
      </c>
      <c r="X1064">
        <f t="shared" ref="X1064:Y1064" ca="1" si="2257">X1063+W1064*$D1064</f>
        <v>5.3961188660648585E-2</v>
      </c>
      <c r="Y1064">
        <f t="shared" ca="1" si="2257"/>
        <v>-0.6709490436610106</v>
      </c>
      <c r="AA1064">
        <f ca="1">AVERAGE2(W1064,Analysis!$B$6,2)</f>
        <v>-4.5347844117339164E-2</v>
      </c>
      <c r="AB1064">
        <f t="shared" ref="AB1064:AC1064" ca="1" si="2258">AB1063+AA1064*$D1064</f>
        <v>5.3961188660648585E-2</v>
      </c>
      <c r="AC1064">
        <f t="shared" ca="1" si="2258"/>
        <v>-0.6709490436610106</v>
      </c>
      <c r="AF1064">
        <f ca="1">IF(B1064&gt;0,C1064-Analysis!$B$14,0)</f>
        <v>1.0709128542849555E-2</v>
      </c>
      <c r="AG1064">
        <f ca="1">IF(B1064&gt;0,AG1063+AF1064*$D1064,0)</f>
        <v>0.47032134562554129</v>
      </c>
      <c r="AH1064">
        <f ca="1">IF(B1064&gt;0,AH1063+AG1064*$D1064,0)</f>
        <v>1.3625349157086033</v>
      </c>
      <c r="AI1064">
        <f ca="1">IF(AND(B1064&gt;Analysis!$B$39,B1064&lt;Analysis!$B$40),FilterInput(AF1064,Analysis!$B$34,Analysis!$B$35),0)</f>
        <v>0</v>
      </c>
      <c r="AJ1064">
        <f ca="1">MEDIAN2(AI1064,Analysis!$B$5,2)</f>
        <v>0</v>
      </c>
      <c r="AK1064">
        <f ca="1">AVERAGE2(AJ1064,Analysis!$B$6,2)</f>
        <v>0</v>
      </c>
      <c r="AL1064">
        <f ca="1">INTEGRAL2(R1064,$B1064,AL1063,R1063,$B1063,Analysis!$B$22)</f>
        <v>5.3961188660648501E-2</v>
      </c>
      <c r="AM1064">
        <f>IF(AND(B1064&lt;Analysis!$B$40,B1064&gt;0),INTEGRAL2(AL1064,$B1064,AM1063,AL1063,$B1063,Analysis!$B$23),0)</f>
        <v>0</v>
      </c>
      <c r="AN1064">
        <f>IF($P1064,AM1064*Analysis!$B$30+Analysis!$B$31,0)</f>
        <v>0</v>
      </c>
      <c r="AO1064">
        <f>AN1064-'Flight Input'!$U1064</f>
        <v>0</v>
      </c>
      <c r="AQ1064">
        <f>Analysis!$B$36*'Flight Input'!U1064+IF('Flight Input'!U1064 &gt; 0,Analysis!$B$37,0)</f>
        <v>0</v>
      </c>
      <c r="AR1064">
        <f ca="1">_xlfn.COVARIANCE.P($AN$102:$AN$1102,'Flight Input'!U1064:U2064)</f>
        <v>0</v>
      </c>
    </row>
    <row r="1065" spans="1:44" x14ac:dyDescent="0.3">
      <c r="A1065">
        <v>1063</v>
      </c>
      <c r="B1065">
        <f>'Flight Input'!M1065</f>
        <v>25.195875000004889</v>
      </c>
      <c r="C1065">
        <f ca="1">INDIRECT(CONCATENATE("'Flight Input'!",Analysis!$B$2,A1065+2))</f>
        <v>9.8529776099999999</v>
      </c>
      <c r="D1065">
        <f t="shared" si="2175"/>
        <v>4.4639999978244305E-3</v>
      </c>
      <c r="F1065">
        <f t="shared" ca="1" si="2181"/>
        <v>248.21121784297409</v>
      </c>
      <c r="G1065">
        <f t="shared" ca="1" si="2182"/>
        <v>3125.118446177943</v>
      </c>
      <c r="I1065">
        <f>SUM(D$2:D1065)/COUNT(D$2:D1065)</f>
        <v>2.365312793980193E-2</v>
      </c>
      <c r="J1065">
        <f t="shared" si="2176"/>
        <v>0.18872768156437797</v>
      </c>
      <c r="L1065">
        <f ca="1">VARA(C$2:C1065)</f>
        <v>0.16127954082385662</v>
      </c>
      <c r="M1065">
        <f t="shared" ca="1" si="2177"/>
        <v>-3.3700256557693584E-2</v>
      </c>
      <c r="N1065">
        <f t="shared" ca="1" si="2183"/>
        <v>-2.4415120979644551</v>
      </c>
      <c r="O1065" t="b">
        <f ca="1">IF(OR(O1064,M1065*MIN((B1065-B$2)*Analysis!$B$19,1)&gt;Analysis!$B$18),TRUE,FALSE)</f>
        <v>1</v>
      </c>
      <c r="P1065" t="b">
        <f>IF(OR('Flight Input'!N1065=3,'Flight Input'!N1065=9),TRUE,FALSE)</f>
        <v>0</v>
      </c>
      <c r="Q1065">
        <f ca="1">IF(O1065,Q1064,SUM(C$2:C1065)/COUNT(C$2:C1065))+(Analysis!$D$14-500)/1000000</f>
        <v>9.9093343641173401</v>
      </c>
      <c r="R1065">
        <f t="shared" ca="1" si="2178"/>
        <v>-5.6356754117340202E-2</v>
      </c>
      <c r="S1065">
        <f t="shared" ca="1" si="2184"/>
        <v>5.3709612110391387E-2</v>
      </c>
      <c r="T1065">
        <f>IF(P1065,T1064+S1065*$D1065,0)</f>
        <v>0</v>
      </c>
      <c r="U1065">
        <f>IF($P1065,T1065*Analysis!$B$28+Analysis!$B$29,0)</f>
        <v>0</v>
      </c>
      <c r="V1065">
        <f>U1065-'Flight Input'!$U1065</f>
        <v>0</v>
      </c>
      <c r="W1065">
        <f ca="1">MEDIAN2(R1065,Analysis!$B$5,2)</f>
        <v>-5.6356754117340202E-2</v>
      </c>
      <c r="X1065">
        <f t="shared" ref="X1065:Y1065" ca="1" si="2259">X1064+W1065*$D1065</f>
        <v>5.3709612110391387E-2</v>
      </c>
      <c r="Y1065">
        <f t="shared" ca="1" si="2259"/>
        <v>-0.67070928395266671</v>
      </c>
      <c r="AA1065">
        <f ca="1">AVERAGE2(W1065,Analysis!$B$6,2)</f>
        <v>-5.6356754117340202E-2</v>
      </c>
      <c r="AB1065">
        <f t="shared" ref="AB1065:AC1065" ca="1" si="2260">AB1064+AA1065*$D1065</f>
        <v>5.3709612110391387E-2</v>
      </c>
      <c r="AC1065">
        <f t="shared" ca="1" si="2260"/>
        <v>-0.67070928395266671</v>
      </c>
      <c r="AF1065">
        <f ca="1">IF(B1065&gt;0,C1065-Analysis!$B$14,0)</f>
        <v>-1.8978145715209394E-4</v>
      </c>
      <c r="AG1065">
        <f ca="1">IF(B1065&gt;0,AG1064+AF1065*$D1065,0)</f>
        <v>0.47032049844111695</v>
      </c>
      <c r="AH1065">
        <f ca="1">IF(B1065&gt;0,AH1064+AG1065*$D1065,0)</f>
        <v>1.3646344264126213</v>
      </c>
      <c r="AI1065">
        <f ca="1">IF(AND(B1065&gt;Analysis!$B$39,B1065&lt;Analysis!$B$40),FilterInput(AF1065,Analysis!$B$34,Analysis!$B$35),0)</f>
        <v>0</v>
      </c>
      <c r="AJ1065">
        <f ca="1">MEDIAN2(AI1065,Analysis!$B$5,2)</f>
        <v>0</v>
      </c>
      <c r="AK1065">
        <f ca="1">AVERAGE2(AJ1065,Analysis!$B$6,2)</f>
        <v>0</v>
      </c>
      <c r="AL1065">
        <f ca="1">INTEGRAL2(R1065,$B1065,AL1064,R1064,$B1064,Analysis!$B$22)</f>
        <v>5.3709612110391304E-2</v>
      </c>
      <c r="AM1065">
        <f>IF(AND(B1065&lt;Analysis!$B$40,B1065&gt;0),INTEGRAL2(AL1065,$B1065,AM1064,AL1064,$B1064,Analysis!$B$23),0)</f>
        <v>0</v>
      </c>
      <c r="AN1065">
        <f>IF($P1065,AM1065*Analysis!$B$30+Analysis!$B$31,0)</f>
        <v>0</v>
      </c>
      <c r="AO1065">
        <f>AN1065-'Flight Input'!$U1065</f>
        <v>0</v>
      </c>
      <c r="AQ1065">
        <f>Analysis!$B$36*'Flight Input'!U1065+IF('Flight Input'!U1065 &gt; 0,Analysis!$B$37,0)</f>
        <v>0</v>
      </c>
      <c r="AR1065">
        <f ca="1">_xlfn.COVARIANCE.P($AN$102:$AN$1102,'Flight Input'!U1065:U2065)</f>
        <v>0</v>
      </c>
    </row>
    <row r="1066" spans="1:44" x14ac:dyDescent="0.3">
      <c r="A1066">
        <v>1064</v>
      </c>
      <c r="B1066">
        <f>'Flight Input'!M1066</f>
        <v>25.233873000004678</v>
      </c>
      <c r="C1066">
        <f ca="1">INDIRECT(CONCATENATE("'Flight Input'!",Analysis!$B$2,A1066+2))</f>
        <v>9.8494754400000009</v>
      </c>
      <c r="D1066">
        <f t="shared" si="2175"/>
        <v>3.799799999978859E-2</v>
      </c>
      <c r="F1066">
        <f t="shared" ca="1" si="2181"/>
        <v>248.58547821074114</v>
      </c>
      <c r="G1066">
        <f t="shared" ca="1" si="2182"/>
        <v>3134.5641971789423</v>
      </c>
      <c r="I1066">
        <f>SUM(D$2:D1066)/COUNT(D$2:D1066)</f>
        <v>2.3666609962414702E-2</v>
      </c>
      <c r="J1066">
        <f t="shared" si="2176"/>
        <v>1.6055531425976843</v>
      </c>
      <c r="L1066">
        <f ca="1">VARA(C$2:C1066)</f>
        <v>0.16112965032359142</v>
      </c>
      <c r="M1066">
        <f t="shared" ca="1" si="2177"/>
        <v>-3.9446944646043987E-3</v>
      </c>
      <c r="N1066">
        <f t="shared" ca="1" si="2183"/>
        <v>-9.2167219327821681E-2</v>
      </c>
      <c r="O1066" t="b">
        <f ca="1">IF(OR(O1065,M1066*MIN((B1066-B$2)*Analysis!$B$19,1)&gt;Analysis!$B$18),TRUE,FALSE)</f>
        <v>1</v>
      </c>
      <c r="P1066" t="b">
        <f>IF(OR('Flight Input'!N1066=3,'Flight Input'!N1066=9),TRUE,FALSE)</f>
        <v>0</v>
      </c>
      <c r="Q1066">
        <f ca="1">IF(O1066,Q1065,SUM(C$2:C1066)/COUNT(C$2:C1066))+(Analysis!$D$14-500)/1000000</f>
        <v>9.9094443641173395</v>
      </c>
      <c r="R1066">
        <f t="shared" ca="1" si="2178"/>
        <v>-5.9968924117338673E-2</v>
      </c>
      <c r="S1066">
        <f t="shared" ca="1" si="2184"/>
        <v>5.1430912931793429E-2</v>
      </c>
      <c r="T1066">
        <f>IF(P1066,T1065+S1066*$D1066,0)</f>
        <v>0</v>
      </c>
      <c r="U1066">
        <f>IF($P1066,T1066*Analysis!$B$28+Analysis!$B$29,0)</f>
        <v>0</v>
      </c>
      <c r="V1066">
        <f>U1066-'Flight Input'!$U1066</f>
        <v>0</v>
      </c>
      <c r="W1066">
        <f ca="1">MEDIAN2(R1066,Analysis!$B$5,2)</f>
        <v>-5.9968924117338673E-2</v>
      </c>
      <c r="X1066">
        <f t="shared" ref="X1066:Y1066" ca="1" si="2261">X1065+W1066*$D1066</f>
        <v>5.1430912931793429E-2</v>
      </c>
      <c r="Y1066">
        <f t="shared" ca="1" si="2261"/>
        <v>-0.66875501212309529</v>
      </c>
      <c r="AA1066">
        <f ca="1">AVERAGE2(W1066,Analysis!$B$6,2)</f>
        <v>-5.9968924117338673E-2</v>
      </c>
      <c r="AB1066">
        <f t="shared" ref="AB1066:AC1066" ca="1" si="2262">AB1065+AA1066*$D1066</f>
        <v>5.1430912931793429E-2</v>
      </c>
      <c r="AC1066">
        <f t="shared" ca="1" si="2262"/>
        <v>-0.66875501212309529</v>
      </c>
      <c r="AF1066">
        <f ca="1">IF(B1066&gt;0,C1066-Analysis!$B$14,0)</f>
        <v>-3.6919514571511769E-3</v>
      </c>
      <c r="AG1066">
        <f ca="1">IF(B1066&gt;0,AG1065+AF1066*$D1066,0)</f>
        <v>0.47018021166964891</v>
      </c>
      <c r="AH1066">
        <f ca="1">IF(B1066&gt;0,AH1065+AG1066*$D1066,0)</f>
        <v>1.3825003340955453</v>
      </c>
      <c r="AI1066">
        <f ca="1">IF(AND(B1066&gt;Analysis!$B$39,B1066&lt;Analysis!$B$40),FilterInput(AF1066,Analysis!$B$34,Analysis!$B$35),0)</f>
        <v>0</v>
      </c>
      <c r="AJ1066">
        <f ca="1">MEDIAN2(AI1066,Analysis!$B$5,2)</f>
        <v>0</v>
      </c>
      <c r="AK1066">
        <f ca="1">AVERAGE2(AJ1066,Analysis!$B$6,2)</f>
        <v>0</v>
      </c>
      <c r="AL1066">
        <f ca="1">INTEGRAL2(R1066,$B1066,AL1065,R1065,$B1065,Analysis!$B$22)</f>
        <v>5.1430912931793346E-2</v>
      </c>
      <c r="AM1066">
        <f>IF(AND(B1066&lt;Analysis!$B$40,B1066&gt;0),INTEGRAL2(AL1066,$B1066,AM1065,AL1065,$B1065,Analysis!$B$23),0)</f>
        <v>0</v>
      </c>
      <c r="AN1066">
        <f>IF($P1066,AM1066*Analysis!$B$30+Analysis!$B$31,0)</f>
        <v>0</v>
      </c>
      <c r="AO1066">
        <f>AN1066-'Flight Input'!$U1066</f>
        <v>0</v>
      </c>
      <c r="AQ1066">
        <f>Analysis!$B$36*'Flight Input'!U1066+IF('Flight Input'!U1066 &gt; 0,Analysis!$B$37,0)</f>
        <v>0</v>
      </c>
      <c r="AR1066">
        <f ca="1">_xlfn.COVARIANCE.P($AN$102:$AN$1102,'Flight Input'!U1066:U2066)</f>
        <v>0</v>
      </c>
    </row>
    <row r="1067" spans="1:44" x14ac:dyDescent="0.3">
      <c r="A1067">
        <v>1065</v>
      </c>
      <c r="B1067">
        <f>'Flight Input'!M1067</f>
        <v>25.248592000003555</v>
      </c>
      <c r="C1067">
        <f ca="1">INDIRECT(CONCATENATE("'Flight Input'!",Analysis!$B$2,A1067+2))</f>
        <v>9.8502602400000008</v>
      </c>
      <c r="D1067">
        <f t="shared" si="2175"/>
        <v>1.4718999998876825E-2</v>
      </c>
      <c r="F1067">
        <f t="shared" ca="1" si="2181"/>
        <v>248.73046419120263</v>
      </c>
      <c r="G1067">
        <f t="shared" ca="1" si="2182"/>
        <v>3138.2252608810932</v>
      </c>
      <c r="I1067">
        <f>SUM(D$2:D1067)/COUNT(D$2:D1067)</f>
        <v>2.365820845071185E-2</v>
      </c>
      <c r="J1067">
        <f t="shared" si="2176"/>
        <v>0.62215192792563068</v>
      </c>
      <c r="L1067">
        <f ca="1">VARA(C$2:C1067)</f>
        <v>0.16097997634998451</v>
      </c>
      <c r="M1067">
        <f t="shared" ca="1" si="2177"/>
        <v>-1.0168759672418485E-2</v>
      </c>
      <c r="N1067">
        <f t="shared" ca="1" si="2183"/>
        <v>5.3318839599144324E-2</v>
      </c>
      <c r="O1067" t="b">
        <f ca="1">IF(OR(O1066,M1067*MIN((B1067-B$2)*Analysis!$B$19,1)&gt;Analysis!$B$18),TRUE,FALSE)</f>
        <v>1</v>
      </c>
      <c r="P1067" t="b">
        <f>IF(OR('Flight Input'!N1067=3,'Flight Input'!N1067=9),TRUE,FALSE)</f>
        <v>0</v>
      </c>
      <c r="Q1067">
        <f ca="1">IF(O1067,Q1066,SUM(C$2:C1067)/COUNT(C$2:C1067))+(Analysis!$D$14-500)/1000000</f>
        <v>9.9095543641173389</v>
      </c>
      <c r="R1067">
        <f t="shared" ca="1" si="2178"/>
        <v>-5.9294124117338143E-2</v>
      </c>
      <c r="S1067">
        <f t="shared" ca="1" si="2184"/>
        <v>5.055816271897693E-2</v>
      </c>
      <c r="T1067">
        <f>IF(P1067,T1066+S1067*$D1067,0)</f>
        <v>0</v>
      </c>
      <c r="U1067">
        <f>IF($P1067,T1067*Analysis!$B$28+Analysis!$B$29,0)</f>
        <v>0</v>
      </c>
      <c r="V1067">
        <f>U1067-'Flight Input'!$U1067</f>
        <v>0</v>
      </c>
      <c r="W1067">
        <f ca="1">MEDIAN2(R1067,Analysis!$B$5,2)</f>
        <v>-5.9294124117338143E-2</v>
      </c>
      <c r="X1067">
        <f t="shared" ref="X1067:Y1067" ca="1" si="2263">X1066+W1067*$D1067</f>
        <v>5.055816271897693E-2</v>
      </c>
      <c r="Y1067">
        <f t="shared" ca="1" si="2263"/>
        <v>-0.66801084652609144</v>
      </c>
      <c r="AA1067">
        <f ca="1">AVERAGE2(W1067,Analysis!$B$6,2)</f>
        <v>-5.9294124117338143E-2</v>
      </c>
      <c r="AB1067">
        <f t="shared" ref="AB1067:AC1067" ca="1" si="2264">AB1066+AA1067*$D1067</f>
        <v>5.055816271897693E-2</v>
      </c>
      <c r="AC1067">
        <f t="shared" ca="1" si="2264"/>
        <v>-0.66801084652609144</v>
      </c>
      <c r="AF1067">
        <f ca="1">IF(B1067&gt;0,C1067-Analysis!$B$14,0)</f>
        <v>-2.907151457151258E-3</v>
      </c>
      <c r="AG1067">
        <f ca="1">IF(B1067&gt;0,AG1066+AF1067*$D1067,0)</f>
        <v>0.47013742130735436</v>
      </c>
      <c r="AH1067">
        <f ca="1">IF(B1067&gt;0,AH1066+AG1067*$D1067,0)</f>
        <v>1.3894202867992402</v>
      </c>
      <c r="AI1067">
        <f ca="1">IF(AND(B1067&gt;Analysis!$B$39,B1067&lt;Analysis!$B$40),FilterInput(AF1067,Analysis!$B$34,Analysis!$B$35),0)</f>
        <v>0</v>
      </c>
      <c r="AJ1067">
        <f ca="1">MEDIAN2(AI1067,Analysis!$B$5,2)</f>
        <v>0</v>
      </c>
      <c r="AK1067">
        <f ca="1">AVERAGE2(AJ1067,Analysis!$B$6,2)</f>
        <v>0</v>
      </c>
      <c r="AL1067">
        <f ca="1">INTEGRAL2(R1067,$B1067,AL1066,R1066,$B1066,Analysis!$B$22)</f>
        <v>5.0558162718976847E-2</v>
      </c>
      <c r="AM1067">
        <f>IF(AND(B1067&lt;Analysis!$B$40,B1067&gt;0),INTEGRAL2(AL1067,$B1067,AM1066,AL1066,$B1066,Analysis!$B$23),0)</f>
        <v>0</v>
      </c>
      <c r="AN1067">
        <f>IF($P1067,AM1067*Analysis!$B$30+Analysis!$B$31,0)</f>
        <v>0</v>
      </c>
      <c r="AO1067">
        <f>AN1067-'Flight Input'!$U1067</f>
        <v>0</v>
      </c>
      <c r="AQ1067">
        <f>Analysis!$B$36*'Flight Input'!U1067+IF('Flight Input'!U1067 &gt; 0,Analysis!$B$37,0)</f>
        <v>0</v>
      </c>
      <c r="AR1067">
        <f ca="1">_xlfn.COVARIANCE.P($AN$102:$AN$1102,'Flight Input'!U1067:U2067)</f>
        <v>0</v>
      </c>
    </row>
    <row r="1068" spans="1:44" x14ac:dyDescent="0.3">
      <c r="A1068">
        <v>1066</v>
      </c>
      <c r="B1068">
        <f>'Flight Input'!M1068</f>
        <v>25.270485000000917</v>
      </c>
      <c r="C1068">
        <f ca="1">INDIRECT(CONCATENATE("'Flight Input'!",Analysis!$B$2,A1068+2))</f>
        <v>9.8509959899999995</v>
      </c>
      <c r="D1068">
        <f t="shared" si="2175"/>
        <v>2.1892999997362494E-2</v>
      </c>
      <c r="F1068">
        <f t="shared" ca="1" si="2181"/>
        <v>248.94613204638571</v>
      </c>
      <c r="G1068">
        <f t="shared" ca="1" si="2182"/>
        <v>3143.6754385493282</v>
      </c>
      <c r="I1068">
        <f>SUM(D$2:D1068)/COUNT(D$2:D1068)</f>
        <v>2.3656552532838163E-2</v>
      </c>
      <c r="J1068">
        <f t="shared" si="2176"/>
        <v>0.92545183694760069</v>
      </c>
      <c r="L1068">
        <f ca="1">VARA(C$2:C1068)</f>
        <v>0.16083052337900175</v>
      </c>
      <c r="M1068">
        <f t="shared" ca="1" si="2177"/>
        <v>-6.8265185676136559E-3</v>
      </c>
      <c r="N1068">
        <f t="shared" ca="1" si="2183"/>
        <v>3.3606632260875187E-2</v>
      </c>
      <c r="O1068" t="b">
        <f ca="1">IF(OR(O1067,M1068*MIN((B1068-B$2)*Analysis!$B$19,1)&gt;Analysis!$B$18),TRUE,FALSE)</f>
        <v>1</v>
      </c>
      <c r="P1068" t="b">
        <f>IF(OR('Flight Input'!N1068=3,'Flight Input'!N1068=9),TRUE,FALSE)</f>
        <v>0</v>
      </c>
      <c r="Q1068">
        <f ca="1">IF(O1068,Q1067,SUM(C$2:C1068)/COUNT(C$2:C1068))+(Analysis!$D$14-500)/1000000</f>
        <v>9.9096643641173383</v>
      </c>
      <c r="R1068">
        <f t="shared" ca="1" si="2178"/>
        <v>-5.8668374117338828E-2</v>
      </c>
      <c r="S1068">
        <f t="shared" ca="1" si="2184"/>
        <v>4.9273736004580772E-2</v>
      </c>
      <c r="T1068">
        <f>IF(P1068,T1067+S1068*$D1068,0)</f>
        <v>0</v>
      </c>
      <c r="U1068">
        <f>IF($P1068,T1068*Analysis!$B$28+Analysis!$B$29,0)</f>
        <v>0</v>
      </c>
      <c r="V1068">
        <f>U1068-'Flight Input'!$U1068</f>
        <v>0</v>
      </c>
      <c r="W1068">
        <f ca="1">MEDIAN2(R1068,Analysis!$B$5,2)</f>
        <v>-5.8668374117338828E-2</v>
      </c>
      <c r="X1068">
        <f t="shared" ref="X1068:Y1068" ca="1" si="2265">X1067+W1068*$D1068</f>
        <v>4.9273736004580772E-2</v>
      </c>
      <c r="Y1068">
        <f t="shared" ca="1" si="2265"/>
        <v>-0.66693209662387309</v>
      </c>
      <c r="AA1068">
        <f ca="1">AVERAGE2(W1068,Analysis!$B$6,2)</f>
        <v>-5.8668374117338828E-2</v>
      </c>
      <c r="AB1068">
        <f t="shared" ref="AB1068:AC1068" ca="1" si="2266">AB1067+AA1068*$D1068</f>
        <v>4.9273736004580772E-2</v>
      </c>
      <c r="AC1068">
        <f t="shared" ca="1" si="2266"/>
        <v>-0.66693209662387309</v>
      </c>
      <c r="AF1068">
        <f ca="1">IF(B1068&gt;0,C1068-Analysis!$B$14,0)</f>
        <v>-2.1714014571525553E-3</v>
      </c>
      <c r="AG1068">
        <f ca="1">IF(B1068&gt;0,AG1067+AF1068*$D1068,0)</f>
        <v>0.47008988281525865</v>
      </c>
      <c r="AH1068">
        <f ca="1">IF(B1068&gt;0,AH1067+AG1068*$D1068,0)</f>
        <v>1.3997119646024749</v>
      </c>
      <c r="AI1068">
        <f ca="1">IF(AND(B1068&gt;Analysis!$B$39,B1068&lt;Analysis!$B$40),FilterInput(AF1068,Analysis!$B$34,Analysis!$B$35),0)</f>
        <v>0</v>
      </c>
      <c r="AJ1068">
        <f ca="1">MEDIAN2(AI1068,Analysis!$B$5,2)</f>
        <v>0</v>
      </c>
      <c r="AK1068">
        <f ca="1">AVERAGE2(AJ1068,Analysis!$B$6,2)</f>
        <v>0</v>
      </c>
      <c r="AL1068">
        <f ca="1">INTEGRAL2(R1068,$B1068,AL1067,R1067,$B1067,Analysis!$B$22)</f>
        <v>4.9273736004580689E-2</v>
      </c>
      <c r="AM1068">
        <f>IF(AND(B1068&lt;Analysis!$B$40,B1068&gt;0),INTEGRAL2(AL1068,$B1068,AM1067,AL1067,$B1067,Analysis!$B$23),0)</f>
        <v>0</v>
      </c>
      <c r="AN1068">
        <f>IF($P1068,AM1068*Analysis!$B$30+Analysis!$B$31,0)</f>
        <v>0</v>
      </c>
      <c r="AO1068">
        <f>AN1068-'Flight Input'!$U1068</f>
        <v>0</v>
      </c>
      <c r="AQ1068">
        <f>Analysis!$B$36*'Flight Input'!U1068+IF('Flight Input'!U1068 &gt; 0,Analysis!$B$37,0)</f>
        <v>0</v>
      </c>
      <c r="AR1068">
        <f ca="1">_xlfn.COVARIANCE.P($AN$102:$AN$1102,'Flight Input'!U1068:U2068)</f>
        <v>0</v>
      </c>
    </row>
    <row r="1069" spans="1:44" x14ac:dyDescent="0.3">
      <c r="A1069">
        <v>1067</v>
      </c>
      <c r="B1069">
        <f>'Flight Input'!M1069</f>
        <v>25.291649999999208</v>
      </c>
      <c r="C1069">
        <f ca="1">INDIRECT(CONCATENATE("'Flight Input'!",Analysis!$B$2,A1069+2))</f>
        <v>9.8483472899999995</v>
      </c>
      <c r="D1069">
        <f t="shared" si="2175"/>
        <v>2.1164999998291023E-2</v>
      </c>
      <c r="F1069">
        <f t="shared" ca="1" si="2181"/>
        <v>249.15457231676174</v>
      </c>
      <c r="G1069">
        <f t="shared" ca="1" si="2182"/>
        <v>3148.9487950719868</v>
      </c>
      <c r="I1069">
        <f>SUM(D$2:D1069)/COUNT(D$2:D1069)</f>
        <v>2.3654217432056018E-2</v>
      </c>
      <c r="J1069">
        <f t="shared" si="2176"/>
        <v>0.89476644319707543</v>
      </c>
      <c r="L1069">
        <f ca="1">VARA(C$2:C1069)</f>
        <v>0.16068155637955467</v>
      </c>
      <c r="M1069">
        <f t="shared" ca="1" si="2177"/>
        <v>-7.0383652000524186E-3</v>
      </c>
      <c r="N1069">
        <f t="shared" ca="1" si="2183"/>
        <v>-0.12514528704057731</v>
      </c>
      <c r="O1069" t="b">
        <f ca="1">IF(OR(O1068,M1069*MIN((B1069-B$2)*Analysis!$B$19,1)&gt;Analysis!$B$18),TRUE,FALSE)</f>
        <v>1</v>
      </c>
      <c r="P1069" t="b">
        <f>IF(OR('Flight Input'!N1069=3,'Flight Input'!N1069=9),TRUE,FALSE)</f>
        <v>0</v>
      </c>
      <c r="Q1069">
        <f ca="1">IF(O1069,Q1068,SUM(C$2:C1069)/COUNT(C$2:C1069))+(Analysis!$D$14-500)/1000000</f>
        <v>9.9097743641173377</v>
      </c>
      <c r="R1069">
        <f t="shared" ca="1" si="2178"/>
        <v>-6.1427074117338165E-2</v>
      </c>
      <c r="S1069">
        <f t="shared" ca="1" si="2184"/>
        <v>4.797363198099229E-2</v>
      </c>
      <c r="T1069">
        <f>IF(P1069,T1068+S1069*$D1069,0)</f>
        <v>0</v>
      </c>
      <c r="U1069">
        <f>IF($P1069,T1069*Analysis!$B$28+Analysis!$B$29,0)</f>
        <v>0</v>
      </c>
      <c r="V1069">
        <f>U1069-'Flight Input'!$U1069</f>
        <v>0</v>
      </c>
      <c r="W1069">
        <f ca="1">MEDIAN2(R1069,Analysis!$B$5,2)</f>
        <v>-6.1427074117338165E-2</v>
      </c>
      <c r="X1069">
        <f t="shared" ref="X1069:Y1069" ca="1" si="2267">X1068+W1069*$D1069</f>
        <v>4.797363198099229E-2</v>
      </c>
      <c r="Y1069">
        <f t="shared" ca="1" si="2267"/>
        <v>-0.66591673470307733</v>
      </c>
      <c r="AA1069">
        <f ca="1">AVERAGE2(W1069,Analysis!$B$6,2)</f>
        <v>-6.1427074117338165E-2</v>
      </c>
      <c r="AB1069">
        <f t="shared" ref="AB1069:AC1069" ca="1" si="2268">AB1068+AA1069*$D1069</f>
        <v>4.797363198099229E-2</v>
      </c>
      <c r="AC1069">
        <f t="shared" ca="1" si="2268"/>
        <v>-0.66591673470307733</v>
      </c>
      <c r="AF1069">
        <f ca="1">IF(B1069&gt;0,C1069-Analysis!$B$14,0)</f>
        <v>-4.8201014571525036E-3</v>
      </c>
      <c r="AG1069">
        <f ca="1">IF(B1069&gt;0,AG1068+AF1069*$D1069,0)</f>
        <v>0.46998786536792625</v>
      </c>
      <c r="AH1069">
        <f ca="1">IF(B1069&gt;0,AH1068+AG1069*$D1069,0)</f>
        <v>1.4096592577721838</v>
      </c>
      <c r="AI1069">
        <f ca="1">IF(AND(B1069&gt;Analysis!$B$39,B1069&lt;Analysis!$B$40),FilterInput(AF1069,Analysis!$B$34,Analysis!$B$35),0)</f>
        <v>0</v>
      </c>
      <c r="AJ1069">
        <f ca="1">MEDIAN2(AI1069,Analysis!$B$5,2)</f>
        <v>0</v>
      </c>
      <c r="AK1069">
        <f ca="1">AVERAGE2(AJ1069,Analysis!$B$6,2)</f>
        <v>0</v>
      </c>
      <c r="AL1069">
        <f ca="1">INTEGRAL2(R1069,$B1069,AL1068,R1068,$B1068,Analysis!$B$22)</f>
        <v>4.7973631980992207E-2</v>
      </c>
      <c r="AM1069">
        <f>IF(AND(B1069&lt;Analysis!$B$40,B1069&gt;0),INTEGRAL2(AL1069,$B1069,AM1068,AL1068,$B1068,Analysis!$B$23),0)</f>
        <v>0</v>
      </c>
      <c r="AN1069">
        <f>IF($P1069,AM1069*Analysis!$B$30+Analysis!$B$31,0)</f>
        <v>0</v>
      </c>
      <c r="AO1069">
        <f>AN1069-'Flight Input'!$U1069</f>
        <v>0</v>
      </c>
      <c r="AQ1069">
        <f>Analysis!$B$36*'Flight Input'!U1069+IF('Flight Input'!U1069 &gt; 0,Analysis!$B$37,0)</f>
        <v>0</v>
      </c>
      <c r="AR1069">
        <f ca="1">_xlfn.COVARIANCE.P($AN$102:$AN$1102,'Flight Input'!U1069:U2069)</f>
        <v>0</v>
      </c>
    </row>
    <row r="1070" spans="1:44" x14ac:dyDescent="0.3">
      <c r="A1070">
        <v>1068</v>
      </c>
      <c r="B1070">
        <f>'Flight Input'!M1070</f>
        <v>25.311413000003085</v>
      </c>
      <c r="C1070">
        <f ca="1">INDIRECT(CONCATENATE("'Flight Input'!",Analysis!$B$2,A1070+2))</f>
        <v>9.8322687000000002</v>
      </c>
      <c r="D1070">
        <f t="shared" si="2175"/>
        <v>1.9763000003877096E-2</v>
      </c>
      <c r="F1070">
        <f t="shared" ca="1" si="2181"/>
        <v>249.34888744311797</v>
      </c>
      <c r="G1070">
        <f t="shared" ca="1" si="2182"/>
        <v>3153.8766771354917</v>
      </c>
      <c r="I1070">
        <f>SUM(D$2:D1070)/COUNT(D$2:D1070)</f>
        <v>2.3650573970044615E-2</v>
      </c>
      <c r="J1070">
        <f t="shared" si="2176"/>
        <v>0.8356245403984085</v>
      </c>
      <c r="L1070">
        <f ca="1">VARA(C$2:C1070)</f>
        <v>0.16053441152307663</v>
      </c>
      <c r="M1070">
        <f t="shared" ca="1" si="2177"/>
        <v>-7.4454716616493589E-3</v>
      </c>
      <c r="N1070">
        <f t="shared" ca="1" si="2183"/>
        <v>-0.81357030799195706</v>
      </c>
      <c r="O1070" t="b">
        <f ca="1">IF(OR(O1069,M1070*MIN((B1070-B$2)*Analysis!$B$19,1)&gt;Analysis!$B$18),TRUE,FALSE)</f>
        <v>1</v>
      </c>
      <c r="P1070" t="b">
        <f>IF(OR('Flight Input'!N1070=3,'Flight Input'!N1070=9),TRUE,FALSE)</f>
        <v>0</v>
      </c>
      <c r="Q1070">
        <f ca="1">IF(O1070,Q1069,SUM(C$2:C1070)/COUNT(C$2:C1070))+(Analysis!$D$14-500)/1000000</f>
        <v>9.9098843641173371</v>
      </c>
      <c r="R1070">
        <f t="shared" ca="1" si="2178"/>
        <v>-7.7615664117336891E-2</v>
      </c>
      <c r="S1070">
        <f t="shared" ca="1" si="2184"/>
        <v>4.6439713610740438E-2</v>
      </c>
      <c r="T1070">
        <f>IF(P1070,T1069+S1070*$D1070,0)</f>
        <v>0</v>
      </c>
      <c r="U1070">
        <f>IF($P1070,T1070*Analysis!$B$28+Analysis!$B$29,0)</f>
        <v>0</v>
      </c>
      <c r="V1070">
        <f>U1070-'Flight Input'!$U1070</f>
        <v>0</v>
      </c>
      <c r="W1070">
        <f ca="1">MEDIAN2(R1070,Analysis!$B$5,2)</f>
        <v>-7.7615664117336891E-2</v>
      </c>
      <c r="X1070">
        <f t="shared" ref="X1070:Y1070" ca="1" si="2269">X1069+W1070*$D1070</f>
        <v>4.6439713610740438E-2</v>
      </c>
      <c r="Y1070">
        <f t="shared" ca="1" si="2269"/>
        <v>-0.66499894664280823</v>
      </c>
      <c r="AA1070">
        <f ca="1">AVERAGE2(W1070,Analysis!$B$6,2)</f>
        <v>-7.7615664117336891E-2</v>
      </c>
      <c r="AB1070">
        <f t="shared" ref="AB1070:AC1070" ca="1" si="2270">AB1069+AA1070*$D1070</f>
        <v>4.6439713610740438E-2</v>
      </c>
      <c r="AC1070">
        <f t="shared" ca="1" si="2270"/>
        <v>-0.66499894664280823</v>
      </c>
      <c r="AF1070">
        <f ca="1">IF(B1070&gt;0,C1070-Analysis!$B$14,0)</f>
        <v>-2.0898691457151841E-2</v>
      </c>
      <c r="AG1070">
        <f ca="1">IF(B1070&gt;0,AG1069+AF1070*$D1070,0)</f>
        <v>0.46957484452857751</v>
      </c>
      <c r="AH1070">
        <f ca="1">IF(B1070&gt;0,AH1069+AG1070*$D1070,0)</f>
        <v>1.4189394654264227</v>
      </c>
      <c r="AI1070">
        <f ca="1">IF(AND(B1070&gt;Analysis!$B$39,B1070&lt;Analysis!$B$40),FilterInput(AF1070,Analysis!$B$34,Analysis!$B$35),0)</f>
        <v>0</v>
      </c>
      <c r="AJ1070">
        <f ca="1">MEDIAN2(AI1070,Analysis!$B$5,2)</f>
        <v>0</v>
      </c>
      <c r="AK1070">
        <f ca="1">AVERAGE2(AJ1070,Analysis!$B$6,2)</f>
        <v>0</v>
      </c>
      <c r="AL1070">
        <f ca="1">INTEGRAL2(R1070,$B1070,AL1069,R1069,$B1069,Analysis!$B$22)</f>
        <v>4.6439713610740355E-2</v>
      </c>
      <c r="AM1070">
        <f>IF(AND(B1070&lt;Analysis!$B$40,B1070&gt;0),INTEGRAL2(AL1070,$B1070,AM1069,AL1069,$B1069,Analysis!$B$23),0)</f>
        <v>0</v>
      </c>
      <c r="AN1070">
        <f>IF($P1070,AM1070*Analysis!$B$30+Analysis!$B$31,0)</f>
        <v>0</v>
      </c>
      <c r="AO1070">
        <f>AN1070-'Flight Input'!$U1070</f>
        <v>0</v>
      </c>
      <c r="AQ1070">
        <f>Analysis!$B$36*'Flight Input'!U1070+IF('Flight Input'!U1070 &gt; 0,Analysis!$B$37,0)</f>
        <v>0</v>
      </c>
      <c r="AR1070">
        <f ca="1">_xlfn.COVARIANCE.P($AN$102:$AN$1102,'Flight Input'!U1070:U2070)</f>
        <v>0</v>
      </c>
    </row>
    <row r="1071" spans="1:44" x14ac:dyDescent="0.3">
      <c r="A1071">
        <v>1069</v>
      </c>
      <c r="B1071">
        <f>'Flight Input'!M1071</f>
        <v>25.331086000005598</v>
      </c>
      <c r="C1071">
        <f ca="1">INDIRECT(CONCATENATE("'Flight Input'!",Analysis!$B$2,A1071+2))</f>
        <v>9.7858379700000011</v>
      </c>
      <c r="D1071">
        <f t="shared" si="2175"/>
        <v>1.9673000002512708E-2</v>
      </c>
      <c r="F1071">
        <f t="shared" ca="1" si="2181"/>
        <v>249.54140423352638</v>
      </c>
      <c r="G1071">
        <f t="shared" ca="1" si="2182"/>
        <v>3158.7859051816049</v>
      </c>
      <c r="I1071">
        <f>SUM(D$2:D1071)/COUNT(D$2:D1071)</f>
        <v>2.3646853133779386E-2</v>
      </c>
      <c r="J1071">
        <f t="shared" si="2176"/>
        <v>0.83195002274573049</v>
      </c>
      <c r="L1071">
        <f ca="1">VARA(C$2:C1071)</f>
        <v>0.16039470508414658</v>
      </c>
      <c r="M1071">
        <f t="shared" ca="1" si="2177"/>
        <v>-7.1014303315307574E-3</v>
      </c>
      <c r="N1071">
        <f t="shared" ca="1" si="2183"/>
        <v>-2.3601245358648293</v>
      </c>
      <c r="O1071" t="b">
        <f ca="1">IF(OR(O1070,M1071*MIN((B1071-B$2)*Analysis!$B$19,1)&gt;Analysis!$B$18),TRUE,FALSE)</f>
        <v>1</v>
      </c>
      <c r="P1071" t="b">
        <f>IF(OR('Flight Input'!N1071=3,'Flight Input'!N1071=9),TRUE,FALSE)</f>
        <v>0</v>
      </c>
      <c r="Q1071">
        <f ca="1">IF(O1071,Q1070,SUM(C$2:C1071)/COUNT(C$2:C1071))+(Analysis!$D$14-500)/1000000</f>
        <v>9.9099943641173365</v>
      </c>
      <c r="R1071">
        <f t="shared" ca="1" si="2178"/>
        <v>-0.12415639411733537</v>
      </c>
      <c r="S1071">
        <f t="shared" ca="1" si="2184"/>
        <v>4.3997184868958129E-2</v>
      </c>
      <c r="T1071">
        <f>IF(P1071,T1070+S1071*$D1071,0)</f>
        <v>0</v>
      </c>
      <c r="U1071">
        <f>IF($P1071,T1071*Analysis!$B$28+Analysis!$B$29,0)</f>
        <v>0</v>
      </c>
      <c r="V1071">
        <f>U1071-'Flight Input'!$U1071</f>
        <v>0</v>
      </c>
      <c r="W1071">
        <f ca="1">MEDIAN2(R1071,Analysis!$B$5,2)</f>
        <v>-0.12415639411733537</v>
      </c>
      <c r="X1071">
        <f t="shared" ref="X1071:Y1071" ca="1" si="2271">X1070+W1071*$D1071</f>
        <v>4.3997184868958129E-2</v>
      </c>
      <c r="Y1071">
        <f t="shared" ca="1" si="2271"/>
        <v>-0.66413339002477068</v>
      </c>
      <c r="AA1071">
        <f ca="1">AVERAGE2(W1071,Analysis!$B$6,2)</f>
        <v>-0.12415639411733537</v>
      </c>
      <c r="AB1071">
        <f t="shared" ref="AB1071:AC1071" ca="1" si="2272">AB1070+AA1071*$D1071</f>
        <v>4.3997184868958129E-2</v>
      </c>
      <c r="AC1071">
        <f t="shared" ca="1" si="2272"/>
        <v>-0.66413339002477068</v>
      </c>
      <c r="AF1071">
        <f ca="1">IF(B1071&gt;0,C1071-Analysis!$B$14,0)</f>
        <v>-6.7329421457150929E-2</v>
      </c>
      <c r="AG1071">
        <f ca="1">IF(B1071&gt;0,AG1070+AF1071*$D1071,0)</f>
        <v>0.4682502728200818</v>
      </c>
      <c r="AH1071">
        <f ca="1">IF(B1071&gt;0,AH1070+AG1071*$D1071,0)</f>
        <v>1.4281513530447887</v>
      </c>
      <c r="AI1071">
        <f ca="1">IF(AND(B1071&gt;Analysis!$B$39,B1071&lt;Analysis!$B$40),FilterInput(AF1071,Analysis!$B$34,Analysis!$B$35),0)</f>
        <v>0</v>
      </c>
      <c r="AJ1071">
        <f ca="1">MEDIAN2(AI1071,Analysis!$B$5,2)</f>
        <v>0</v>
      </c>
      <c r="AK1071">
        <f ca="1">AVERAGE2(AJ1071,Analysis!$B$6,2)</f>
        <v>0</v>
      </c>
      <c r="AL1071">
        <f ca="1">INTEGRAL2(R1071,$B1071,AL1070,R1070,$B1070,Analysis!$B$22)</f>
        <v>4.3997184868958046E-2</v>
      </c>
      <c r="AM1071">
        <f>IF(AND(B1071&lt;Analysis!$B$40,B1071&gt;0),INTEGRAL2(AL1071,$B1071,AM1070,AL1070,$B1070,Analysis!$B$23),0)</f>
        <v>0</v>
      </c>
      <c r="AN1071">
        <f>IF($P1071,AM1071*Analysis!$B$30+Analysis!$B$31,0)</f>
        <v>0</v>
      </c>
      <c r="AO1071">
        <f>AN1071-'Flight Input'!$U1071</f>
        <v>0</v>
      </c>
      <c r="AQ1071">
        <f>Analysis!$B$36*'Flight Input'!U1071+IF('Flight Input'!U1071 &gt; 0,Analysis!$B$37,0)</f>
        <v>0</v>
      </c>
      <c r="AR1071">
        <f ca="1">_xlfn.COVARIANCE.P($AN$102:$AN$1102,'Flight Input'!U1071:U2071)</f>
        <v>0</v>
      </c>
    </row>
    <row r="1072" spans="1:44" x14ac:dyDescent="0.3">
      <c r="A1072">
        <v>1070</v>
      </c>
      <c r="B1072">
        <f>'Flight Input'!M1072</f>
        <v>25.346539000005578</v>
      </c>
      <c r="C1072">
        <f ca="1">INDIRECT(CONCATENATE("'Flight Input'!",Analysis!$B$2,A1072+2))</f>
        <v>9.8669961000000015</v>
      </c>
      <c r="D1072">
        <f t="shared" si="2175"/>
        <v>1.5452999999979511E-2</v>
      </c>
      <c r="F1072">
        <f t="shared" ca="1" si="2181"/>
        <v>249.69387892425948</v>
      </c>
      <c r="G1072">
        <f t="shared" ca="1" si="2182"/>
        <v>3162.6444246926162</v>
      </c>
      <c r="I1072">
        <f>SUM(D$2:D1072)/COUNT(D$2:D1072)</f>
        <v>2.363919532711228E-2</v>
      </c>
      <c r="J1072">
        <f t="shared" si="2176"/>
        <v>0.65370245417178596</v>
      </c>
      <c r="L1072">
        <f ca="1">VARA(C$2:C1072)</f>
        <v>0.16024536701093056</v>
      </c>
      <c r="M1072">
        <f t="shared" ca="1" si="2177"/>
        <v>-9.6640181981630397E-3</v>
      </c>
      <c r="N1072">
        <f t="shared" ca="1" si="2183"/>
        <v>5.2519336051322068</v>
      </c>
      <c r="O1072" t="b">
        <f ca="1">IF(OR(O1071,M1072*MIN((B1072-B$2)*Analysis!$B$19,1)&gt;Analysis!$B$18),TRUE,FALSE)</f>
        <v>1</v>
      </c>
      <c r="P1072" t="b">
        <f>IF(OR('Flight Input'!N1072=3,'Flight Input'!N1072=9),TRUE,FALSE)</f>
        <v>0</v>
      </c>
      <c r="Q1072">
        <f ca="1">IF(O1072,Q1071,SUM(C$2:C1072)/COUNT(C$2:C1072))+(Analysis!$D$14-500)/1000000</f>
        <v>9.9101043641173359</v>
      </c>
      <c r="R1072">
        <f t="shared" ca="1" si="2178"/>
        <v>-4.3108264117334372E-2</v>
      </c>
      <c r="S1072">
        <f t="shared" ca="1" si="2184"/>
        <v>4.3331032863553845E-2</v>
      </c>
      <c r="T1072">
        <f>IF(P1072,T1071+S1072*$D1072,0)</f>
        <v>0</v>
      </c>
      <c r="U1072">
        <f>IF($P1072,T1072*Analysis!$B$28+Analysis!$B$29,0)</f>
        <v>0</v>
      </c>
      <c r="V1072">
        <f>U1072-'Flight Input'!$U1072</f>
        <v>0</v>
      </c>
      <c r="W1072">
        <f ca="1">MEDIAN2(R1072,Analysis!$B$5,2)</f>
        <v>-4.3108264117334372E-2</v>
      </c>
      <c r="X1072">
        <f t="shared" ref="X1072:Y1072" ca="1" si="2273">X1071+W1072*$D1072</f>
        <v>4.3331032863553845E-2</v>
      </c>
      <c r="Y1072">
        <f t="shared" ca="1" si="2273"/>
        <v>-0.66346379557393109</v>
      </c>
      <c r="AA1072">
        <f ca="1">AVERAGE2(W1072,Analysis!$B$6,2)</f>
        <v>-4.3108264117334372E-2</v>
      </c>
      <c r="AB1072">
        <f t="shared" ref="AB1072:AC1072" ca="1" si="2274">AB1071+AA1072*$D1072</f>
        <v>4.3331032863553845E-2</v>
      </c>
      <c r="AC1072">
        <f t="shared" ca="1" si="2274"/>
        <v>-0.66346379557393109</v>
      </c>
      <c r="AF1072">
        <f ca="1">IF(B1072&gt;0,C1072-Analysis!$B$14,0)</f>
        <v>1.3828708542849455E-2</v>
      </c>
      <c r="AG1072">
        <f ca="1">IF(B1072&gt;0,AG1071+AF1072*$D1072,0)</f>
        <v>0.46846396785319416</v>
      </c>
      <c r="AH1072">
        <f ca="1">IF(B1072&gt;0,AH1071+AG1072*$D1072,0)</f>
        <v>1.4353905267400144</v>
      </c>
      <c r="AI1072">
        <f ca="1">IF(AND(B1072&gt;Analysis!$B$39,B1072&lt;Analysis!$B$40),FilterInput(AF1072,Analysis!$B$34,Analysis!$B$35),0)</f>
        <v>0</v>
      </c>
      <c r="AJ1072">
        <f ca="1">MEDIAN2(AI1072,Analysis!$B$5,2)</f>
        <v>0</v>
      </c>
      <c r="AK1072">
        <f ca="1">AVERAGE2(AJ1072,Analysis!$B$6,2)</f>
        <v>0</v>
      </c>
      <c r="AL1072">
        <f ca="1">INTEGRAL2(R1072,$B1072,AL1071,R1071,$B1071,Analysis!$B$22)</f>
        <v>4.3331032863553762E-2</v>
      </c>
      <c r="AM1072">
        <f>IF(AND(B1072&lt;Analysis!$B$40,B1072&gt;0),INTEGRAL2(AL1072,$B1072,AM1071,AL1071,$B1071,Analysis!$B$23),0)</f>
        <v>0</v>
      </c>
      <c r="AN1072">
        <f>IF($P1072,AM1072*Analysis!$B$30+Analysis!$B$31,0)</f>
        <v>0</v>
      </c>
      <c r="AO1072">
        <f>AN1072-'Flight Input'!$U1072</f>
        <v>0</v>
      </c>
      <c r="AQ1072">
        <f>Analysis!$B$36*'Flight Input'!U1072+IF('Flight Input'!U1072 &gt; 0,Analysis!$B$37,0)</f>
        <v>0</v>
      </c>
      <c r="AR1072">
        <f ca="1">_xlfn.COVARIANCE.P($AN$102:$AN$1102,'Flight Input'!U1072:U2072)</f>
        <v>0</v>
      </c>
    </row>
    <row r="1073" spans="1:44" x14ac:dyDescent="0.3">
      <c r="A1073">
        <v>1071</v>
      </c>
      <c r="B1073">
        <f>'Flight Input'!M1073</f>
        <v>25.366806000005454</v>
      </c>
      <c r="C1073">
        <f ca="1">INDIRECT(CONCATENATE("'Flight Input'!",Analysis!$B$2,A1073+2))</f>
        <v>9.8464931999999994</v>
      </c>
      <c r="D1073">
        <f t="shared" si="2175"/>
        <v>2.0266999999876134E-2</v>
      </c>
      <c r="F1073">
        <f t="shared" ca="1" si="2181"/>
        <v>249.89343780194267</v>
      </c>
      <c r="G1073">
        <f t="shared" ca="1" si="2182"/>
        <v>3167.7090149965175</v>
      </c>
      <c r="I1073">
        <f>SUM(D$2:D1073)/COUNT(D$2:D1073)</f>
        <v>2.3636046685350156E-2</v>
      </c>
      <c r="J1073">
        <f t="shared" si="2176"/>
        <v>0.85746149809552585</v>
      </c>
      <c r="L1073">
        <f ca="1">VARA(C$2:C1073)</f>
        <v>0.16009763774443156</v>
      </c>
      <c r="M1073">
        <f t="shared" ca="1" si="2177"/>
        <v>-7.2891531307004249E-3</v>
      </c>
      <c r="N1073">
        <f t="shared" ca="1" si="2183"/>
        <v>-1.0116396111968919</v>
      </c>
      <c r="O1073" t="b">
        <f ca="1">IF(OR(O1072,M1073*MIN((B1073-B$2)*Analysis!$B$19,1)&gt;Analysis!$B$18),TRUE,FALSE)</f>
        <v>1</v>
      </c>
      <c r="P1073" t="b">
        <f>IF(OR('Flight Input'!N1073=3,'Flight Input'!N1073=9),TRUE,FALSE)</f>
        <v>0</v>
      </c>
      <c r="Q1073">
        <f ca="1">IF(O1073,Q1072,SUM(C$2:C1073)/COUNT(C$2:C1073))+(Analysis!$D$14-500)/1000000</f>
        <v>9.9102143641173353</v>
      </c>
      <c r="R1073">
        <f t="shared" ca="1" si="2178"/>
        <v>-6.372116411733586E-2</v>
      </c>
      <c r="S1073">
        <f t="shared" ca="1" si="2184"/>
        <v>4.2039596030395691E-2</v>
      </c>
      <c r="T1073">
        <f>IF(P1073,T1072+S1073*$D1073,0)</f>
        <v>0</v>
      </c>
      <c r="U1073">
        <f>IF($P1073,T1073*Analysis!$B$28+Analysis!$B$29,0)</f>
        <v>0</v>
      </c>
      <c r="V1073">
        <f>U1073-'Flight Input'!$U1073</f>
        <v>0</v>
      </c>
      <c r="W1073">
        <f ca="1">MEDIAN2(R1073,Analysis!$B$5,2)</f>
        <v>-6.372116411733586E-2</v>
      </c>
      <c r="X1073">
        <f t="shared" ref="X1073:Y1073" ca="1" si="2275">X1072+W1073*$D1073</f>
        <v>4.2039596030395691E-2</v>
      </c>
      <c r="Y1073">
        <f t="shared" ca="1" si="2275"/>
        <v>-0.66261177908118829</v>
      </c>
      <c r="AA1073">
        <f ca="1">AVERAGE2(W1073,Analysis!$B$6,2)</f>
        <v>-6.372116411733586E-2</v>
      </c>
      <c r="AB1073">
        <f t="shared" ref="AB1073:AC1073" ca="1" si="2276">AB1072+AA1073*$D1073</f>
        <v>4.2039596030395691E-2</v>
      </c>
      <c r="AC1073">
        <f t="shared" ca="1" si="2276"/>
        <v>-0.66261177908118829</v>
      </c>
      <c r="AF1073">
        <f ca="1">IF(B1073&gt;0,C1073-Analysis!$B$14,0)</f>
        <v>-6.6741914571526451E-3</v>
      </c>
      <c r="AG1073">
        <f ca="1">IF(B1073&gt;0,AG1072+AF1073*$D1073,0)</f>
        <v>0.46832870201493287</v>
      </c>
      <c r="AH1073">
        <f ca="1">IF(B1073&gt;0,AH1072+AG1073*$D1073,0)</f>
        <v>1.444882144543693</v>
      </c>
      <c r="AI1073">
        <f ca="1">IF(AND(B1073&gt;Analysis!$B$39,B1073&lt;Analysis!$B$40),FilterInput(AF1073,Analysis!$B$34,Analysis!$B$35),0)</f>
        <v>0</v>
      </c>
      <c r="AJ1073">
        <f ca="1">MEDIAN2(AI1073,Analysis!$B$5,2)</f>
        <v>0</v>
      </c>
      <c r="AK1073">
        <f ca="1">AVERAGE2(AJ1073,Analysis!$B$6,2)</f>
        <v>0</v>
      </c>
      <c r="AL1073">
        <f ca="1">INTEGRAL2(R1073,$B1073,AL1072,R1072,$B1072,Analysis!$B$22)</f>
        <v>4.2039596030395608E-2</v>
      </c>
      <c r="AM1073">
        <f>IF(AND(B1073&lt;Analysis!$B$40,B1073&gt;0),INTEGRAL2(AL1073,$B1073,AM1072,AL1072,$B1072,Analysis!$B$23),0)</f>
        <v>0</v>
      </c>
      <c r="AN1073">
        <f>IF($P1073,AM1073*Analysis!$B$30+Analysis!$B$31,0)</f>
        <v>0</v>
      </c>
      <c r="AO1073">
        <f>AN1073-'Flight Input'!$U1073</f>
        <v>0</v>
      </c>
      <c r="AQ1073">
        <f>Analysis!$B$36*'Flight Input'!U1073+IF('Flight Input'!U1073 &gt; 0,Analysis!$B$37,0)</f>
        <v>0</v>
      </c>
      <c r="AR1073">
        <f ca="1">_xlfn.COVARIANCE.P($AN$102:$AN$1102,'Flight Input'!U1073:U2073)</f>
        <v>0</v>
      </c>
    </row>
    <row r="1074" spans="1:44" x14ac:dyDescent="0.3">
      <c r="A1074">
        <v>1072</v>
      </c>
      <c r="B1074">
        <f>'Flight Input'!M1074</f>
        <v>25.391757999997935</v>
      </c>
      <c r="C1074">
        <f ca="1">INDIRECT(CONCATENATE("'Flight Input'!",Analysis!$B$2,A1074+2))</f>
        <v>9.8489751300000012</v>
      </c>
      <c r="D1074">
        <f t="shared" si="2175"/>
        <v>2.4951999992481433E-2</v>
      </c>
      <c r="F1074">
        <f t="shared" ca="1" si="2181"/>
        <v>250.13918942931238</v>
      </c>
      <c r="G1074">
        <f t="shared" ca="1" si="2182"/>
        <v>3173.9504880492768</v>
      </c>
      <c r="I1074">
        <f>SUM(D$2:D1074)/COUNT(D$2:D1074)</f>
        <v>2.3637274253733673E-2</v>
      </c>
      <c r="J1074">
        <f t="shared" si="2176"/>
        <v>1.0556208691676914</v>
      </c>
      <c r="L1074">
        <f ca="1">VARA(C$2:C1074)</f>
        <v>0.15994997810916395</v>
      </c>
      <c r="M1074">
        <f t="shared" ca="1" si="2177"/>
        <v>-5.9177474876604564E-3</v>
      </c>
      <c r="N1074">
        <f t="shared" ca="1" si="2183"/>
        <v>9.9468178933540846E-2</v>
      </c>
      <c r="O1074" t="b">
        <f ca="1">IF(OR(O1073,M1074*MIN((B1074-B$2)*Analysis!$B$19,1)&gt;Analysis!$B$18),TRUE,FALSE)</f>
        <v>1</v>
      </c>
      <c r="P1074" t="b">
        <f>IF(OR('Flight Input'!N1074=3,'Flight Input'!N1074=9),TRUE,FALSE)</f>
        <v>0</v>
      </c>
      <c r="Q1074">
        <f ca="1">IF(O1074,Q1073,SUM(C$2:C1074)/COUNT(C$2:C1074))+(Analysis!$D$14-500)/1000000</f>
        <v>9.9103243641173346</v>
      </c>
      <c r="R1074">
        <f t="shared" ca="1" si="2178"/>
        <v>-6.1349234117333395E-2</v>
      </c>
      <c r="S1074">
        <f t="shared" ca="1" si="2184"/>
        <v>4.0508809941161246E-2</v>
      </c>
      <c r="T1074">
        <f>IF(P1074,T1073+S1074*$D1074,0)</f>
        <v>0</v>
      </c>
      <c r="U1074">
        <f>IF($P1074,T1074*Analysis!$B$28+Analysis!$B$29,0)</f>
        <v>0</v>
      </c>
      <c r="V1074">
        <f>U1074-'Flight Input'!$U1074</f>
        <v>0</v>
      </c>
      <c r="W1074">
        <f ca="1">MEDIAN2(R1074,Analysis!$B$5,2)</f>
        <v>-6.1349234117333395E-2</v>
      </c>
      <c r="X1074">
        <f t="shared" ref="X1074:Y1074" ca="1" si="2277">X1073+W1074*$D1074</f>
        <v>4.0508809941161246E-2</v>
      </c>
      <c r="Y1074">
        <f t="shared" ca="1" si="2277"/>
        <v>-0.66160100325584104</v>
      </c>
      <c r="AA1074">
        <f ca="1">AVERAGE2(W1074,Analysis!$B$6,2)</f>
        <v>-6.1349234117333395E-2</v>
      </c>
      <c r="AB1074">
        <f t="shared" ref="AB1074:AC1074" ca="1" si="2278">AB1073+AA1074*$D1074</f>
        <v>4.0508809941161246E-2</v>
      </c>
      <c r="AC1074">
        <f t="shared" ca="1" si="2278"/>
        <v>-0.66160100325584104</v>
      </c>
      <c r="AF1074">
        <f ca="1">IF(B1074&gt;0,C1074-Analysis!$B$14,0)</f>
        <v>-4.1922614571507921E-3</v>
      </c>
      <c r="AG1074">
        <f ca="1">IF(B1074&gt;0,AG1073+AF1074*$D1074,0)</f>
        <v>0.46822409670708559</v>
      </c>
      <c r="AH1074">
        <f ca="1">IF(B1074&gt;0,AH1073+AG1074*$D1074,0)</f>
        <v>1.4565652722012079</v>
      </c>
      <c r="AI1074">
        <f ca="1">IF(AND(B1074&gt;Analysis!$B$39,B1074&lt;Analysis!$B$40),FilterInput(AF1074,Analysis!$B$34,Analysis!$B$35),0)</f>
        <v>0</v>
      </c>
      <c r="AJ1074">
        <f ca="1">MEDIAN2(AI1074,Analysis!$B$5,2)</f>
        <v>0</v>
      </c>
      <c r="AK1074">
        <f ca="1">AVERAGE2(AJ1074,Analysis!$B$6,2)</f>
        <v>0</v>
      </c>
      <c r="AL1074">
        <f ca="1">INTEGRAL2(R1074,$B1074,AL1073,R1073,$B1073,Analysis!$B$22)</f>
        <v>4.0508809941161163E-2</v>
      </c>
      <c r="AM1074">
        <f>IF(AND(B1074&lt;Analysis!$B$40,B1074&gt;0),INTEGRAL2(AL1074,$B1074,AM1073,AL1073,$B1073,Analysis!$B$23),0)</f>
        <v>0</v>
      </c>
      <c r="AN1074">
        <f>IF($P1074,AM1074*Analysis!$B$30+Analysis!$B$31,0)</f>
        <v>0</v>
      </c>
      <c r="AO1074">
        <f>AN1074-'Flight Input'!$U1074</f>
        <v>0</v>
      </c>
      <c r="AQ1074">
        <f>Analysis!$B$36*'Flight Input'!U1074+IF('Flight Input'!U1074 &gt; 0,Analysis!$B$37,0)</f>
        <v>0</v>
      </c>
      <c r="AR1074">
        <f ca="1">_xlfn.COVARIANCE.P($AN$102:$AN$1102,'Flight Input'!U1074:U2074)</f>
        <v>0</v>
      </c>
    </row>
    <row r="1075" spans="1:44" x14ac:dyDescent="0.3">
      <c r="A1075">
        <v>1073</v>
      </c>
      <c r="B1075">
        <f>'Flight Input'!M1075</f>
        <v>25.409874999997555</v>
      </c>
      <c r="C1075">
        <f ca="1">INDIRECT(CONCATENATE("'Flight Input'!",Analysis!$B$2,A1075+2))</f>
        <v>9.8510450400000007</v>
      </c>
      <c r="D1075">
        <f t="shared" si="2175"/>
        <v>1.811699999962002E-2</v>
      </c>
      <c r="F1075">
        <f t="shared" ca="1" si="2181"/>
        <v>250.31766081229833</v>
      </c>
      <c r="G1075">
        <f t="shared" ca="1" si="2182"/>
        <v>3178.4854931101181</v>
      </c>
      <c r="I1075">
        <f>SUM(D$2:D1075)/COUNT(D$2:D1075)</f>
        <v>2.3632129543338414E-2</v>
      </c>
      <c r="J1075">
        <f t="shared" si="2176"/>
        <v>0.76662579080720061</v>
      </c>
      <c r="L1075">
        <f ca="1">VARA(C$2:C1075)</f>
        <v>0.15980243080059534</v>
      </c>
      <c r="M1075">
        <f t="shared" ca="1" si="2177"/>
        <v>-8.1441358156266255E-3</v>
      </c>
      <c r="N1075">
        <f t="shared" ca="1" si="2183"/>
        <v>0.11425235966456182</v>
      </c>
      <c r="O1075" t="b">
        <f ca="1">IF(OR(O1074,M1075*MIN((B1075-B$2)*Analysis!$B$19,1)&gt;Analysis!$B$18),TRUE,FALSE)</f>
        <v>1</v>
      </c>
      <c r="P1075" t="b">
        <f>IF(OR('Flight Input'!N1075=3,'Flight Input'!N1075=9),TRUE,FALSE)</f>
        <v>0</v>
      </c>
      <c r="Q1075">
        <f ca="1">IF(O1075,Q1074,SUM(C$2:C1075)/COUNT(C$2:C1075))+(Analysis!$D$14-500)/1000000</f>
        <v>9.910434364117334</v>
      </c>
      <c r="R1075">
        <f t="shared" ca="1" si="2178"/>
        <v>-5.9389324117333331E-2</v>
      </c>
      <c r="S1075">
        <f t="shared" ca="1" si="2184"/>
        <v>3.9432853556150088E-2</v>
      </c>
      <c r="T1075">
        <f>IF(P1075,T1074+S1075*$D1075,0)</f>
        <v>0</v>
      </c>
      <c r="U1075">
        <f>IF($P1075,T1075*Analysis!$B$28+Analysis!$B$29,0)</f>
        <v>0</v>
      </c>
      <c r="V1075">
        <f>U1075-'Flight Input'!$U1075</f>
        <v>0</v>
      </c>
      <c r="W1075">
        <f ca="1">MEDIAN2(R1075,Analysis!$B$5,2)</f>
        <v>-5.9389324117333331E-2</v>
      </c>
      <c r="X1075">
        <f t="shared" ref="X1075:Y1075" ca="1" si="2279">X1074+W1075*$D1075</f>
        <v>3.9432853556150088E-2</v>
      </c>
      <c r="Y1075">
        <f t="shared" ca="1" si="2279"/>
        <v>-0.66088659824797924</v>
      </c>
      <c r="AA1075">
        <f ca="1">AVERAGE2(W1075,Analysis!$B$6,2)</f>
        <v>-5.9389324117333331E-2</v>
      </c>
      <c r="AB1075">
        <f t="shared" ref="AB1075:AC1075" ca="1" si="2280">AB1074+AA1075*$D1075</f>
        <v>3.9432853556150088E-2</v>
      </c>
      <c r="AC1075">
        <f t="shared" ca="1" si="2280"/>
        <v>-0.66088659824797924</v>
      </c>
      <c r="AF1075">
        <f ca="1">IF(B1075&gt;0,C1075-Analysis!$B$14,0)</f>
        <v>-2.1223514571513391E-3</v>
      </c>
      <c r="AG1075">
        <f ca="1">IF(B1075&gt;0,AG1074+AF1075*$D1075,0)</f>
        <v>0.4681856460657372</v>
      </c>
      <c r="AH1075">
        <f ca="1">IF(B1075&gt;0,AH1074+AG1075*$D1075,0)</f>
        <v>1.4650473915508029</v>
      </c>
      <c r="AI1075">
        <f ca="1">IF(AND(B1075&gt;Analysis!$B$39,B1075&lt;Analysis!$B$40),FilterInput(AF1075,Analysis!$B$34,Analysis!$B$35),0)</f>
        <v>0</v>
      </c>
      <c r="AJ1075">
        <f ca="1">MEDIAN2(AI1075,Analysis!$B$5,2)</f>
        <v>0</v>
      </c>
      <c r="AK1075">
        <f ca="1">AVERAGE2(AJ1075,Analysis!$B$6,2)</f>
        <v>0</v>
      </c>
      <c r="AL1075">
        <f ca="1">INTEGRAL2(R1075,$B1075,AL1074,R1074,$B1074,Analysis!$B$22)</f>
        <v>3.9432853556150005E-2</v>
      </c>
      <c r="AM1075">
        <f>IF(AND(B1075&lt;Analysis!$B$40,B1075&gt;0),INTEGRAL2(AL1075,$B1075,AM1074,AL1074,$B1074,Analysis!$B$23),0)</f>
        <v>0</v>
      </c>
      <c r="AN1075">
        <f>IF($P1075,AM1075*Analysis!$B$30+Analysis!$B$31,0)</f>
        <v>0</v>
      </c>
      <c r="AO1075">
        <f>AN1075-'Flight Input'!$U1075</f>
        <v>0</v>
      </c>
      <c r="AQ1075">
        <f>Analysis!$B$36*'Flight Input'!U1075+IF('Flight Input'!U1075 &gt; 0,Analysis!$B$37,0)</f>
        <v>0</v>
      </c>
      <c r="AR1075">
        <f ca="1">_xlfn.COVARIANCE.P($AN$102:$AN$1102,'Flight Input'!U1075:U2075)</f>
        <v>0</v>
      </c>
    </row>
    <row r="1076" spans="1:44" x14ac:dyDescent="0.3">
      <c r="A1076">
        <v>1074</v>
      </c>
      <c r="B1076">
        <f>'Flight Input'!M1076</f>
        <v>25.432696000003489</v>
      </c>
      <c r="C1076">
        <f ca="1">INDIRECT(CONCATENATE("'Flight Input'!",Analysis!$B$2,A1076+2))</f>
        <v>9.8513099099999994</v>
      </c>
      <c r="D1076">
        <f t="shared" si="2175"/>
        <v>2.2821000005933456E-2</v>
      </c>
      <c r="F1076">
        <f t="shared" ca="1" si="2181"/>
        <v>250.54247755581289</v>
      </c>
      <c r="G1076">
        <f t="shared" ca="1" si="2182"/>
        <v>3184.2031229919057</v>
      </c>
      <c r="I1076">
        <f>SUM(D$2:D1076)/COUNT(D$2:D1076)</f>
        <v>2.3631374301683473E-2</v>
      </c>
      <c r="J1076">
        <f t="shared" si="2176"/>
        <v>0.96570769497344522</v>
      </c>
      <c r="L1076">
        <f ca="1">VARA(C$2:C1076)</f>
        <v>0.15965513559652719</v>
      </c>
      <c r="M1076">
        <f t="shared" ca="1" si="2177"/>
        <v>-6.4543711506877995E-3</v>
      </c>
      <c r="N1076">
        <f t="shared" ca="1" si="2183"/>
        <v>1.1606415140873986E-2</v>
      </c>
      <c r="O1076" t="b">
        <f ca="1">IF(OR(O1075,M1076*MIN((B1076-B$2)*Analysis!$B$19,1)&gt;Analysis!$B$18),TRUE,FALSE)</f>
        <v>1</v>
      </c>
      <c r="P1076" t="b">
        <f>IF(OR('Flight Input'!N1076=3,'Flight Input'!N1076=9),TRUE,FALSE)</f>
        <v>0</v>
      </c>
      <c r="Q1076">
        <f ca="1">IF(O1076,Q1075,SUM(C$2:C1076)/COUNT(C$2:C1076))+(Analysis!$D$14-500)/1000000</f>
        <v>9.9105443641173334</v>
      </c>
      <c r="R1076">
        <f t="shared" ca="1" si="2178"/>
        <v>-5.9234454117333968E-2</v>
      </c>
      <c r="S1076">
        <f t="shared" ca="1" si="2184"/>
        <v>3.8081064078386948E-2</v>
      </c>
      <c r="T1076">
        <f>IF(P1076,T1075+S1076*$D1076,0)</f>
        <v>0</v>
      </c>
      <c r="U1076">
        <f>IF($P1076,T1076*Analysis!$B$28+Analysis!$B$29,0)</f>
        <v>0</v>
      </c>
      <c r="V1076">
        <f>U1076-'Flight Input'!$U1076</f>
        <v>0</v>
      </c>
      <c r="W1076">
        <f ca="1">MEDIAN2(R1076,Analysis!$B$5,2)</f>
        <v>-5.9234454117333968E-2</v>
      </c>
      <c r="X1076">
        <f t="shared" ref="X1076:Y1076" ca="1" si="2281">X1075+W1076*$D1076</f>
        <v>3.8081064078386948E-2</v>
      </c>
      <c r="Y1076">
        <f t="shared" ca="1" si="2281"/>
        <v>-0.66001755028442044</v>
      </c>
      <c r="AA1076">
        <f ca="1">AVERAGE2(W1076,Analysis!$B$6,2)</f>
        <v>-5.9234454117333968E-2</v>
      </c>
      <c r="AB1076">
        <f t="shared" ref="AB1076:AC1076" ca="1" si="2282">AB1075+AA1076*$D1076</f>
        <v>3.8081064078386948E-2</v>
      </c>
      <c r="AC1076">
        <f t="shared" ca="1" si="2282"/>
        <v>-0.66001755028442044</v>
      </c>
      <c r="AF1076">
        <f ca="1">IF(B1076&gt;0,C1076-Analysis!$B$14,0)</f>
        <v>-1.8574814571525877E-3</v>
      </c>
      <c r="AG1076">
        <f ca="1">IF(B1076&gt;0,AG1075+AF1076*$D1076,0)</f>
        <v>0.46814325648139249</v>
      </c>
      <c r="AH1076">
        <f ca="1">IF(B1076&gt;0,AH1075+AG1076*$D1076,0)</f>
        <v>1.4757308888097425</v>
      </c>
      <c r="AI1076">
        <f ca="1">IF(AND(B1076&gt;Analysis!$B$39,B1076&lt;Analysis!$B$40),FilterInput(AF1076,Analysis!$B$34,Analysis!$B$35),0)</f>
        <v>0</v>
      </c>
      <c r="AJ1076">
        <f ca="1">MEDIAN2(AI1076,Analysis!$B$5,2)</f>
        <v>0</v>
      </c>
      <c r="AK1076">
        <f ca="1">AVERAGE2(AJ1076,Analysis!$B$6,2)</f>
        <v>0</v>
      </c>
      <c r="AL1076">
        <f ca="1">INTEGRAL2(R1076,$B1076,AL1075,R1075,$B1075,Analysis!$B$22)</f>
        <v>3.8081064078386864E-2</v>
      </c>
      <c r="AM1076">
        <f>IF(AND(B1076&lt;Analysis!$B$40,B1076&gt;0),INTEGRAL2(AL1076,$B1076,AM1075,AL1075,$B1075,Analysis!$B$23),0)</f>
        <v>0</v>
      </c>
      <c r="AN1076">
        <f>IF($P1076,AM1076*Analysis!$B$30+Analysis!$B$31,0)</f>
        <v>0</v>
      </c>
      <c r="AO1076">
        <f>AN1076-'Flight Input'!$U1076</f>
        <v>0</v>
      </c>
      <c r="AQ1076">
        <f>Analysis!$B$36*'Flight Input'!U1076+IF('Flight Input'!U1076 &gt; 0,Analysis!$B$37,0)</f>
        <v>0</v>
      </c>
      <c r="AR1076">
        <f ca="1">_xlfn.COVARIANCE.P($AN$102:$AN$1102,'Flight Input'!U1076:U2076)</f>
        <v>0</v>
      </c>
    </row>
    <row r="1077" spans="1:44" x14ac:dyDescent="0.3">
      <c r="A1077">
        <v>1075</v>
      </c>
      <c r="B1077">
        <f>'Flight Input'!M1077</f>
        <v>25.448818999997457</v>
      </c>
      <c r="C1077">
        <f ca="1">INDIRECT(CONCATENATE("'Flight Input'!",Analysis!$B$2,A1077+2))</f>
        <v>9.8503681500000013</v>
      </c>
      <c r="D1077">
        <f t="shared" si="2175"/>
        <v>1.6122999993967824E-2</v>
      </c>
      <c r="F1077">
        <f t="shared" ca="1" si="2181"/>
        <v>250.70129504143591</v>
      </c>
      <c r="G1077">
        <f t="shared" ca="1" si="2182"/>
        <v>3188.2451799703467</v>
      </c>
      <c r="I1077">
        <f>SUM(D$2:D1077)/COUNT(D$2:D1077)</f>
        <v>2.362438976744374E-2</v>
      </c>
      <c r="J1077">
        <f t="shared" si="2176"/>
        <v>0.68247265443387584</v>
      </c>
      <c r="L1077">
        <f ca="1">VARA(C$2:C1077)</f>
        <v>0.15950818262307379</v>
      </c>
      <c r="M1077">
        <f t="shared" ca="1" si="2177"/>
        <v>-9.1144931779685665E-3</v>
      </c>
      <c r="N1077">
        <f t="shared" ca="1" si="2183"/>
        <v>-5.8410965722909602E-2</v>
      </c>
      <c r="O1077" t="b">
        <f ca="1">IF(OR(O1076,M1077*MIN((B1077-B$2)*Analysis!$B$19,1)&gt;Analysis!$B$18),TRUE,FALSE)</f>
        <v>1</v>
      </c>
      <c r="P1077" t="b">
        <f>IF(OR('Flight Input'!N1077=3,'Flight Input'!N1077=9),TRUE,FALSE)</f>
        <v>0</v>
      </c>
      <c r="Q1077">
        <f ca="1">IF(O1077,Q1076,SUM(C$2:C1077)/COUNT(C$2:C1077))+(Analysis!$D$14-500)/1000000</f>
        <v>9.9106543641173328</v>
      </c>
      <c r="R1077">
        <f t="shared" ca="1" si="2178"/>
        <v>-6.0286214117331482E-2</v>
      </c>
      <c r="S1077">
        <f t="shared" ca="1" si="2184"/>
        <v>3.7109069448536869E-2</v>
      </c>
      <c r="T1077">
        <f>IF(P1077,T1076+S1077*$D1077,0)</f>
        <v>0</v>
      </c>
      <c r="U1077">
        <f>IF($P1077,T1077*Analysis!$B$28+Analysis!$B$29,0)</f>
        <v>0</v>
      </c>
      <c r="V1077">
        <f>U1077-'Flight Input'!$U1077</f>
        <v>0</v>
      </c>
      <c r="W1077">
        <f ca="1">MEDIAN2(R1077,Analysis!$B$5,2)</f>
        <v>-6.0286214117331482E-2</v>
      </c>
      <c r="X1077">
        <f t="shared" ref="X1077:Y1077" ca="1" si="2283">X1076+W1077*$D1077</f>
        <v>3.7109069448536869E-2</v>
      </c>
      <c r="Y1077">
        <f t="shared" ca="1" si="2283"/>
        <v>-0.65941924075792557</v>
      </c>
      <c r="AA1077">
        <f ca="1">AVERAGE2(W1077,Analysis!$B$6,2)</f>
        <v>-6.0286214117331482E-2</v>
      </c>
      <c r="AB1077">
        <f t="shared" ref="AB1077:AC1077" ca="1" si="2284">AB1076+AA1077*$D1077</f>
        <v>3.7109069448536869E-2</v>
      </c>
      <c r="AC1077">
        <f t="shared" ca="1" si="2284"/>
        <v>-0.65941924075792557</v>
      </c>
      <c r="AF1077">
        <f ca="1">IF(B1077&gt;0,C1077-Analysis!$B$14,0)</f>
        <v>-2.799241457150714E-3</v>
      </c>
      <c r="AG1077">
        <f ca="1">IF(B1077&gt;0,AG1076+AF1077*$D1077,0)</f>
        <v>0.46809812431139575</v>
      </c>
      <c r="AH1077">
        <f ca="1">IF(B1077&gt;0,AH1076+AG1077*$D1077,0)</f>
        <v>1.4832780348651915</v>
      </c>
      <c r="AI1077">
        <f ca="1">IF(AND(B1077&gt;Analysis!$B$39,B1077&lt;Analysis!$B$40),FilterInput(AF1077,Analysis!$B$34,Analysis!$B$35),0)</f>
        <v>0</v>
      </c>
      <c r="AJ1077">
        <f ca="1">MEDIAN2(AI1077,Analysis!$B$5,2)</f>
        <v>0</v>
      </c>
      <c r="AK1077">
        <f ca="1">AVERAGE2(AJ1077,Analysis!$B$6,2)</f>
        <v>0</v>
      </c>
      <c r="AL1077">
        <f ca="1">INTEGRAL2(R1077,$B1077,AL1076,R1076,$B1076,Analysis!$B$22)</f>
        <v>3.7109069448536786E-2</v>
      </c>
      <c r="AM1077">
        <f>IF(AND(B1077&lt;Analysis!$B$40,B1077&gt;0),INTEGRAL2(AL1077,$B1077,AM1076,AL1076,$B1076,Analysis!$B$23),0)</f>
        <v>0</v>
      </c>
      <c r="AN1077">
        <f>IF($P1077,AM1077*Analysis!$B$30+Analysis!$B$31,0)</f>
        <v>0</v>
      </c>
      <c r="AO1077">
        <f>AN1077-'Flight Input'!$U1077</f>
        <v>0</v>
      </c>
      <c r="AQ1077">
        <f>Analysis!$B$36*'Flight Input'!U1077+IF('Flight Input'!U1077 &gt; 0,Analysis!$B$37,0)</f>
        <v>0</v>
      </c>
      <c r="AR1077">
        <f ca="1">_xlfn.COVARIANCE.P($AN$102:$AN$1102,'Flight Input'!U1077:U2077)</f>
        <v>0</v>
      </c>
    </row>
    <row r="1078" spans="1:44" x14ac:dyDescent="0.3">
      <c r="A1078">
        <v>1076</v>
      </c>
      <c r="B1078">
        <f>'Flight Input'!M1078</f>
        <v>25.467323000004399</v>
      </c>
      <c r="C1078">
        <f ca="1">INDIRECT(CONCATENATE("'Flight Input'!",Analysis!$B$2,A1078+2))</f>
        <v>9.8476213500000007</v>
      </c>
      <c r="D1078">
        <f t="shared" si="2175"/>
        <v>1.8504000006942078E-2</v>
      </c>
      <c r="F1078">
        <f t="shared" ca="1" si="2181"/>
        <v>250.88351542696466</v>
      </c>
      <c r="G1078">
        <f t="shared" ca="1" si="2182"/>
        <v>3192.8875285415488</v>
      </c>
      <c r="I1078">
        <f>SUM(D$2:D1078)/COUNT(D$2:D1078)</f>
        <v>2.3619631040900521E-2</v>
      </c>
      <c r="J1078">
        <f t="shared" si="2176"/>
        <v>0.78341613274567878</v>
      </c>
      <c r="L1078">
        <f ca="1">VARA(C$2:C1078)</f>
        <v>0.15936171591901746</v>
      </c>
      <c r="M1078">
        <f t="shared" ca="1" si="2177"/>
        <v>-7.9154076957077182E-3</v>
      </c>
      <c r="N1078">
        <f t="shared" ca="1" si="2183"/>
        <v>-0.1484435797108786</v>
      </c>
      <c r="O1078" t="b">
        <f ca="1">IF(OR(O1077,M1078*MIN((B1078-B$2)*Analysis!$B$19,1)&gt;Analysis!$B$18),TRUE,FALSE)</f>
        <v>1</v>
      </c>
      <c r="P1078" t="b">
        <f>IF(OR('Flight Input'!N1078=3,'Flight Input'!N1078=9),TRUE,FALSE)</f>
        <v>0</v>
      </c>
      <c r="Q1078">
        <f ca="1">IF(O1078,Q1077,SUM(C$2:C1078)/COUNT(C$2:C1078))+(Analysis!$D$14-500)/1000000</f>
        <v>9.9107643641173322</v>
      </c>
      <c r="R1078">
        <f t="shared" ca="1" si="2178"/>
        <v>-6.3143014117331475E-2</v>
      </c>
      <c r="S1078">
        <f t="shared" ca="1" si="2184"/>
        <v>3.5940671114871425E-2</v>
      </c>
      <c r="T1078">
        <f>IF(P1078,T1077+S1078*$D1078,0)</f>
        <v>0</v>
      </c>
      <c r="U1078">
        <f>IF($P1078,T1078*Analysis!$B$28+Analysis!$B$29,0)</f>
        <v>0</v>
      </c>
      <c r="V1078">
        <f>U1078-'Flight Input'!$U1078</f>
        <v>0</v>
      </c>
      <c r="W1078">
        <f ca="1">MEDIAN2(R1078,Analysis!$B$5,2)</f>
        <v>-6.3143014117331475E-2</v>
      </c>
      <c r="X1078">
        <f t="shared" ref="X1078:Y1078" ca="1" si="2285">X1077+W1078*$D1078</f>
        <v>3.5940671114871425E-2</v>
      </c>
      <c r="Y1078">
        <f t="shared" ca="1" si="2285"/>
        <v>-0.65875419457936646</v>
      </c>
      <c r="AA1078">
        <f ca="1">AVERAGE2(W1078,Analysis!$B$6,2)</f>
        <v>-6.3143014117331475E-2</v>
      </c>
      <c r="AB1078">
        <f t="shared" ref="AB1078:AC1078" ca="1" si="2286">AB1077+AA1078*$D1078</f>
        <v>3.5940671114871425E-2</v>
      </c>
      <c r="AC1078">
        <f t="shared" ca="1" si="2286"/>
        <v>-0.65875419457936646</v>
      </c>
      <c r="AF1078">
        <f ca="1">IF(B1078&gt;0,C1078-Analysis!$B$14,0)</f>
        <v>-5.5460414571513184E-3</v>
      </c>
      <c r="AG1078">
        <f ca="1">IF(B1078&gt;0,AG1077+AF1078*$D1078,0)</f>
        <v>0.46799550036023413</v>
      </c>
      <c r="AH1078">
        <f ca="1">IF(B1078&gt;0,AH1077+AG1078*$D1078,0)</f>
        <v>1.4919378236071061</v>
      </c>
      <c r="AI1078">
        <f ca="1">IF(AND(B1078&gt;Analysis!$B$39,B1078&lt;Analysis!$B$40),FilterInput(AF1078,Analysis!$B$34,Analysis!$B$35),0)</f>
        <v>0</v>
      </c>
      <c r="AJ1078">
        <f ca="1">MEDIAN2(AI1078,Analysis!$B$5,2)</f>
        <v>0</v>
      </c>
      <c r="AK1078">
        <f ca="1">AVERAGE2(AJ1078,Analysis!$B$6,2)</f>
        <v>0</v>
      </c>
      <c r="AL1078">
        <f ca="1">INTEGRAL2(R1078,$B1078,AL1077,R1077,$B1077,Analysis!$B$22)</f>
        <v>3.5940671114871342E-2</v>
      </c>
      <c r="AM1078">
        <f>IF(AND(B1078&lt;Analysis!$B$40,B1078&gt;0),INTEGRAL2(AL1078,$B1078,AM1077,AL1077,$B1077,Analysis!$B$23),0)</f>
        <v>0</v>
      </c>
      <c r="AN1078">
        <f>IF($P1078,AM1078*Analysis!$B$30+Analysis!$B$31,0)</f>
        <v>0</v>
      </c>
      <c r="AO1078">
        <f>AN1078-'Flight Input'!$U1078</f>
        <v>0</v>
      </c>
      <c r="AQ1078">
        <f>Analysis!$B$36*'Flight Input'!U1078+IF('Flight Input'!U1078 &gt; 0,Analysis!$B$37,0)</f>
        <v>0</v>
      </c>
      <c r="AR1078">
        <f ca="1">_xlfn.COVARIANCE.P($AN$102:$AN$1102,'Flight Input'!U1078:U2078)</f>
        <v>0</v>
      </c>
    </row>
    <row r="1079" spans="1:44" x14ac:dyDescent="0.3">
      <c r="A1079">
        <v>1077</v>
      </c>
      <c r="B1079">
        <f>'Flight Input'!M1079</f>
        <v>25.487355999997817</v>
      </c>
      <c r="C1079">
        <f ca="1">INDIRECT(CONCATENATE("'Flight Input'!",Analysis!$B$2,A1079+2))</f>
        <v>9.850417199999999</v>
      </c>
      <c r="D1079">
        <f t="shared" si="2175"/>
        <v>2.0032999993418343E-2</v>
      </c>
      <c r="F1079">
        <f t="shared" ca="1" si="2181"/>
        <v>251.08084883466742</v>
      </c>
      <c r="G1079">
        <f t="shared" ca="1" si="2182"/>
        <v>3197.9174311846014</v>
      </c>
      <c r="I1079">
        <f>SUM(D$2:D1079)/COUNT(D$2:D1079)</f>
        <v>2.3616300835656807E-2</v>
      </c>
      <c r="J1079">
        <f t="shared" si="2176"/>
        <v>0.84827002047550748</v>
      </c>
      <c r="L1079">
        <f ca="1">VARA(C$2:C1079)</f>
        <v>0.15921529857585751</v>
      </c>
      <c r="M1079">
        <f t="shared" ca="1" si="2177"/>
        <v>-7.3088076278170393E-3</v>
      </c>
      <c r="N1079">
        <f t="shared" ca="1" si="2183"/>
        <v>0.13956222237891572</v>
      </c>
      <c r="O1079" t="b">
        <f ca="1">IF(OR(O1078,M1079*MIN((B1079-B$2)*Analysis!$B$19,1)&gt;Analysis!$B$18),TRUE,FALSE)</f>
        <v>1</v>
      </c>
      <c r="P1079" t="b">
        <f>IF(OR('Flight Input'!N1079=3,'Flight Input'!N1079=9),TRUE,FALSE)</f>
        <v>0</v>
      </c>
      <c r="Q1079">
        <f ca="1">IF(O1079,Q1078,SUM(C$2:C1079)/COUNT(C$2:C1079))+(Analysis!$D$14-500)/1000000</f>
        <v>9.9108743641173316</v>
      </c>
      <c r="R1079">
        <f t="shared" ca="1" si="2178"/>
        <v>-6.0457164117332596E-2</v>
      </c>
      <c r="S1079">
        <f t="shared" ca="1" si="2184"/>
        <v>3.4729532746506808E-2</v>
      </c>
      <c r="T1079">
        <f>IF(P1079,T1078+S1079*$D1079,0)</f>
        <v>0</v>
      </c>
      <c r="U1079">
        <f>IF($P1079,T1079*Analysis!$B$28+Analysis!$B$29,0)</f>
        <v>0</v>
      </c>
      <c r="V1079">
        <f>U1079-'Flight Input'!$U1079</f>
        <v>0</v>
      </c>
      <c r="W1079">
        <f ca="1">MEDIAN2(R1079,Analysis!$B$5,2)</f>
        <v>-6.0457164117332596E-2</v>
      </c>
      <c r="X1079">
        <f t="shared" ref="X1079:Y1079" ca="1" si="2287">X1078+W1079*$D1079</f>
        <v>3.4729532746506808E-2</v>
      </c>
      <c r="Y1079">
        <f t="shared" ca="1" si="2287"/>
        <v>-0.65805845785008421</v>
      </c>
      <c r="AA1079">
        <f ca="1">AVERAGE2(W1079,Analysis!$B$6,2)</f>
        <v>-6.0457164117332596E-2</v>
      </c>
      <c r="AB1079">
        <f t="shared" ref="AB1079:AC1079" ca="1" si="2288">AB1078+AA1079*$D1079</f>
        <v>3.4729532746506808E-2</v>
      </c>
      <c r="AC1079">
        <f t="shared" ca="1" si="2288"/>
        <v>-0.65805845785008421</v>
      </c>
      <c r="AF1079">
        <f ca="1">IF(B1079&gt;0,C1079-Analysis!$B$14,0)</f>
        <v>-2.7501914571530506E-3</v>
      </c>
      <c r="AG1079">
        <f ca="1">IF(B1079&gt;0,AG1078+AF1079*$D1079,0)</f>
        <v>0.46794040577479107</v>
      </c>
      <c r="AH1079">
        <f ca="1">IF(B1079&gt;0,AH1078+AG1079*$D1079,0)</f>
        <v>1.5013120737529126</v>
      </c>
      <c r="AI1079">
        <f ca="1">IF(AND(B1079&gt;Analysis!$B$39,B1079&lt;Analysis!$B$40),FilterInput(AF1079,Analysis!$B$34,Analysis!$B$35),0)</f>
        <v>0</v>
      </c>
      <c r="AJ1079">
        <f ca="1">MEDIAN2(AI1079,Analysis!$B$5,2)</f>
        <v>0</v>
      </c>
      <c r="AK1079">
        <f ca="1">AVERAGE2(AJ1079,Analysis!$B$6,2)</f>
        <v>0</v>
      </c>
      <c r="AL1079">
        <f ca="1">INTEGRAL2(R1079,$B1079,AL1078,R1078,$B1078,Analysis!$B$22)</f>
        <v>3.4729532746506725E-2</v>
      </c>
      <c r="AM1079">
        <f>IF(AND(B1079&lt;Analysis!$B$40,B1079&gt;0),INTEGRAL2(AL1079,$B1079,AM1078,AL1078,$B1078,Analysis!$B$23),0)</f>
        <v>0</v>
      </c>
      <c r="AN1079">
        <f>IF($P1079,AM1079*Analysis!$B$30+Analysis!$B$31,0)</f>
        <v>0</v>
      </c>
      <c r="AO1079">
        <f>AN1079-'Flight Input'!$U1079</f>
        <v>0</v>
      </c>
      <c r="AQ1079">
        <f>Analysis!$B$36*'Flight Input'!U1079+IF('Flight Input'!U1079 &gt; 0,Analysis!$B$37,0)</f>
        <v>0</v>
      </c>
      <c r="AR1079">
        <f ca="1">_xlfn.COVARIANCE.P($AN$102:$AN$1102,'Flight Input'!U1079:U2079)</f>
        <v>0</v>
      </c>
    </row>
    <row r="1080" spans="1:44" x14ac:dyDescent="0.3">
      <c r="A1080">
        <v>1078</v>
      </c>
      <c r="B1080">
        <f>'Flight Input'!M1080</f>
        <v>25.512679000006756</v>
      </c>
      <c r="C1080">
        <f ca="1">INDIRECT(CONCATENATE("'Flight Input'!",Analysis!$B$2,A1080+2))</f>
        <v>9.8506232100000002</v>
      </c>
      <c r="D1080">
        <f t="shared" si="2175"/>
        <v>2.5323000008938834E-2</v>
      </c>
      <c r="F1080">
        <f t="shared" ca="1" si="2181"/>
        <v>251.3302961663023</v>
      </c>
      <c r="G1080">
        <f t="shared" ca="1" si="2182"/>
        <v>3204.2818682766674</v>
      </c>
      <c r="I1080">
        <f>SUM(D$2:D1080)/COUNT(D$2:D1080)</f>
        <v>2.36178840445374E-2</v>
      </c>
      <c r="J1080">
        <f t="shared" si="2176"/>
        <v>1.0721959664627878</v>
      </c>
      <c r="L1080">
        <f ca="1">VARA(C$2:C1080)</f>
        <v>0.15906913444785925</v>
      </c>
      <c r="M1080">
        <f t="shared" ca="1" si="2177"/>
        <v>-5.7719909942210712E-3</v>
      </c>
      <c r="N1080">
        <f t="shared" ca="1" si="2183"/>
        <v>8.1352920241867053E-3</v>
      </c>
      <c r="O1080" t="b">
        <f ca="1">IF(OR(O1079,M1080*MIN((B1080-B$2)*Analysis!$B$19,1)&gt;Analysis!$B$18),TRUE,FALSE)</f>
        <v>1</v>
      </c>
      <c r="P1080" t="b">
        <f>IF(OR('Flight Input'!N1080=3,'Flight Input'!N1080=9),TRUE,FALSE)</f>
        <v>0</v>
      </c>
      <c r="Q1080">
        <f ca="1">IF(O1080,Q1079,SUM(C$2:C1080)/COUNT(C$2:C1080))+(Analysis!$D$14-500)/1000000</f>
        <v>9.910984364117331</v>
      </c>
      <c r="R1080">
        <f t="shared" ca="1" si="2178"/>
        <v>-6.0361154117330784E-2</v>
      </c>
      <c r="S1080">
        <f t="shared" ca="1" si="2184"/>
        <v>3.3201007240254085E-2</v>
      </c>
      <c r="T1080">
        <f>IF(P1080,T1079+S1080*$D1080,0)</f>
        <v>0</v>
      </c>
      <c r="U1080">
        <f>IF($P1080,T1080*Analysis!$B$28+Analysis!$B$29,0)</f>
        <v>0</v>
      </c>
      <c r="V1080">
        <f>U1080-'Flight Input'!$U1080</f>
        <v>0</v>
      </c>
      <c r="W1080">
        <f ca="1">MEDIAN2(R1080,Analysis!$B$5,2)</f>
        <v>-6.0361154117330784E-2</v>
      </c>
      <c r="X1080">
        <f t="shared" ref="X1080:Y1080" ca="1" si="2289">X1079+W1080*$D1080</f>
        <v>3.3201007240254085E-2</v>
      </c>
      <c r="Y1080">
        <f t="shared" ca="1" si="2289"/>
        <v>-0.65721770874344243</v>
      </c>
      <c r="AA1080">
        <f ca="1">AVERAGE2(W1080,Analysis!$B$6,2)</f>
        <v>-6.0361154117330784E-2</v>
      </c>
      <c r="AB1080">
        <f t="shared" ref="AB1080:AC1080" ca="1" si="2290">AB1079+AA1080*$D1080</f>
        <v>3.3201007240254085E-2</v>
      </c>
      <c r="AC1080">
        <f t="shared" ca="1" si="2290"/>
        <v>-0.65721770874344243</v>
      </c>
      <c r="AF1080">
        <f ca="1">IF(B1080&gt;0,C1080-Analysis!$B$14,0)</f>
        <v>-2.5441814571518506E-3</v>
      </c>
      <c r="AG1080">
        <f ca="1">IF(B1080&gt;0,AG1079+AF1080*$D1080,0)</f>
        <v>0.46787597946772885</v>
      </c>
      <c r="AH1080">
        <f ca="1">IF(B1080&gt;0,AH1079+AG1080*$D1080,0)</f>
        <v>1.5131600971851562</v>
      </c>
      <c r="AI1080">
        <f ca="1">IF(AND(B1080&gt;Analysis!$B$39,B1080&lt;Analysis!$B$40),FilterInput(AF1080,Analysis!$B$34,Analysis!$B$35),0)</f>
        <v>0</v>
      </c>
      <c r="AJ1080">
        <f ca="1">MEDIAN2(AI1080,Analysis!$B$5,2)</f>
        <v>0</v>
      </c>
      <c r="AK1080">
        <f ca="1">AVERAGE2(AJ1080,Analysis!$B$6,2)</f>
        <v>0</v>
      </c>
      <c r="AL1080">
        <f ca="1">INTEGRAL2(R1080,$B1080,AL1079,R1079,$B1079,Analysis!$B$22)</f>
        <v>3.3201007240254002E-2</v>
      </c>
      <c r="AM1080">
        <f>IF(AND(B1080&lt;Analysis!$B$40,B1080&gt;0),INTEGRAL2(AL1080,$B1080,AM1079,AL1079,$B1079,Analysis!$B$23),0)</f>
        <v>0</v>
      </c>
      <c r="AN1080">
        <f>IF($P1080,AM1080*Analysis!$B$30+Analysis!$B$31,0)</f>
        <v>0</v>
      </c>
      <c r="AO1080">
        <f>AN1080-'Flight Input'!$U1080</f>
        <v>0</v>
      </c>
      <c r="AQ1080">
        <f>Analysis!$B$36*'Flight Input'!U1080+IF('Flight Input'!U1080 &gt; 0,Analysis!$B$37,0)</f>
        <v>0</v>
      </c>
      <c r="AR1080">
        <f ca="1">_xlfn.COVARIANCE.P($AN$102:$AN$1102,'Flight Input'!U1080:U2080)</f>
        <v>0</v>
      </c>
    </row>
    <row r="1081" spans="1:44" x14ac:dyDescent="0.3">
      <c r="A1081">
        <v>1079</v>
      </c>
      <c r="B1081">
        <f>'Flight Input'!M1081</f>
        <v>25.532206999996561</v>
      </c>
      <c r="C1081">
        <f ca="1">INDIRECT(CONCATENATE("'Flight Input'!",Analysis!$B$2,A1081+2))</f>
        <v>9.8506918800000012</v>
      </c>
      <c r="D1081">
        <f t="shared" si="2175"/>
        <v>1.9527999989804812E-2</v>
      </c>
      <c r="F1081">
        <f t="shared" ca="1" si="2181"/>
        <v>251.52266047723452</v>
      </c>
      <c r="G1081">
        <f t="shared" ca="1" si="2182"/>
        <v>3209.1936027879024</v>
      </c>
      <c r="I1081">
        <f>SUM(D$2:D1081)/COUNT(D$2:D1081)</f>
        <v>2.3614093605191032E-2</v>
      </c>
      <c r="J1081">
        <f t="shared" si="2176"/>
        <v>0.8269637749514136</v>
      </c>
      <c r="L1081">
        <f ca="1">VARA(C$2:C1081)</f>
        <v>0.15892323325320501</v>
      </c>
      <c r="M1081">
        <f t="shared" ca="1" si="2177"/>
        <v>-7.4713844085627394E-3</v>
      </c>
      <c r="N1081">
        <f t="shared" ca="1" si="2183"/>
        <v>3.516489145680222E-3</v>
      </c>
      <c r="O1081" t="b">
        <f ca="1">IF(OR(O1080,M1081*MIN((B1081-B$2)*Analysis!$B$19,1)&gt;Analysis!$B$18),TRUE,FALSE)</f>
        <v>1</v>
      </c>
      <c r="P1081" t="b">
        <f>IF(OR('Flight Input'!N1081=3,'Flight Input'!N1081=9),TRUE,FALSE)</f>
        <v>0</v>
      </c>
      <c r="Q1081">
        <f ca="1">IF(O1081,Q1080,SUM(C$2:C1081)/COUNT(C$2:C1081))+(Analysis!$D$14-500)/1000000</f>
        <v>9.9110943641173304</v>
      </c>
      <c r="R1081">
        <f t="shared" ca="1" si="2178"/>
        <v>-6.040248411732918E-2</v>
      </c>
      <c r="S1081">
        <f t="shared" ca="1" si="2184"/>
        <v>3.2021467531026693E-2</v>
      </c>
      <c r="T1081">
        <f>IF(P1081,T1080+S1081*$D1081,0)</f>
        <v>0</v>
      </c>
      <c r="U1081">
        <f>IF($P1081,T1081*Analysis!$B$28+Analysis!$B$29,0)</f>
        <v>0</v>
      </c>
      <c r="V1081">
        <f>U1081-'Flight Input'!$U1081</f>
        <v>0</v>
      </c>
      <c r="W1081">
        <f ca="1">MEDIAN2(R1081,Analysis!$B$5,2)</f>
        <v>-6.040248411732918E-2</v>
      </c>
      <c r="X1081">
        <f t="shared" ref="X1081:Y1081" ca="1" si="2291">X1080+W1081*$D1081</f>
        <v>3.2021467531026693E-2</v>
      </c>
      <c r="Y1081">
        <f t="shared" ca="1" si="2291"/>
        <v>-0.65659239352582299</v>
      </c>
      <c r="AA1081">
        <f ca="1">AVERAGE2(W1081,Analysis!$B$6,2)</f>
        <v>-6.040248411732918E-2</v>
      </c>
      <c r="AB1081">
        <f t="shared" ref="AB1081:AC1081" ca="1" si="2292">AB1080+AA1081*$D1081</f>
        <v>3.2021467531026693E-2</v>
      </c>
      <c r="AC1081">
        <f t="shared" ca="1" si="2292"/>
        <v>-0.65659239352582299</v>
      </c>
      <c r="AF1081">
        <f ca="1">IF(B1081&gt;0,C1081-Analysis!$B$14,0)</f>
        <v>-2.4755114571508585E-3</v>
      </c>
      <c r="AG1081">
        <f ca="1">IF(B1081&gt;0,AG1080+AF1081*$D1081,0)</f>
        <v>0.46782763768001884</v>
      </c>
      <c r="AH1081">
        <f ca="1">IF(B1081&gt;0,AH1080+AG1081*$D1081,0)</f>
        <v>1.5222958352890019</v>
      </c>
      <c r="AI1081">
        <f ca="1">IF(AND(B1081&gt;Analysis!$B$39,B1081&lt;Analysis!$B$40),FilterInput(AF1081,Analysis!$B$34,Analysis!$B$35),0)</f>
        <v>0</v>
      </c>
      <c r="AJ1081">
        <f ca="1">MEDIAN2(AI1081,Analysis!$B$5,2)</f>
        <v>0</v>
      </c>
      <c r="AK1081">
        <f ca="1">AVERAGE2(AJ1081,Analysis!$B$6,2)</f>
        <v>0</v>
      </c>
      <c r="AL1081">
        <f ca="1">INTEGRAL2(R1081,$B1081,AL1080,R1080,$B1080,Analysis!$B$22)</f>
        <v>3.2021467531026609E-2</v>
      </c>
      <c r="AM1081">
        <f>IF(AND(B1081&lt;Analysis!$B$40,B1081&gt;0),INTEGRAL2(AL1081,$B1081,AM1080,AL1080,$B1080,Analysis!$B$23),0)</f>
        <v>0</v>
      </c>
      <c r="AN1081">
        <f>IF($P1081,AM1081*Analysis!$B$30+Analysis!$B$31,0)</f>
        <v>0</v>
      </c>
      <c r="AO1081">
        <f>AN1081-'Flight Input'!$U1081</f>
        <v>0</v>
      </c>
      <c r="AQ1081">
        <f>Analysis!$B$36*'Flight Input'!U1081+IF('Flight Input'!U1081 &gt; 0,Analysis!$B$37,0)</f>
        <v>0</v>
      </c>
      <c r="AR1081">
        <f ca="1">_xlfn.COVARIANCE.P($AN$102:$AN$1102,'Flight Input'!U1081:U2081)</f>
        <v>0</v>
      </c>
    </row>
    <row r="1082" spans="1:44" x14ac:dyDescent="0.3">
      <c r="A1082">
        <v>1080</v>
      </c>
      <c r="B1082">
        <f>'Flight Input'!M1082</f>
        <v>25.550080000000889</v>
      </c>
      <c r="C1082">
        <f ca="1">INDIRECT(CONCATENATE("'Flight Input'!",Analysis!$B$2,A1082+2))</f>
        <v>9.8506820699999995</v>
      </c>
      <c r="D1082">
        <f t="shared" si="2175"/>
        <v>1.7873000004328787E-2</v>
      </c>
      <c r="F1082">
        <f t="shared" ca="1" si="2181"/>
        <v>251.69872171791428</v>
      </c>
      <c r="G1082">
        <f t="shared" ca="1" si="2182"/>
        <v>3213.6922140422562</v>
      </c>
      <c r="I1082">
        <f>SUM(D$2:D1082)/COUNT(D$2:D1082)</f>
        <v>2.3608777777782825E-2</v>
      </c>
      <c r="J1082">
        <f t="shared" si="2176"/>
        <v>0.75704893207763924</v>
      </c>
      <c r="L1082">
        <f ca="1">VARA(C$2:C1082)</f>
        <v>0.1587776001686414</v>
      </c>
      <c r="M1082">
        <f t="shared" ca="1" si="2177"/>
        <v>-8.1482171167873516E-3</v>
      </c>
      <c r="N1082">
        <f t="shared" ca="1" si="2183"/>
        <v>-5.4887260109038032E-4</v>
      </c>
      <c r="O1082" t="b">
        <f ca="1">IF(OR(O1081,M1082*MIN((B1082-B$2)*Analysis!$B$19,1)&gt;Analysis!$B$18),TRUE,FALSE)</f>
        <v>1</v>
      </c>
      <c r="P1082" t="b">
        <f>IF(OR('Flight Input'!N1082=3,'Flight Input'!N1082=9),TRUE,FALSE)</f>
        <v>0</v>
      </c>
      <c r="Q1082">
        <f ca="1">IF(O1082,Q1081,SUM(C$2:C1082)/COUNT(C$2:C1082))+(Analysis!$D$14-500)/1000000</f>
        <v>9.9112043641173297</v>
      </c>
      <c r="R1082">
        <f t="shared" ca="1" si="2178"/>
        <v>-6.0522294117330233E-2</v>
      </c>
      <c r="S1082">
        <f t="shared" ca="1" si="2184"/>
        <v>3.0939752568005661E-2</v>
      </c>
      <c r="T1082">
        <f>IF(P1082,T1081+S1082*$D1082,0)</f>
        <v>0</v>
      </c>
      <c r="U1082">
        <f>IF($P1082,T1082*Analysis!$B$28+Analysis!$B$29,0)</f>
        <v>0</v>
      </c>
      <c r="V1082">
        <f>U1082-'Flight Input'!$U1082</f>
        <v>0</v>
      </c>
      <c r="W1082">
        <f ca="1">MEDIAN2(R1082,Analysis!$B$5,2)</f>
        <v>-6.0522294117330233E-2</v>
      </c>
      <c r="X1082">
        <f t="shared" ref="X1082:Y1082" ca="1" si="2293">X1081+W1082*$D1082</f>
        <v>3.0939752568005661E-2</v>
      </c>
      <c r="Y1082">
        <f t="shared" ca="1" si="2293"/>
        <v>-0.65603940732804111</v>
      </c>
      <c r="AA1082">
        <f ca="1">AVERAGE2(W1082,Analysis!$B$6,2)</f>
        <v>-6.0522294117330233E-2</v>
      </c>
      <c r="AB1082">
        <f t="shared" ref="AB1082:AC1082" ca="1" si="2294">AB1081+AA1082*$D1082</f>
        <v>3.0939752568005661E-2</v>
      </c>
      <c r="AC1082">
        <f t="shared" ca="1" si="2294"/>
        <v>-0.65603940732804111</v>
      </c>
      <c r="AF1082">
        <f ca="1">IF(B1082&gt;0,C1082-Analysis!$B$14,0)</f>
        <v>-2.4853214571525228E-3</v>
      </c>
      <c r="AG1082">
        <f ca="1">IF(B1082&gt;0,AG1081+AF1082*$D1082,0)</f>
        <v>0.46778321752960439</v>
      </c>
      <c r="AH1082">
        <f ca="1">IF(B1082&gt;0,AH1081+AG1082*$D1082,0)</f>
        <v>1.5306565247379336</v>
      </c>
      <c r="AI1082">
        <f ca="1">IF(AND(B1082&gt;Analysis!$B$39,B1082&lt;Analysis!$B$40),FilterInput(AF1082,Analysis!$B$34,Analysis!$B$35),0)</f>
        <v>0</v>
      </c>
      <c r="AJ1082">
        <f ca="1">MEDIAN2(AI1082,Analysis!$B$5,2)</f>
        <v>0</v>
      </c>
      <c r="AK1082">
        <f ca="1">AVERAGE2(AJ1082,Analysis!$B$6,2)</f>
        <v>0</v>
      </c>
      <c r="AL1082">
        <f ca="1">INTEGRAL2(R1082,$B1082,AL1081,R1081,$B1081,Analysis!$B$22)</f>
        <v>3.0939752568005578E-2</v>
      </c>
      <c r="AM1082">
        <f>IF(AND(B1082&lt;Analysis!$B$40,B1082&gt;0),INTEGRAL2(AL1082,$B1082,AM1081,AL1081,$B1081,Analysis!$B$23),0)</f>
        <v>0</v>
      </c>
      <c r="AN1082">
        <f>IF($P1082,AM1082*Analysis!$B$30+Analysis!$B$31,0)</f>
        <v>0</v>
      </c>
      <c r="AO1082">
        <f>AN1082-'Flight Input'!$U1082</f>
        <v>0</v>
      </c>
      <c r="AQ1082">
        <f>Analysis!$B$36*'Flight Input'!U1082+IF('Flight Input'!U1082 &gt; 0,Analysis!$B$37,0)</f>
        <v>0</v>
      </c>
      <c r="AR1082">
        <f ca="1">_xlfn.COVARIANCE.P($AN$102:$AN$1102,'Flight Input'!U1082:U2082)</f>
        <v>0</v>
      </c>
    </row>
    <row r="1083" spans="1:44" x14ac:dyDescent="0.3">
      <c r="A1083">
        <v>1081</v>
      </c>
      <c r="B1083">
        <f>'Flight Input'!M1083</f>
        <v>25.568671999993967</v>
      </c>
      <c r="C1083">
        <f ca="1">INDIRECT(CONCATENATE("'Flight Input'!",Analysis!$B$2,A1083+2))</f>
        <v>9.8508488400000012</v>
      </c>
      <c r="D1083">
        <f t="shared" si="2175"/>
        <v>1.8591999993077479E-2</v>
      </c>
      <c r="F1083">
        <f t="shared" ca="1" si="2181"/>
        <v>251.88186869947936</v>
      </c>
      <c r="G1083">
        <f t="shared" ca="1" si="2182"/>
        <v>3218.3752017433731</v>
      </c>
      <c r="I1083">
        <f>SUM(D$2:D1083)/COUNT(D$2:D1083)</f>
        <v>2.3604136910266912E-2</v>
      </c>
      <c r="J1083">
        <f t="shared" si="2176"/>
        <v>0.78765853899918103</v>
      </c>
      <c r="L1083">
        <f ca="1">VARA(C$2:C1083)</f>
        <v>0.15863222127176344</v>
      </c>
      <c r="M1083">
        <f t="shared" ca="1" si="2177"/>
        <v>-7.8194329244886257E-3</v>
      </c>
      <c r="N1083">
        <f t="shared" ca="1" si="2183"/>
        <v>8.96998709465055E-3</v>
      </c>
      <c r="O1083" t="b">
        <f ca="1">IF(OR(O1082,M1083*MIN((B1083-B$2)*Analysis!$B$19,1)&gt;Analysis!$B$18),TRUE,FALSE)</f>
        <v>1</v>
      </c>
      <c r="P1083" t="b">
        <f>IF(OR('Flight Input'!N1083=3,'Flight Input'!N1083=9),TRUE,FALSE)</f>
        <v>0</v>
      </c>
      <c r="Q1083">
        <f ca="1">IF(O1083,Q1082,SUM(C$2:C1083)/COUNT(C$2:C1083))+(Analysis!$D$14-500)/1000000</f>
        <v>9.9113143641173291</v>
      </c>
      <c r="R1083">
        <f t="shared" ca="1" si="2178"/>
        <v>-6.0465524117327973E-2</v>
      </c>
      <c r="S1083">
        <f t="shared" ca="1" si="2184"/>
        <v>2.9815577544034872E-2</v>
      </c>
      <c r="T1083">
        <f>IF(P1083,T1082+S1083*$D1083,0)</f>
        <v>0</v>
      </c>
      <c r="U1083">
        <f>IF($P1083,T1083*Analysis!$B$28+Analysis!$B$29,0)</f>
        <v>0</v>
      </c>
      <c r="V1083">
        <f>U1083-'Flight Input'!$U1083</f>
        <v>0</v>
      </c>
      <c r="W1083">
        <f ca="1">MEDIAN2(R1083,Analysis!$B$5,2)</f>
        <v>-6.0465524117327973E-2</v>
      </c>
      <c r="X1083">
        <f t="shared" ref="X1083:Y1083" ca="1" si="2295">X1082+W1083*$D1083</f>
        <v>2.9815577544034872E-2</v>
      </c>
      <c r="Y1083">
        <f t="shared" ca="1" si="2295"/>
        <v>-0.65548507611054885</v>
      </c>
      <c r="AA1083">
        <f ca="1">AVERAGE2(W1083,Analysis!$B$6,2)</f>
        <v>-6.0465524117327973E-2</v>
      </c>
      <c r="AB1083">
        <f t="shared" ref="AB1083:AC1083" ca="1" si="2296">AB1082+AA1083*$D1083</f>
        <v>2.9815577544034872E-2</v>
      </c>
      <c r="AC1083">
        <f t="shared" ca="1" si="2296"/>
        <v>-0.65548507611054885</v>
      </c>
      <c r="AF1083">
        <f ca="1">IF(B1083&gt;0,C1083-Analysis!$B$14,0)</f>
        <v>-2.3185514571508747E-3</v>
      </c>
      <c r="AG1083">
        <f ca="1">IF(B1083&gt;0,AG1082+AF1083*$D1083,0)</f>
        <v>0.46774011102092911</v>
      </c>
      <c r="AH1083">
        <f ca="1">IF(B1083&gt;0,AH1082+AG1083*$D1083,0)</f>
        <v>1.5393527488787968</v>
      </c>
      <c r="AI1083">
        <f ca="1">IF(AND(B1083&gt;Analysis!$B$39,B1083&lt;Analysis!$B$40),FilterInput(AF1083,Analysis!$B$34,Analysis!$B$35),0)</f>
        <v>0</v>
      </c>
      <c r="AJ1083">
        <f ca="1">MEDIAN2(AI1083,Analysis!$B$5,2)</f>
        <v>0</v>
      </c>
      <c r="AK1083">
        <f ca="1">AVERAGE2(AJ1083,Analysis!$B$6,2)</f>
        <v>0</v>
      </c>
      <c r="AL1083">
        <f ca="1">INTEGRAL2(R1083,$B1083,AL1082,R1082,$B1082,Analysis!$B$22)</f>
        <v>2.9815577544034789E-2</v>
      </c>
      <c r="AM1083">
        <f>IF(AND(B1083&lt;Analysis!$B$40,B1083&gt;0),INTEGRAL2(AL1083,$B1083,AM1082,AL1082,$B1082,Analysis!$B$23),0)</f>
        <v>0</v>
      </c>
      <c r="AN1083">
        <f>IF($P1083,AM1083*Analysis!$B$30+Analysis!$B$31,0)</f>
        <v>0</v>
      </c>
      <c r="AO1083">
        <f>AN1083-'Flight Input'!$U1083</f>
        <v>0</v>
      </c>
      <c r="AQ1083">
        <f>Analysis!$B$36*'Flight Input'!U1083+IF('Flight Input'!U1083 &gt; 0,Analysis!$B$37,0)</f>
        <v>0</v>
      </c>
      <c r="AR1083">
        <f ca="1">_xlfn.COVARIANCE.P($AN$102:$AN$1102,'Flight Input'!U1083:U2083)</f>
        <v>0</v>
      </c>
    </row>
    <row r="1084" spans="1:44" x14ac:dyDescent="0.3">
      <c r="A1084">
        <v>1082</v>
      </c>
      <c r="B1084">
        <f>'Flight Input'!M1084</f>
        <v>25.591994999995222</v>
      </c>
      <c r="C1084">
        <f ca="1">INDIRECT(CONCATENATE("'Flight Input'!",Analysis!$B$2,A1084+2))</f>
        <v>9.8508390299999995</v>
      </c>
      <c r="D1084">
        <f t="shared" si="2175"/>
        <v>2.3323000001255423E-2</v>
      </c>
      <c r="F1084">
        <f t="shared" ca="1" si="2181"/>
        <v>252.11161981818842</v>
      </c>
      <c r="G1084">
        <f t="shared" ca="1" si="2182"/>
        <v>3224.2552010527093</v>
      </c>
      <c r="I1084">
        <f>SUM(D$2:D1084)/COUNT(D$2:D1084)</f>
        <v>2.3603877079482243E-2</v>
      </c>
      <c r="J1084">
        <f t="shared" si="2176"/>
        <v>0.98810038379368725</v>
      </c>
      <c r="L1084">
        <f ca="1">VARA(C$2:C1084)</f>
        <v>0.15848710905692362</v>
      </c>
      <c r="M1084">
        <f t="shared" ca="1" si="2177"/>
        <v>-6.2218503122241711E-3</v>
      </c>
      <c r="N1084">
        <f t="shared" ca="1" si="2183"/>
        <v>-4.2061484376522195E-4</v>
      </c>
      <c r="O1084" t="b">
        <f ca="1">IF(OR(O1083,M1084*MIN((B1084-B$2)*Analysis!$B$19,1)&gt;Analysis!$B$18),TRUE,FALSE)</f>
        <v>1</v>
      </c>
      <c r="P1084" t="b">
        <f>IF(OR('Flight Input'!N1084=3,'Flight Input'!N1084=9),TRUE,FALSE)</f>
        <v>0</v>
      </c>
      <c r="Q1084">
        <f ca="1">IF(O1084,Q1083,SUM(C$2:C1084)/COUNT(C$2:C1084))+(Analysis!$D$14-500)/1000000</f>
        <v>9.9114243641173285</v>
      </c>
      <c r="R1084">
        <f t="shared" ca="1" si="2178"/>
        <v>-6.0585334117329026E-2</v>
      </c>
      <c r="S1084">
        <f t="shared" ca="1" si="2184"/>
        <v>2.8402545796340346E-2</v>
      </c>
      <c r="T1084">
        <f>IF(P1084,T1083+S1084*$D1084,0)</f>
        <v>0</v>
      </c>
      <c r="U1084">
        <f>IF($P1084,T1084*Analysis!$B$28+Analysis!$B$29,0)</f>
        <v>0</v>
      </c>
      <c r="V1084">
        <f>U1084-'Flight Input'!$U1084</f>
        <v>0</v>
      </c>
      <c r="W1084">
        <f ca="1">MEDIAN2(R1084,Analysis!$B$5,2)</f>
        <v>-6.0585334117329026E-2</v>
      </c>
      <c r="X1084">
        <f t="shared" ref="X1084:Y1084" ca="1" si="2297">X1083+W1084*$D1084</f>
        <v>2.8402545796340346E-2</v>
      </c>
      <c r="Y1084">
        <f t="shared" ca="1" si="2297"/>
        <v>-0.65482264353490516</v>
      </c>
      <c r="AA1084">
        <f ca="1">AVERAGE2(W1084,Analysis!$B$6,2)</f>
        <v>-6.0585334117329026E-2</v>
      </c>
      <c r="AB1084">
        <f t="shared" ref="AB1084:AC1084" ca="1" si="2298">AB1083+AA1084*$D1084</f>
        <v>2.8402545796340346E-2</v>
      </c>
      <c r="AC1084">
        <f t="shared" ca="1" si="2298"/>
        <v>-0.65482264353490516</v>
      </c>
      <c r="AF1084">
        <f ca="1">IF(B1084&gt;0,C1084-Analysis!$B$14,0)</f>
        <v>-2.3283614571525391E-3</v>
      </c>
      <c r="AG1084">
        <f ca="1">IF(B1084&gt;0,AG1083+AF1084*$D1084,0)</f>
        <v>0.46768580664666104</v>
      </c>
      <c r="AH1084">
        <f ca="1">IF(B1084&gt;0,AH1083+AG1084*$D1084,0)</f>
        <v>1.5502605849478039</v>
      </c>
      <c r="AI1084">
        <f ca="1">IF(AND(B1084&gt;Analysis!$B$39,B1084&lt;Analysis!$B$40),FilterInput(AF1084,Analysis!$B$34,Analysis!$B$35),0)</f>
        <v>0</v>
      </c>
      <c r="AJ1084">
        <f ca="1">MEDIAN2(AI1084,Analysis!$B$5,2)</f>
        <v>0</v>
      </c>
      <c r="AK1084">
        <f ca="1">AVERAGE2(AJ1084,Analysis!$B$6,2)</f>
        <v>0</v>
      </c>
      <c r="AL1084">
        <f ca="1">INTEGRAL2(R1084,$B1084,AL1083,R1083,$B1083,Analysis!$B$22)</f>
        <v>2.8402545796340262E-2</v>
      </c>
      <c r="AM1084">
        <f>IF(AND(B1084&lt;Analysis!$B$40,B1084&gt;0),INTEGRAL2(AL1084,$B1084,AM1083,AL1083,$B1083,Analysis!$B$23),0)</f>
        <v>0</v>
      </c>
      <c r="AN1084">
        <f>IF($P1084,AM1084*Analysis!$B$30+Analysis!$B$31,0)</f>
        <v>0</v>
      </c>
      <c r="AO1084">
        <f>AN1084-'Flight Input'!$U1084</f>
        <v>0</v>
      </c>
      <c r="AQ1084">
        <f>Analysis!$B$36*'Flight Input'!U1084+IF('Flight Input'!U1084 &gt; 0,Analysis!$B$37,0)</f>
        <v>0</v>
      </c>
      <c r="AR1084">
        <f ca="1">_xlfn.COVARIANCE.P($AN$102:$AN$1102,'Flight Input'!U1084:U2084)</f>
        <v>0</v>
      </c>
    </row>
    <row r="1085" spans="1:44" x14ac:dyDescent="0.3">
      <c r="A1085">
        <v>1083</v>
      </c>
      <c r="B1085">
        <f>'Flight Input'!M1085</f>
        <v>25.604158999994979</v>
      </c>
      <c r="C1085">
        <f ca="1">INDIRECT(CONCATENATE("'Flight Input'!",Analysis!$B$2,A1085+2))</f>
        <v>9.8354863800000008</v>
      </c>
      <c r="D1085">
        <f t="shared" si="2175"/>
        <v>1.2163999999756925E-2</v>
      </c>
      <c r="F1085">
        <f t="shared" ca="1" si="2181"/>
        <v>252.23125867451233</v>
      </c>
      <c r="G1085">
        <f t="shared" ca="1" si="2182"/>
        <v>3227.3233420831648</v>
      </c>
      <c r="I1085">
        <f>SUM(D$2:D1085)/COUNT(D$2:D1085)</f>
        <v>2.3593313942751194E-2</v>
      </c>
      <c r="J1085">
        <f t="shared" si="2176"/>
        <v>0.51556979359799471</v>
      </c>
      <c r="L1085">
        <f ca="1">VARA(C$2:C1085)</f>
        <v>0.158343619354708</v>
      </c>
      <c r="M1085">
        <f t="shared" ca="1" si="2177"/>
        <v>-1.1796259636507975E-2</v>
      </c>
      <c r="N1085">
        <f t="shared" ca="1" si="2183"/>
        <v>-1.262138276907723</v>
      </c>
      <c r="O1085" t="b">
        <f ca="1">IF(OR(O1084,M1085*MIN((B1085-B$2)*Analysis!$B$19,1)&gt;Analysis!$B$18),TRUE,FALSE)</f>
        <v>1</v>
      </c>
      <c r="P1085" t="b">
        <f>IF(OR('Flight Input'!N1085=3,'Flight Input'!N1085=9),TRUE,FALSE)</f>
        <v>0</v>
      </c>
      <c r="Q1085">
        <f ca="1">IF(O1085,Q1084,SUM(C$2:C1085)/COUNT(C$2:C1085))+(Analysis!$D$14-500)/1000000</f>
        <v>9.9115343641173279</v>
      </c>
      <c r="R1085">
        <f t="shared" ca="1" si="2178"/>
        <v>-7.6047984117327161E-2</v>
      </c>
      <c r="S1085">
        <f t="shared" ca="1" si="2184"/>
        <v>2.7477498117555663E-2</v>
      </c>
      <c r="T1085">
        <f>IF(P1085,T1084+S1085*$D1085,0)</f>
        <v>0</v>
      </c>
      <c r="U1085">
        <f>IF($P1085,T1085*Analysis!$B$28+Analysis!$B$29,0)</f>
        <v>0</v>
      </c>
      <c r="V1085">
        <f>U1085-'Flight Input'!$U1085</f>
        <v>0</v>
      </c>
      <c r="W1085">
        <f ca="1">MEDIAN2(R1085,Analysis!$B$5,2)</f>
        <v>-7.6047984117327161E-2</v>
      </c>
      <c r="X1085">
        <f t="shared" ref="X1085:Y1085" ca="1" si="2299">X1084+W1085*$D1085</f>
        <v>2.7477498117555663E-2</v>
      </c>
      <c r="Y1085">
        <f t="shared" ca="1" si="2299"/>
        <v>-0.65448840724780988</v>
      </c>
      <c r="AA1085">
        <f ca="1">AVERAGE2(W1085,Analysis!$B$6,2)</f>
        <v>-7.6047984117327161E-2</v>
      </c>
      <c r="AB1085">
        <f t="shared" ref="AB1085:AC1085" ca="1" si="2300">AB1084+AA1085*$D1085</f>
        <v>2.7477498117555663E-2</v>
      </c>
      <c r="AC1085">
        <f t="shared" ca="1" si="2300"/>
        <v>-0.65448840724780988</v>
      </c>
      <c r="AF1085">
        <f ca="1">IF(B1085&gt;0,C1085-Analysis!$B$14,0)</f>
        <v>-1.7681011457151286E-2</v>
      </c>
      <c r="AG1085">
        <f ca="1">IF(B1085&gt;0,AG1084+AF1085*$D1085,0)</f>
        <v>0.46747073482330054</v>
      </c>
      <c r="AH1085">
        <f ca="1">IF(B1085&gt;0,AH1084+AG1085*$D1085,0)</f>
        <v>1.555946898966081</v>
      </c>
      <c r="AI1085">
        <f ca="1">IF(AND(B1085&gt;Analysis!$B$39,B1085&lt;Analysis!$B$40),FilterInput(AF1085,Analysis!$B$34,Analysis!$B$35),0)</f>
        <v>0</v>
      </c>
      <c r="AJ1085">
        <f ca="1">MEDIAN2(AI1085,Analysis!$B$5,2)</f>
        <v>0</v>
      </c>
      <c r="AK1085">
        <f ca="1">AVERAGE2(AJ1085,Analysis!$B$6,2)</f>
        <v>0</v>
      </c>
      <c r="AL1085">
        <f ca="1">INTEGRAL2(R1085,$B1085,AL1084,R1084,$B1084,Analysis!$B$22)</f>
        <v>2.7477498117555579E-2</v>
      </c>
      <c r="AM1085">
        <f>IF(AND(B1085&lt;Analysis!$B$40,B1085&gt;0),INTEGRAL2(AL1085,$B1085,AM1084,AL1084,$B1084,Analysis!$B$23),0)</f>
        <v>0</v>
      </c>
      <c r="AN1085">
        <f>IF($P1085,AM1085*Analysis!$B$30+Analysis!$B$31,0)</f>
        <v>0</v>
      </c>
      <c r="AO1085">
        <f>AN1085-'Flight Input'!$U1085</f>
        <v>0</v>
      </c>
      <c r="AQ1085">
        <f>Analysis!$B$36*'Flight Input'!U1085+IF('Flight Input'!U1085 &gt; 0,Analysis!$B$37,0)</f>
        <v>0</v>
      </c>
      <c r="AR1085">
        <f ca="1">_xlfn.COVARIANCE.P($AN$102:$AN$1102,'Flight Input'!U1085:U2085)</f>
        <v>0</v>
      </c>
    </row>
    <row r="1086" spans="1:44" x14ac:dyDescent="0.3">
      <c r="A1086">
        <v>1084</v>
      </c>
      <c r="B1086">
        <f>'Flight Input'!M1086</f>
        <v>25.62855199999467</v>
      </c>
      <c r="C1086">
        <f ca="1">INDIRECT(CONCATENATE("'Flight Input'!",Analysis!$B$2,A1086+2))</f>
        <v>9.7665122699999998</v>
      </c>
      <c r="D1086">
        <f t="shared" si="2175"/>
        <v>2.4392999999690801E-2</v>
      </c>
      <c r="F1086">
        <f t="shared" ca="1" si="2181"/>
        <v>252.46949320831143</v>
      </c>
      <c r="G1086">
        <f t="shared" ca="1" si="2182"/>
        <v>3233.4818304309169</v>
      </c>
      <c r="I1086">
        <f>SUM(D$2:D1086)/COUNT(D$2:D1086)</f>
        <v>2.3594051660515897E-2</v>
      </c>
      <c r="J1086">
        <f t="shared" si="2176"/>
        <v>1.0338622781144422</v>
      </c>
      <c r="L1086">
        <f ca="1">VARA(C$2:C1086)</f>
        <v>0.1582118355457563</v>
      </c>
      <c r="M1086">
        <f t="shared" ca="1" si="2177"/>
        <v>-5.4025256816864695E-3</v>
      </c>
      <c r="N1086">
        <f t="shared" ca="1" si="2183"/>
        <v>-2.8276189890901189</v>
      </c>
      <c r="O1086" t="b">
        <f ca="1">IF(OR(O1085,M1086*MIN((B1086-B$2)*Analysis!$B$19,1)&gt;Analysis!$B$18),TRUE,FALSE)</f>
        <v>1</v>
      </c>
      <c r="P1086" t="b">
        <f>IF(OR('Flight Input'!N1086=3,'Flight Input'!N1086=9),TRUE,FALSE)</f>
        <v>0</v>
      </c>
      <c r="Q1086">
        <f ca="1">IF(O1086,Q1085,SUM(C$2:C1086)/COUNT(C$2:C1086))+(Analysis!$D$14-500)/1000000</f>
        <v>9.9116443641173273</v>
      </c>
      <c r="R1086">
        <f t="shared" ca="1" si="2178"/>
        <v>-0.14513209411732753</v>
      </c>
      <c r="S1086">
        <f t="shared" ca="1" si="2184"/>
        <v>2.3937290945796566E-2</v>
      </c>
      <c r="T1086">
        <f>IF(P1086,T1085+S1086*$D1086,0)</f>
        <v>0</v>
      </c>
      <c r="U1086">
        <f>IF($P1086,T1086*Analysis!$B$28+Analysis!$B$29,0)</f>
        <v>0</v>
      </c>
      <c r="V1086">
        <f>U1086-'Flight Input'!$U1086</f>
        <v>0</v>
      </c>
      <c r="W1086">
        <f ca="1">MEDIAN2(R1086,Analysis!$B$5,2)</f>
        <v>-0.14513209411732753</v>
      </c>
      <c r="X1086">
        <f t="shared" ref="X1086:Y1086" ca="1" si="2301">X1085+W1086*$D1086</f>
        <v>2.3937290945796566E-2</v>
      </c>
      <c r="Y1086">
        <f t="shared" ca="1" si="2301"/>
        <v>-0.65390450490977647</v>
      </c>
      <c r="AA1086">
        <f ca="1">AVERAGE2(W1086,Analysis!$B$6,2)</f>
        <v>-0.14513209411732753</v>
      </c>
      <c r="AB1086">
        <f t="shared" ref="AB1086:AC1086" ca="1" si="2302">AB1085+AA1086*$D1086</f>
        <v>2.3937290945796566E-2</v>
      </c>
      <c r="AC1086">
        <f t="shared" ca="1" si="2302"/>
        <v>-0.65390450490977647</v>
      </c>
      <c r="AF1086">
        <f ca="1">IF(B1086&gt;0,C1086-Analysis!$B$14,0)</f>
        <v>-8.6655121457152262E-2</v>
      </c>
      <c r="AG1086">
        <f ca="1">IF(B1086&gt;0,AG1085+AF1086*$D1086,0)</f>
        <v>0.46535695644562303</v>
      </c>
      <c r="AH1086">
        <f ca="1">IF(B1086&gt;0,AH1085+AG1086*$D1086,0)</f>
        <v>1.5672983512045151</v>
      </c>
      <c r="AI1086">
        <f ca="1">IF(AND(B1086&gt;Analysis!$B$39,B1086&lt;Analysis!$B$40),FilterInput(AF1086,Analysis!$B$34,Analysis!$B$35),0)</f>
        <v>0</v>
      </c>
      <c r="AJ1086">
        <f ca="1">MEDIAN2(AI1086,Analysis!$B$5,2)</f>
        <v>0</v>
      </c>
      <c r="AK1086">
        <f ca="1">AVERAGE2(AJ1086,Analysis!$B$6,2)</f>
        <v>0</v>
      </c>
      <c r="AL1086">
        <f ca="1">INTEGRAL2(R1086,$B1086,AL1085,R1085,$B1085,Analysis!$B$22)</f>
        <v>2.3937290945796483E-2</v>
      </c>
      <c r="AM1086">
        <f>IF(AND(B1086&lt;Analysis!$B$40,B1086&gt;0),INTEGRAL2(AL1086,$B1086,AM1085,AL1085,$B1085,Analysis!$B$23),0)</f>
        <v>0</v>
      </c>
      <c r="AN1086">
        <f>IF($P1086,AM1086*Analysis!$B$30+Analysis!$B$31,0)</f>
        <v>0</v>
      </c>
      <c r="AO1086">
        <f>AN1086-'Flight Input'!$U1086</f>
        <v>0</v>
      </c>
      <c r="AQ1086">
        <f>Analysis!$B$36*'Flight Input'!U1086+IF('Flight Input'!U1086 &gt; 0,Analysis!$B$37,0)</f>
        <v>0</v>
      </c>
      <c r="AR1086">
        <f ca="1">_xlfn.COVARIANCE.P($AN$102:$AN$1102,'Flight Input'!U1086:U2086)</f>
        <v>0</v>
      </c>
    </row>
    <row r="1087" spans="1:44" x14ac:dyDescent="0.3">
      <c r="A1087">
        <v>1085</v>
      </c>
      <c r="B1087">
        <f>'Flight Input'!M1087</f>
        <v>25.64916099999391</v>
      </c>
      <c r="C1087">
        <f ca="1">INDIRECT(CONCATENATE("'Flight Input'!",Analysis!$B$2,A1087+2))</f>
        <v>9.7670616300000006</v>
      </c>
      <c r="D1087">
        <f t="shared" si="2175"/>
        <v>2.0608999999240041E-2</v>
      </c>
      <c r="F1087">
        <f t="shared" ca="1" si="2181"/>
        <v>252.67078258143667</v>
      </c>
      <c r="G1087">
        <f t="shared" ca="1" si="2182"/>
        <v>3238.6891225889458</v>
      </c>
      <c r="I1087">
        <f>SUM(D$2:D1087)/COUNT(D$2:D1087)</f>
        <v>2.3591300460828087E-2</v>
      </c>
      <c r="J1087">
        <f t="shared" si="2176"/>
        <v>0.87358473660492042</v>
      </c>
      <c r="L1087">
        <f ca="1">VARA(C$2:C1087)</f>
        <v>0.15808014278390453</v>
      </c>
      <c r="M1087">
        <f t="shared" ca="1" si="2177"/>
        <v>-6.3900607432005978E-3</v>
      </c>
      <c r="N1087">
        <f t="shared" ca="1" si="2183"/>
        <v>2.6656315203119469E-2</v>
      </c>
      <c r="O1087" t="b">
        <f ca="1">IF(OR(O1086,M1087*MIN((B1087-B$2)*Analysis!$B$19,1)&gt;Analysis!$B$18),TRUE,FALSE)</f>
        <v>1</v>
      </c>
      <c r="P1087" t="b">
        <f>IF(OR('Flight Input'!N1087=3,'Flight Input'!N1087=9),TRUE,FALSE)</f>
        <v>0</v>
      </c>
      <c r="Q1087">
        <f ca="1">IF(O1087,Q1086,SUM(C$2:C1087)/COUNT(C$2:C1087))+(Analysis!$D$14-500)/1000000</f>
        <v>9.9117543641173267</v>
      </c>
      <c r="R1087">
        <f t="shared" ca="1" si="2178"/>
        <v>-0.14469273411732608</v>
      </c>
      <c r="S1087">
        <f t="shared" ca="1" si="2184"/>
        <v>2.0955318388482552E-2</v>
      </c>
      <c r="T1087">
        <f>IF(P1087,T1086+S1087*$D1087,0)</f>
        <v>0</v>
      </c>
      <c r="U1087">
        <f>IF($P1087,T1087*Analysis!$B$28+Analysis!$B$29,0)</f>
        <v>0</v>
      </c>
      <c r="V1087">
        <f>U1087-'Flight Input'!$U1087</f>
        <v>0</v>
      </c>
      <c r="W1087">
        <f ca="1">MEDIAN2(R1087,Analysis!$B$5,2)</f>
        <v>-0.14469273411732608</v>
      </c>
      <c r="X1087">
        <f t="shared" ref="X1087:Y1087" ca="1" si="2303">X1086+W1087*$D1087</f>
        <v>2.0955318388482552E-2</v>
      </c>
      <c r="Y1087">
        <f t="shared" ca="1" si="2303"/>
        <v>-0.65347263675312417</v>
      </c>
      <c r="AA1087">
        <f ca="1">AVERAGE2(W1087,Analysis!$B$6,2)</f>
        <v>-0.14469273411732608</v>
      </c>
      <c r="AB1087">
        <f t="shared" ref="AB1087:AC1087" ca="1" si="2304">AB1086+AA1087*$D1087</f>
        <v>2.0955318388482552E-2</v>
      </c>
      <c r="AC1087">
        <f t="shared" ca="1" si="2304"/>
        <v>-0.65347263675312417</v>
      </c>
      <c r="AF1087">
        <f ca="1">IF(B1087&gt;0,C1087-Analysis!$B$14,0)</f>
        <v>-8.6105761457151431E-2</v>
      </c>
      <c r="AG1087">
        <f ca="1">IF(B1087&gt;0,AG1086+AF1087*$D1087,0)</f>
        <v>0.46358240280781804</v>
      </c>
      <c r="AH1087">
        <f ca="1">IF(B1087&gt;0,AH1086+AG1087*$D1087,0)</f>
        <v>1.5768523209436291</v>
      </c>
      <c r="AI1087">
        <f ca="1">IF(AND(B1087&gt;Analysis!$B$39,B1087&lt;Analysis!$B$40),FilterInput(AF1087,Analysis!$B$34,Analysis!$B$35),0)</f>
        <v>0</v>
      </c>
      <c r="AJ1087">
        <f ca="1">MEDIAN2(AI1087,Analysis!$B$5,2)</f>
        <v>0</v>
      </c>
      <c r="AK1087">
        <f ca="1">AVERAGE2(AJ1087,Analysis!$B$6,2)</f>
        <v>0</v>
      </c>
      <c r="AL1087">
        <f ca="1">INTEGRAL2(R1087,$B1087,AL1086,R1086,$B1086,Analysis!$B$22)</f>
        <v>2.0955318388482469E-2</v>
      </c>
      <c r="AM1087">
        <f>IF(AND(B1087&lt;Analysis!$B$40,B1087&gt;0),INTEGRAL2(AL1087,$B1087,AM1086,AL1086,$B1086,Analysis!$B$23),0)</f>
        <v>0</v>
      </c>
      <c r="AN1087">
        <f>IF($P1087,AM1087*Analysis!$B$30+Analysis!$B$31,0)</f>
        <v>0</v>
      </c>
      <c r="AO1087">
        <f>AN1087-'Flight Input'!$U1087</f>
        <v>0</v>
      </c>
      <c r="AQ1087">
        <f>Analysis!$B$36*'Flight Input'!U1087+IF('Flight Input'!U1087 &gt; 0,Analysis!$B$37,0)</f>
        <v>0</v>
      </c>
      <c r="AR1087">
        <f ca="1">_xlfn.COVARIANCE.P($AN$102:$AN$1102,'Flight Input'!U1087:U2087)</f>
        <v>0</v>
      </c>
    </row>
    <row r="1088" spans="1:44" x14ac:dyDescent="0.3">
      <c r="A1088">
        <v>1086</v>
      </c>
      <c r="B1088">
        <f>'Flight Input'!M1088</f>
        <v>25.670091000007233</v>
      </c>
      <c r="C1088">
        <f ca="1">INDIRECT(CONCATENATE("'Flight Input'!",Analysis!$B$2,A1088+2))</f>
        <v>9.8590205700000002</v>
      </c>
      <c r="D1088">
        <f t="shared" si="2175"/>
        <v>2.0930000013322569E-2</v>
      </c>
      <c r="F1088">
        <f t="shared" ca="1" si="2181"/>
        <v>252.87713188209813</v>
      </c>
      <c r="G1088">
        <f t="shared" ca="1" si="2182"/>
        <v>3243.9818409626073</v>
      </c>
      <c r="I1088">
        <f>SUM(D$2:D1088)/COUNT(D$2:D1088)</f>
        <v>2.3588849907929831E-2</v>
      </c>
      <c r="J1088">
        <f t="shared" si="2176"/>
        <v>0.88728361471690742</v>
      </c>
      <c r="L1088">
        <f ca="1">VARA(C$2:C1088)</f>
        <v>0.15793551003332065</v>
      </c>
      <c r="M1088">
        <f t="shared" ca="1" si="2177"/>
        <v>-6.9103081935888875E-3</v>
      </c>
      <c r="N1088">
        <f t="shared" ca="1" si="2183"/>
        <v>4.3936426154546098</v>
      </c>
      <c r="O1088" t="b">
        <f ca="1">IF(OR(O1087,M1088*MIN((B1088-B$2)*Analysis!$B$19,1)&gt;Analysis!$B$18),TRUE,FALSE)</f>
        <v>1</v>
      </c>
      <c r="P1088" t="b">
        <f>IF(OR('Flight Input'!N1088=3,'Flight Input'!N1088=9),TRUE,FALSE)</f>
        <v>0</v>
      </c>
      <c r="Q1088">
        <f ca="1">IF(O1088,Q1087,SUM(C$2:C1088)/COUNT(C$2:C1088))+(Analysis!$D$14-500)/1000000</f>
        <v>9.9118643641173261</v>
      </c>
      <c r="R1088">
        <f t="shared" ca="1" si="2178"/>
        <v>-5.2843794117325871E-2</v>
      </c>
      <c r="S1088">
        <f t="shared" ca="1" si="2184"/>
        <v>1.9849297776902905E-2</v>
      </c>
      <c r="T1088">
        <f>IF(P1088,T1087+S1088*$D1088,0)</f>
        <v>0</v>
      </c>
      <c r="U1088">
        <f>IF($P1088,T1088*Analysis!$B$28+Analysis!$B$29,0)</f>
        <v>0</v>
      </c>
      <c r="V1088">
        <f>U1088-'Flight Input'!$U1088</f>
        <v>0</v>
      </c>
      <c r="W1088">
        <f ca="1">MEDIAN2(R1088,Analysis!$B$5,2)</f>
        <v>-5.2843794117325871E-2</v>
      </c>
      <c r="X1088">
        <f t="shared" ref="X1088:Y1088" ca="1" si="2305">X1087+W1088*$D1088</f>
        <v>1.9849297776902905E-2</v>
      </c>
      <c r="Y1088">
        <f t="shared" ca="1" si="2305"/>
        <v>-0.65305719095038917</v>
      </c>
      <c r="AA1088">
        <f ca="1">AVERAGE2(W1088,Analysis!$B$6,2)</f>
        <v>-5.2843794117325871E-2</v>
      </c>
      <c r="AB1088">
        <f t="shared" ref="AB1088:AC1088" ca="1" si="2306">AB1087+AA1088*$D1088</f>
        <v>1.9849297776902905E-2</v>
      </c>
      <c r="AC1088">
        <f t="shared" ca="1" si="2306"/>
        <v>-0.65305719095038917</v>
      </c>
      <c r="AF1088">
        <f ca="1">IF(B1088&gt;0,C1088-Analysis!$B$14,0)</f>
        <v>5.8531785428481697E-3</v>
      </c>
      <c r="AG1088">
        <f ca="1">IF(B1088&gt;0,AG1087+AF1088*$D1088,0)</f>
        <v>0.46370490983479784</v>
      </c>
      <c r="AH1088">
        <f ca="1">IF(B1088&gt;0,AH1087+AG1088*$D1088,0)</f>
        <v>1.5865576647126491</v>
      </c>
      <c r="AI1088">
        <f ca="1">IF(AND(B1088&gt;Analysis!$B$39,B1088&lt;Analysis!$B$40),FilterInput(AF1088,Analysis!$B$34,Analysis!$B$35),0)</f>
        <v>0</v>
      </c>
      <c r="AJ1088">
        <f ca="1">MEDIAN2(AI1088,Analysis!$B$5,2)</f>
        <v>0</v>
      </c>
      <c r="AK1088">
        <f ca="1">AVERAGE2(AJ1088,Analysis!$B$6,2)</f>
        <v>0</v>
      </c>
      <c r="AL1088">
        <f ca="1">INTEGRAL2(R1088,$B1088,AL1087,R1087,$B1087,Analysis!$B$22)</f>
        <v>1.9849297776902822E-2</v>
      </c>
      <c r="AM1088">
        <f>IF(AND(B1088&lt;Analysis!$B$40,B1088&gt;0),INTEGRAL2(AL1088,$B1088,AM1087,AL1087,$B1087,Analysis!$B$23),0)</f>
        <v>0</v>
      </c>
      <c r="AN1088">
        <f>IF($P1088,AM1088*Analysis!$B$30+Analysis!$B$31,0)</f>
        <v>0</v>
      </c>
      <c r="AO1088">
        <f>AN1088-'Flight Input'!$U1088</f>
        <v>0</v>
      </c>
      <c r="AQ1088">
        <f>Analysis!$B$36*'Flight Input'!U1088+IF('Flight Input'!U1088 &gt; 0,Analysis!$B$37,0)</f>
        <v>0</v>
      </c>
      <c r="AR1088">
        <f ca="1">_xlfn.COVARIANCE.P($AN$102:$AN$1102,'Flight Input'!U1088:U2088)</f>
        <v>0</v>
      </c>
    </row>
    <row r="1089" spans="1:44" x14ac:dyDescent="0.3">
      <c r="A1089">
        <v>1087</v>
      </c>
      <c r="B1089">
        <f>'Flight Input'!M1089</f>
        <v>25.688160000005155</v>
      </c>
      <c r="C1089">
        <f ca="1">INDIRECT(CONCATENATE("'Flight Input'!",Analysis!$B$2,A1089+2))</f>
        <v>9.8490536100000003</v>
      </c>
      <c r="D1089">
        <f t="shared" si="2175"/>
        <v>1.8068999997922219E-2</v>
      </c>
      <c r="F1089">
        <f t="shared" ca="1" si="2181"/>
        <v>253.05509443175674</v>
      </c>
      <c r="G1089">
        <f t="shared" ca="1" si="2182"/>
        <v>3248.554293463369</v>
      </c>
      <c r="I1089">
        <f>SUM(D$2:D1089)/COUNT(D$2:D1089)</f>
        <v>2.3583771849134974E-2</v>
      </c>
      <c r="J1089">
        <f t="shared" si="2176"/>
        <v>0.76616243209565182</v>
      </c>
      <c r="L1089">
        <f ca="1">VARA(C$2:C1089)</f>
        <v>0.15779181470249282</v>
      </c>
      <c r="M1089">
        <f t="shared" ca="1" si="2177"/>
        <v>-7.952589011254653E-3</v>
      </c>
      <c r="N1089">
        <f t="shared" ca="1" si="2183"/>
        <v>-0.55160551226664301</v>
      </c>
      <c r="O1089" t="b">
        <f ca="1">IF(OR(O1088,M1089*MIN((B1089-B$2)*Analysis!$B$19,1)&gt;Analysis!$B$18),TRUE,FALSE)</f>
        <v>1</v>
      </c>
      <c r="P1089" t="b">
        <f>IF(OR('Flight Input'!N1089=3,'Flight Input'!N1089=9),TRUE,FALSE)</f>
        <v>0</v>
      </c>
      <c r="Q1089">
        <f ca="1">IF(O1089,Q1088,SUM(C$2:C1089)/COUNT(C$2:C1089))+(Analysis!$D$14-500)/1000000</f>
        <v>9.9119743641173255</v>
      </c>
      <c r="R1089">
        <f t="shared" ca="1" si="2178"/>
        <v>-6.2920754117325117E-2</v>
      </c>
      <c r="S1089">
        <f t="shared" ca="1" si="2184"/>
        <v>1.8712382670887692E-2</v>
      </c>
      <c r="T1089">
        <f>IF(P1089,T1088+S1089*$D1089,0)</f>
        <v>0</v>
      </c>
      <c r="U1089">
        <f>IF($P1089,T1089*Analysis!$B$28+Analysis!$B$29,0)</f>
        <v>0</v>
      </c>
      <c r="V1089">
        <f>U1089-'Flight Input'!$U1089</f>
        <v>0</v>
      </c>
      <c r="W1089">
        <f ca="1">MEDIAN2(R1089,Analysis!$B$5,2)</f>
        <v>-6.2920754117325117E-2</v>
      </c>
      <c r="X1089">
        <f t="shared" ref="X1089:Y1089" ca="1" si="2307">X1088+W1089*$D1089</f>
        <v>1.8712382670887692E-2</v>
      </c>
      <c r="Y1089">
        <f t="shared" ca="1" si="2307"/>
        <v>-0.65271907690794773</v>
      </c>
      <c r="AA1089">
        <f ca="1">AVERAGE2(W1089,Analysis!$B$6,2)</f>
        <v>-6.2920754117325117E-2</v>
      </c>
      <c r="AB1089">
        <f t="shared" ref="AB1089:AC1089" ca="1" si="2308">AB1088+AA1089*$D1089</f>
        <v>1.8712382670887692E-2</v>
      </c>
      <c r="AC1089">
        <f t="shared" ca="1" si="2308"/>
        <v>-0.65271907690794773</v>
      </c>
      <c r="AF1089">
        <f ca="1">IF(B1089&gt;0,C1089-Analysis!$B$14,0)</f>
        <v>-4.1137814571516884E-3</v>
      </c>
      <c r="AG1089">
        <f ca="1">IF(B1089&gt;0,AG1088+AF1089*$D1089,0)</f>
        <v>0.46363057791765711</v>
      </c>
      <c r="AH1089">
        <f ca="1">IF(B1089&gt;0,AH1088+AG1089*$D1089,0)</f>
        <v>1.5949350056240799</v>
      </c>
      <c r="AI1089">
        <f ca="1">IF(AND(B1089&gt;Analysis!$B$39,B1089&lt;Analysis!$B$40),FilterInput(AF1089,Analysis!$B$34,Analysis!$B$35),0)</f>
        <v>0</v>
      </c>
      <c r="AJ1089">
        <f ca="1">MEDIAN2(AI1089,Analysis!$B$5,2)</f>
        <v>0</v>
      </c>
      <c r="AK1089">
        <f ca="1">AVERAGE2(AJ1089,Analysis!$B$6,2)</f>
        <v>0</v>
      </c>
      <c r="AL1089">
        <f ca="1">INTEGRAL2(R1089,$B1089,AL1088,R1088,$B1088,Analysis!$B$22)</f>
        <v>1.8712382670887609E-2</v>
      </c>
      <c r="AM1089">
        <f>IF(AND(B1089&lt;Analysis!$B$40,B1089&gt;0),INTEGRAL2(AL1089,$B1089,AM1088,AL1088,$B1088,Analysis!$B$23),0)</f>
        <v>0</v>
      </c>
      <c r="AN1089">
        <f>IF($P1089,AM1089*Analysis!$B$30+Analysis!$B$31,0)</f>
        <v>0</v>
      </c>
      <c r="AO1089">
        <f>AN1089-'Flight Input'!$U1089</f>
        <v>0</v>
      </c>
      <c r="AQ1089">
        <f>Analysis!$B$36*'Flight Input'!U1089+IF('Flight Input'!U1089 &gt; 0,Analysis!$B$37,0)</f>
        <v>0</v>
      </c>
      <c r="AR1089">
        <f ca="1">_xlfn.COVARIANCE.P($AN$102:$AN$1102,'Flight Input'!U1089:U2089)</f>
        <v>0</v>
      </c>
    </row>
    <row r="1090" spans="1:44" x14ac:dyDescent="0.3">
      <c r="A1090">
        <v>1088</v>
      </c>
      <c r="B1090">
        <f>'Flight Input'!M1090</f>
        <v>25.709323000002769</v>
      </c>
      <c r="C1090">
        <f ca="1">INDIRECT(CONCATENATE("'Flight Input'!",Analysis!$B$2,A1090+2))</f>
        <v>9.8495441100000001</v>
      </c>
      <c r="D1090">
        <f t="shared" si="2175"/>
        <v>2.1162999997613952E-2</v>
      </c>
      <c r="F1090">
        <f t="shared" ca="1" si="2181"/>
        <v>253.26354033373318</v>
      </c>
      <c r="G1090">
        <f t="shared" ca="1" si="2182"/>
        <v>3253.9141097668476</v>
      </c>
      <c r="I1090">
        <f>SUM(D$2:D1090)/COUNT(D$2:D1090)</f>
        <v>2.3581546875006739E-2</v>
      </c>
      <c r="J1090">
        <f t="shared" si="2176"/>
        <v>0.89743900643107843</v>
      </c>
      <c r="L1090">
        <f ca="1">VARA(C$2:C1090)</f>
        <v>0.1576483432585285</v>
      </c>
      <c r="M1090">
        <f t="shared" ca="1" si="2177"/>
        <v>-6.7793528318523715E-3</v>
      </c>
      <c r="N1090">
        <f t="shared" ca="1" si="2183"/>
        <v>2.3177243304589579E-2</v>
      </c>
      <c r="O1090" t="b">
        <f ca="1">IF(OR(O1089,M1090*MIN((B1090-B$2)*Analysis!$B$19,1)&gt;Analysis!$B$18),TRUE,FALSE)</f>
        <v>1</v>
      </c>
      <c r="P1090" t="b">
        <f>IF(OR('Flight Input'!N1090=3,'Flight Input'!N1090=9),TRUE,FALSE)</f>
        <v>0</v>
      </c>
      <c r="Q1090">
        <f ca="1">IF(O1090,Q1089,SUM(C$2:C1090)/COUNT(C$2:C1090))+(Analysis!$D$14-500)/1000000</f>
        <v>9.9120843641173249</v>
      </c>
      <c r="R1090">
        <f t="shared" ca="1" si="2178"/>
        <v>-6.2540254117324778E-2</v>
      </c>
      <c r="S1090">
        <f t="shared" ca="1" si="2184"/>
        <v>1.7388843273151971E-2</v>
      </c>
      <c r="T1090">
        <f>IF(P1090,T1089+S1090*$D1090,0)</f>
        <v>0</v>
      </c>
      <c r="U1090">
        <f>IF($P1090,T1090*Analysis!$B$28+Analysis!$B$29,0)</f>
        <v>0</v>
      </c>
      <c r="V1090">
        <f>U1090-'Flight Input'!$U1090</f>
        <v>0</v>
      </c>
      <c r="W1090">
        <f ca="1">MEDIAN2(R1090,Analysis!$B$5,2)</f>
        <v>-6.2540254117324778E-2</v>
      </c>
      <c r="X1090">
        <f t="shared" ref="X1090:Y1090" ca="1" si="2309">X1089+W1090*$D1090</f>
        <v>1.7388843273151971E-2</v>
      </c>
      <c r="Y1090">
        <f t="shared" ca="1" si="2309"/>
        <v>-0.65235107681779947</v>
      </c>
      <c r="AA1090">
        <f ca="1">AVERAGE2(W1090,Analysis!$B$6,2)</f>
        <v>-6.2540254117324778E-2</v>
      </c>
      <c r="AB1090">
        <f t="shared" ref="AB1090:AC1090" ca="1" si="2310">AB1089+AA1090*$D1090</f>
        <v>1.7388843273151971E-2</v>
      </c>
      <c r="AC1090">
        <f t="shared" ca="1" si="2310"/>
        <v>-0.65235107681779947</v>
      </c>
      <c r="AF1090">
        <f ca="1">IF(B1090&gt;0,C1090-Analysis!$B$14,0)</f>
        <v>-3.6232814571519611E-3</v>
      </c>
      <c r="AG1090">
        <f ca="1">IF(B1090&gt;0,AG1089+AF1090*$D1090,0)</f>
        <v>0.46355389841218803</v>
      </c>
      <c r="AH1090">
        <f ca="1">IF(B1090&gt;0,AH1089+AG1090*$D1090,0)</f>
        <v>1.604745196775071</v>
      </c>
      <c r="AI1090">
        <f ca="1">IF(AND(B1090&gt;Analysis!$B$39,B1090&lt;Analysis!$B$40),FilterInput(AF1090,Analysis!$B$34,Analysis!$B$35),0)</f>
        <v>0</v>
      </c>
      <c r="AJ1090">
        <f ca="1">MEDIAN2(AI1090,Analysis!$B$5,2)</f>
        <v>0</v>
      </c>
      <c r="AK1090">
        <f ca="1">AVERAGE2(AJ1090,Analysis!$B$6,2)</f>
        <v>0</v>
      </c>
      <c r="AL1090">
        <f ca="1">INTEGRAL2(R1090,$B1090,AL1089,R1089,$B1089,Analysis!$B$22)</f>
        <v>1.7388843273151888E-2</v>
      </c>
      <c r="AM1090">
        <f>IF(AND(B1090&lt;Analysis!$B$40,B1090&gt;0),INTEGRAL2(AL1090,$B1090,AM1089,AL1089,$B1089,Analysis!$B$23),0)</f>
        <v>0</v>
      </c>
      <c r="AN1090">
        <f>IF($P1090,AM1090*Analysis!$B$30+Analysis!$B$31,0)</f>
        <v>0</v>
      </c>
      <c r="AO1090">
        <f>AN1090-'Flight Input'!$U1090</f>
        <v>0</v>
      </c>
      <c r="AQ1090">
        <f>Analysis!$B$36*'Flight Input'!U1090+IF('Flight Input'!U1090 &gt; 0,Analysis!$B$37,0)</f>
        <v>0</v>
      </c>
      <c r="AR1090">
        <f ca="1">_xlfn.COVARIANCE.P($AN$102:$AN$1102,'Flight Input'!U1090:U2090)</f>
        <v>0</v>
      </c>
    </row>
    <row r="1091" spans="1:44" x14ac:dyDescent="0.3">
      <c r="A1091">
        <v>1089</v>
      </c>
      <c r="B1091">
        <f>'Flight Input'!M1091</f>
        <v>25.728407000002335</v>
      </c>
      <c r="C1091">
        <f ca="1">INDIRECT(CONCATENATE("'Flight Input'!",Analysis!$B$2,A1091+2))</f>
        <v>9.8497206899999998</v>
      </c>
      <c r="D1091">
        <f t="shared" ref="D1091:D1124" si="2311">B1091-B1090</f>
        <v>1.9083999999566004E-2</v>
      </c>
      <c r="F1091">
        <f t="shared" ca="1" si="2181"/>
        <v>253.45151240337685</v>
      </c>
      <c r="G1091">
        <f t="shared" ca="1" si="2182"/>
        <v>3258.7509784294434</v>
      </c>
      <c r="I1091">
        <f>SUM(D$2:D1091)/COUNT(D$2:D1091)</f>
        <v>2.3577416896241411E-2</v>
      </c>
      <c r="J1091">
        <f t="shared" ref="J1091:J1124" si="2312">D1091/I1091</f>
        <v>0.80941860949187672</v>
      </c>
      <c r="L1091">
        <f ca="1">VARA(C$2:C1091)</f>
        <v>0.15750511914692297</v>
      </c>
      <c r="M1091">
        <f t="shared" ref="M1091:M1124" ca="1" si="2313">(L1091-L1090)/D1091</f>
        <v>-7.5049314404100212E-3</v>
      </c>
      <c r="N1091">
        <f t="shared" ca="1" si="2183"/>
        <v>9.2527771957543158E-3</v>
      </c>
      <c r="O1091" t="b">
        <f ca="1">IF(OR(O1090,M1091*MIN((B1091-B$2)*Analysis!$B$19,1)&gt;Analysis!$B$18),TRUE,FALSE)</f>
        <v>1</v>
      </c>
      <c r="P1091" t="b">
        <f>IF(OR('Flight Input'!N1091=3,'Flight Input'!N1091=9),TRUE,FALSE)</f>
        <v>0</v>
      </c>
      <c r="Q1091">
        <f ca="1">IF(O1091,Q1090,SUM(C$2:C1091)/COUNT(C$2:C1091))+(Analysis!$D$14-500)/1000000</f>
        <v>9.9121943641173242</v>
      </c>
      <c r="R1091">
        <f t="shared" ref="R1091:R1124" ca="1" si="2314">IF(O1091,C1091-Q1091,0)</f>
        <v>-6.2473674117324407E-2</v>
      </c>
      <c r="S1091">
        <f t="shared" ca="1" si="2184"/>
        <v>1.6196595676324064E-2</v>
      </c>
      <c r="T1091">
        <f>IF(P1091,T1090+S1091*$D1091,0)</f>
        <v>0</v>
      </c>
      <c r="U1091">
        <f>IF($P1091,T1091*Analysis!$B$28+Analysis!$B$29,0)</f>
        <v>0</v>
      </c>
      <c r="V1091">
        <f>U1091-'Flight Input'!$U1091</f>
        <v>0</v>
      </c>
      <c r="W1091">
        <f ca="1">MEDIAN2(R1091,Analysis!$B$5,2)</f>
        <v>-6.2473674117324407E-2</v>
      </c>
      <c r="X1091">
        <f t="shared" ref="X1091:Y1091" ca="1" si="2315">X1090+W1091*$D1091</f>
        <v>1.6196595676324064E-2</v>
      </c>
      <c r="Y1091">
        <f t="shared" ca="1" si="2315"/>
        <v>-0.65204198098591948</v>
      </c>
      <c r="AA1091">
        <f ca="1">AVERAGE2(W1091,Analysis!$B$6,2)</f>
        <v>-6.2473674117324407E-2</v>
      </c>
      <c r="AB1091">
        <f t="shared" ref="AB1091:AC1091" ca="1" si="2316">AB1090+AA1091*$D1091</f>
        <v>1.6196595676324064E-2</v>
      </c>
      <c r="AC1091">
        <f t="shared" ca="1" si="2316"/>
        <v>-0.65204198098591948</v>
      </c>
      <c r="AF1091">
        <f ca="1">IF(B1091&gt;0,C1091-Analysis!$B$14,0)</f>
        <v>-3.4467014571522014E-3</v>
      </c>
      <c r="AG1091">
        <f ca="1">IF(B1091&gt;0,AG1090+AF1091*$D1091,0)</f>
        <v>0.46348812156158126</v>
      </c>
      <c r="AH1091">
        <f ca="1">IF(B1091&gt;0,AH1090+AG1091*$D1091,0)</f>
        <v>1.613590404086751</v>
      </c>
      <c r="AI1091">
        <f ca="1">IF(AND(B1091&gt;Analysis!$B$39,B1091&lt;Analysis!$B$40),FilterInput(AF1091,Analysis!$B$34,Analysis!$B$35),0)</f>
        <v>0</v>
      </c>
      <c r="AJ1091">
        <f ca="1">MEDIAN2(AI1091,Analysis!$B$5,2)</f>
        <v>0</v>
      </c>
      <c r="AK1091">
        <f ca="1">AVERAGE2(AJ1091,Analysis!$B$6,2)</f>
        <v>0</v>
      </c>
      <c r="AL1091">
        <f ca="1">INTEGRAL2(R1091,$B1091,AL1090,R1090,$B1090,Analysis!$B$22)</f>
        <v>1.6196595676323981E-2</v>
      </c>
      <c r="AM1091">
        <f>IF(AND(B1091&lt;Analysis!$B$40,B1091&gt;0),INTEGRAL2(AL1091,$B1091,AM1090,AL1090,$B1090,Analysis!$B$23),0)</f>
        <v>0</v>
      </c>
      <c r="AN1091">
        <f>IF($P1091,AM1091*Analysis!$B$30+Analysis!$B$31,0)</f>
        <v>0</v>
      </c>
      <c r="AO1091">
        <f>AN1091-'Flight Input'!$U1091</f>
        <v>0</v>
      </c>
      <c r="AQ1091">
        <f>Analysis!$B$36*'Flight Input'!U1091+IF('Flight Input'!U1091 &gt; 0,Analysis!$B$37,0)</f>
        <v>0</v>
      </c>
      <c r="AR1091">
        <f ca="1">_xlfn.COVARIANCE.P($AN$102:$AN$1102,'Flight Input'!U1091:U2091)</f>
        <v>0</v>
      </c>
    </row>
    <row r="1092" spans="1:44" x14ac:dyDescent="0.3">
      <c r="A1092">
        <v>1090</v>
      </c>
      <c r="B1092">
        <f>'Flight Input'!M1092</f>
        <v>25.752332000003662</v>
      </c>
      <c r="C1092">
        <f ca="1">INDIRECT(CONCATENATE("'Flight Input'!",Analysis!$B$2,A1092+2))</f>
        <v>9.8515061100000008</v>
      </c>
      <c r="D1092">
        <f t="shared" si="2311"/>
        <v>2.3925000001327135E-2</v>
      </c>
      <c r="F1092">
        <f t="shared" ref="F1092:F1124" ca="1" si="2317">F1091+C1092*$D1092</f>
        <v>253.68720968707169</v>
      </c>
      <c r="G1092">
        <f t="shared" ref="G1092:G1124" ca="1" si="2318">G1091+F1092*$D1092</f>
        <v>3264.8204449215432</v>
      </c>
      <c r="I1092">
        <f>SUM(D$2:D1092)/COUNT(D$2:D1092)</f>
        <v>2.3577735779824058E-2</v>
      </c>
      <c r="J1092">
        <f t="shared" si="2312"/>
        <v>1.0147284804930352</v>
      </c>
      <c r="L1092">
        <f ca="1">VARA(C$2:C1092)</f>
        <v>0.15736202394975402</v>
      </c>
      <c r="M1092">
        <f t="shared" ca="1" si="2313"/>
        <v>-5.9809904769496346E-3</v>
      </c>
      <c r="N1092">
        <f t="shared" ref="N1092:N1124" ca="1" si="2319">(C1092-C1091)/D1092</f>
        <v>7.4625705325052763E-2</v>
      </c>
      <c r="O1092" t="b">
        <f ca="1">IF(OR(O1091,M1092*MIN((B1092-B$2)*Analysis!$B$19,1)&gt;Analysis!$B$18),TRUE,FALSE)</f>
        <v>1</v>
      </c>
      <c r="P1092" t="b">
        <f>IF(OR('Flight Input'!N1092=3,'Flight Input'!N1092=9),TRUE,FALSE)</f>
        <v>0</v>
      </c>
      <c r="Q1092">
        <f ca="1">IF(O1092,Q1091,SUM(C$2:C1092)/COUNT(C$2:C1092))+(Analysis!$D$14-500)/1000000</f>
        <v>9.9123043641173236</v>
      </c>
      <c r="R1092">
        <f t="shared" ca="1" si="2314"/>
        <v>-6.079825411732287E-2</v>
      </c>
      <c r="S1092">
        <f t="shared" ref="S1092:S1124" ca="1" si="2320">S1091+R1092*$D1092</f>
        <v>1.4741997446486427E-2</v>
      </c>
      <c r="T1092">
        <f>IF(P1092,T1091+S1092*$D1092,0)</f>
        <v>0</v>
      </c>
      <c r="U1092">
        <f>IF($P1092,T1092*Analysis!$B$28+Analysis!$B$29,0)</f>
        <v>0</v>
      </c>
      <c r="V1092">
        <f>U1092-'Flight Input'!$U1092</f>
        <v>0</v>
      </c>
      <c r="W1092">
        <f ca="1">MEDIAN2(R1092,Analysis!$B$5,2)</f>
        <v>-6.079825411732287E-2</v>
      </c>
      <c r="X1092">
        <f t="shared" ref="X1092:Y1092" ca="1" si="2321">X1091+W1092*$D1092</f>
        <v>1.4741997446486427E-2</v>
      </c>
      <c r="Y1092">
        <f t="shared" ca="1" si="2321"/>
        <v>-0.65168927869699278</v>
      </c>
      <c r="AA1092">
        <f ca="1">AVERAGE2(W1092,Analysis!$B$6,2)</f>
        <v>-6.079825411732287E-2</v>
      </c>
      <c r="AB1092">
        <f t="shared" ref="AB1092:AC1092" ca="1" si="2322">AB1091+AA1092*$D1092</f>
        <v>1.4741997446486427E-2</v>
      </c>
      <c r="AC1092">
        <f t="shared" ca="1" si="2322"/>
        <v>-0.65168927869699278</v>
      </c>
      <c r="AF1092">
        <f ca="1">IF(B1092&gt;0,C1092-Analysis!$B$14,0)</f>
        <v>-1.6612814571512757E-3</v>
      </c>
      <c r="AG1092">
        <f ca="1">IF(B1092&gt;0,AG1091+AF1092*$D1092,0)</f>
        <v>0.46344837540271672</v>
      </c>
      <c r="AH1092">
        <f ca="1">IF(B1092&gt;0,AH1091+AG1092*$D1092,0)</f>
        <v>1.6246784064688762</v>
      </c>
      <c r="AI1092">
        <f ca="1">IF(AND(B1092&gt;Analysis!$B$39,B1092&lt;Analysis!$B$40),FilterInput(AF1092,Analysis!$B$34,Analysis!$B$35),0)</f>
        <v>0</v>
      </c>
      <c r="AJ1092">
        <f ca="1">MEDIAN2(AI1092,Analysis!$B$5,2)</f>
        <v>0</v>
      </c>
      <c r="AK1092">
        <f ca="1">AVERAGE2(AJ1092,Analysis!$B$6,2)</f>
        <v>0</v>
      </c>
      <c r="AL1092">
        <f ca="1">INTEGRAL2(R1092,$B1092,AL1091,R1091,$B1091,Analysis!$B$22)</f>
        <v>1.4741997446486344E-2</v>
      </c>
      <c r="AM1092">
        <f>IF(AND(B1092&lt;Analysis!$B$40,B1092&gt;0),INTEGRAL2(AL1092,$B1092,AM1091,AL1091,$B1091,Analysis!$B$23),0)</f>
        <v>0</v>
      </c>
      <c r="AN1092">
        <f>IF($P1092,AM1092*Analysis!$B$30+Analysis!$B$31,0)</f>
        <v>0</v>
      </c>
      <c r="AO1092">
        <f>AN1092-'Flight Input'!$U1092</f>
        <v>0</v>
      </c>
      <c r="AQ1092">
        <f>Analysis!$B$36*'Flight Input'!U1092+IF('Flight Input'!U1092 &gt; 0,Analysis!$B$37,0)</f>
        <v>0</v>
      </c>
      <c r="AR1092">
        <f ca="1">_xlfn.COVARIANCE.P($AN$102:$AN$1102,'Flight Input'!U1092:U2092)</f>
        <v>0</v>
      </c>
    </row>
    <row r="1093" spans="1:44" x14ac:dyDescent="0.3">
      <c r="A1093">
        <v>1091</v>
      </c>
      <c r="B1093">
        <f>'Flight Input'!M1093</f>
        <v>25.768882999997004</v>
      </c>
      <c r="C1093">
        <f ca="1">INDIRECT(CONCATENATE("'Flight Input'!",Analysis!$B$2,A1093+2))</f>
        <v>9.8506526399999998</v>
      </c>
      <c r="D1093">
        <f t="shared" si="2311"/>
        <v>1.6550999993341975E-2</v>
      </c>
      <c r="F1093">
        <f t="shared" ca="1" si="2317"/>
        <v>253.85024783885075</v>
      </c>
      <c r="G1093">
        <f t="shared" ca="1" si="2318"/>
        <v>3269.0219203718339</v>
      </c>
      <c r="I1093">
        <f>SUM(D$2:D1093)/COUNT(D$2:D1093)</f>
        <v>2.3571295142072932E-2</v>
      </c>
      <c r="J1093">
        <f t="shared" si="2312"/>
        <v>0.70216761079876877</v>
      </c>
      <c r="L1093">
        <f ca="1">VARA(C$2:C1093)</f>
        <v>0.15721925030947331</v>
      </c>
      <c r="M1093">
        <f t="shared" ca="1" si="2313"/>
        <v>-8.6262848370573554E-3</v>
      </c>
      <c r="N1093">
        <f t="shared" ca="1" si="2319"/>
        <v>-5.1566068536296243E-2</v>
      </c>
      <c r="O1093" t="b">
        <f ca="1">IF(OR(O1092,M1093*MIN((B1093-B$2)*Analysis!$B$19,1)&gt;Analysis!$B$18),TRUE,FALSE)</f>
        <v>1</v>
      </c>
      <c r="P1093" t="b">
        <f>IF(OR('Flight Input'!N1093=3,'Flight Input'!N1093=9),TRUE,FALSE)</f>
        <v>0</v>
      </c>
      <c r="Q1093">
        <f ca="1">IF(O1093,Q1092,SUM(C$2:C1093)/COUNT(C$2:C1093))+(Analysis!$D$14-500)/1000000</f>
        <v>9.912414364117323</v>
      </c>
      <c r="R1093">
        <f t="shared" ca="1" si="2314"/>
        <v>-6.1761724117323169E-2</v>
      </c>
      <c r="S1093">
        <f t="shared" ca="1" si="2320"/>
        <v>1.3719779151031822E-2</v>
      </c>
      <c r="T1093">
        <f>IF(P1093,T1092+S1093*$D1093,0)</f>
        <v>0</v>
      </c>
      <c r="U1093">
        <f>IF($P1093,T1093*Analysis!$B$28+Analysis!$B$29,0)</f>
        <v>0</v>
      </c>
      <c r="V1093">
        <f>U1093-'Flight Input'!$U1093</f>
        <v>0</v>
      </c>
      <c r="W1093">
        <f ca="1">MEDIAN2(R1093,Analysis!$B$5,2)</f>
        <v>-6.1761724117323169E-2</v>
      </c>
      <c r="X1093">
        <f t="shared" ref="X1093:Y1093" ca="1" si="2323">X1092+W1093*$D1093</f>
        <v>1.3719779151031822E-2</v>
      </c>
      <c r="Y1093">
        <f t="shared" ca="1" si="2323"/>
        <v>-0.65146220263235544</v>
      </c>
      <c r="AA1093">
        <f ca="1">AVERAGE2(W1093,Analysis!$B$6,2)</f>
        <v>-6.1761724117323169E-2</v>
      </c>
      <c r="AB1093">
        <f t="shared" ref="AB1093:AC1093" ca="1" si="2324">AB1092+AA1093*$D1093</f>
        <v>1.3719779151031822E-2</v>
      </c>
      <c r="AC1093">
        <f t="shared" ca="1" si="2324"/>
        <v>-0.65146220263235544</v>
      </c>
      <c r="AF1093">
        <f ca="1">IF(B1093&gt;0,C1093-Analysis!$B$14,0)</f>
        <v>-2.5147514571521867E-3</v>
      </c>
      <c r="AG1093">
        <f ca="1">IF(B1093&gt;0,AG1092+AF1093*$D1093,0)</f>
        <v>0.46340675375136614</v>
      </c>
      <c r="AH1093">
        <f ca="1">IF(B1093&gt;0,AH1092+AG1093*$D1093,0)</f>
        <v>1.6323482516471297</v>
      </c>
      <c r="AI1093">
        <f ca="1">IF(AND(B1093&gt;Analysis!$B$39,B1093&lt;Analysis!$B$40),FilterInput(AF1093,Analysis!$B$34,Analysis!$B$35),0)</f>
        <v>0</v>
      </c>
      <c r="AJ1093">
        <f ca="1">MEDIAN2(AI1093,Analysis!$B$5,2)</f>
        <v>0</v>
      </c>
      <c r="AK1093">
        <f ca="1">AVERAGE2(AJ1093,Analysis!$B$6,2)</f>
        <v>0</v>
      </c>
      <c r="AL1093">
        <f ca="1">INTEGRAL2(R1093,$B1093,AL1092,R1092,$B1092,Analysis!$B$22)</f>
        <v>1.3719779151031739E-2</v>
      </c>
      <c r="AM1093">
        <f>IF(AND(B1093&lt;Analysis!$B$40,B1093&gt;0),INTEGRAL2(AL1093,$B1093,AM1092,AL1092,$B1092,Analysis!$B$23),0)</f>
        <v>0</v>
      </c>
      <c r="AN1093">
        <f>IF($P1093,AM1093*Analysis!$B$30+Analysis!$B$31,0)</f>
        <v>0</v>
      </c>
      <c r="AO1093">
        <f>AN1093-'Flight Input'!$U1093</f>
        <v>0</v>
      </c>
      <c r="AQ1093">
        <f>Analysis!$B$36*'Flight Input'!U1093+IF('Flight Input'!U1093 &gt; 0,Analysis!$B$37,0)</f>
        <v>0</v>
      </c>
      <c r="AR1093">
        <f ca="1">_xlfn.COVARIANCE.P($AN$102:$AN$1102,'Flight Input'!U1093:U2093)</f>
        <v>0</v>
      </c>
    </row>
    <row r="1094" spans="1:44" x14ac:dyDescent="0.3">
      <c r="A1094">
        <v>1092</v>
      </c>
      <c r="B1094">
        <f>'Flight Input'!M1094</f>
        <v>25.790080999999191</v>
      </c>
      <c r="C1094">
        <f ca="1">INDIRECT(CONCATENATE("'Flight Input'!",Analysis!$B$2,A1094+2))</f>
        <v>9.8500934700000009</v>
      </c>
      <c r="D1094">
        <f t="shared" si="2311"/>
        <v>2.1198000002186745E-2</v>
      </c>
      <c r="F1094">
        <f t="shared" ca="1" si="2317"/>
        <v>254.05905012024934</v>
      </c>
      <c r="G1094">
        <f t="shared" ca="1" si="2318"/>
        <v>3274.4074641168386</v>
      </c>
      <c r="I1094">
        <f>SUM(D$2:D1094)/COUNT(D$2:D1094)</f>
        <v>2.3569121794875234E-2</v>
      </c>
      <c r="J1094">
        <f t="shared" si="2312"/>
        <v>0.89939710892392888</v>
      </c>
      <c r="L1094">
        <f ca="1">VARA(C$2:C1094)</f>
        <v>0.15707677662833036</v>
      </c>
      <c r="M1094">
        <f t="shared" ca="1" si="2313"/>
        <v>-6.7210907221555974E-3</v>
      </c>
      <c r="N1094">
        <f t="shared" ca="1" si="2319"/>
        <v>-2.6378431924769321E-2</v>
      </c>
      <c r="O1094" t="b">
        <f ca="1">IF(OR(O1093,M1094*MIN((B1094-B$2)*Analysis!$B$19,1)&gt;Analysis!$B$18),TRUE,FALSE)</f>
        <v>1</v>
      </c>
      <c r="P1094" t="b">
        <f>IF(OR('Flight Input'!N1094=3,'Flight Input'!N1094=9),TRUE,FALSE)</f>
        <v>0</v>
      </c>
      <c r="Q1094">
        <f ca="1">IF(O1094,Q1093,SUM(C$2:C1094)/COUNT(C$2:C1094))+(Analysis!$D$14-500)/1000000</f>
        <v>9.9125243641173224</v>
      </c>
      <c r="R1094">
        <f t="shared" ca="1" si="2314"/>
        <v>-6.24308941173215E-2</v>
      </c>
      <c r="S1094">
        <f t="shared" ca="1" si="2320"/>
        <v>1.2396369057396321E-2</v>
      </c>
      <c r="T1094">
        <f>IF(P1094,T1093+S1094*$D1094,0)</f>
        <v>0</v>
      </c>
      <c r="U1094">
        <f>IF($P1094,T1094*Analysis!$B$28+Analysis!$B$29,0)</f>
        <v>0</v>
      </c>
      <c r="V1094">
        <f>U1094-'Flight Input'!$U1094</f>
        <v>0</v>
      </c>
      <c r="W1094">
        <f ca="1">MEDIAN2(R1094,Analysis!$B$5,2)</f>
        <v>-6.24308941173215E-2</v>
      </c>
      <c r="X1094">
        <f t="shared" ref="X1094:Y1094" ca="1" si="2325">X1093+W1094*$D1094</f>
        <v>1.2396369057396321E-2</v>
      </c>
      <c r="Y1094">
        <f t="shared" ca="1" si="2325"/>
        <v>-0.65119942440104961</v>
      </c>
      <c r="AA1094">
        <f ca="1">AVERAGE2(W1094,Analysis!$B$6,2)</f>
        <v>-6.24308941173215E-2</v>
      </c>
      <c r="AB1094">
        <f t="shared" ref="AB1094:AC1094" ca="1" si="2326">AB1093+AA1094*$D1094</f>
        <v>1.2396369057396321E-2</v>
      </c>
      <c r="AC1094">
        <f t="shared" ca="1" si="2326"/>
        <v>-0.65119942440104961</v>
      </c>
      <c r="AF1094">
        <f ca="1">IF(B1094&gt;0,C1094-Analysis!$B$14,0)</f>
        <v>-3.0739214571511297E-3</v>
      </c>
      <c r="AG1094">
        <f ca="1">IF(B1094&gt;0,AG1093+AF1094*$D1094,0)</f>
        <v>0.46334159276431075</v>
      </c>
      <c r="AH1094">
        <f ca="1">IF(B1094&gt;0,AH1093+AG1094*$D1094,0)</f>
        <v>1.6421701667315607</v>
      </c>
      <c r="AI1094">
        <f ca="1">IF(AND(B1094&gt;Analysis!$B$39,B1094&lt;Analysis!$B$40),FilterInput(AF1094,Analysis!$B$34,Analysis!$B$35),0)</f>
        <v>0</v>
      </c>
      <c r="AJ1094">
        <f ca="1">MEDIAN2(AI1094,Analysis!$B$5,2)</f>
        <v>0</v>
      </c>
      <c r="AK1094">
        <f ca="1">AVERAGE2(AJ1094,Analysis!$B$6,2)</f>
        <v>0</v>
      </c>
      <c r="AL1094">
        <f ca="1">INTEGRAL2(R1094,$B1094,AL1093,R1093,$B1093,Analysis!$B$22)</f>
        <v>1.2396369057396238E-2</v>
      </c>
      <c r="AM1094">
        <f>IF(AND(B1094&lt;Analysis!$B$40,B1094&gt;0),INTEGRAL2(AL1094,$B1094,AM1093,AL1093,$B1093,Analysis!$B$23),0)</f>
        <v>0</v>
      </c>
      <c r="AN1094">
        <f>IF($P1094,AM1094*Analysis!$B$30+Analysis!$B$31,0)</f>
        <v>0</v>
      </c>
      <c r="AO1094">
        <f>AN1094-'Flight Input'!$U1094</f>
        <v>0</v>
      </c>
      <c r="AQ1094">
        <f>Analysis!$B$36*'Flight Input'!U1094+IF('Flight Input'!U1094 &gt; 0,Analysis!$B$37,0)</f>
        <v>0</v>
      </c>
      <c r="AR1094">
        <f ca="1">_xlfn.COVARIANCE.P($AN$102:$AN$1102,'Flight Input'!U1094:U2094)</f>
        <v>0</v>
      </c>
    </row>
    <row r="1095" spans="1:44" x14ac:dyDescent="0.3">
      <c r="A1095">
        <v>1093</v>
      </c>
      <c r="B1095">
        <f>'Flight Input'!M1095</f>
        <v>25.80885099999432</v>
      </c>
      <c r="C1095">
        <f ca="1">INDIRECT(CONCATENATE("'Flight Input'!",Analysis!$B$2,A1095+2))</f>
        <v>9.8473172399999989</v>
      </c>
      <c r="D1095">
        <f t="shared" si="2311"/>
        <v>1.8769999995129183E-2</v>
      </c>
      <c r="F1095">
        <f t="shared" ca="1" si="2317"/>
        <v>254.24388426479618</v>
      </c>
      <c r="G1095">
        <f t="shared" ca="1" si="2318"/>
        <v>3279.1796218232503</v>
      </c>
      <c r="I1095">
        <f>SUM(D$2:D1095)/COUNT(D$2:D1095)</f>
        <v>2.3564731015552502E-2</v>
      </c>
      <c r="J1095">
        <f t="shared" si="2312"/>
        <v>0.79652935493900434</v>
      </c>
      <c r="L1095">
        <f ca="1">VARA(C$2:C1095)</f>
        <v>0.15693477327181912</v>
      </c>
      <c r="M1095">
        <f t="shared" ca="1" si="2313"/>
        <v>-7.5654425438512916E-3</v>
      </c>
      <c r="N1095">
        <f t="shared" ca="1" si="2319"/>
        <v>-0.14790783168473504</v>
      </c>
      <c r="O1095" t="b">
        <f ca="1">IF(OR(O1094,M1095*MIN((B1095-B$2)*Analysis!$B$19,1)&gt;Analysis!$B$18),TRUE,FALSE)</f>
        <v>1</v>
      </c>
      <c r="P1095" t="b">
        <f>IF(OR('Flight Input'!N1095=3,'Flight Input'!N1095=9),TRUE,FALSE)</f>
        <v>0</v>
      </c>
      <c r="Q1095">
        <f ca="1">IF(O1095,Q1094,SUM(C$2:C1095)/COUNT(C$2:C1095))+(Analysis!$D$14-500)/1000000</f>
        <v>9.9126343641173218</v>
      </c>
      <c r="R1095">
        <f t="shared" ca="1" si="2314"/>
        <v>-6.5317124117322933E-2</v>
      </c>
      <c r="S1095">
        <f t="shared" ca="1" si="2320"/>
        <v>1.1170366638032317E-2</v>
      </c>
      <c r="T1095">
        <f>IF(P1095,T1094+S1095*$D1095,0)</f>
        <v>0</v>
      </c>
      <c r="U1095">
        <f>IF($P1095,T1095*Analysis!$B$28+Analysis!$B$29,0)</f>
        <v>0</v>
      </c>
      <c r="V1095">
        <f>U1095-'Flight Input'!$U1095</f>
        <v>0</v>
      </c>
      <c r="W1095">
        <f ca="1">MEDIAN2(R1095,Analysis!$B$5,2)</f>
        <v>-6.5317124117322933E-2</v>
      </c>
      <c r="X1095">
        <f t="shared" ref="X1095:Y1095" ca="1" si="2327">X1094+W1095*$D1095</f>
        <v>1.1170366638032317E-2</v>
      </c>
      <c r="Y1095">
        <f t="shared" ca="1" si="2327"/>
        <v>-0.65098975661930814</v>
      </c>
      <c r="AA1095">
        <f ca="1">AVERAGE2(W1095,Analysis!$B$6,2)</f>
        <v>-6.5317124117322933E-2</v>
      </c>
      <c r="AB1095">
        <f t="shared" ref="AB1095:AC1095" ca="1" si="2328">AB1094+AA1095*$D1095</f>
        <v>1.1170366638032317E-2</v>
      </c>
      <c r="AC1095">
        <f t="shared" ca="1" si="2328"/>
        <v>-0.65098975661930814</v>
      </c>
      <c r="AF1095">
        <f ca="1">IF(B1095&gt;0,C1095-Analysis!$B$14,0)</f>
        <v>-5.8501514571531743E-3</v>
      </c>
      <c r="AG1095">
        <f ca="1">IF(B1095&gt;0,AG1094+AF1095*$D1095,0)</f>
        <v>0.46323178542148846</v>
      </c>
      <c r="AH1095">
        <f ca="1">IF(B1095&gt;0,AH1094+AG1095*$D1095,0)</f>
        <v>1.6508650273416656</v>
      </c>
      <c r="AI1095">
        <f ca="1">IF(AND(B1095&gt;Analysis!$B$39,B1095&lt;Analysis!$B$40),FilterInput(AF1095,Analysis!$B$34,Analysis!$B$35),0)</f>
        <v>0</v>
      </c>
      <c r="AJ1095">
        <f ca="1">MEDIAN2(AI1095,Analysis!$B$5,2)</f>
        <v>0</v>
      </c>
      <c r="AK1095">
        <f ca="1">AVERAGE2(AJ1095,Analysis!$B$6,2)</f>
        <v>0</v>
      </c>
      <c r="AL1095">
        <f ca="1">INTEGRAL2(R1095,$B1095,AL1094,R1094,$B1094,Analysis!$B$22)</f>
        <v>1.1170366638032234E-2</v>
      </c>
      <c r="AM1095">
        <f>IF(AND(B1095&lt;Analysis!$B$40,B1095&gt;0),INTEGRAL2(AL1095,$B1095,AM1094,AL1094,$B1094,Analysis!$B$23),0)</f>
        <v>0</v>
      </c>
      <c r="AN1095">
        <f>IF($P1095,AM1095*Analysis!$B$30+Analysis!$B$31,0)</f>
        <v>0</v>
      </c>
      <c r="AO1095">
        <f>AN1095-'Flight Input'!$U1095</f>
        <v>0</v>
      </c>
      <c r="AQ1095">
        <f>Analysis!$B$36*'Flight Input'!U1095+IF('Flight Input'!U1095 &gt; 0,Analysis!$B$37,0)</f>
        <v>0</v>
      </c>
      <c r="AR1095">
        <f ca="1">_xlfn.COVARIANCE.P($AN$102:$AN$1102,'Flight Input'!U1095:U2095)</f>
        <v>0</v>
      </c>
    </row>
    <row r="1096" spans="1:44" x14ac:dyDescent="0.3">
      <c r="A1096">
        <v>1094</v>
      </c>
      <c r="B1096">
        <f>'Flight Input'!M1096</f>
        <v>25.829733000005945</v>
      </c>
      <c r="C1096">
        <f ca="1">INDIRECT(CONCATENATE("'Flight Input'!",Analysis!$B$2,A1096+2))</f>
        <v>9.7623135899999998</v>
      </c>
      <c r="D1096">
        <f t="shared" si="2311"/>
        <v>2.0882000011624768E-2</v>
      </c>
      <c r="F1096">
        <f t="shared" ca="1" si="2317"/>
        <v>254.44774089729606</v>
      </c>
      <c r="G1096">
        <f t="shared" ca="1" si="2318"/>
        <v>3284.4929995516254</v>
      </c>
      <c r="I1096">
        <f>SUM(D$2:D1096)/COUNT(D$2:D1096)</f>
        <v>2.3562278793428253E-2</v>
      </c>
      <c r="J1096">
        <f t="shared" si="2312"/>
        <v>0.8862470474396118</v>
      </c>
      <c r="L1096">
        <f ca="1">VARA(C$2:C1096)</f>
        <v>0.15680633077221839</v>
      </c>
      <c r="M1096">
        <f t="shared" ca="1" si="2313"/>
        <v>-6.1508715414819379E-3</v>
      </c>
      <c r="N1096">
        <f t="shared" ca="1" si="2319"/>
        <v>-4.0706661216683528</v>
      </c>
      <c r="O1096" t="b">
        <f ca="1">IF(OR(O1095,M1096*MIN((B1096-B$2)*Analysis!$B$19,1)&gt;Analysis!$B$18),TRUE,FALSE)</f>
        <v>1</v>
      </c>
      <c r="P1096" t="b">
        <f>IF(OR('Flight Input'!N1096=3,'Flight Input'!N1096=9),TRUE,FALSE)</f>
        <v>0</v>
      </c>
      <c r="Q1096">
        <f ca="1">IF(O1096,Q1095,SUM(C$2:C1096)/COUNT(C$2:C1096))+(Analysis!$D$14-500)/1000000</f>
        <v>9.9127443641173212</v>
      </c>
      <c r="R1096">
        <f t="shared" ca="1" si="2314"/>
        <v>-0.15043077411732142</v>
      </c>
      <c r="S1096">
        <f t="shared" ca="1" si="2320"/>
        <v>8.0290712111656878E-3</v>
      </c>
      <c r="T1096">
        <f>IF(P1096,T1095+S1096*$D1096,0)</f>
        <v>0</v>
      </c>
      <c r="U1096">
        <f>IF($P1096,T1096*Analysis!$B$28+Analysis!$B$29,0)</f>
        <v>0</v>
      </c>
      <c r="V1096">
        <f>U1096-'Flight Input'!$U1096</f>
        <v>0</v>
      </c>
      <c r="W1096">
        <f ca="1">MEDIAN2(R1096,Analysis!$B$5,2)</f>
        <v>-0.15043077411732142</v>
      </c>
      <c r="X1096">
        <f t="shared" ref="X1096:Y1096" ca="1" si="2329">X1095+W1096*$D1096</f>
        <v>8.0290712111656878E-3</v>
      </c>
      <c r="Y1096">
        <f t="shared" ca="1" si="2329"/>
        <v>-0.65082209355418319</v>
      </c>
      <c r="AA1096">
        <f ca="1">AVERAGE2(W1096,Analysis!$B$6,2)</f>
        <v>-0.15043077411732142</v>
      </c>
      <c r="AB1096">
        <f t="shared" ref="AB1096:AC1096" ca="1" si="2330">AB1095+AA1096*$D1096</f>
        <v>8.0290712111656878E-3</v>
      </c>
      <c r="AC1096">
        <f t="shared" ca="1" si="2330"/>
        <v>-0.65082209355418319</v>
      </c>
      <c r="AF1096">
        <f ca="1">IF(B1096&gt;0,C1096-Analysis!$B$14,0)</f>
        <v>-9.0853801457152272E-2</v>
      </c>
      <c r="AG1096">
        <f ca="1">IF(B1096&gt;0,AG1095+AF1096*$D1096,0)</f>
        <v>0.46133457633840408</v>
      </c>
      <c r="AH1096">
        <f ca="1">IF(B1096&gt;0,AH1095+AG1096*$D1096,0)</f>
        <v>1.6604986159701272</v>
      </c>
      <c r="AI1096">
        <f ca="1">IF(AND(B1096&gt;Analysis!$B$39,B1096&lt;Analysis!$B$40),FilterInput(AF1096,Analysis!$B$34,Analysis!$B$35),0)</f>
        <v>0</v>
      </c>
      <c r="AJ1096">
        <f ca="1">MEDIAN2(AI1096,Analysis!$B$5,2)</f>
        <v>0</v>
      </c>
      <c r="AK1096">
        <f ca="1">AVERAGE2(AJ1096,Analysis!$B$6,2)</f>
        <v>0</v>
      </c>
      <c r="AL1096">
        <f ca="1">INTEGRAL2(R1096,$B1096,AL1095,R1095,$B1095,Analysis!$B$22)</f>
        <v>8.0290712111656046E-3</v>
      </c>
      <c r="AM1096">
        <f>IF(AND(B1096&lt;Analysis!$B$40,B1096&gt;0),INTEGRAL2(AL1096,$B1096,AM1095,AL1095,$B1095,Analysis!$B$23),0)</f>
        <v>0</v>
      </c>
      <c r="AN1096">
        <f>IF($P1096,AM1096*Analysis!$B$30+Analysis!$B$31,0)</f>
        <v>0</v>
      </c>
      <c r="AO1096">
        <f>AN1096-'Flight Input'!$U1096</f>
        <v>0</v>
      </c>
      <c r="AQ1096">
        <f>Analysis!$B$36*'Flight Input'!U1096+IF('Flight Input'!U1096 &gt; 0,Analysis!$B$37,0)</f>
        <v>0</v>
      </c>
      <c r="AR1096">
        <f ca="1">_xlfn.COVARIANCE.P($AN$102:$AN$1102,'Flight Input'!U1096:U2096)</f>
        <v>0</v>
      </c>
    </row>
    <row r="1097" spans="1:44" x14ac:dyDescent="0.3">
      <c r="A1097">
        <v>1095</v>
      </c>
      <c r="B1097">
        <f>'Flight Input'!M1097</f>
        <v>25.844184999994468</v>
      </c>
      <c r="C1097">
        <f ca="1">INDIRECT(CONCATENATE("'Flight Input'!",Analysis!$B$2,A1097+2))</f>
        <v>9.8482590000000005</v>
      </c>
      <c r="D1097">
        <f t="shared" si="2311"/>
        <v>1.4451999988523312E-2</v>
      </c>
      <c r="F1097">
        <f t="shared" ca="1" si="2317"/>
        <v>254.59006793625105</v>
      </c>
      <c r="G1097">
        <f t="shared" ca="1" si="2318"/>
        <v>3288.1723352105182</v>
      </c>
      <c r="I1097">
        <f>SUM(D$2:D1097)/COUNT(D$2:D1097)</f>
        <v>2.3553958904108704E-2</v>
      </c>
      <c r="J1097">
        <f t="shared" si="2312"/>
        <v>0.61356989062260503</v>
      </c>
      <c r="L1097">
        <f ca="1">VARA(C$2:C1097)</f>
        <v>0.1566647482238355</v>
      </c>
      <c r="M1097">
        <f t="shared" ca="1" si="2313"/>
        <v>-9.7967442911244141E-3</v>
      </c>
      <c r="N1097">
        <f t="shared" ca="1" si="2319"/>
        <v>5.9469561353620355</v>
      </c>
      <c r="O1097" t="b">
        <f ca="1">IF(OR(O1096,M1097*MIN((B1097-B$2)*Analysis!$B$19,1)&gt;Analysis!$B$18),TRUE,FALSE)</f>
        <v>1</v>
      </c>
      <c r="P1097" t="b">
        <f>IF(OR('Flight Input'!N1097=3,'Flight Input'!N1097=9),TRUE,FALSE)</f>
        <v>0</v>
      </c>
      <c r="Q1097">
        <f ca="1">IF(O1097,Q1096,SUM(C$2:C1097)/COUNT(C$2:C1097))+(Analysis!$D$14-500)/1000000</f>
        <v>9.9128543641173206</v>
      </c>
      <c r="R1097">
        <f t="shared" ca="1" si="2314"/>
        <v>-6.4595364117320031E-2</v>
      </c>
      <c r="S1097">
        <f t="shared" ca="1" si="2320"/>
        <v>7.0955390096835193E-3</v>
      </c>
      <c r="T1097">
        <f>IF(P1097,T1096+S1097*$D1097,0)</f>
        <v>0</v>
      </c>
      <c r="U1097">
        <f>IF($P1097,T1097*Analysis!$B$28+Analysis!$B$29,0)</f>
        <v>0</v>
      </c>
      <c r="V1097">
        <f>U1097-'Flight Input'!$U1097</f>
        <v>0</v>
      </c>
      <c r="W1097">
        <f ca="1">MEDIAN2(R1097,Analysis!$B$5,2)</f>
        <v>-6.4595364117320031E-2</v>
      </c>
      <c r="X1097">
        <f t="shared" ref="X1097:Y1097" ca="1" si="2331">X1096+W1097*$D1097</f>
        <v>7.0955390096835193E-3</v>
      </c>
      <c r="Y1097">
        <f t="shared" ca="1" si="2331"/>
        <v>-0.65071954882449667</v>
      </c>
      <c r="AA1097">
        <f ca="1">AVERAGE2(W1097,Analysis!$B$6,2)</f>
        <v>-6.4595364117320031E-2</v>
      </c>
      <c r="AB1097">
        <f t="shared" ref="AB1097:AC1097" ca="1" si="2332">AB1096+AA1097*$D1097</f>
        <v>7.0955390096835193E-3</v>
      </c>
      <c r="AC1097">
        <f t="shared" ca="1" si="2332"/>
        <v>-0.65071954882449667</v>
      </c>
      <c r="AF1097">
        <f ca="1">IF(B1097&gt;0,C1097-Analysis!$B$14,0)</f>
        <v>-4.9083914571514953E-3</v>
      </c>
      <c r="AG1097">
        <f ca="1">IF(B1097&gt;0,AG1096+AF1097*$D1097,0)</f>
        <v>0.46126364026512168</v>
      </c>
      <c r="AH1097">
        <f ca="1">IF(B1097&gt;0,AH1096+AG1097*$D1097,0)</f>
        <v>1.667164798093945</v>
      </c>
      <c r="AI1097">
        <f ca="1">IF(AND(B1097&gt;Analysis!$B$39,B1097&lt;Analysis!$B$40),FilterInput(AF1097,Analysis!$B$34,Analysis!$B$35),0)</f>
        <v>0</v>
      </c>
      <c r="AJ1097">
        <f ca="1">MEDIAN2(AI1097,Analysis!$B$5,2)</f>
        <v>0</v>
      </c>
      <c r="AK1097">
        <f ca="1">AVERAGE2(AJ1097,Analysis!$B$6,2)</f>
        <v>0</v>
      </c>
      <c r="AL1097">
        <f ca="1">INTEGRAL2(R1097,$B1097,AL1096,R1096,$B1096,Analysis!$B$22)</f>
        <v>7.095539009683436E-3</v>
      </c>
      <c r="AM1097">
        <f>IF(AND(B1097&lt;Analysis!$B$40,B1097&gt;0),INTEGRAL2(AL1097,$B1097,AM1096,AL1096,$B1096,Analysis!$B$23),0)</f>
        <v>0</v>
      </c>
      <c r="AN1097">
        <f>IF($P1097,AM1097*Analysis!$B$30+Analysis!$B$31,0)</f>
        <v>0</v>
      </c>
      <c r="AO1097">
        <f>AN1097-'Flight Input'!$U1097</f>
        <v>0</v>
      </c>
      <c r="AQ1097">
        <f>Analysis!$B$36*'Flight Input'!U1097+IF('Flight Input'!U1097 &gt; 0,Analysis!$B$37,0)</f>
        <v>0</v>
      </c>
      <c r="AR1097">
        <f ca="1">_xlfn.COVARIANCE.P($AN$102:$AN$1102,'Flight Input'!U1097:U2097)</f>
        <v>0</v>
      </c>
    </row>
    <row r="1098" spans="1:44" x14ac:dyDescent="0.3">
      <c r="A1098">
        <v>1096</v>
      </c>
      <c r="B1098">
        <f>'Flight Input'!M1098</f>
        <v>25.869984999997541</v>
      </c>
      <c r="C1098">
        <f ca="1">INDIRECT(CONCATENATE("'Flight Input'!",Analysis!$B$2,A1098+2))</f>
        <v>9.8416470599999997</v>
      </c>
      <c r="D1098">
        <f t="shared" si="2311"/>
        <v>2.5800000003073364E-2</v>
      </c>
      <c r="F1098">
        <f t="shared" ca="1" si="2317"/>
        <v>254.84398243042929</v>
      </c>
      <c r="G1098">
        <f t="shared" ca="1" si="2318"/>
        <v>3294.7473099580066</v>
      </c>
      <c r="I1098">
        <f>SUM(D$2:D1098)/COUNT(D$2:D1098)</f>
        <v>2.3556008211680753E-2</v>
      </c>
      <c r="J1098">
        <f t="shared" si="2312"/>
        <v>1.0952619718598959</v>
      </c>
      <c r="L1098">
        <f ca="1">VARA(C$2:C1098)</f>
        <v>0.15652396835369126</v>
      </c>
      <c r="M1098">
        <f t="shared" ca="1" si="2313"/>
        <v>-5.456584113467903E-3</v>
      </c>
      <c r="N1098">
        <f t="shared" ca="1" si="2319"/>
        <v>-0.25627674415555191</v>
      </c>
      <c r="O1098" t="b">
        <f ca="1">IF(OR(O1097,M1098*MIN((B1098-B$2)*Analysis!$B$19,1)&gt;Analysis!$B$18),TRUE,FALSE)</f>
        <v>1</v>
      </c>
      <c r="P1098" t="b">
        <f>IF(OR('Flight Input'!N1098=3,'Flight Input'!N1098=9),TRUE,FALSE)</f>
        <v>0</v>
      </c>
      <c r="Q1098">
        <f ca="1">IF(O1098,Q1097,SUM(C$2:C1098)/COUNT(C$2:C1098))+(Analysis!$D$14-500)/1000000</f>
        <v>9.91296436411732</v>
      </c>
      <c r="R1098">
        <f t="shared" ca="1" si="2314"/>
        <v>-7.131730411732029E-2</v>
      </c>
      <c r="S1098">
        <f t="shared" ca="1" si="2320"/>
        <v>5.2555525632374716E-3</v>
      </c>
      <c r="T1098">
        <f>IF(P1098,T1097+S1098*$D1098,0)</f>
        <v>0</v>
      </c>
      <c r="U1098">
        <f>IF($P1098,T1098*Analysis!$B$28+Analysis!$B$29,0)</f>
        <v>0</v>
      </c>
      <c r="V1098">
        <f>U1098-'Flight Input'!$U1098</f>
        <v>0</v>
      </c>
      <c r="W1098">
        <f ca="1">MEDIAN2(R1098,Analysis!$B$5,2)</f>
        <v>-7.131730411732029E-2</v>
      </c>
      <c r="X1098">
        <f t="shared" ref="X1098:Y1098" ca="1" si="2333">X1097+W1098*$D1098</f>
        <v>5.2555525632374716E-3</v>
      </c>
      <c r="Y1098">
        <f t="shared" ca="1" si="2333"/>
        <v>-0.65058395556834903</v>
      </c>
      <c r="AA1098">
        <f ca="1">AVERAGE2(W1098,Analysis!$B$6,2)</f>
        <v>-7.131730411732029E-2</v>
      </c>
      <c r="AB1098">
        <f t="shared" ref="AB1098:AC1098" ca="1" si="2334">AB1097+AA1098*$D1098</f>
        <v>5.2555525632374716E-3</v>
      </c>
      <c r="AC1098">
        <f t="shared" ca="1" si="2334"/>
        <v>-0.65058395556834903</v>
      </c>
      <c r="AF1098">
        <f ca="1">IF(B1098&gt;0,C1098-Analysis!$B$14,0)</f>
        <v>-1.1520331457152366E-2</v>
      </c>
      <c r="AG1098">
        <f ca="1">IF(B1098&gt;0,AG1097+AF1098*$D1098,0)</f>
        <v>0.46096641571349173</v>
      </c>
      <c r="AH1098">
        <f ca="1">IF(B1098&gt;0,AH1097+AG1098*$D1098,0)</f>
        <v>1.6790577316207698</v>
      </c>
      <c r="AI1098">
        <f ca="1">IF(AND(B1098&gt;Analysis!$B$39,B1098&lt;Analysis!$B$40),FilterInput(AF1098,Analysis!$B$34,Analysis!$B$35),0)</f>
        <v>0</v>
      </c>
      <c r="AJ1098">
        <f ca="1">MEDIAN2(AI1098,Analysis!$B$5,2)</f>
        <v>0</v>
      </c>
      <c r="AK1098">
        <f ca="1">AVERAGE2(AJ1098,Analysis!$B$6,2)</f>
        <v>0</v>
      </c>
      <c r="AL1098">
        <f ca="1">INTEGRAL2(R1098,$B1098,AL1097,R1097,$B1097,Analysis!$B$22)</f>
        <v>5.2555525632373883E-3</v>
      </c>
      <c r="AM1098">
        <f>IF(AND(B1098&lt;Analysis!$B$40,B1098&gt;0),INTEGRAL2(AL1098,$B1098,AM1097,AL1097,$B1097,Analysis!$B$23),0)</f>
        <v>0</v>
      </c>
      <c r="AN1098">
        <f>IF($P1098,AM1098*Analysis!$B$30+Analysis!$B$31,0)</f>
        <v>0</v>
      </c>
      <c r="AO1098">
        <f>AN1098-'Flight Input'!$U1098</f>
        <v>0</v>
      </c>
      <c r="AQ1098">
        <f>Analysis!$B$36*'Flight Input'!U1098+IF('Flight Input'!U1098 &gt; 0,Analysis!$B$37,0)</f>
        <v>0</v>
      </c>
      <c r="AR1098">
        <f ca="1">_xlfn.COVARIANCE.P($AN$102:$AN$1102,'Flight Input'!U1098:U2098)</f>
        <v>0</v>
      </c>
    </row>
    <row r="1099" spans="1:44" x14ac:dyDescent="0.3">
      <c r="A1099">
        <v>1097</v>
      </c>
      <c r="B1099">
        <f>'Flight Input'!M1099</f>
        <v>25.889815000002272</v>
      </c>
      <c r="C1099">
        <f ca="1">INDIRECT(CONCATENATE("'Flight Input'!",Analysis!$B$2,A1099+2))</f>
        <v>9.8486219700000017</v>
      </c>
      <c r="D1099">
        <f t="shared" si="2311"/>
        <v>1.9830000004731119E-2</v>
      </c>
      <c r="F1099">
        <f t="shared" ca="1" si="2317"/>
        <v>255.039280604141</v>
      </c>
      <c r="G1099">
        <f t="shared" ca="1" si="2318"/>
        <v>3299.8047388935934</v>
      </c>
      <c r="I1099">
        <f>SUM(D$2:D1099)/COUNT(D$2:D1099)</f>
        <v>2.3552611668192194E-2</v>
      </c>
      <c r="J1099">
        <f t="shared" si="2312"/>
        <v>0.84194484603639674</v>
      </c>
      <c r="L1099">
        <f ca="1">VARA(C$2:C1099)</f>
        <v>0.15638286729850712</v>
      </c>
      <c r="M1099">
        <f t="shared" ca="1" si="2313"/>
        <v>-7.1155348033522534E-3</v>
      </c>
      <c r="N1099">
        <f t="shared" ca="1" si="2319"/>
        <v>0.35173524953797042</v>
      </c>
      <c r="O1099" t="b">
        <f ca="1">IF(OR(O1098,M1099*MIN((B1099-B$2)*Analysis!$B$19,1)&gt;Analysis!$B$18),TRUE,FALSE)</f>
        <v>1</v>
      </c>
      <c r="P1099" t="b">
        <f>IF(OR('Flight Input'!N1099=3,'Flight Input'!N1099=9),TRUE,FALSE)</f>
        <v>0</v>
      </c>
      <c r="Q1099">
        <f ca="1">IF(O1099,Q1098,SUM(C$2:C1099)/COUNT(C$2:C1099))+(Analysis!$D$14-500)/1000000</f>
        <v>9.9130743641173193</v>
      </c>
      <c r="R1099">
        <f t="shared" ca="1" si="2314"/>
        <v>-6.4452394117317624E-2</v>
      </c>
      <c r="S1099">
        <f t="shared" ca="1" si="2320"/>
        <v>3.9774615875861306E-3</v>
      </c>
      <c r="T1099">
        <f>IF(P1099,T1098+S1099*$D1099,0)</f>
        <v>0</v>
      </c>
      <c r="U1099">
        <f>IF($P1099,T1099*Analysis!$B$28+Analysis!$B$29,0)</f>
        <v>0</v>
      </c>
      <c r="V1099">
        <f>U1099-'Flight Input'!$U1099</f>
        <v>0</v>
      </c>
      <c r="W1099">
        <f ca="1">MEDIAN2(R1099,Analysis!$B$5,2)</f>
        <v>-6.4452394117317624E-2</v>
      </c>
      <c r="X1099">
        <f t="shared" ref="X1099:Y1099" ca="1" si="2335">X1098+W1099*$D1099</f>
        <v>3.9774615875861306E-3</v>
      </c>
      <c r="Y1099">
        <f t="shared" ca="1" si="2335"/>
        <v>-0.65050508250504835</v>
      </c>
      <c r="AA1099">
        <f ca="1">AVERAGE2(W1099,Analysis!$B$6,2)</f>
        <v>-6.4452394117317624E-2</v>
      </c>
      <c r="AB1099">
        <f t="shared" ref="AB1099:AC1099" ca="1" si="2336">AB1098+AA1099*$D1099</f>
        <v>3.9774615875861306E-3</v>
      </c>
      <c r="AC1099">
        <f t="shared" ca="1" si="2336"/>
        <v>-0.65050508250504835</v>
      </c>
      <c r="AF1099">
        <f ca="1">IF(B1099&gt;0,C1099-Analysis!$B$14,0)</f>
        <v>-4.5454214571503115E-3</v>
      </c>
      <c r="AG1099">
        <f ca="1">IF(B1099&gt;0,AG1098+AF1099*$D1099,0)</f>
        <v>0.46087628000597491</v>
      </c>
      <c r="AH1099">
        <f ca="1">IF(B1099&gt;0,AH1098+AG1099*$D1099,0)</f>
        <v>1.6881969082554686</v>
      </c>
      <c r="AI1099">
        <f ca="1">IF(AND(B1099&gt;Analysis!$B$39,B1099&lt;Analysis!$B$40),FilterInput(AF1099,Analysis!$B$34,Analysis!$B$35),0)</f>
        <v>0</v>
      </c>
      <c r="AJ1099">
        <f ca="1">MEDIAN2(AI1099,Analysis!$B$5,2)</f>
        <v>0</v>
      </c>
      <c r="AK1099">
        <f ca="1">AVERAGE2(AJ1099,Analysis!$B$6,2)</f>
        <v>0</v>
      </c>
      <c r="AL1099">
        <f ca="1">INTEGRAL2(R1099,$B1099,AL1098,R1098,$B1098,Analysis!$B$22)</f>
        <v>3.9774615875860482E-3</v>
      </c>
      <c r="AM1099">
        <f>IF(AND(B1099&lt;Analysis!$B$40,B1099&gt;0),INTEGRAL2(AL1099,$B1099,AM1098,AL1098,$B1098,Analysis!$B$23),0)</f>
        <v>0</v>
      </c>
      <c r="AN1099">
        <f>IF($P1099,AM1099*Analysis!$B$30+Analysis!$B$31,0)</f>
        <v>0</v>
      </c>
      <c r="AO1099">
        <f>AN1099-'Flight Input'!$U1099</f>
        <v>0</v>
      </c>
      <c r="AQ1099">
        <f>Analysis!$B$36*'Flight Input'!U1099+IF('Flight Input'!U1099 &gt; 0,Analysis!$B$37,0)</f>
        <v>0</v>
      </c>
      <c r="AR1099">
        <f ca="1">_xlfn.COVARIANCE.P($AN$102:$AN$1102,'Flight Input'!U1099:U2099)</f>
        <v>0</v>
      </c>
    </row>
    <row r="1100" spans="1:44" x14ac:dyDescent="0.3">
      <c r="A1100">
        <v>1098</v>
      </c>
      <c r="B1100">
        <f>'Flight Input'!M1100</f>
        <v>25.910757000005106</v>
      </c>
      <c r="C1100">
        <f ca="1">INDIRECT(CONCATENATE("'Flight Input'!",Analysis!$B$2,A1100+2))</f>
        <v>9.8318664900000012</v>
      </c>
      <c r="D1100">
        <f t="shared" si="2311"/>
        <v>2.0942000002833083E-2</v>
      </c>
      <c r="F1100">
        <f t="shared" ca="1" si="2317"/>
        <v>255.24517955220244</v>
      </c>
      <c r="G1100">
        <f t="shared" ca="1" si="2318"/>
        <v>3305.1500834444987</v>
      </c>
      <c r="I1100">
        <f>SUM(D$2:D1100)/COUNT(D$2:D1100)</f>
        <v>2.3550234061939589E-2</v>
      </c>
      <c r="J1100">
        <f t="shared" si="2312"/>
        <v>0.88924806215315844</v>
      </c>
      <c r="L1100">
        <f ca="1">VARA(C$2:C1100)</f>
        <v>0.15624354576727503</v>
      </c>
      <c r="M1100">
        <f t="shared" ca="1" si="2313"/>
        <v>-6.6527328437224796E-3</v>
      </c>
      <c r="N1100">
        <f t="shared" ca="1" si="2319"/>
        <v>-0.80008977164233441</v>
      </c>
      <c r="O1100" t="b">
        <f ca="1">IF(OR(O1099,M1100*MIN((B1100-B$2)*Analysis!$B$19,1)&gt;Analysis!$B$18),TRUE,FALSE)</f>
        <v>1</v>
      </c>
      <c r="P1100" t="b">
        <f>IF(OR('Flight Input'!N1100=3,'Flight Input'!N1100=9),TRUE,FALSE)</f>
        <v>0</v>
      </c>
      <c r="Q1100">
        <f ca="1">IF(O1100,Q1099,SUM(C$2:C1100)/COUNT(C$2:C1100))+(Analysis!$D$14-500)/1000000</f>
        <v>9.9131843641173187</v>
      </c>
      <c r="R1100">
        <f t="shared" ca="1" si="2314"/>
        <v>-8.1317874117317501E-2</v>
      </c>
      <c r="S1100">
        <f t="shared" ca="1" si="2320"/>
        <v>2.2745026675908874E-3</v>
      </c>
      <c r="T1100">
        <f>IF(P1100,T1099+S1100*$D1100,0)</f>
        <v>0</v>
      </c>
      <c r="U1100">
        <f>IF($P1100,T1100*Analysis!$B$28+Analysis!$B$29,0)</f>
        <v>0</v>
      </c>
      <c r="V1100">
        <f>U1100-'Flight Input'!$U1100</f>
        <v>0</v>
      </c>
      <c r="W1100">
        <f ca="1">MEDIAN2(R1100,Analysis!$B$5,2)</f>
        <v>-8.1317874117317501E-2</v>
      </c>
      <c r="X1100">
        <f t="shared" ref="X1100:Y1100" ca="1" si="2337">X1099+W1100*$D1100</f>
        <v>2.2745026675908874E-3</v>
      </c>
      <c r="Y1100">
        <f t="shared" ca="1" si="2337"/>
        <v>-0.65045744987017717</v>
      </c>
      <c r="AA1100">
        <f ca="1">AVERAGE2(W1100,Analysis!$B$6,2)</f>
        <v>-8.1317874117317501E-2</v>
      </c>
      <c r="AB1100">
        <f t="shared" ref="AB1100:AC1100" ca="1" si="2338">AB1099+AA1100*$D1100</f>
        <v>2.2745026675908874E-3</v>
      </c>
      <c r="AC1100">
        <f t="shared" ca="1" si="2338"/>
        <v>-0.65045744987017717</v>
      </c>
      <c r="AF1100">
        <f ca="1">IF(B1100&gt;0,C1100-Analysis!$B$14,0)</f>
        <v>-2.13009014571508E-2</v>
      </c>
      <c r="AG1100">
        <f ca="1">IF(B1100&gt;0,AG1099+AF1100*$D1100,0)</f>
        <v>0.46043019652759892</v>
      </c>
      <c r="AH1100">
        <f ca="1">IF(B1100&gt;0,AH1099+AG1100*$D1100,0)</f>
        <v>1.697839237432454</v>
      </c>
      <c r="AI1100">
        <f ca="1">IF(AND(B1100&gt;Analysis!$B$39,B1100&lt;Analysis!$B$40),FilterInput(AF1100,Analysis!$B$34,Analysis!$B$35),0)</f>
        <v>0</v>
      </c>
      <c r="AJ1100">
        <f ca="1">MEDIAN2(AI1100,Analysis!$B$5,2)</f>
        <v>0</v>
      </c>
      <c r="AK1100">
        <f ca="1">AVERAGE2(AJ1100,Analysis!$B$6,2)</f>
        <v>0</v>
      </c>
      <c r="AL1100">
        <f ca="1">INTEGRAL2(R1100,$B1100,AL1099,R1099,$B1099,Analysis!$B$22)</f>
        <v>2.274502667590805E-3</v>
      </c>
      <c r="AM1100">
        <f>IF(AND(B1100&lt;Analysis!$B$40,B1100&gt;0),INTEGRAL2(AL1100,$B1100,AM1099,AL1099,$B1099,Analysis!$B$23),0)</f>
        <v>0</v>
      </c>
      <c r="AN1100">
        <f>IF($P1100,AM1100*Analysis!$B$30+Analysis!$B$31,0)</f>
        <v>0</v>
      </c>
      <c r="AO1100">
        <f>AN1100-'Flight Input'!$U1100</f>
        <v>0</v>
      </c>
      <c r="AQ1100">
        <f>Analysis!$B$36*'Flight Input'!U1100+IF('Flight Input'!U1100 &gt; 0,Analysis!$B$37,0)</f>
        <v>0</v>
      </c>
      <c r="AR1100">
        <f ca="1">_xlfn.COVARIANCE.P($AN$102:$AN$1102,'Flight Input'!U1100:U2100)</f>
        <v>0</v>
      </c>
    </row>
    <row r="1101" spans="1:44" x14ac:dyDescent="0.3">
      <c r="A1101">
        <v>1099</v>
      </c>
      <c r="B1101">
        <f>'Flight Input'!M1101</f>
        <v>25.929401000001235</v>
      </c>
      <c r="C1101">
        <f ca="1">INDIRECT(CONCATENATE("'Flight Input'!",Analysis!$B$2,A1101+2))</f>
        <v>9.7725454200000001</v>
      </c>
      <c r="D1101">
        <f t="shared" si="2311"/>
        <v>1.8643999996129423E-2</v>
      </c>
      <c r="F1101">
        <f t="shared" ca="1" si="2317"/>
        <v>255.42737888897508</v>
      </c>
      <c r="G1101">
        <f t="shared" ca="1" si="2318"/>
        <v>3309.9122714955161</v>
      </c>
      <c r="I1101">
        <f>SUM(D$2:D1101)/COUNT(D$2:D1101)</f>
        <v>2.3545769790724112E-2</v>
      </c>
      <c r="J1101">
        <f t="shared" si="2312"/>
        <v>0.79181951415639218</v>
      </c>
      <c r="L1101">
        <f ca="1">VARA(C$2:C1101)</f>
        <v>0.15611396465044486</v>
      </c>
      <c r="M1101">
        <f t="shared" ca="1" si="2313"/>
        <v>-6.9502851779165284E-3</v>
      </c>
      <c r="N1101">
        <f t="shared" ca="1" si="2319"/>
        <v>-3.1817780525807984</v>
      </c>
      <c r="O1101" t="b">
        <f ca="1">IF(OR(O1100,M1101*MIN((B1101-B$2)*Analysis!$B$19,1)&gt;Analysis!$B$18),TRUE,FALSE)</f>
        <v>1</v>
      </c>
      <c r="P1101" t="b">
        <f>IF(OR('Flight Input'!N1101=3,'Flight Input'!N1101=9),TRUE,FALSE)</f>
        <v>0</v>
      </c>
      <c r="Q1101">
        <f ca="1">IF(O1101,Q1100,SUM(C$2:C1101)/COUNT(C$2:C1101))+(Analysis!$D$14-500)/1000000</f>
        <v>9.9132943641173181</v>
      </c>
      <c r="R1101">
        <f t="shared" ca="1" si="2314"/>
        <v>-0.14074894411731798</v>
      </c>
      <c r="S1101">
        <f t="shared" ca="1" si="2320"/>
        <v>-3.4962064598760946E-4</v>
      </c>
      <c r="T1101">
        <f>IF(P1101,T1100+S1101*$D1101,0)</f>
        <v>0</v>
      </c>
      <c r="U1101">
        <f>IF($P1101,T1101*Analysis!$B$28+Analysis!$B$29,0)</f>
        <v>0</v>
      </c>
      <c r="V1101">
        <f>U1101-'Flight Input'!$U1101</f>
        <v>0</v>
      </c>
      <c r="W1101">
        <f ca="1">MEDIAN2(R1101,Analysis!$B$5,2)</f>
        <v>-0.14074894411731798</v>
      </c>
      <c r="X1101">
        <f t="shared" ref="X1101:Y1101" ca="1" si="2339">X1100+W1101*$D1101</f>
        <v>-3.4962064598760946E-4</v>
      </c>
      <c r="Y1101">
        <f t="shared" ca="1" si="2339"/>
        <v>-0.65046396819749963</v>
      </c>
      <c r="AA1101">
        <f ca="1">AVERAGE2(W1101,Analysis!$B$6,2)</f>
        <v>-0.14074894411731798</v>
      </c>
      <c r="AB1101">
        <f t="shared" ref="AB1101:AC1101" ca="1" si="2340">AB1100+AA1101*$D1101</f>
        <v>-3.4962064598760946E-4</v>
      </c>
      <c r="AC1101">
        <f t="shared" ca="1" si="2340"/>
        <v>-0.65046396819749963</v>
      </c>
      <c r="AF1101">
        <f ca="1">IF(B1101&gt;0,C1101-Analysis!$B$14,0)</f>
        <v>-8.0621971457151886E-2</v>
      </c>
      <c r="AG1101">
        <f ca="1">IF(B1101&gt;0,AG1100+AF1101*$D1101,0)</f>
        <v>0.45892708049206382</v>
      </c>
      <c r="AH1101">
        <f ca="1">IF(B1101&gt;0,AH1100+AG1101*$D1101,0)</f>
        <v>1.7063954739193719</v>
      </c>
      <c r="AI1101">
        <f ca="1">IF(AND(B1101&gt;Analysis!$B$39,B1101&lt;Analysis!$B$40),FilterInput(AF1101,Analysis!$B$34,Analysis!$B$35),0)</f>
        <v>0</v>
      </c>
      <c r="AJ1101">
        <f ca="1">MEDIAN2(AI1101,Analysis!$B$5,2)</f>
        <v>0</v>
      </c>
      <c r="AK1101">
        <f ca="1">AVERAGE2(AJ1101,Analysis!$B$6,2)</f>
        <v>0</v>
      </c>
      <c r="AL1101">
        <f ca="1">INTEGRAL2(R1101,$B1101,AL1100,R1100,$B1100,Analysis!$B$22)</f>
        <v>-3.4962064598769181E-4</v>
      </c>
      <c r="AM1101">
        <f>IF(AND(B1101&lt;Analysis!$B$40,B1101&gt;0),INTEGRAL2(AL1101,$B1101,AM1100,AL1100,$B1100,Analysis!$B$23),0)</f>
        <v>0</v>
      </c>
      <c r="AN1101">
        <f>IF($P1101,AM1101*Analysis!$B$30+Analysis!$B$31,0)</f>
        <v>0</v>
      </c>
      <c r="AO1101">
        <f>AN1101-'Flight Input'!$U1101</f>
        <v>0</v>
      </c>
      <c r="AQ1101">
        <f>Analysis!$B$36*'Flight Input'!U1101+IF('Flight Input'!U1101 &gt; 0,Analysis!$B$37,0)</f>
        <v>0</v>
      </c>
      <c r="AR1101">
        <f ca="1">_xlfn.COVARIANCE.P($AN$102:$AN$1102,'Flight Input'!U1101:U2101)</f>
        <v>0</v>
      </c>
    </row>
    <row r="1102" spans="1:44" x14ac:dyDescent="0.3">
      <c r="A1102">
        <v>1100</v>
      </c>
      <c r="B1102">
        <f>'Flight Input'!M1102</f>
        <v>25.94962499999383</v>
      </c>
      <c r="C1102">
        <f ca="1">INDIRECT(CONCATENATE("'Flight Input'!",Analysis!$B$2,A1102+2))</f>
        <v>9.7986302100000007</v>
      </c>
      <c r="D1102">
        <f t="shared" si="2311"/>
        <v>2.0223999992595054E-2</v>
      </c>
      <c r="F1102">
        <f t="shared" ca="1" si="2317"/>
        <v>255.62554638626958</v>
      </c>
      <c r="G1102">
        <f t="shared" ca="1" si="2318"/>
        <v>3315.0820425437391</v>
      </c>
      <c r="I1102">
        <f>SUM(D$2:D1102)/COUNT(D$2:D1102)</f>
        <v>2.3542749999998541E-2</v>
      </c>
      <c r="J1102">
        <f t="shared" si="2312"/>
        <v>0.85903303533343844</v>
      </c>
      <c r="L1102">
        <f ca="1">VARA(C$2:C1102)</f>
        <v>0.15597964365245767</v>
      </c>
      <c r="M1102">
        <f t="shared" ca="1" si="2313"/>
        <v>-6.6416632731589884E-3</v>
      </c>
      <c r="N1102">
        <f t="shared" ca="1" si="2319"/>
        <v>1.2897938098077224</v>
      </c>
      <c r="O1102" t="b">
        <f ca="1">IF(OR(O1101,M1102*MIN((B1102-B$2)*Analysis!$B$19,1)&gt;Analysis!$B$18),TRUE,FALSE)</f>
        <v>1</v>
      </c>
      <c r="P1102" t="b">
        <f>IF(OR('Flight Input'!N1102=3,'Flight Input'!N1102=9),TRUE,FALSE)</f>
        <v>0</v>
      </c>
      <c r="Q1102">
        <f ca="1">IF(O1102,Q1101,SUM(C$2:C1102)/COUNT(C$2:C1102))+(Analysis!$D$14-500)/1000000</f>
        <v>9.9134043641173175</v>
      </c>
      <c r="R1102">
        <f t="shared" ca="1" si="2314"/>
        <v>-0.11477415411731684</v>
      </c>
      <c r="S1102">
        <f t="shared" ca="1" si="2320"/>
        <v>-2.6708131380063288E-3</v>
      </c>
      <c r="T1102">
        <f>IF(P1102,T1101+S1102*$D1102,0)</f>
        <v>0</v>
      </c>
      <c r="U1102">
        <f>IF($P1102,T1102*Analysis!$B$28+Analysis!$B$29,0)</f>
        <v>0</v>
      </c>
      <c r="V1102">
        <f>U1102-'Flight Input'!$U1102</f>
        <v>0</v>
      </c>
      <c r="W1102">
        <f ca="1">MEDIAN2(R1102,Analysis!$B$5,2)</f>
        <v>-0.11477415411731684</v>
      </c>
      <c r="X1102">
        <f t="shared" ref="X1102:Y1102" ca="1" si="2341">X1101+W1102*$D1102</f>
        <v>-2.6708131380063288E-3</v>
      </c>
      <c r="Y1102">
        <f t="shared" ca="1" si="2341"/>
        <v>-0.65051798272238293</v>
      </c>
      <c r="AA1102">
        <f ca="1">AVERAGE2(W1102,Analysis!$B$6,2)</f>
        <v>-0.11477415411731684</v>
      </c>
      <c r="AB1102">
        <f t="shared" ref="AB1102:AC1102" ca="1" si="2342">AB1101+AA1102*$D1102</f>
        <v>-2.6708131380063288E-3</v>
      </c>
      <c r="AC1102">
        <f t="shared" ca="1" si="2342"/>
        <v>-0.65051798272238293</v>
      </c>
      <c r="AF1102">
        <f ca="1">IF(B1102&gt;0,C1102-Analysis!$B$14,0)</f>
        <v>-5.4537181457151362E-2</v>
      </c>
      <c r="AG1102">
        <f ca="1">IF(B1102&gt;0,AG1101+AF1102*$D1102,0)</f>
        <v>0.45782412053467825</v>
      </c>
      <c r="AH1102">
        <f ca="1">IF(B1102&gt;0,AH1101+AG1102*$D1102,0)</f>
        <v>1.7156545089296751</v>
      </c>
      <c r="AI1102">
        <f ca="1">IF(AND(B1102&gt;Analysis!$B$39,B1102&lt;Analysis!$B$40),FilterInput(AF1102,Analysis!$B$34,Analysis!$B$35),0)</f>
        <v>0</v>
      </c>
      <c r="AJ1102">
        <f ca="1">MEDIAN2(AI1102,Analysis!$B$5,2)</f>
        <v>0</v>
      </c>
      <c r="AK1102">
        <f ca="1">AVERAGE2(AJ1102,Analysis!$B$6,2)</f>
        <v>0</v>
      </c>
      <c r="AL1102">
        <f ca="1">INTEGRAL2(R1102,$B1102,AL1101,R1101,$B1101,Analysis!$B$22)</f>
        <v>-2.6708131380064112E-3</v>
      </c>
      <c r="AM1102">
        <f>IF(AND(B1102&lt;Analysis!$B$40,B1102&gt;0),INTEGRAL2(AL1102,$B1102,AM1101,AL1101,$B1101,Analysis!$B$23),0)</f>
        <v>0</v>
      </c>
      <c r="AN1102">
        <f>IF($P1102,AM1102*Analysis!$B$30+Analysis!$B$31,0)</f>
        <v>0</v>
      </c>
      <c r="AO1102">
        <f>AN1102-'Flight Input'!$U1102</f>
        <v>0</v>
      </c>
      <c r="AQ1102">
        <f>Analysis!$B$36*'Flight Input'!U1102+IF('Flight Input'!U1102 &gt; 0,Analysis!$B$37,0)</f>
        <v>0</v>
      </c>
      <c r="AR1102">
        <f ca="1">_xlfn.COVARIANCE.P($AN$102:$AN$1102,'Flight Input'!U1102:U2102)</f>
        <v>0</v>
      </c>
    </row>
    <row r="1103" spans="1:44" x14ac:dyDescent="0.3">
      <c r="A1103">
        <v>1101</v>
      </c>
      <c r="B1103">
        <f>'Flight Input'!M1103</f>
        <v>25.972777999995742</v>
      </c>
      <c r="C1103">
        <f ca="1">INDIRECT(CONCATENATE("'Flight Input'!",Analysis!$B$2,A1103+2))</f>
        <v>9.8402736599999994</v>
      </c>
      <c r="D1103">
        <f t="shared" si="2311"/>
        <v>2.3153000001912005E-2</v>
      </c>
      <c r="F1103">
        <f t="shared" ca="1" si="2317"/>
        <v>255.85337824233838</v>
      </c>
      <c r="G1103">
        <f t="shared" ca="1" si="2318"/>
        <v>3321.0058158106731</v>
      </c>
      <c r="I1103">
        <f>SUM(D$2:D1103)/COUNT(D$2:D1103)</f>
        <v>2.3542396003633337E-2</v>
      </c>
      <c r="J1103">
        <f t="shared" si="2312"/>
        <v>0.98345979730944821</v>
      </c>
      <c r="L1103">
        <f ca="1">VARA(C$2:C1103)</f>
        <v>0.15584021899341582</v>
      </c>
      <c r="M1103">
        <f t="shared" ca="1" si="2313"/>
        <v>-6.0218830834161494E-3</v>
      </c>
      <c r="N1103">
        <f t="shared" ca="1" si="2319"/>
        <v>1.7986200490890909</v>
      </c>
      <c r="O1103" t="b">
        <f ca="1">IF(OR(O1102,M1103*MIN((B1103-B$2)*Analysis!$B$19,1)&gt;Analysis!$B$18),TRUE,FALSE)</f>
        <v>1</v>
      </c>
      <c r="P1103" t="b">
        <f>IF(OR('Flight Input'!N1103=3,'Flight Input'!N1103=9),TRUE,FALSE)</f>
        <v>0</v>
      </c>
      <c r="Q1103">
        <f ca="1">IF(O1103,Q1102,SUM(C$2:C1103)/COUNT(C$2:C1103))+(Analysis!$D$14-500)/1000000</f>
        <v>9.9135143641173169</v>
      </c>
      <c r="R1103">
        <f t="shared" ca="1" si="2314"/>
        <v>-7.3240704117317534E-2</v>
      </c>
      <c r="S1103">
        <f t="shared" ca="1" si="2320"/>
        <v>-4.3665551605746181E-3</v>
      </c>
      <c r="T1103">
        <f>IF(P1103,T1102+S1103*$D1103,0)</f>
        <v>0</v>
      </c>
      <c r="U1103">
        <f>IF($P1103,T1103*Analysis!$B$28+Analysis!$B$29,0)</f>
        <v>0</v>
      </c>
      <c r="V1103">
        <f>U1103-'Flight Input'!$U1103</f>
        <v>0</v>
      </c>
      <c r="W1103">
        <f ca="1">MEDIAN2(R1103,Analysis!$B$5,2)</f>
        <v>-7.3240704117317534E-2</v>
      </c>
      <c r="X1103">
        <f t="shared" ref="X1103:Y1103" ca="1" si="2343">X1102+W1103*$D1103</f>
        <v>-4.3665551605746181E-3</v>
      </c>
      <c r="Y1103">
        <f t="shared" ca="1" si="2343"/>
        <v>-0.65061908157402404</v>
      </c>
      <c r="AA1103">
        <f ca="1">AVERAGE2(W1103,Analysis!$B$6,2)</f>
        <v>-7.3240704117317534E-2</v>
      </c>
      <c r="AB1103">
        <f t="shared" ref="AB1103:AC1103" ca="1" si="2344">AB1102+AA1103*$D1103</f>
        <v>-4.3665551605746181E-3</v>
      </c>
      <c r="AC1103">
        <f t="shared" ca="1" si="2344"/>
        <v>-0.65061908157402404</v>
      </c>
      <c r="AF1103">
        <f ca="1">IF(B1103&gt;0,C1103-Analysis!$B$14,0)</f>
        <v>-1.2893731457152668E-2</v>
      </c>
      <c r="AG1103">
        <f ca="1">IF(B1103&gt;0,AG1102+AF1103*$D1103,0)</f>
        <v>0.45752559197022613</v>
      </c>
      <c r="AH1103">
        <f ca="1">IF(B1103&gt;0,AH1102+AG1103*$D1103,0)</f>
        <v>1.7262475989614365</v>
      </c>
      <c r="AI1103">
        <f ca="1">IF(AND(B1103&gt;Analysis!$B$39,B1103&lt;Analysis!$B$40),FilterInput(AF1103,Analysis!$B$34,Analysis!$B$35),0)</f>
        <v>0</v>
      </c>
      <c r="AJ1103">
        <f ca="1">MEDIAN2(AI1103,Analysis!$B$5,2)</f>
        <v>0</v>
      </c>
      <c r="AK1103">
        <f ca="1">AVERAGE2(AJ1103,Analysis!$B$6,2)</f>
        <v>0</v>
      </c>
      <c r="AL1103">
        <f ca="1">INTEGRAL2(R1103,$B1103,AL1102,R1102,$B1102,Analysis!$B$22)</f>
        <v>-4.3665551605747005E-3</v>
      </c>
      <c r="AM1103">
        <f>IF(AND(B1103&lt;Analysis!$B$40,B1103&gt;0),INTEGRAL2(AL1103,$B1103,AM1102,AL1102,$B1102,Analysis!$B$23),0)</f>
        <v>0</v>
      </c>
      <c r="AN1103">
        <f>IF($P1103,AM1103*Analysis!$B$30+Analysis!$B$31,0)</f>
        <v>0</v>
      </c>
      <c r="AO1103">
        <f>AN1103-'Flight Input'!$U1103</f>
        <v>0</v>
      </c>
      <c r="AQ1103">
        <f>Analysis!$B$36*'Flight Input'!U1103+IF('Flight Input'!U1103 &gt; 0,Analysis!$B$37,0)</f>
        <v>0</v>
      </c>
      <c r="AR1103">
        <f ca="1">_xlfn.COVARIANCE.P($AN$102:$AN$1102,'Flight Input'!U1103:U2103)</f>
        <v>0</v>
      </c>
    </row>
    <row r="1104" spans="1:44" x14ac:dyDescent="0.3">
      <c r="A1104">
        <v>1102</v>
      </c>
      <c r="B1104">
        <f>'Flight Input'!M1104</f>
        <v>25.990013999995426</v>
      </c>
      <c r="C1104">
        <f ca="1">INDIRECT(CONCATENATE("'Flight Input'!",Analysis!$B$2,A1104+2))</f>
        <v>9.8614534499999991</v>
      </c>
      <c r="D1104">
        <f t="shared" si="2311"/>
        <v>1.7235999999684282E-2</v>
      </c>
      <c r="F1104">
        <f t="shared" ca="1" si="2317"/>
        <v>256.02335025399947</v>
      </c>
      <c r="G1104">
        <f t="shared" ca="1" si="2318"/>
        <v>3325.4186342755702</v>
      </c>
      <c r="I1104">
        <f>SUM(D$2:D1104)/COUNT(D$2:D1104)</f>
        <v>2.353667332123411E-2</v>
      </c>
      <c r="J1104">
        <f t="shared" si="2312"/>
        <v>0.73230399914394262</v>
      </c>
      <c r="L1104">
        <f ca="1">VARA(C$2:C1104)</f>
        <v>0.15569954102754752</v>
      </c>
      <c r="M1104">
        <f t="shared" ca="1" si="2313"/>
        <v>-8.1618685234906337E-3</v>
      </c>
      <c r="N1104">
        <f t="shared" ca="1" si="2319"/>
        <v>1.2288112091197294</v>
      </c>
      <c r="O1104" t="b">
        <f ca="1">IF(OR(O1103,M1104*MIN((B1104-B$2)*Analysis!$B$19,1)&gt;Analysis!$B$18),TRUE,FALSE)</f>
        <v>1</v>
      </c>
      <c r="P1104" t="b">
        <f>IF(OR('Flight Input'!N1104=3,'Flight Input'!N1104=9),TRUE,FALSE)</f>
        <v>0</v>
      </c>
      <c r="Q1104">
        <f ca="1">IF(O1104,Q1103,SUM(C$2:C1104)/COUNT(C$2:C1104))+(Analysis!$D$14-500)/1000000</f>
        <v>9.9136243641173163</v>
      </c>
      <c r="R1104">
        <f t="shared" ca="1" si="2314"/>
        <v>-5.2170914117317224E-2</v>
      </c>
      <c r="S1104">
        <f t="shared" ca="1" si="2320"/>
        <v>-5.2657730362842261E-3</v>
      </c>
      <c r="T1104">
        <f>IF(P1104,T1103+S1104*$D1104,0)</f>
        <v>0</v>
      </c>
      <c r="U1104">
        <f>IF($P1104,T1104*Analysis!$B$28+Analysis!$B$29,0)</f>
        <v>0</v>
      </c>
      <c r="V1104">
        <f>U1104-'Flight Input'!$U1104</f>
        <v>0</v>
      </c>
      <c r="W1104">
        <f ca="1">MEDIAN2(R1104,Analysis!$B$5,2)</f>
        <v>-5.2170914117317224E-2</v>
      </c>
      <c r="X1104">
        <f t="shared" ref="X1104:Y1104" ca="1" si="2345">X1103+W1104*$D1104</f>
        <v>-5.2657730362842261E-3</v>
      </c>
      <c r="Y1104">
        <f t="shared" ca="1" si="2345"/>
        <v>-0.65070984243807573</v>
      </c>
      <c r="AA1104">
        <f ca="1">AVERAGE2(W1104,Analysis!$B$6,2)</f>
        <v>-5.2170914117317224E-2</v>
      </c>
      <c r="AB1104">
        <f t="shared" ref="AB1104:AC1104" ca="1" si="2346">AB1103+AA1104*$D1104</f>
        <v>-5.2657730362842261E-3</v>
      </c>
      <c r="AC1104">
        <f t="shared" ca="1" si="2346"/>
        <v>-0.65070984243807573</v>
      </c>
      <c r="AF1104">
        <f ca="1">IF(B1104&gt;0,C1104-Analysis!$B$14,0)</f>
        <v>8.2860585428470301E-3</v>
      </c>
      <c r="AG1104">
        <f ca="1">IF(B1104&gt;0,AG1103+AF1104*$D1104,0)</f>
        <v>0.45766841047526802</v>
      </c>
      <c r="AH1104">
        <f ca="1">IF(B1104&gt;0,AH1103+AG1104*$D1104,0)</f>
        <v>1.7341359716842437</v>
      </c>
      <c r="AI1104">
        <f ca="1">IF(AND(B1104&gt;Analysis!$B$39,B1104&lt;Analysis!$B$40),FilterInput(AF1104,Analysis!$B$34,Analysis!$B$35),0)</f>
        <v>0</v>
      </c>
      <c r="AJ1104">
        <f ca="1">MEDIAN2(AI1104,Analysis!$B$5,2)</f>
        <v>0</v>
      </c>
      <c r="AK1104">
        <f ca="1">AVERAGE2(AJ1104,Analysis!$B$6,2)</f>
        <v>0</v>
      </c>
      <c r="AL1104">
        <f ca="1">INTEGRAL2(R1104,$B1104,AL1103,R1103,$B1103,Analysis!$B$22)</f>
        <v>-5.2657730362843085E-3</v>
      </c>
      <c r="AM1104">
        <f>IF(AND(B1104&lt;Analysis!$B$40,B1104&gt;0),INTEGRAL2(AL1104,$B1104,AM1103,AL1103,$B1103,Analysis!$B$23),0)</f>
        <v>0</v>
      </c>
      <c r="AN1104">
        <f>IF($P1104,AM1104*Analysis!$B$30+Analysis!$B$31,0)</f>
        <v>0</v>
      </c>
      <c r="AO1104">
        <f>AN1104-'Flight Input'!$U1104</f>
        <v>0</v>
      </c>
      <c r="AQ1104">
        <f>Analysis!$B$36*'Flight Input'!U1104+IF('Flight Input'!U1104 &gt; 0,Analysis!$B$37,0)</f>
        <v>0</v>
      </c>
      <c r="AR1104">
        <f ca="1">_xlfn.COVARIANCE.P($AN$102:$AN$1102,'Flight Input'!U1104:U2104)</f>
        <v>0</v>
      </c>
    </row>
    <row r="1105" spans="1:44" x14ac:dyDescent="0.3">
      <c r="A1105">
        <v>1103</v>
      </c>
      <c r="B1105">
        <f>'Flight Input'!M1105</f>
        <v>26.010427000001073</v>
      </c>
      <c r="C1105">
        <f ca="1">INDIRECT(CONCATENATE("'Flight Input'!",Analysis!$B$2,A1105+2))</f>
        <v>9.8406366300000006</v>
      </c>
      <c r="D1105">
        <f t="shared" si="2311"/>
        <v>2.0413000005646609E-2</v>
      </c>
      <c r="F1105">
        <f t="shared" ca="1" si="2317"/>
        <v>256.22422716958323</v>
      </c>
      <c r="G1105">
        <f t="shared" ca="1" si="2318"/>
        <v>3330.6489394262298</v>
      </c>
      <c r="I1105">
        <f>SUM(D$2:D1105)/COUNT(D$2:D1105)</f>
        <v>2.3533841341800213E-2</v>
      </c>
      <c r="J1105">
        <f t="shared" si="2312"/>
        <v>0.86738920812683284</v>
      </c>
      <c r="L1105">
        <f ca="1">VARA(C$2:C1105)</f>
        <v>0.15556058418328833</v>
      </c>
      <c r="M1105">
        <f t="shared" ca="1" si="2313"/>
        <v>-6.8072720433423788E-3</v>
      </c>
      <c r="N1105">
        <f t="shared" ca="1" si="2319"/>
        <v>-1.0197824912673394</v>
      </c>
      <c r="O1105" t="b">
        <f ca="1">IF(OR(O1104,M1105*MIN((B1105-B$2)*Analysis!$B$19,1)&gt;Analysis!$B$18),TRUE,FALSE)</f>
        <v>1</v>
      </c>
      <c r="P1105" t="b">
        <f>IF(OR('Flight Input'!N1105=3,'Flight Input'!N1105=9),TRUE,FALSE)</f>
        <v>0</v>
      </c>
      <c r="Q1105">
        <f ca="1">IF(O1105,Q1104,SUM(C$2:C1105)/COUNT(C$2:C1105))+(Analysis!$D$14-500)/1000000</f>
        <v>9.9137343641173157</v>
      </c>
      <c r="R1105">
        <f t="shared" ca="1" si="2314"/>
        <v>-7.3097734117315127E-2</v>
      </c>
      <c r="S1105">
        <f t="shared" ca="1" si="2320"/>
        <v>-6.7579170832337346E-3</v>
      </c>
      <c r="T1105">
        <f>IF(P1105,T1104+S1105*$D1105,0)</f>
        <v>0</v>
      </c>
      <c r="U1105">
        <f>IF($P1105,T1105*Analysis!$B$28+Analysis!$B$29,0)</f>
        <v>0</v>
      </c>
      <c r="V1105">
        <f>U1105-'Flight Input'!$U1105</f>
        <v>0</v>
      </c>
      <c r="W1105">
        <f ca="1">MEDIAN2(R1105,Analysis!$B$5,2)</f>
        <v>-7.3097734117315127E-2</v>
      </c>
      <c r="X1105">
        <f t="shared" ref="X1105:Y1105" ca="1" si="2347">X1104+W1105*$D1105</f>
        <v>-6.7579170832337346E-3</v>
      </c>
      <c r="Y1105">
        <f t="shared" ca="1" si="2347"/>
        <v>-0.65084779179953389</v>
      </c>
      <c r="AA1105">
        <f ca="1">AVERAGE2(W1105,Analysis!$B$6,2)</f>
        <v>-7.3097734117315127E-2</v>
      </c>
      <c r="AB1105">
        <f t="shared" ref="AB1105:AC1105" ca="1" si="2348">AB1104+AA1105*$D1105</f>
        <v>-6.7579170832337346E-3</v>
      </c>
      <c r="AC1105">
        <f t="shared" ca="1" si="2348"/>
        <v>-0.65084779179953389</v>
      </c>
      <c r="AF1105">
        <f ca="1">IF(B1105&gt;0,C1105-Analysis!$B$14,0)</f>
        <v>-1.2530761457151485E-2</v>
      </c>
      <c r="AG1105">
        <f ca="1">IF(B1105&gt;0,AG1104+AF1105*$D1105,0)</f>
        <v>0.4574126200415724</v>
      </c>
      <c r="AH1105">
        <f ca="1">IF(B1105&gt;0,AH1104+AG1105*$D1105,0)</f>
        <v>1.7434731354997353</v>
      </c>
      <c r="AI1105">
        <f ca="1">IF(AND(B1105&gt;Analysis!$B$39,B1105&lt;Analysis!$B$40),FilterInput(AF1105,Analysis!$B$34,Analysis!$B$35),0)</f>
        <v>0</v>
      </c>
      <c r="AJ1105">
        <f ca="1">MEDIAN2(AI1105,Analysis!$B$5,2)</f>
        <v>0</v>
      </c>
      <c r="AK1105">
        <f ca="1">AVERAGE2(AJ1105,Analysis!$B$6,2)</f>
        <v>0</v>
      </c>
      <c r="AL1105">
        <f ca="1">INTEGRAL2(R1105,$B1105,AL1104,R1104,$B1104,Analysis!$B$22)</f>
        <v>-6.7579170832338161E-3</v>
      </c>
      <c r="AM1105">
        <f>IF(AND(B1105&lt;Analysis!$B$40,B1105&gt;0),INTEGRAL2(AL1105,$B1105,AM1104,AL1104,$B1104,Analysis!$B$23),0)</f>
        <v>0</v>
      </c>
      <c r="AN1105">
        <f>IF($P1105,AM1105*Analysis!$B$30+Analysis!$B$31,0)</f>
        <v>0</v>
      </c>
      <c r="AO1105">
        <f>AN1105-'Flight Input'!$U1105</f>
        <v>0</v>
      </c>
      <c r="AQ1105">
        <f>Analysis!$B$36*'Flight Input'!U1105+IF('Flight Input'!U1105 &gt; 0,Analysis!$B$37,0)</f>
        <v>0</v>
      </c>
      <c r="AR1105">
        <f ca="1">_xlfn.COVARIANCE.P($AN$102:$AN$1102,'Flight Input'!U1105:U2105)</f>
        <v>0</v>
      </c>
    </row>
    <row r="1106" spans="1:44" x14ac:dyDescent="0.3">
      <c r="A1106">
        <v>1104</v>
      </c>
      <c r="B1106">
        <f>'Flight Input'!M1106</f>
        <v>26.032560000006924</v>
      </c>
      <c r="C1106">
        <f ca="1">INDIRECT(CONCATENATE("'Flight Input'!",Analysis!$B$2,A1106+2))</f>
        <v>9.7838661600000005</v>
      </c>
      <c r="D1106">
        <f t="shared" si="2311"/>
        <v>2.21330000058515E-2</v>
      </c>
      <c r="F1106">
        <f t="shared" ca="1" si="2317"/>
        <v>256.44077347935973</v>
      </c>
      <c r="G1106">
        <f t="shared" ca="1" si="2318"/>
        <v>3336.324743067149</v>
      </c>
      <c r="I1106">
        <f>SUM(D$2:D1106)/COUNT(D$2:D1106)</f>
        <v>2.3532572463778521E-2</v>
      </c>
      <c r="J1106">
        <f t="shared" si="2312"/>
        <v>0.94052615964186448</v>
      </c>
      <c r="L1106">
        <f ca="1">VARA(C$2:C1106)</f>
        <v>0.15542985474274637</v>
      </c>
      <c r="M1106">
        <f t="shared" ca="1" si="2313"/>
        <v>-5.906539579243573E-3</v>
      </c>
      <c r="N1106">
        <f t="shared" ca="1" si="2319"/>
        <v>-2.5649695018746259</v>
      </c>
      <c r="O1106" t="b">
        <f ca="1">IF(OR(O1105,M1106*MIN((B1106-B$2)*Analysis!$B$19,1)&gt;Analysis!$B$18),TRUE,FALSE)</f>
        <v>1</v>
      </c>
      <c r="P1106" t="b">
        <f>IF(OR('Flight Input'!N1106=3,'Flight Input'!N1106=9),TRUE,FALSE)</f>
        <v>0</v>
      </c>
      <c r="Q1106">
        <f ca="1">IF(O1106,Q1105,SUM(C$2:C1106)/COUNT(C$2:C1106))+(Analysis!$D$14-500)/1000000</f>
        <v>9.9138443641173151</v>
      </c>
      <c r="R1106">
        <f t="shared" ca="1" si="2314"/>
        <v>-0.12997820411731453</v>
      </c>
      <c r="S1106">
        <f t="shared" ca="1" si="2320"/>
        <v>-9.6347246757228239E-3</v>
      </c>
      <c r="T1106">
        <f>IF(P1106,T1105+S1106*$D1106,0)</f>
        <v>0</v>
      </c>
      <c r="U1106">
        <f>IF($P1106,T1106*Analysis!$B$28+Analysis!$B$29,0)</f>
        <v>0</v>
      </c>
      <c r="V1106">
        <f>U1106-'Flight Input'!$U1106</f>
        <v>0</v>
      </c>
      <c r="W1106">
        <f ca="1">MEDIAN2(R1106,Analysis!$B$5,2)</f>
        <v>-0.12997820411731453</v>
      </c>
      <c r="X1106">
        <f t="shared" ref="X1106:Y1106" ca="1" si="2349">X1105+W1106*$D1106</f>
        <v>-9.6347246757228239E-3</v>
      </c>
      <c r="Y1106">
        <f t="shared" ca="1" si="2349"/>
        <v>-0.65106103716083807</v>
      </c>
      <c r="AA1106">
        <f ca="1">AVERAGE2(W1106,Analysis!$B$6,2)</f>
        <v>-0.12997820411731453</v>
      </c>
      <c r="AB1106">
        <f t="shared" ref="AB1106:AC1106" ca="1" si="2350">AB1105+AA1106*$D1106</f>
        <v>-9.6347246757228239E-3</v>
      </c>
      <c r="AC1106">
        <f t="shared" ca="1" si="2350"/>
        <v>-0.65106103716083807</v>
      </c>
      <c r="AF1106">
        <f ca="1">IF(B1106&gt;0,C1106-Analysis!$B$14,0)</f>
        <v>-6.9301231457151502E-2</v>
      </c>
      <c r="AG1106">
        <f ca="1">IF(B1106&gt;0,AG1105+AF1106*$D1106,0)</f>
        <v>0.45587877588532577</v>
      </c>
      <c r="AH1106">
        <f ca="1">IF(B1106&gt;0,AH1105+AG1106*$D1106,0)</f>
        <v>1.7535631004490728</v>
      </c>
      <c r="AI1106">
        <f ca="1">IF(AND(B1106&gt;Analysis!$B$39,B1106&lt;Analysis!$B$40),FilterInput(AF1106,Analysis!$B$34,Analysis!$B$35),0)</f>
        <v>0</v>
      </c>
      <c r="AJ1106">
        <f ca="1">MEDIAN2(AI1106,Analysis!$B$5,2)</f>
        <v>0</v>
      </c>
      <c r="AK1106">
        <f ca="1">AVERAGE2(AJ1106,Analysis!$B$6,2)</f>
        <v>0</v>
      </c>
      <c r="AL1106">
        <f ca="1">INTEGRAL2(R1106,$B1106,AL1105,R1105,$B1105,Analysis!$B$22)</f>
        <v>-9.6347246757229055E-3</v>
      </c>
      <c r="AM1106">
        <f>IF(AND(B1106&lt;Analysis!$B$40,B1106&gt;0),INTEGRAL2(AL1106,$B1106,AM1105,AL1105,$B1105,Analysis!$B$23),0)</f>
        <v>0</v>
      </c>
      <c r="AN1106">
        <f>IF($P1106,AM1106*Analysis!$B$30+Analysis!$B$31,0)</f>
        <v>0</v>
      </c>
      <c r="AO1106">
        <f>AN1106-'Flight Input'!$U1106</f>
        <v>0</v>
      </c>
      <c r="AQ1106">
        <f>Analysis!$B$36*'Flight Input'!U1106+IF('Flight Input'!U1106 &gt; 0,Analysis!$B$37,0)</f>
        <v>0</v>
      </c>
      <c r="AR1106">
        <f ca="1">_xlfn.COVARIANCE.P($AN$102:$AN$1102,'Flight Input'!U1106:U2106)</f>
        <v>0</v>
      </c>
    </row>
    <row r="1107" spans="1:44" x14ac:dyDescent="0.3">
      <c r="A1107">
        <v>1105</v>
      </c>
      <c r="B1107">
        <f>'Flight Input'!M1107</f>
        <v>26.051613999996334</v>
      </c>
      <c r="C1107">
        <f ca="1">INDIRECT(CONCATENATE("'Flight Input'!",Analysis!$B$2,A1107+2))</f>
        <v>9.7787257200000006</v>
      </c>
      <c r="D1107">
        <f t="shared" si="2311"/>
        <v>1.9053999989409931E-2</v>
      </c>
      <c r="F1107">
        <f t="shared" ca="1" si="2317"/>
        <v>256.62709731912508</v>
      </c>
      <c r="G1107">
        <f t="shared" ca="1" si="2318"/>
        <v>3341.21451577675</v>
      </c>
      <c r="I1107">
        <f>SUM(D$2:D1107)/COUNT(D$2:D1107)</f>
        <v>2.3528519457014386E-2</v>
      </c>
      <c r="J1107">
        <f t="shared" si="2312"/>
        <v>0.80982571063261277</v>
      </c>
      <c r="L1107">
        <f ca="1">VARA(C$2:C1107)</f>
        <v>0.15530035227283079</v>
      </c>
      <c r="M1107">
        <f t="shared" ca="1" si="2313"/>
        <v>-6.7966028124046771E-3</v>
      </c>
      <c r="N1107">
        <f t="shared" ca="1" si="2319"/>
        <v>-0.2697827229378047</v>
      </c>
      <c r="O1107" t="b">
        <f ca="1">IF(OR(O1106,M1107*MIN((B1107-B$2)*Analysis!$B$19,1)&gt;Analysis!$B$18),TRUE,FALSE)</f>
        <v>1</v>
      </c>
      <c r="P1107" t="b">
        <f>IF(OR('Flight Input'!N1107=3,'Flight Input'!N1107=9),TRUE,FALSE)</f>
        <v>0</v>
      </c>
      <c r="Q1107">
        <f ca="1">IF(O1107,Q1106,SUM(C$2:C1107)/COUNT(C$2:C1107))+(Analysis!$D$14-500)/1000000</f>
        <v>9.9139543641173145</v>
      </c>
      <c r="R1107">
        <f t="shared" ca="1" si="2314"/>
        <v>-0.13522864411731383</v>
      </c>
      <c r="S1107">
        <f t="shared" ca="1" si="2320"/>
        <v>-1.221137125930204E-2</v>
      </c>
      <c r="T1107">
        <f>IF(P1107,T1106+S1107*$D1107,0)</f>
        <v>0</v>
      </c>
      <c r="U1107">
        <f>IF($P1107,T1107*Analysis!$B$28+Analysis!$B$29,0)</f>
        <v>0</v>
      </c>
      <c r="V1107">
        <f>U1107-'Flight Input'!$U1107</f>
        <v>0</v>
      </c>
      <c r="W1107">
        <f ca="1">MEDIAN2(R1107,Analysis!$B$5,2)</f>
        <v>-0.13522864411731383</v>
      </c>
      <c r="X1107">
        <f t="shared" ref="X1107:Y1107" ca="1" si="2351">X1106+W1107*$D1107</f>
        <v>-1.221137125930204E-2</v>
      </c>
      <c r="Y1107">
        <f t="shared" ca="1" si="2351"/>
        <v>-0.65129371262868352</v>
      </c>
      <c r="AA1107">
        <f ca="1">AVERAGE2(W1107,Analysis!$B$6,2)</f>
        <v>-0.13522864411731383</v>
      </c>
      <c r="AB1107">
        <f t="shared" ref="AB1107:AC1107" ca="1" si="2352">AB1106+AA1107*$D1107</f>
        <v>-1.221137125930204E-2</v>
      </c>
      <c r="AC1107">
        <f t="shared" ca="1" si="2352"/>
        <v>-0.65129371262868352</v>
      </c>
      <c r="AF1107">
        <f ca="1">IF(B1107&gt;0,C1107-Analysis!$B$14,0)</f>
        <v>-7.4441671457151415E-2</v>
      </c>
      <c r="AG1107">
        <f ca="1">IF(B1107&gt;0,AG1106+AF1107*$D1107,0)</f>
        <v>0.45446036427816955</v>
      </c>
      <c r="AH1107">
        <f ca="1">IF(B1107&gt;0,AH1106+AG1107*$D1107,0)</f>
        <v>1.7622223882252164</v>
      </c>
      <c r="AI1107">
        <f ca="1">IF(AND(B1107&gt;Analysis!$B$39,B1107&lt;Analysis!$B$40),FilterInput(AF1107,Analysis!$B$34,Analysis!$B$35),0)</f>
        <v>0</v>
      </c>
      <c r="AJ1107">
        <f ca="1">MEDIAN2(AI1107,Analysis!$B$5,2)</f>
        <v>0</v>
      </c>
      <c r="AK1107">
        <f ca="1">AVERAGE2(AJ1107,Analysis!$B$6,2)</f>
        <v>0</v>
      </c>
      <c r="AL1107">
        <f ca="1">INTEGRAL2(R1107,$B1107,AL1106,R1106,$B1106,Analysis!$B$22)</f>
        <v>-1.2211371259302122E-2</v>
      </c>
      <c r="AM1107">
        <f>IF(AND(B1107&lt;Analysis!$B$40,B1107&gt;0),INTEGRAL2(AL1107,$B1107,AM1106,AL1106,$B1106,Analysis!$B$23),0)</f>
        <v>0</v>
      </c>
      <c r="AN1107">
        <f>IF($P1107,AM1107*Analysis!$B$30+Analysis!$B$31,0)</f>
        <v>0</v>
      </c>
      <c r="AO1107">
        <f>AN1107-'Flight Input'!$U1107</f>
        <v>0</v>
      </c>
      <c r="AQ1107">
        <f>Analysis!$B$36*'Flight Input'!U1107+IF('Flight Input'!U1107 &gt; 0,Analysis!$B$37,0)</f>
        <v>0</v>
      </c>
      <c r="AR1107">
        <f ca="1">_xlfn.COVARIANCE.P($AN$102:$AN$1102,'Flight Input'!U1107:U2107)</f>
        <v>0</v>
      </c>
    </row>
    <row r="1108" spans="1:44" x14ac:dyDescent="0.3">
      <c r="A1108">
        <v>1106</v>
      </c>
      <c r="B1108">
        <f>'Flight Input'!M1108</f>
        <v>26.072595999998157</v>
      </c>
      <c r="C1108">
        <f ca="1">INDIRECT(CONCATENATE("'Flight Input'!",Analysis!$B$2,A1108+2))</f>
        <v>9.8375268600000005</v>
      </c>
      <c r="D1108">
        <f t="shared" si="2311"/>
        <v>2.0982000001822598E-2</v>
      </c>
      <c r="F1108">
        <f t="shared" ca="1" si="2317"/>
        <v>256.83350830771951</v>
      </c>
      <c r="G1108">
        <f t="shared" ca="1" si="2318"/>
        <v>3346.6033964485305</v>
      </c>
      <c r="I1108">
        <f>SUM(D$2:D1108)/COUNT(D$2:D1108)</f>
        <v>2.3526216998194141E-2</v>
      </c>
      <c r="J1108">
        <f t="shared" si="2312"/>
        <v>0.89185609413673117</v>
      </c>
      <c r="L1108">
        <f ca="1">VARA(C$2:C1108)</f>
        <v>0.15516239632553044</v>
      </c>
      <c r="M1108">
        <f t="shared" ca="1" si="2313"/>
        <v>-6.5749665088342827E-3</v>
      </c>
      <c r="N1108">
        <f t="shared" ca="1" si="2319"/>
        <v>2.8024563909490117</v>
      </c>
      <c r="O1108" t="b">
        <f ca="1">IF(OR(O1107,M1108*MIN((B1108-B$2)*Analysis!$B$19,1)&gt;Analysis!$B$18),TRUE,FALSE)</f>
        <v>1</v>
      </c>
      <c r="P1108" t="b">
        <f>IF(OR('Flight Input'!N1108=3,'Flight Input'!N1108=9),TRUE,FALSE)</f>
        <v>0</v>
      </c>
      <c r="Q1108">
        <f ca="1">IF(O1108,Q1107,SUM(C$2:C1108)/COUNT(C$2:C1108))+(Analysis!$D$14-500)/1000000</f>
        <v>9.9140643641173138</v>
      </c>
      <c r="R1108">
        <f t="shared" ca="1" si="2314"/>
        <v>-7.6537504117313304E-2</v>
      </c>
      <c r="S1108">
        <f t="shared" ca="1" si="2320"/>
        <v>-1.3817281170831005E-2</v>
      </c>
      <c r="T1108">
        <f>IF(P1108,T1107+S1108*$D1108,0)</f>
        <v>0</v>
      </c>
      <c r="U1108">
        <f>IF($P1108,T1108*Analysis!$B$28+Analysis!$B$29,0)</f>
        <v>0</v>
      </c>
      <c r="V1108">
        <f>U1108-'Flight Input'!$U1108</f>
        <v>0</v>
      </c>
      <c r="W1108">
        <f ca="1">MEDIAN2(R1108,Analysis!$B$5,2)</f>
        <v>-7.6537504117313304E-2</v>
      </c>
      <c r="X1108">
        <f t="shared" ref="X1108:Y1108" ca="1" si="2353">X1107+W1108*$D1108</f>
        <v>-1.3817281170831005E-2</v>
      </c>
      <c r="Y1108">
        <f t="shared" ca="1" si="2353"/>
        <v>-0.65158362682223503</v>
      </c>
      <c r="AA1108">
        <f ca="1">AVERAGE2(W1108,Analysis!$B$6,2)</f>
        <v>-7.6537504117313304E-2</v>
      </c>
      <c r="AB1108">
        <f t="shared" ref="AB1108:AC1108" ca="1" si="2354">AB1107+AA1108*$D1108</f>
        <v>-1.3817281170831005E-2</v>
      </c>
      <c r="AC1108">
        <f t="shared" ca="1" si="2354"/>
        <v>-0.65158362682223503</v>
      </c>
      <c r="AF1108">
        <f ca="1">IF(B1108&gt;0,C1108-Analysis!$B$14,0)</f>
        <v>-1.5640531457151496E-2</v>
      </c>
      <c r="AG1108">
        <f ca="1">IF(B1108&gt;0,AG1107+AF1108*$D1108,0)</f>
        <v>0.45413219464710708</v>
      </c>
      <c r="AH1108">
        <f ca="1">IF(B1108&gt;0,AH1107+AG1108*$D1108,0)</f>
        <v>1.7717509899341297</v>
      </c>
      <c r="AI1108">
        <f ca="1">IF(AND(B1108&gt;Analysis!$B$39,B1108&lt;Analysis!$B$40),FilterInput(AF1108,Analysis!$B$34,Analysis!$B$35),0)</f>
        <v>0</v>
      </c>
      <c r="AJ1108">
        <f ca="1">MEDIAN2(AI1108,Analysis!$B$5,2)</f>
        <v>0</v>
      </c>
      <c r="AK1108">
        <f ca="1">AVERAGE2(AJ1108,Analysis!$B$6,2)</f>
        <v>0</v>
      </c>
      <c r="AL1108">
        <f ca="1">INTEGRAL2(R1108,$B1108,AL1107,R1107,$B1107,Analysis!$B$22)</f>
        <v>-1.3817281170831086E-2</v>
      </c>
      <c r="AM1108">
        <f>IF(AND(B1108&lt;Analysis!$B$40,B1108&gt;0),INTEGRAL2(AL1108,$B1108,AM1107,AL1107,$B1107,Analysis!$B$23),0)</f>
        <v>0</v>
      </c>
      <c r="AN1108">
        <f>IF($P1108,AM1108*Analysis!$B$30+Analysis!$B$31,0)</f>
        <v>0</v>
      </c>
      <c r="AO1108">
        <f>AN1108-'Flight Input'!$U1108</f>
        <v>0</v>
      </c>
      <c r="AQ1108">
        <f>Analysis!$B$36*'Flight Input'!U1108+IF('Flight Input'!U1108 &gt; 0,Analysis!$B$37,0)</f>
        <v>0</v>
      </c>
      <c r="AR1108">
        <f ca="1">_xlfn.COVARIANCE.P($AN$102:$AN$1102,'Flight Input'!U1108:U2108)</f>
        <v>0</v>
      </c>
    </row>
    <row r="1109" spans="1:44" x14ac:dyDescent="0.3">
      <c r="A1109">
        <v>1107</v>
      </c>
      <c r="B1109">
        <f>'Flight Input'!M1109</f>
        <v>26.092378999994253</v>
      </c>
      <c r="C1109">
        <f ca="1">INDIRECT(CONCATENATE("'Flight Input'!",Analysis!$B$2,A1109+2))</f>
        <v>9.8412742800000004</v>
      </c>
      <c r="D1109">
        <f t="shared" si="2311"/>
        <v>1.9782999996095896E-2</v>
      </c>
      <c r="F1109">
        <f t="shared" ca="1" si="2317"/>
        <v>257.02819823676231</v>
      </c>
      <c r="G1109">
        <f t="shared" ca="1" si="2318"/>
        <v>3351.6881852932447</v>
      </c>
      <c r="I1109">
        <f>SUM(D$2:D1109)/COUNT(D$2:D1109)</f>
        <v>2.352283559168818E-2</v>
      </c>
      <c r="J1109">
        <f t="shared" si="2312"/>
        <v>0.84101255220634374</v>
      </c>
      <c r="L1109">
        <f ca="1">VARA(C$2:C1109)</f>
        <v>0.15502434516573985</v>
      </c>
      <c r="M1109">
        <f t="shared" ca="1" si="2313"/>
        <v>-6.9782722447475848E-3</v>
      </c>
      <c r="N1109">
        <f t="shared" ca="1" si="2319"/>
        <v>0.18942627512204291</v>
      </c>
      <c r="O1109" t="b">
        <f ca="1">IF(OR(O1108,M1109*MIN((B1109-B$2)*Analysis!$B$19,1)&gt;Analysis!$B$18),TRUE,FALSE)</f>
        <v>1</v>
      </c>
      <c r="P1109" t="b">
        <f>IF(OR('Flight Input'!N1109=3,'Flight Input'!N1109=9),TRUE,FALSE)</f>
        <v>0</v>
      </c>
      <c r="Q1109">
        <f ca="1">IF(O1109,Q1108,SUM(C$2:C1109)/COUNT(C$2:C1109))+(Analysis!$D$14-500)/1000000</f>
        <v>9.9141743641173132</v>
      </c>
      <c r="R1109">
        <f t="shared" ca="1" si="2314"/>
        <v>-7.2900084117312858E-2</v>
      </c>
      <c r="S1109">
        <f t="shared" ca="1" si="2320"/>
        <v>-1.5259463534639195E-2</v>
      </c>
      <c r="T1109">
        <f>IF(P1109,T1108+S1109*$D1109,0)</f>
        <v>0</v>
      </c>
      <c r="U1109">
        <f>IF($P1109,T1109*Analysis!$B$28+Analysis!$B$29,0)</f>
        <v>0</v>
      </c>
      <c r="V1109">
        <f>U1109-'Flight Input'!$U1109</f>
        <v>0</v>
      </c>
      <c r="W1109">
        <f ca="1">MEDIAN2(R1109,Analysis!$B$5,2)</f>
        <v>-7.2900084117312858E-2</v>
      </c>
      <c r="X1109">
        <f t="shared" ref="X1109:Y1109" ca="1" si="2355">X1108+W1109*$D1109</f>
        <v>-1.5259463534639195E-2</v>
      </c>
      <c r="Y1109">
        <f t="shared" ca="1" si="2355"/>
        <v>-0.6518855047892812</v>
      </c>
      <c r="AA1109">
        <f ca="1">AVERAGE2(W1109,Analysis!$B$6,2)</f>
        <v>-7.2900084117312858E-2</v>
      </c>
      <c r="AB1109">
        <f t="shared" ref="AB1109:AC1109" ca="1" si="2356">AB1108+AA1109*$D1109</f>
        <v>-1.5259463534639195E-2</v>
      </c>
      <c r="AC1109">
        <f t="shared" ca="1" si="2356"/>
        <v>-0.6518855047892812</v>
      </c>
      <c r="AF1109">
        <f ca="1">IF(B1109&gt;0,C1109-Analysis!$B$14,0)</f>
        <v>-1.1893111457151662E-2</v>
      </c>
      <c r="AG1109">
        <f ca="1">IF(B1109&gt;0,AG1108+AF1109*$D1109,0)</f>
        <v>0.4538969132231967</v>
      </c>
      <c r="AH1109">
        <f ca="1">IF(B1109&gt;0,AH1108+AG1109*$D1109,0)</f>
        <v>1.7807304325666522</v>
      </c>
      <c r="AI1109">
        <f ca="1">IF(AND(B1109&gt;Analysis!$B$39,B1109&lt;Analysis!$B$40),FilterInput(AF1109,Analysis!$B$34,Analysis!$B$35),0)</f>
        <v>0</v>
      </c>
      <c r="AJ1109">
        <f ca="1">MEDIAN2(AI1109,Analysis!$B$5,2)</f>
        <v>0</v>
      </c>
      <c r="AK1109">
        <f ca="1">AVERAGE2(AJ1109,Analysis!$B$6,2)</f>
        <v>0</v>
      </c>
      <c r="AL1109">
        <f ca="1">INTEGRAL2(R1109,$B1109,AL1108,R1108,$B1108,Analysis!$B$22)</f>
        <v>-1.5259463534639276E-2</v>
      </c>
      <c r="AM1109">
        <f>IF(AND(B1109&lt;Analysis!$B$40,B1109&gt;0),INTEGRAL2(AL1109,$B1109,AM1108,AL1108,$B1108,Analysis!$B$23),0)</f>
        <v>0</v>
      </c>
      <c r="AN1109">
        <f>IF($P1109,AM1109*Analysis!$B$30+Analysis!$B$31,0)</f>
        <v>0</v>
      </c>
      <c r="AO1109">
        <f>AN1109-'Flight Input'!$U1109</f>
        <v>0</v>
      </c>
      <c r="AQ1109">
        <f>Analysis!$B$36*'Flight Input'!U1109+IF('Flight Input'!U1109 &gt; 0,Analysis!$B$37,0)</f>
        <v>0</v>
      </c>
      <c r="AR1109">
        <f ca="1">_xlfn.COVARIANCE.P($AN$102:$AN$1102,'Flight Input'!U1109:U2109)</f>
        <v>0</v>
      </c>
    </row>
    <row r="1110" spans="1:44" x14ac:dyDescent="0.3">
      <c r="A1110">
        <v>1108</v>
      </c>
      <c r="B1110">
        <f>'Flight Input'!M1110</f>
        <v>26.112676999997348</v>
      </c>
      <c r="C1110">
        <f ca="1">INDIRECT(CONCATENATE("'Flight Input'!",Analysis!$B$2,A1110+2))</f>
        <v>9.8528010300000002</v>
      </c>
      <c r="D1110">
        <f t="shared" si="2311"/>
        <v>2.0298000003094785E-2</v>
      </c>
      <c r="F1110">
        <f t="shared" ca="1" si="2317"/>
        <v>257.22819039209975</v>
      </c>
      <c r="G1110">
        <f t="shared" ca="1" si="2318"/>
        <v>3356.9094031026198</v>
      </c>
      <c r="I1110">
        <f>SUM(D$2:D1110)/COUNT(D$2:D1110)</f>
        <v>2.3519925090254433E-2</v>
      </c>
      <c r="J1110">
        <f t="shared" si="2312"/>
        <v>0.86301295285610136</v>
      </c>
      <c r="L1110">
        <f ca="1">VARA(C$2:C1110)</f>
        <v>0.15488565412719371</v>
      </c>
      <c r="M1110">
        <f t="shared" ca="1" si="2313"/>
        <v>-6.8327440400526643E-3</v>
      </c>
      <c r="N1110">
        <f t="shared" ca="1" si="2319"/>
        <v>0.56787614534645547</v>
      </c>
      <c r="O1110" t="b">
        <f ca="1">IF(OR(O1109,M1110*MIN((B1110-B$2)*Analysis!$B$19,1)&gt;Analysis!$B$18),TRUE,FALSE)</f>
        <v>1</v>
      </c>
      <c r="P1110" t="b">
        <f>IF(OR('Flight Input'!N1110=3,'Flight Input'!N1110=9),TRUE,FALSE)</f>
        <v>0</v>
      </c>
      <c r="Q1110">
        <f ca="1">IF(O1110,Q1109,SUM(C$2:C1110)/COUNT(C$2:C1110))+(Analysis!$D$14-500)/1000000</f>
        <v>9.9142843641173126</v>
      </c>
      <c r="R1110">
        <f t="shared" ca="1" si="2314"/>
        <v>-6.1483334117312438E-2</v>
      </c>
      <c r="S1110">
        <f t="shared" ca="1" si="2320"/>
        <v>-1.6507452250742679E-2</v>
      </c>
      <c r="T1110">
        <f>IF(P1110,T1109+S1110*$D1110,0)</f>
        <v>0</v>
      </c>
      <c r="U1110">
        <f>IF($P1110,T1110*Analysis!$B$28+Analysis!$B$29,0)</f>
        <v>0</v>
      </c>
      <c r="V1110">
        <f>U1110-'Flight Input'!$U1110</f>
        <v>0</v>
      </c>
      <c r="W1110">
        <f ca="1">MEDIAN2(R1110,Analysis!$B$5,2)</f>
        <v>-6.1483334117312438E-2</v>
      </c>
      <c r="X1110">
        <f t="shared" ref="X1110:Y1110" ca="1" si="2357">X1109+W1110*$D1110</f>
        <v>-1.6507452250742679E-2</v>
      </c>
      <c r="Y1110">
        <f t="shared" ca="1" si="2357"/>
        <v>-0.65222057305511782</v>
      </c>
      <c r="AA1110">
        <f ca="1">AVERAGE2(W1110,Analysis!$B$6,2)</f>
        <v>-6.1483334117312438E-2</v>
      </c>
      <c r="AB1110">
        <f t="shared" ref="AB1110:AC1110" ca="1" si="2358">AB1109+AA1110*$D1110</f>
        <v>-1.6507452250742679E-2</v>
      </c>
      <c r="AC1110">
        <f t="shared" ca="1" si="2358"/>
        <v>-0.65222057305511782</v>
      </c>
      <c r="AF1110">
        <f ca="1">IF(B1110&gt;0,C1110-Analysis!$B$14,0)</f>
        <v>-3.6636145715185364E-4</v>
      </c>
      <c r="AG1110">
        <f ca="1">IF(B1110&gt;0,AG1109+AF1110*$D1110,0)</f>
        <v>0.4538894768183383</v>
      </c>
      <c r="AH1110">
        <f ca="1">IF(B1110&gt;0,AH1109+AG1110*$D1110,0)</f>
        <v>1.7899434811685155</v>
      </c>
      <c r="AI1110">
        <f ca="1">IF(AND(B1110&gt;Analysis!$B$39,B1110&lt;Analysis!$B$40),FilterInput(AF1110,Analysis!$B$34,Analysis!$B$35),0)</f>
        <v>0</v>
      </c>
      <c r="AJ1110">
        <f ca="1">MEDIAN2(AI1110,Analysis!$B$5,2)</f>
        <v>0</v>
      </c>
      <c r="AK1110">
        <f ca="1">AVERAGE2(AJ1110,Analysis!$B$6,2)</f>
        <v>0</v>
      </c>
      <c r="AL1110">
        <f ca="1">INTEGRAL2(R1110,$B1110,AL1109,R1109,$B1109,Analysis!$B$22)</f>
        <v>-1.6507452250742762E-2</v>
      </c>
      <c r="AM1110">
        <f>IF(AND(B1110&lt;Analysis!$B$40,B1110&gt;0),INTEGRAL2(AL1110,$B1110,AM1109,AL1109,$B1109,Analysis!$B$23),0)</f>
        <v>0</v>
      </c>
      <c r="AN1110">
        <f>IF($P1110,AM1110*Analysis!$B$30+Analysis!$B$31,0)</f>
        <v>0</v>
      </c>
      <c r="AO1110">
        <f>AN1110-'Flight Input'!$U1110</f>
        <v>0</v>
      </c>
      <c r="AQ1110">
        <f>Analysis!$B$36*'Flight Input'!U1110+IF('Flight Input'!U1110 &gt; 0,Analysis!$B$37,0)</f>
        <v>0</v>
      </c>
      <c r="AR1110">
        <f ca="1">_xlfn.COVARIANCE.P($AN$102:$AN$1102,'Flight Input'!U1110:U2110)</f>
        <v>0</v>
      </c>
    </row>
    <row r="1111" spans="1:44" x14ac:dyDescent="0.3">
      <c r="A1111">
        <v>1109</v>
      </c>
      <c r="B1111">
        <f>'Flight Input'!M1111</f>
        <v>26.130694999999832</v>
      </c>
      <c r="C1111">
        <f ca="1">INDIRECT(CONCATENATE("'Flight Input'!",Analysis!$B$2,A1111+2))</f>
        <v>9.8505447299999993</v>
      </c>
      <c r="D1111">
        <f t="shared" si="2311"/>
        <v>1.8018000002484769E-2</v>
      </c>
      <c r="F1111">
        <f t="shared" ca="1" si="2317"/>
        <v>257.40567750706936</v>
      </c>
      <c r="G1111">
        <f t="shared" ca="1" si="2318"/>
        <v>3361.547338600582</v>
      </c>
      <c r="I1111">
        <f>SUM(D$2:D1111)/COUNT(D$2:D1111)</f>
        <v>2.3514963931473756E-2</v>
      </c>
      <c r="J1111">
        <f t="shared" si="2312"/>
        <v>0.76623549391749057</v>
      </c>
      <c r="L1111">
        <f ca="1">VARA(C$2:C1111)</f>
        <v>0.15474736515661683</v>
      </c>
      <c r="M1111">
        <f t="shared" ca="1" si="2313"/>
        <v>-7.6750455410041262E-3</v>
      </c>
      <c r="N1111">
        <f t="shared" ca="1" si="2319"/>
        <v>-0.12522477520755482</v>
      </c>
      <c r="O1111" t="b">
        <f ca="1">IF(OR(O1110,M1111*MIN((B1111-B$2)*Analysis!$B$19,1)&gt;Analysis!$B$18),TRUE,FALSE)</f>
        <v>1</v>
      </c>
      <c r="P1111" t="b">
        <f>IF(OR('Flight Input'!N1111=3,'Flight Input'!N1111=9),TRUE,FALSE)</f>
        <v>0</v>
      </c>
      <c r="Q1111">
        <f ca="1">IF(O1111,Q1110,SUM(C$2:C1111)/COUNT(C$2:C1111))+(Analysis!$D$14-500)/1000000</f>
        <v>9.914394364117312</v>
      </c>
      <c r="R1111">
        <f t="shared" ca="1" si="2314"/>
        <v>-6.3849634117312704E-2</v>
      </c>
      <c r="S1111">
        <f t="shared" ca="1" si="2320"/>
        <v>-1.7657894958427071E-2</v>
      </c>
      <c r="T1111">
        <f>IF(P1111,T1110+S1111*$D1111,0)</f>
        <v>0</v>
      </c>
      <c r="U1111">
        <f>IF($P1111,T1111*Analysis!$B$28+Analysis!$B$29,0)</f>
        <v>0</v>
      </c>
      <c r="V1111">
        <f>U1111-'Flight Input'!$U1111</f>
        <v>0</v>
      </c>
      <c r="W1111">
        <f ca="1">MEDIAN2(R1111,Analysis!$B$5,2)</f>
        <v>-6.3849634117312704E-2</v>
      </c>
      <c r="X1111">
        <f t="shared" ref="X1111:Y1111" ca="1" si="2359">X1110+W1111*$D1111</f>
        <v>-1.7657894958427071E-2</v>
      </c>
      <c r="Y1111">
        <f t="shared" ca="1" si="2359"/>
        <v>-0.65253873300652265</v>
      </c>
      <c r="AA1111">
        <f ca="1">AVERAGE2(W1111,Analysis!$B$6,2)</f>
        <v>-6.3849634117312704E-2</v>
      </c>
      <c r="AB1111">
        <f t="shared" ref="AB1111:AC1111" ca="1" si="2360">AB1110+AA1111*$D1111</f>
        <v>-1.7657894958427071E-2</v>
      </c>
      <c r="AC1111">
        <f t="shared" ca="1" si="2360"/>
        <v>-0.65253873300652265</v>
      </c>
      <c r="AF1111">
        <f ca="1">IF(B1111&gt;0,C1111-Analysis!$B$14,0)</f>
        <v>-2.6226614571527307E-3</v>
      </c>
      <c r="AG1111">
        <f ca="1">IF(B1111&gt;0,AG1110+AF1111*$D1111,0)</f>
        <v>0.4538422217041968</v>
      </c>
      <c r="AH1111">
        <f ca="1">IF(B1111&gt;0,AH1110+AG1111*$D1111,0)</f>
        <v>1.7981208103203095</v>
      </c>
      <c r="AI1111">
        <f ca="1">IF(AND(B1111&gt;Analysis!$B$39,B1111&lt;Analysis!$B$40),FilterInput(AF1111,Analysis!$B$34,Analysis!$B$35),0)</f>
        <v>0</v>
      </c>
      <c r="AJ1111">
        <f ca="1">MEDIAN2(AI1111,Analysis!$B$5,2)</f>
        <v>0</v>
      </c>
      <c r="AK1111">
        <f ca="1">AVERAGE2(AJ1111,Analysis!$B$6,2)</f>
        <v>0</v>
      </c>
      <c r="AL1111">
        <f ca="1">INTEGRAL2(R1111,$B1111,AL1110,R1110,$B1110,Analysis!$B$22)</f>
        <v>-1.7657894958427154E-2</v>
      </c>
      <c r="AM1111">
        <f>IF(AND(B1111&lt;Analysis!$B$40,B1111&gt;0),INTEGRAL2(AL1111,$B1111,AM1110,AL1110,$B1110,Analysis!$B$23),0)</f>
        <v>0</v>
      </c>
      <c r="AN1111">
        <f>IF($P1111,AM1111*Analysis!$B$30+Analysis!$B$31,0)</f>
        <v>0</v>
      </c>
      <c r="AO1111">
        <f>AN1111-'Flight Input'!$U1111</f>
        <v>0</v>
      </c>
      <c r="AQ1111">
        <f>Analysis!$B$36*'Flight Input'!U1111+IF('Flight Input'!U1111 &gt; 0,Analysis!$B$37,0)</f>
        <v>0</v>
      </c>
      <c r="AR1111">
        <f ca="1">_xlfn.COVARIANCE.P($AN$102:$AN$1102,'Flight Input'!U1111:U2111)</f>
        <v>0</v>
      </c>
    </row>
    <row r="1112" spans="1:44" x14ac:dyDescent="0.3">
      <c r="A1112">
        <v>1110</v>
      </c>
      <c r="B1112">
        <f>'Flight Input'!M1112</f>
        <v>26.15151500000502</v>
      </c>
      <c r="C1112">
        <f ca="1">INDIRECT(CONCATENATE("'Flight Input'!",Analysis!$B$2,A1112+2))</f>
        <v>9.8315820000000009</v>
      </c>
      <c r="D1112">
        <f t="shared" si="2311"/>
        <v>2.0820000005187467E-2</v>
      </c>
      <c r="F1112">
        <f t="shared" ca="1" si="2317"/>
        <v>257.61037104436036</v>
      </c>
      <c r="G1112">
        <f t="shared" ca="1" si="2318"/>
        <v>3366.9107865270621</v>
      </c>
      <c r="I1112">
        <f>SUM(D$2:D1112)/COUNT(D$2:D1112)</f>
        <v>2.3512536036044671E-2</v>
      </c>
      <c r="J1112">
        <f t="shared" si="2312"/>
        <v>0.88548508647771762</v>
      </c>
      <c r="L1112">
        <f ca="1">VARA(C$2:C1112)</f>
        <v>0.15461097821682285</v>
      </c>
      <c r="M1112">
        <f t="shared" ca="1" si="2313"/>
        <v>-6.5507655984629728E-3</v>
      </c>
      <c r="N1112">
        <f t="shared" ca="1" si="2319"/>
        <v>-0.91079394789979151</v>
      </c>
      <c r="O1112" t="b">
        <f ca="1">IF(OR(O1111,M1112*MIN((B1112-B$2)*Analysis!$B$19,1)&gt;Analysis!$B$18),TRUE,FALSE)</f>
        <v>1</v>
      </c>
      <c r="P1112" t="b">
        <f>IF(OR('Flight Input'!N1112=3,'Flight Input'!N1112=9),TRUE,FALSE)</f>
        <v>0</v>
      </c>
      <c r="Q1112">
        <f ca="1">IF(O1112,Q1111,SUM(C$2:C1112)/COUNT(C$2:C1112))+(Analysis!$D$14-500)/1000000</f>
        <v>9.9145043641173114</v>
      </c>
      <c r="R1112">
        <f t="shared" ca="1" si="2314"/>
        <v>-8.2922364117310465E-2</v>
      </c>
      <c r="S1112">
        <f t="shared" ca="1" si="2320"/>
        <v>-1.9384338579779632E-2</v>
      </c>
      <c r="T1112">
        <f>IF(P1112,T1111+S1112*$D1112,0)</f>
        <v>0</v>
      </c>
      <c r="U1112">
        <f>IF($P1112,T1112*Analysis!$B$28+Analysis!$B$29,0)</f>
        <v>0</v>
      </c>
      <c r="V1112">
        <f>U1112-'Flight Input'!$U1112</f>
        <v>0</v>
      </c>
      <c r="W1112">
        <f ca="1">MEDIAN2(R1112,Analysis!$B$5,2)</f>
        <v>-8.2922364117310465E-2</v>
      </c>
      <c r="X1112">
        <f t="shared" ref="X1112:Y1112" ca="1" si="2361">X1111+W1112*$D1112</f>
        <v>-1.9384338579779632E-2</v>
      </c>
      <c r="Y1112">
        <f t="shared" ca="1" si="2361"/>
        <v>-0.6529423149358542</v>
      </c>
      <c r="AA1112">
        <f ca="1">AVERAGE2(W1112,Analysis!$B$6,2)</f>
        <v>-8.2922364117310465E-2</v>
      </c>
      <c r="AB1112">
        <f t="shared" ref="AB1112:AC1112" ca="1" si="2362">AB1111+AA1112*$D1112</f>
        <v>-1.9384338579779632E-2</v>
      </c>
      <c r="AC1112">
        <f t="shared" ca="1" si="2362"/>
        <v>-0.6529423149358542</v>
      </c>
      <c r="AF1112">
        <f ca="1">IF(B1112&gt;0,C1112-Analysis!$B$14,0)</f>
        <v>-2.1585391457151104E-2</v>
      </c>
      <c r="AG1112">
        <f ca="1">IF(B1112&gt;0,AG1111+AF1112*$D1112,0)</f>
        <v>0.45339281385394692</v>
      </c>
      <c r="AH1112">
        <f ca="1">IF(B1112&gt;0,AH1111+AG1112*$D1112,0)</f>
        <v>1.8075604487071006</v>
      </c>
      <c r="AI1112">
        <f ca="1">IF(AND(B1112&gt;Analysis!$B$39,B1112&lt;Analysis!$B$40),FilterInput(AF1112,Analysis!$B$34,Analysis!$B$35),0)</f>
        <v>0</v>
      </c>
      <c r="AJ1112">
        <f ca="1">MEDIAN2(AI1112,Analysis!$B$5,2)</f>
        <v>0</v>
      </c>
      <c r="AK1112">
        <f ca="1">AVERAGE2(AJ1112,Analysis!$B$6,2)</f>
        <v>0</v>
      </c>
      <c r="AL1112">
        <f ca="1">INTEGRAL2(R1112,$B1112,AL1111,R1111,$B1111,Analysis!$B$22)</f>
        <v>-1.9384338579779715E-2</v>
      </c>
      <c r="AM1112">
        <f>IF(AND(B1112&lt;Analysis!$B$40,B1112&gt;0),INTEGRAL2(AL1112,$B1112,AM1111,AL1111,$B1111,Analysis!$B$23),0)</f>
        <v>0</v>
      </c>
      <c r="AN1112">
        <f>IF($P1112,AM1112*Analysis!$B$30+Analysis!$B$31,0)</f>
        <v>0</v>
      </c>
      <c r="AO1112">
        <f>AN1112-'Flight Input'!$U1112</f>
        <v>0</v>
      </c>
      <c r="AQ1112">
        <f>Analysis!$B$36*'Flight Input'!U1112+IF('Flight Input'!U1112 &gt; 0,Analysis!$B$37,0)</f>
        <v>0</v>
      </c>
      <c r="AR1112">
        <f ca="1">_xlfn.COVARIANCE.P($AN$102:$AN$1102,'Flight Input'!U1112:U2112)</f>
        <v>0</v>
      </c>
    </row>
    <row r="1113" spans="1:44" x14ac:dyDescent="0.3">
      <c r="A1113">
        <v>1111</v>
      </c>
      <c r="B1113">
        <f>'Flight Input'!M1113</f>
        <v>26.160948999997345</v>
      </c>
      <c r="C1113">
        <f ca="1">INDIRECT(CONCATENATE("'Flight Input'!",Analysis!$B$2,A1113+2))</f>
        <v>9.8131293900000003</v>
      </c>
      <c r="D1113">
        <f t="shared" si="2311"/>
        <v>9.4339999923249707E-3</v>
      </c>
      <c r="F1113">
        <f t="shared" ca="1" si="2317"/>
        <v>257.70294810695032</v>
      </c>
      <c r="G1113">
        <f t="shared" ca="1" si="2318"/>
        <v>3369.3419561375254</v>
      </c>
      <c r="I1113">
        <f>SUM(D$2:D1113)/COUNT(D$2:D1113)</f>
        <v>2.3499864086410357E-2</v>
      </c>
      <c r="J1113">
        <f t="shared" si="2312"/>
        <v>0.40144912998796961</v>
      </c>
      <c r="L1113">
        <f ca="1">VARA(C$2:C1113)</f>
        <v>0.15447705985604765</v>
      </c>
      <c r="M1113">
        <f t="shared" ca="1" si="2313"/>
        <v>-1.4195289472561734E-2</v>
      </c>
      <c r="N1113">
        <f t="shared" ca="1" si="2319"/>
        <v>-1.9559688377160023</v>
      </c>
      <c r="O1113" t="b">
        <f ca="1">IF(OR(O1112,M1113*MIN((B1113-B$2)*Analysis!$B$19,1)&gt;Analysis!$B$18),TRUE,FALSE)</f>
        <v>1</v>
      </c>
      <c r="P1113" t="b">
        <f>IF(OR('Flight Input'!N1113=3,'Flight Input'!N1113=9),TRUE,FALSE)</f>
        <v>0</v>
      </c>
      <c r="Q1113">
        <f ca="1">IF(O1113,Q1112,SUM(C$2:C1113)/COUNT(C$2:C1113))+(Analysis!$D$14-500)/1000000</f>
        <v>9.9146143641173108</v>
      </c>
      <c r="R1113">
        <f t="shared" ca="1" si="2314"/>
        <v>-0.1014849741173105</v>
      </c>
      <c r="S1113">
        <f t="shared" ca="1" si="2320"/>
        <v>-2.0341747824823439E-2</v>
      </c>
      <c r="T1113">
        <f>IF(P1113,T1112+S1113*$D1113,0)</f>
        <v>0</v>
      </c>
      <c r="U1113">
        <f>IF($P1113,T1113*Analysis!$B$28+Analysis!$B$29,0)</f>
        <v>0</v>
      </c>
      <c r="V1113">
        <f>U1113-'Flight Input'!$U1113</f>
        <v>0</v>
      </c>
      <c r="W1113">
        <f ca="1">MEDIAN2(R1113,Analysis!$B$5,2)</f>
        <v>-0.1014849741173105</v>
      </c>
      <c r="X1113">
        <f t="shared" ref="X1113:Y1113" ca="1" si="2363">X1112+W1113*$D1113</f>
        <v>-2.0341747824823439E-2</v>
      </c>
      <c r="Y1113">
        <f t="shared" ca="1" si="2363"/>
        <v>-0.65313421898467749</v>
      </c>
      <c r="AA1113">
        <f ca="1">AVERAGE2(W1113,Analysis!$B$6,2)</f>
        <v>-0.1014849741173105</v>
      </c>
      <c r="AB1113">
        <f t="shared" ref="AB1113:AC1113" ca="1" si="2364">AB1112+AA1113*$D1113</f>
        <v>-2.0341747824823439E-2</v>
      </c>
      <c r="AC1113">
        <f t="shared" ca="1" si="2364"/>
        <v>-0.65313421898467749</v>
      </c>
      <c r="AF1113">
        <f ca="1">IF(B1113&gt;0,C1113-Analysis!$B$14,0)</f>
        <v>-4.0038001457151751E-2</v>
      </c>
      <c r="AG1113">
        <f ca="1">IF(B1113&gt;0,AG1112+AF1113*$D1113,0)</f>
        <v>0.45301509534850742</v>
      </c>
      <c r="AH1113">
        <f ca="1">IF(B1113&gt;0,AH1112+AG1113*$D1113,0)</f>
        <v>1.8118341931131416</v>
      </c>
      <c r="AI1113">
        <f ca="1">IF(AND(B1113&gt;Analysis!$B$39,B1113&lt;Analysis!$B$40),FilterInput(AF1113,Analysis!$B$34,Analysis!$B$35),0)</f>
        <v>0</v>
      </c>
      <c r="AJ1113">
        <f ca="1">MEDIAN2(AI1113,Analysis!$B$5,2)</f>
        <v>0</v>
      </c>
      <c r="AK1113">
        <f ca="1">AVERAGE2(AJ1113,Analysis!$B$6,2)</f>
        <v>0</v>
      </c>
      <c r="AL1113">
        <f ca="1">INTEGRAL2(R1113,$B1113,AL1112,R1112,$B1112,Analysis!$B$22)</f>
        <v>-2.0341747824823522E-2</v>
      </c>
      <c r="AM1113">
        <f>IF(AND(B1113&lt;Analysis!$B$40,B1113&gt;0),INTEGRAL2(AL1113,$B1113,AM1112,AL1112,$B1112,Analysis!$B$23),0)</f>
        <v>0</v>
      </c>
      <c r="AN1113">
        <f>IF($P1113,AM1113*Analysis!$B$30+Analysis!$B$31,0)</f>
        <v>0</v>
      </c>
      <c r="AO1113">
        <f>AN1113-'Flight Input'!$U1113</f>
        <v>0</v>
      </c>
      <c r="AQ1113">
        <f>Analysis!$B$36*'Flight Input'!U1113+IF('Flight Input'!U1113 &gt; 0,Analysis!$B$37,0)</f>
        <v>0</v>
      </c>
      <c r="AR1113">
        <f ca="1">_xlfn.COVARIANCE.P($AN$102:$AN$1102,'Flight Input'!U1113:U2113)</f>
        <v>0</v>
      </c>
    </row>
    <row r="1114" spans="1:44" x14ac:dyDescent="0.3">
      <c r="A1114">
        <v>1112</v>
      </c>
      <c r="B1114">
        <f>'Flight Input'!M1114</f>
        <v>26.192194999995991</v>
      </c>
      <c r="C1114">
        <f ca="1">INDIRECT(CONCATENATE("'Flight Input'!",Analysis!$B$2,A1114+2))</f>
        <v>9.8525263499999998</v>
      </c>
      <c r="D1114">
        <f t="shared" si="2311"/>
        <v>3.1245999998645857E-2</v>
      </c>
      <c r="F1114">
        <f t="shared" ca="1" si="2317"/>
        <v>258.01080014526906</v>
      </c>
      <c r="G1114">
        <f t="shared" ca="1" si="2318"/>
        <v>3377.4037615985148</v>
      </c>
      <c r="I1114">
        <f>SUM(D$2:D1114)/COUNT(D$2:D1114)</f>
        <v>2.3506830035971722E-2</v>
      </c>
      <c r="J1114">
        <f t="shared" si="2312"/>
        <v>1.3292306938379672</v>
      </c>
      <c r="L1114">
        <f ca="1">VARA(C$2:C1114)</f>
        <v>0.15433936553295791</v>
      </c>
      <c r="M1114">
        <f t="shared" ca="1" si="2313"/>
        <v>-4.4067824072108611E-3</v>
      </c>
      <c r="N1114">
        <f t="shared" ca="1" si="2319"/>
        <v>1.2608641106607845</v>
      </c>
      <c r="O1114" t="b">
        <f ca="1">IF(OR(O1113,M1114*MIN((B1114-B$2)*Analysis!$B$19,1)&gt;Analysis!$B$18),TRUE,FALSE)</f>
        <v>1</v>
      </c>
      <c r="P1114" t="b">
        <f>IF(OR('Flight Input'!N1114=3,'Flight Input'!N1114=9),TRUE,FALSE)</f>
        <v>0</v>
      </c>
      <c r="Q1114">
        <f ca="1">IF(O1114,Q1113,SUM(C$2:C1114)/COUNT(C$2:C1114))+(Analysis!$D$14-500)/1000000</f>
        <v>9.9147243641173102</v>
      </c>
      <c r="R1114">
        <f t="shared" ca="1" si="2314"/>
        <v>-6.2198014117310407E-2</v>
      </c>
      <c r="S1114">
        <f t="shared" ca="1" si="2320"/>
        <v>-2.2285186973848695E-2</v>
      </c>
      <c r="T1114">
        <f>IF(P1114,T1113+S1114*$D1114,0)</f>
        <v>0</v>
      </c>
      <c r="U1114">
        <f>IF($P1114,T1114*Analysis!$B$28+Analysis!$B$29,0)</f>
        <v>0</v>
      </c>
      <c r="V1114">
        <f>U1114-'Flight Input'!$U1114</f>
        <v>0</v>
      </c>
      <c r="W1114">
        <f ca="1">MEDIAN2(R1114,Analysis!$B$5,2)</f>
        <v>-6.2198014117310407E-2</v>
      </c>
      <c r="X1114">
        <f t="shared" ref="X1114:Y1114" ca="1" si="2365">X1113+W1114*$D1114</f>
        <v>-2.2285186973848695E-2</v>
      </c>
      <c r="Y1114">
        <f t="shared" ca="1" si="2365"/>
        <v>-0.65383054193683221</v>
      </c>
      <c r="AA1114">
        <f ca="1">AVERAGE2(W1114,Analysis!$B$6,2)</f>
        <v>-6.2198014117310407E-2</v>
      </c>
      <c r="AB1114">
        <f t="shared" ref="AB1114:AC1114" ca="1" si="2366">AB1113+AA1114*$D1114</f>
        <v>-2.2285186973848695E-2</v>
      </c>
      <c r="AC1114">
        <f t="shared" ca="1" si="2366"/>
        <v>-0.65383054193683221</v>
      </c>
      <c r="AF1114">
        <f ca="1">IF(B1114&gt;0,C1114-Analysis!$B$14,0)</f>
        <v>-6.4104145715226934E-4</v>
      </c>
      <c r="AG1114">
        <f ca="1">IF(B1114&gt;0,AG1113+AF1114*$D1114,0)</f>
        <v>0.45299506536713813</v>
      </c>
      <c r="AH1114">
        <f ca="1">IF(B1114&gt;0,AH1113+AG1114*$D1114,0)</f>
        <v>1.8259884769249899</v>
      </c>
      <c r="AI1114">
        <f ca="1">IF(AND(B1114&gt;Analysis!$B$39,B1114&lt;Analysis!$B$40),FilterInput(AF1114,Analysis!$B$34,Analysis!$B$35),0)</f>
        <v>0</v>
      </c>
      <c r="AJ1114">
        <f ca="1">MEDIAN2(AI1114,Analysis!$B$5,2)</f>
        <v>0</v>
      </c>
      <c r="AK1114">
        <f ca="1">AVERAGE2(AJ1114,Analysis!$B$6,2)</f>
        <v>0</v>
      </c>
      <c r="AL1114">
        <f ca="1">INTEGRAL2(R1114,$B1114,AL1113,R1113,$B1113,Analysis!$B$22)</f>
        <v>-2.2285186973848778E-2</v>
      </c>
      <c r="AM1114">
        <f>IF(AND(B1114&lt;Analysis!$B$40,B1114&gt;0),INTEGRAL2(AL1114,$B1114,AM1113,AL1113,$B1113,Analysis!$B$23),0)</f>
        <v>0</v>
      </c>
      <c r="AN1114">
        <f>IF($P1114,AM1114*Analysis!$B$30+Analysis!$B$31,0)</f>
        <v>0</v>
      </c>
      <c r="AO1114">
        <f>AN1114-'Flight Input'!$U1114</f>
        <v>0</v>
      </c>
      <c r="AQ1114">
        <f>Analysis!$B$36*'Flight Input'!U1114+IF('Flight Input'!U1114 &gt; 0,Analysis!$B$37,0)</f>
        <v>0</v>
      </c>
      <c r="AR1114">
        <f ca="1">_xlfn.COVARIANCE.P($AN$102:$AN$1102,'Flight Input'!U1114:U2114)</f>
        <v>0</v>
      </c>
    </row>
    <row r="1115" spans="1:44" x14ac:dyDescent="0.3">
      <c r="A1115">
        <v>1113</v>
      </c>
      <c r="B1115">
        <f>'Flight Input'!M1115</f>
        <v>26.212463999996544</v>
      </c>
      <c r="C1115">
        <f ca="1">INDIRECT(CONCATENATE("'Flight Input'!",Analysis!$B$2,A1115+2))</f>
        <v>9.8496225899999992</v>
      </c>
      <c r="D1115">
        <f t="shared" si="2311"/>
        <v>2.0269000000553206E-2</v>
      </c>
      <c r="F1115">
        <f t="shared" ca="1" si="2317"/>
        <v>258.21044214555121</v>
      </c>
      <c r="G1115">
        <f t="shared" ca="1" si="2318"/>
        <v>3382.6374290505059</v>
      </c>
      <c r="I1115">
        <f>SUM(D$2:D1115)/COUNT(D$2:D1115)</f>
        <v>2.3503920934412496E-2</v>
      </c>
      <c r="J1115">
        <f t="shared" si="2312"/>
        <v>0.86236675391793938</v>
      </c>
      <c r="L1115">
        <f ca="1">VARA(C$2:C1115)</f>
        <v>0.15420211624878802</v>
      </c>
      <c r="M1115">
        <f t="shared" ca="1" si="2313"/>
        <v>-6.7713890259086312E-3</v>
      </c>
      <c r="N1115">
        <f t="shared" ca="1" si="2319"/>
        <v>-0.14326113769408136</v>
      </c>
      <c r="O1115" t="b">
        <f ca="1">IF(OR(O1114,M1115*MIN((B1115-B$2)*Analysis!$B$19,1)&gt;Analysis!$B$18),TRUE,FALSE)</f>
        <v>1</v>
      </c>
      <c r="P1115" t="b">
        <f>IF(OR('Flight Input'!N1115=3,'Flight Input'!N1115=9),TRUE,FALSE)</f>
        <v>0</v>
      </c>
      <c r="Q1115">
        <f ca="1">IF(O1115,Q1114,SUM(C$2:C1115)/COUNT(C$2:C1115))+(Analysis!$D$14-500)/1000000</f>
        <v>9.9148343641173096</v>
      </c>
      <c r="R1115">
        <f t="shared" ca="1" si="2314"/>
        <v>-6.5211774117310384E-2</v>
      </c>
      <c r="S1115">
        <f t="shared" ca="1" si="2320"/>
        <v>-2.3606964423468536E-2</v>
      </c>
      <c r="T1115">
        <f>IF(P1115,T1114+S1115*$D1115,0)</f>
        <v>0</v>
      </c>
      <c r="U1115">
        <f>IF($P1115,T1115*Analysis!$B$28+Analysis!$B$29,0)</f>
        <v>0</v>
      </c>
      <c r="V1115">
        <f>U1115-'Flight Input'!$U1115</f>
        <v>0</v>
      </c>
      <c r="W1115">
        <f ca="1">MEDIAN2(R1115,Analysis!$B$5,2)</f>
        <v>-6.5211774117310384E-2</v>
      </c>
      <c r="X1115">
        <f t="shared" ref="X1115:Y1115" ca="1" si="2367">X1114+W1115*$D1115</f>
        <v>-2.3606964423468536E-2</v>
      </c>
      <c r="Y1115">
        <f t="shared" ca="1" si="2367"/>
        <v>-0.65430903149874453</v>
      </c>
      <c r="AA1115">
        <f ca="1">AVERAGE2(W1115,Analysis!$B$6,2)</f>
        <v>-6.5211774117310384E-2</v>
      </c>
      <c r="AB1115">
        <f t="shared" ref="AB1115:AC1115" ca="1" si="2368">AB1114+AA1115*$D1115</f>
        <v>-2.3606964423468536E-2</v>
      </c>
      <c r="AC1115">
        <f t="shared" ca="1" si="2368"/>
        <v>-0.65430903149874453</v>
      </c>
      <c r="AF1115">
        <f ca="1">IF(B1115&gt;0,C1115-Analysis!$B$14,0)</f>
        <v>-3.5448014571528574E-3</v>
      </c>
      <c r="AG1115">
        <f ca="1">IF(B1115&gt;0,AG1114+AF1115*$D1115,0)</f>
        <v>0.45292321578640116</v>
      </c>
      <c r="AH1115">
        <f ca="1">IF(B1115&gt;0,AH1114+AG1115*$D1115,0)</f>
        <v>1.835168777586015</v>
      </c>
      <c r="AI1115">
        <f ca="1">IF(AND(B1115&gt;Analysis!$B$39,B1115&lt;Analysis!$B$40),FilterInput(AF1115,Analysis!$B$34,Analysis!$B$35),0)</f>
        <v>0</v>
      </c>
      <c r="AJ1115">
        <f ca="1">MEDIAN2(AI1115,Analysis!$B$5,2)</f>
        <v>0</v>
      </c>
      <c r="AK1115">
        <f ca="1">AVERAGE2(AJ1115,Analysis!$B$6,2)</f>
        <v>0</v>
      </c>
      <c r="AL1115">
        <f ca="1">INTEGRAL2(R1115,$B1115,AL1114,R1114,$B1114,Analysis!$B$22)</f>
        <v>-2.3606964423468619E-2</v>
      </c>
      <c r="AM1115">
        <f>IF(AND(B1115&lt;Analysis!$B$40,B1115&gt;0),INTEGRAL2(AL1115,$B1115,AM1114,AL1114,$B1114,Analysis!$B$23),0)</f>
        <v>0</v>
      </c>
      <c r="AN1115">
        <f>IF($P1115,AM1115*Analysis!$B$30+Analysis!$B$31,0)</f>
        <v>0</v>
      </c>
      <c r="AO1115">
        <f>AN1115-'Flight Input'!$U1115</f>
        <v>0</v>
      </c>
      <c r="AQ1115">
        <f>Analysis!$B$36*'Flight Input'!U1115+IF('Flight Input'!U1115 &gt; 0,Analysis!$B$37,0)</f>
        <v>0</v>
      </c>
      <c r="AR1115">
        <f ca="1">_xlfn.COVARIANCE.P($AN$102:$AN$1102,'Flight Input'!U1115:U2115)</f>
        <v>0</v>
      </c>
    </row>
    <row r="1116" spans="1:44" x14ac:dyDescent="0.3">
      <c r="A1116">
        <v>1114</v>
      </c>
      <c r="B1116">
        <f>'Flight Input'!M1116</f>
        <v>26.23177100000612</v>
      </c>
      <c r="C1116">
        <f ca="1">INDIRECT(CONCATENATE("'Flight Input'!",Analysis!$B$2,A1116+2))</f>
        <v>9.8497010700000001</v>
      </c>
      <c r="D1116">
        <f t="shared" si="2311"/>
        <v>1.9307000009575859E-2</v>
      </c>
      <c r="F1116">
        <f t="shared" ca="1" si="2317"/>
        <v>258.40061032420402</v>
      </c>
      <c r="G1116">
        <f t="shared" ca="1" si="2318"/>
        <v>3387.6263696365099</v>
      </c>
      <c r="I1116">
        <f>SUM(D$2:D1116)/COUNT(D$2:D1116)</f>
        <v>2.3500153500907256E-2</v>
      </c>
      <c r="J1116">
        <f t="shared" si="2312"/>
        <v>0.82156910204141798</v>
      </c>
      <c r="L1116">
        <f ca="1">VARA(C$2:C1116)</f>
        <v>0.15406510523801506</v>
      </c>
      <c r="M1116">
        <f t="shared" ca="1" si="2313"/>
        <v>-7.0964422595433656E-3</v>
      </c>
      <c r="N1116">
        <f t="shared" ca="1" si="2319"/>
        <v>4.0648469447327742E-3</v>
      </c>
      <c r="O1116" t="b">
        <f ca="1">IF(OR(O1115,M1116*MIN((B1116-B$2)*Analysis!$B$19,1)&gt;Analysis!$B$18),TRUE,FALSE)</f>
        <v>1</v>
      </c>
      <c r="P1116" t="b">
        <f>IF(OR('Flight Input'!N1116=3,'Flight Input'!N1116=9),TRUE,FALSE)</f>
        <v>0</v>
      </c>
      <c r="Q1116">
        <f ca="1">IF(O1116,Q1115,SUM(C$2:C1116)/COUNT(C$2:C1116))+(Analysis!$D$14-500)/1000000</f>
        <v>9.914944364117309</v>
      </c>
      <c r="R1116">
        <f t="shared" ca="1" si="2314"/>
        <v>-6.5243294117308892E-2</v>
      </c>
      <c r="S1116">
        <f t="shared" ca="1" si="2320"/>
        <v>-2.486661670361618E-2</v>
      </c>
      <c r="T1116">
        <f>IF(P1116,T1115+S1116*$D1116,0)</f>
        <v>0</v>
      </c>
      <c r="U1116">
        <f>IF($P1116,T1116*Analysis!$B$28+Analysis!$B$29,0)</f>
        <v>0</v>
      </c>
      <c r="V1116">
        <f>U1116-'Flight Input'!$U1116</f>
        <v>0</v>
      </c>
      <c r="W1116">
        <f ca="1">MEDIAN2(R1116,Analysis!$B$5,2)</f>
        <v>-6.5243294117308892E-2</v>
      </c>
      <c r="X1116">
        <f t="shared" ref="X1116:Y1116" ca="1" si="2369">X1115+W1116*$D1116</f>
        <v>-2.486661670361618E-2</v>
      </c>
      <c r="Y1116">
        <f t="shared" ca="1" si="2369"/>
        <v>-0.65478913126767935</v>
      </c>
      <c r="AA1116">
        <f ca="1">AVERAGE2(W1116,Analysis!$B$6,2)</f>
        <v>-6.5243294117308892E-2</v>
      </c>
      <c r="AB1116">
        <f t="shared" ref="AB1116:AC1116" ca="1" si="2370">AB1115+AA1116*$D1116</f>
        <v>-2.486661670361618E-2</v>
      </c>
      <c r="AC1116">
        <f t="shared" ca="1" si="2370"/>
        <v>-0.65478913126767935</v>
      </c>
      <c r="AF1116">
        <f ca="1">IF(B1116&gt;0,C1116-Analysis!$B$14,0)</f>
        <v>-3.4663214571519774E-3</v>
      </c>
      <c r="AG1116">
        <f ca="1">IF(B1116&gt;0,AG1115+AF1116*$D1116,0)</f>
        <v>0.45285629151799472</v>
      </c>
      <c r="AH1116">
        <f ca="1">IF(B1116&gt;0,AH1115+AG1116*$D1116,0)</f>
        <v>1.8439120740106894</v>
      </c>
      <c r="AI1116">
        <f ca="1">IF(AND(B1116&gt;Analysis!$B$39,B1116&lt;Analysis!$B$40),FilterInput(AF1116,Analysis!$B$34,Analysis!$B$35),0)</f>
        <v>0</v>
      </c>
      <c r="AJ1116">
        <f ca="1">MEDIAN2(AI1116,Analysis!$B$5,2)</f>
        <v>0</v>
      </c>
      <c r="AK1116">
        <f ca="1">AVERAGE2(AJ1116,Analysis!$B$6,2)</f>
        <v>0</v>
      </c>
      <c r="AL1116">
        <f ca="1">INTEGRAL2(R1116,$B1116,AL1115,R1115,$B1115,Analysis!$B$22)</f>
        <v>-2.4866616703616264E-2</v>
      </c>
      <c r="AM1116">
        <f>IF(AND(B1116&lt;Analysis!$B$40,B1116&gt;0),INTEGRAL2(AL1116,$B1116,AM1115,AL1115,$B1115,Analysis!$B$23),0)</f>
        <v>0</v>
      </c>
      <c r="AN1116">
        <f>IF($P1116,AM1116*Analysis!$B$30+Analysis!$B$31,0)</f>
        <v>0</v>
      </c>
      <c r="AO1116">
        <f>AN1116-'Flight Input'!$U1116</f>
        <v>0</v>
      </c>
      <c r="AQ1116">
        <f>Analysis!$B$36*'Flight Input'!U1116+IF('Flight Input'!U1116 &gt; 0,Analysis!$B$37,0)</f>
        <v>0</v>
      </c>
      <c r="AR1116">
        <f ca="1">_xlfn.COVARIANCE.P($AN$102:$AN$1102,'Flight Input'!U1116:U2116)</f>
        <v>0</v>
      </c>
    </row>
    <row r="1117" spans="1:44" x14ac:dyDescent="0.3">
      <c r="A1117">
        <v>1115</v>
      </c>
      <c r="B1117">
        <f>'Flight Input'!M1117</f>
        <v>26.252322999993339</v>
      </c>
      <c r="C1117">
        <f ca="1">INDIRECT(CONCATENATE("'Flight Input'!",Analysis!$B$2,A1117+2))</f>
        <v>9.8129430000000006</v>
      </c>
      <c r="D1117">
        <f t="shared" si="2311"/>
        <v>2.055199998721946E-2</v>
      </c>
      <c r="F1117">
        <f t="shared" ca="1" si="2317"/>
        <v>258.60228592861461</v>
      </c>
      <c r="G1117">
        <f t="shared" ca="1" si="2318"/>
        <v>3392.9411638136098</v>
      </c>
      <c r="I1117">
        <f>SUM(D$2:D1117)/COUNT(D$2:D1117)</f>
        <v>2.3497509417038476E-2</v>
      </c>
      <c r="J1117">
        <f t="shared" si="2312"/>
        <v>0.87464588788788089</v>
      </c>
      <c r="L1117">
        <f ca="1">VARA(C$2:C1117)</f>
        <v>0.15393215870686283</v>
      </c>
      <c r="M1117">
        <f t="shared" ca="1" si="2313"/>
        <v>-6.4687880125974505E-3</v>
      </c>
      <c r="N1117">
        <f t="shared" ca="1" si="2319"/>
        <v>-1.7885398025913744</v>
      </c>
      <c r="O1117" t="b">
        <f ca="1">IF(OR(O1116,M1117*MIN((B1117-B$2)*Analysis!$B$19,1)&gt;Analysis!$B$18),TRUE,FALSE)</f>
        <v>1</v>
      </c>
      <c r="P1117" t="b">
        <f>IF(OR('Flight Input'!N1117=3,'Flight Input'!N1117=9),TRUE,FALSE)</f>
        <v>0</v>
      </c>
      <c r="Q1117">
        <f ca="1">IF(O1117,Q1116,SUM(C$2:C1117)/COUNT(C$2:C1117))+(Analysis!$D$14-500)/1000000</f>
        <v>9.9150543641173083</v>
      </c>
      <c r="R1117">
        <f t="shared" ca="1" si="2314"/>
        <v>-0.1021113641173077</v>
      </c>
      <c r="S1117">
        <f t="shared" ca="1" si="2320"/>
        <v>-2.696520945765005E-2</v>
      </c>
      <c r="T1117">
        <f>IF(P1117,T1116+S1117*$D1117,0)</f>
        <v>0</v>
      </c>
      <c r="U1117">
        <f>IF($P1117,T1117*Analysis!$B$28+Analysis!$B$29,0)</f>
        <v>0</v>
      </c>
      <c r="V1117">
        <f>U1117-'Flight Input'!$U1117</f>
        <v>0</v>
      </c>
      <c r="W1117">
        <f ca="1">MEDIAN2(R1117,Analysis!$B$5,2)</f>
        <v>-0.1021113641173077</v>
      </c>
      <c r="X1117">
        <f t="shared" ref="X1117:Y1117" ca="1" si="2371">X1116+W1117*$D1117</f>
        <v>-2.696520945765005E-2</v>
      </c>
      <c r="Y1117">
        <f t="shared" ca="1" si="2371"/>
        <v>-0.6553433202521084</v>
      </c>
      <c r="AA1117">
        <f ca="1">AVERAGE2(W1117,Analysis!$B$6,2)</f>
        <v>-0.1021113641173077</v>
      </c>
      <c r="AB1117">
        <f t="shared" ref="AB1117:AC1117" ca="1" si="2372">AB1116+AA1117*$D1117</f>
        <v>-2.696520945765005E-2</v>
      </c>
      <c r="AC1117">
        <f t="shared" ca="1" si="2372"/>
        <v>-0.6553433202521084</v>
      </c>
      <c r="AF1117">
        <f ca="1">IF(B1117&gt;0,C1117-Analysis!$B$14,0)</f>
        <v>-4.0224391457151398E-2</v>
      </c>
      <c r="AG1117">
        <f ca="1">IF(B1117&gt;0,AG1116+AF1117*$D1117,0)</f>
        <v>0.45202959982528146</v>
      </c>
      <c r="AH1117">
        <f ca="1">IF(B1117&gt;0,AH1116+AG1117*$D1117,0)</f>
        <v>1.8532021863405213</v>
      </c>
      <c r="AI1117">
        <f ca="1">IF(AND(B1117&gt;Analysis!$B$39,B1117&lt;Analysis!$B$40),FilterInput(AF1117,Analysis!$B$34,Analysis!$B$35),0)</f>
        <v>0</v>
      </c>
      <c r="AJ1117">
        <f ca="1">MEDIAN2(AI1117,Analysis!$B$5,2)</f>
        <v>0</v>
      </c>
      <c r="AK1117">
        <f ca="1">AVERAGE2(AJ1117,Analysis!$B$6,2)</f>
        <v>0</v>
      </c>
      <c r="AL1117">
        <f ca="1">INTEGRAL2(R1117,$B1117,AL1116,R1116,$B1116,Analysis!$B$22)</f>
        <v>-2.6965209457650133E-2</v>
      </c>
      <c r="AM1117">
        <f>IF(AND(B1117&lt;Analysis!$B$40,B1117&gt;0),INTEGRAL2(AL1117,$B1117,AM1116,AL1116,$B1116,Analysis!$B$23),0)</f>
        <v>0</v>
      </c>
      <c r="AN1117">
        <f>IF($P1117,AM1117*Analysis!$B$30+Analysis!$B$31,0)</f>
        <v>0</v>
      </c>
      <c r="AO1117">
        <f>AN1117-'Flight Input'!$U1117</f>
        <v>0</v>
      </c>
      <c r="AQ1117">
        <f>Analysis!$B$36*'Flight Input'!U1117+IF('Flight Input'!U1117 &gt; 0,Analysis!$B$37,0)</f>
        <v>0</v>
      </c>
      <c r="AR1117">
        <f ca="1">_xlfn.COVARIANCE.P($AN$102:$AN$1102,'Flight Input'!U1117:U2117)</f>
        <v>0</v>
      </c>
    </row>
    <row r="1118" spans="1:44" x14ac:dyDescent="0.3">
      <c r="A1118">
        <v>1116</v>
      </c>
      <c r="B1118">
        <f>'Flight Input'!M1118</f>
        <v>26.266526999999769</v>
      </c>
      <c r="C1118">
        <f ca="1">INDIRECT(CONCATENATE("'Flight Input'!",Analysis!$B$2,A1118+2))</f>
        <v>9.8415195299999993</v>
      </c>
      <c r="D1118">
        <f t="shared" si="2311"/>
        <v>1.4204000006429851E-2</v>
      </c>
      <c r="F1118">
        <f t="shared" ca="1" si="2317"/>
        <v>258.74207487208201</v>
      </c>
      <c r="G1118">
        <f t="shared" ca="1" si="2318"/>
        <v>3396.6163362467564</v>
      </c>
      <c r="I1118">
        <f>SUM(D$2:D1118)/COUNT(D$2:D1118)</f>
        <v>2.348918189964546E-2</v>
      </c>
      <c r="J1118">
        <f t="shared" si="2312"/>
        <v>0.60470390442351862</v>
      </c>
      <c r="L1118">
        <f ca="1">VARA(C$2:C1118)</f>
        <v>0.15379626720826362</v>
      </c>
      <c r="M1118">
        <f t="shared" ca="1" si="2313"/>
        <v>-9.5671288748029673E-3</v>
      </c>
      <c r="N1118">
        <f t="shared" ca="1" si="2319"/>
        <v>2.011864966703937</v>
      </c>
      <c r="O1118" t="b">
        <f ca="1">IF(OR(O1117,M1118*MIN((B1118-B$2)*Analysis!$B$19,1)&gt;Analysis!$B$18),TRUE,FALSE)</f>
        <v>1</v>
      </c>
      <c r="P1118" t="b">
        <f>IF(OR('Flight Input'!N1118=3,'Flight Input'!N1118=9),TRUE,FALSE)</f>
        <v>0</v>
      </c>
      <c r="Q1118">
        <f ca="1">IF(O1118,Q1117,SUM(C$2:C1118)/COUNT(C$2:C1118))+(Analysis!$D$14-500)/1000000</f>
        <v>9.9151643641173077</v>
      </c>
      <c r="R1118">
        <f t="shared" ca="1" si="2314"/>
        <v>-7.3644834117308378E-2</v>
      </c>
      <c r="S1118">
        <f t="shared" ca="1" si="2320"/>
        <v>-2.8011260681925824E-2</v>
      </c>
      <c r="T1118">
        <f>IF(P1118,T1117+S1118*$D1118,0)</f>
        <v>0</v>
      </c>
      <c r="U1118">
        <f>IF($P1118,T1118*Analysis!$B$28+Analysis!$B$29,0)</f>
        <v>0</v>
      </c>
      <c r="V1118">
        <f>U1118-'Flight Input'!$U1118</f>
        <v>0</v>
      </c>
      <c r="W1118">
        <f ca="1">MEDIAN2(R1118,Analysis!$B$5,2)</f>
        <v>-7.3644834117308378E-2</v>
      </c>
      <c r="X1118">
        <f t="shared" ref="X1118:Y1118" ca="1" si="2373">X1117+W1118*$D1118</f>
        <v>-2.8011260681925824E-2</v>
      </c>
      <c r="Y1118">
        <f t="shared" ca="1" si="2373"/>
        <v>-0.65574119219901461</v>
      </c>
      <c r="AA1118">
        <f ca="1">AVERAGE2(W1118,Analysis!$B$6,2)</f>
        <v>-7.3644834117308378E-2</v>
      </c>
      <c r="AB1118">
        <f t="shared" ref="AB1118:AC1118" ca="1" si="2374">AB1117+AA1118*$D1118</f>
        <v>-2.8011260681925824E-2</v>
      </c>
      <c r="AC1118">
        <f t="shared" ca="1" si="2374"/>
        <v>-0.65574119219901461</v>
      </c>
      <c r="AF1118">
        <f ca="1">IF(B1118&gt;0,C1118-Analysis!$B$14,0)</f>
        <v>-1.1647861457152686E-2</v>
      </c>
      <c r="AG1118">
        <f ca="1">IF(B1118&gt;0,AG1117+AF1118*$D1118,0)</f>
        <v>0.45186415360106919</v>
      </c>
      <c r="AH1118">
        <f ca="1">IF(B1118&gt;0,AH1117+AG1118*$D1118,0)</f>
        <v>1.8596204647811763</v>
      </c>
      <c r="AI1118">
        <f ca="1">IF(AND(B1118&gt;Analysis!$B$39,B1118&lt;Analysis!$B$40),FilterInput(AF1118,Analysis!$B$34,Analysis!$B$35),0)</f>
        <v>0</v>
      </c>
      <c r="AJ1118">
        <f ca="1">MEDIAN2(AI1118,Analysis!$B$5,2)</f>
        <v>0</v>
      </c>
      <c r="AK1118">
        <f ca="1">AVERAGE2(AJ1118,Analysis!$B$6,2)</f>
        <v>0</v>
      </c>
      <c r="AL1118">
        <f ca="1">INTEGRAL2(R1118,$B1118,AL1117,R1117,$B1117,Analysis!$B$22)</f>
        <v>-2.8011260681925908E-2</v>
      </c>
      <c r="AM1118">
        <f>IF(AND(B1118&lt;Analysis!$B$40,B1118&gt;0),INTEGRAL2(AL1118,$B1118,AM1117,AL1117,$B1117,Analysis!$B$23),0)</f>
        <v>0</v>
      </c>
      <c r="AN1118">
        <f>IF($P1118,AM1118*Analysis!$B$30+Analysis!$B$31,0)</f>
        <v>0</v>
      </c>
      <c r="AO1118">
        <f>AN1118-'Flight Input'!$U1118</f>
        <v>0</v>
      </c>
      <c r="AQ1118">
        <f>Analysis!$B$36*'Flight Input'!U1118+IF('Flight Input'!U1118 &gt; 0,Analysis!$B$37,0)</f>
        <v>0</v>
      </c>
      <c r="AR1118">
        <f ca="1">_xlfn.COVARIANCE.P($AN$102:$AN$1102,'Flight Input'!U1118:U2118)</f>
        <v>0</v>
      </c>
    </row>
    <row r="1119" spans="1:44" x14ac:dyDescent="0.3">
      <c r="A1119">
        <v>1117</v>
      </c>
      <c r="B1119">
        <f>'Flight Input'!M1119</f>
        <v>26.289130999997724</v>
      </c>
      <c r="C1119">
        <f ca="1">INDIRECT(CONCATENATE("'Flight Input'!",Analysis!$B$2,A1119+2))</f>
        <v>9.7853474700000014</v>
      </c>
      <c r="D1119">
        <f t="shared" si="2311"/>
        <v>2.2603999997954816E-2</v>
      </c>
      <c r="F1119">
        <f t="shared" ca="1" si="2317"/>
        <v>258.96326286627391</v>
      </c>
      <c r="G1119">
        <f t="shared" ca="1" si="2318"/>
        <v>3402.469941840056</v>
      </c>
      <c r="I1119">
        <f>SUM(D$2:D1119)/COUNT(D$2:D1119)</f>
        <v>2.3488389435991304E-2</v>
      </c>
      <c r="J1119">
        <f t="shared" si="2312"/>
        <v>0.96234780420145216</v>
      </c>
      <c r="L1119">
        <f ca="1">VARA(C$2:C1119)</f>
        <v>0.15366823077821318</v>
      </c>
      <c r="M1119">
        <f t="shared" ca="1" si="2313"/>
        <v>-5.6643262281906893E-3</v>
      </c>
      <c r="N1119">
        <f t="shared" ca="1" si="2319"/>
        <v>-2.4850495489771878</v>
      </c>
      <c r="O1119" t="b">
        <f ca="1">IF(OR(O1118,M1119*MIN((B1119-B$2)*Analysis!$B$19,1)&gt;Analysis!$B$18),TRUE,FALSE)</f>
        <v>1</v>
      </c>
      <c r="P1119" t="b">
        <f>IF(OR('Flight Input'!N1119=3,'Flight Input'!N1119=9),TRUE,FALSE)</f>
        <v>0</v>
      </c>
      <c r="Q1119">
        <f ca="1">IF(O1119,Q1118,SUM(C$2:C1119)/COUNT(C$2:C1119))+(Analysis!$D$14-500)/1000000</f>
        <v>9.9152743641173071</v>
      </c>
      <c r="R1119">
        <f t="shared" ca="1" si="2314"/>
        <v>-0.12992689411730574</v>
      </c>
      <c r="S1119">
        <f t="shared" ca="1" si="2320"/>
        <v>-3.0948128196287679E-2</v>
      </c>
      <c r="T1119">
        <f>IF(P1119,T1118+S1119*$D1119,0)</f>
        <v>0</v>
      </c>
      <c r="U1119">
        <f>IF($P1119,T1119*Analysis!$B$28+Analysis!$B$29,0)</f>
        <v>0</v>
      </c>
      <c r="V1119">
        <f>U1119-'Flight Input'!$U1119</f>
        <v>0</v>
      </c>
      <c r="W1119">
        <f ca="1">MEDIAN2(R1119,Analysis!$B$5,2)</f>
        <v>-0.12992689411730574</v>
      </c>
      <c r="X1119">
        <f t="shared" ref="X1119:Y1119" ca="1" si="2375">X1118+W1119*$D1119</f>
        <v>-3.0948128196287679E-2</v>
      </c>
      <c r="Y1119">
        <f t="shared" ca="1" si="2375"/>
        <v>-0.6564407436887002</v>
      </c>
      <c r="AA1119">
        <f ca="1">AVERAGE2(W1119,Analysis!$B$6,2)</f>
        <v>-0.12992689411730574</v>
      </c>
      <c r="AB1119">
        <f t="shared" ref="AB1119:AC1119" ca="1" si="2376">AB1118+AA1119*$D1119</f>
        <v>-3.0948128196287679E-2</v>
      </c>
      <c r="AC1119">
        <f t="shared" ca="1" si="2376"/>
        <v>-0.6564407436887002</v>
      </c>
      <c r="AF1119">
        <f ca="1">IF(B1119&gt;0,C1119-Analysis!$B$14,0)</f>
        <v>-6.7819921457150656E-2</v>
      </c>
      <c r="AG1119">
        <f ca="1">IF(B1119&gt;0,AG1118+AF1119*$D1119,0)</f>
        <v>0.45033115209659047</v>
      </c>
      <c r="AH1119">
        <f ca="1">IF(B1119&gt;0,AH1118+AG1119*$D1119,0)</f>
        <v>1.8697997501422465</v>
      </c>
      <c r="AI1119">
        <f ca="1">IF(AND(B1119&gt;Analysis!$B$39,B1119&lt;Analysis!$B$40),FilterInput(AF1119,Analysis!$B$34,Analysis!$B$35),0)</f>
        <v>0</v>
      </c>
      <c r="AJ1119">
        <f ca="1">MEDIAN2(AI1119,Analysis!$B$5,2)</f>
        <v>0</v>
      </c>
      <c r="AK1119">
        <f ca="1">AVERAGE2(AJ1119,Analysis!$B$6,2)</f>
        <v>0</v>
      </c>
      <c r="AL1119">
        <f ca="1">INTEGRAL2(R1119,$B1119,AL1118,R1118,$B1118,Analysis!$B$22)</f>
        <v>-3.0948128196287762E-2</v>
      </c>
      <c r="AM1119">
        <f>IF(AND(B1119&lt;Analysis!$B$40,B1119&gt;0),INTEGRAL2(AL1119,$B1119,AM1118,AL1118,$B1118,Analysis!$B$23),0)</f>
        <v>0</v>
      </c>
      <c r="AN1119">
        <f>IF($P1119,AM1119*Analysis!$B$30+Analysis!$B$31,0)</f>
        <v>0</v>
      </c>
      <c r="AO1119">
        <f>AN1119-'Flight Input'!$U1119</f>
        <v>0</v>
      </c>
      <c r="AQ1119">
        <f>Analysis!$B$36*'Flight Input'!U1119+IF('Flight Input'!U1119 &gt; 0,Analysis!$B$37,0)</f>
        <v>0</v>
      </c>
      <c r="AR1119">
        <f ca="1">_xlfn.COVARIANCE.P($AN$102:$AN$1102,'Flight Input'!U1119:U2119)</f>
        <v>0</v>
      </c>
    </row>
    <row r="1120" spans="1:44" x14ac:dyDescent="0.3">
      <c r="A1120">
        <v>1118</v>
      </c>
      <c r="B1120">
        <f>'Flight Input'!M1120</f>
        <v>26.307276999999885</v>
      </c>
      <c r="C1120">
        <f ca="1">INDIRECT(CONCATENATE("'Flight Input'!",Analysis!$B$2,A1120+2))</f>
        <v>9.8266181400000008</v>
      </c>
      <c r="D1120">
        <f t="shared" si="2311"/>
        <v>1.81460000021616E-2</v>
      </c>
      <c r="F1120">
        <f t="shared" ca="1" si="2317"/>
        <v>259.14157667906358</v>
      </c>
      <c r="G1120">
        <f t="shared" ca="1" si="2318"/>
        <v>3407.1723248910344</v>
      </c>
      <c r="I1120">
        <f>SUM(D$2:D1120)/COUNT(D$2:D1120)</f>
        <v>2.348361091234745E-2</v>
      </c>
      <c r="J1120">
        <f t="shared" si="2312"/>
        <v>0.77270910635896339</v>
      </c>
      <c r="L1120">
        <f ca="1">VARA(C$2:C1120)</f>
        <v>0.15353427324673258</v>
      </c>
      <c r="M1120">
        <f t="shared" ca="1" si="2313"/>
        <v>-7.3822071786973581E-3</v>
      </c>
      <c r="N1120">
        <f t="shared" ca="1" si="2319"/>
        <v>2.2743673534158013</v>
      </c>
      <c r="O1120" t="b">
        <f ca="1">IF(OR(O1119,M1120*MIN((B1120-B$2)*Analysis!$B$19,1)&gt;Analysis!$B$18),TRUE,FALSE)</f>
        <v>1</v>
      </c>
      <c r="P1120" t="b">
        <f>IF(OR('Flight Input'!N1120=3,'Flight Input'!N1120=9),TRUE,FALSE)</f>
        <v>0</v>
      </c>
      <c r="Q1120">
        <f ca="1">IF(O1120,Q1119,SUM(C$2:C1120)/COUNT(C$2:C1120))+(Analysis!$D$14-500)/1000000</f>
        <v>9.9153843641173065</v>
      </c>
      <c r="R1120">
        <f t="shared" ca="1" si="2314"/>
        <v>-8.8766224117305725E-2</v>
      </c>
      <c r="S1120">
        <f t="shared" ca="1" si="2320"/>
        <v>-3.2558880099312189E-2</v>
      </c>
      <c r="T1120">
        <f>IF(P1120,T1119+S1120*$D1120,0)</f>
        <v>0</v>
      </c>
      <c r="U1120">
        <f>IF($P1120,T1120*Analysis!$B$28+Analysis!$B$29,0)</f>
        <v>0</v>
      </c>
      <c r="V1120">
        <f>U1120-'Flight Input'!$U1120</f>
        <v>0</v>
      </c>
      <c r="W1120">
        <f ca="1">MEDIAN2(R1120,Analysis!$B$5,2)</f>
        <v>-8.8766224117305725E-2</v>
      </c>
      <c r="X1120">
        <f t="shared" ref="X1120:Y1120" ca="1" si="2377">X1119+W1120*$D1120</f>
        <v>-3.2558880099312189E-2</v>
      </c>
      <c r="Y1120">
        <f t="shared" ca="1" si="2377"/>
        <v>-0.65703155712705275</v>
      </c>
      <c r="AA1120">
        <f ca="1">AVERAGE2(W1120,Analysis!$B$6,2)</f>
        <v>-8.8766224117305725E-2</v>
      </c>
      <c r="AB1120">
        <f t="shared" ref="AB1120:AC1120" ca="1" si="2378">AB1119+AA1120*$D1120</f>
        <v>-3.2558880099312189E-2</v>
      </c>
      <c r="AC1120">
        <f t="shared" ca="1" si="2378"/>
        <v>-0.65703155712705275</v>
      </c>
      <c r="AF1120">
        <f ca="1">IF(B1120&gt;0,C1120-Analysis!$B$14,0)</f>
        <v>-2.6549251457151257E-2</v>
      </c>
      <c r="AG1120">
        <f ca="1">IF(B1120&gt;0,AG1119+AF1120*$D1120,0)</f>
        <v>0.44984938937959162</v>
      </c>
      <c r="AH1120">
        <f ca="1">IF(B1120&gt;0,AH1119+AG1120*$D1120,0)</f>
        <v>1.877962717162901</v>
      </c>
      <c r="AI1120">
        <f ca="1">IF(AND(B1120&gt;Analysis!$B$39,B1120&lt;Analysis!$B$40),FilterInput(AF1120,Analysis!$B$34,Analysis!$B$35),0)</f>
        <v>0</v>
      </c>
      <c r="AJ1120">
        <f ca="1">MEDIAN2(AI1120,Analysis!$B$5,2)</f>
        <v>0</v>
      </c>
      <c r="AK1120">
        <f ca="1">AVERAGE2(AJ1120,Analysis!$B$6,2)</f>
        <v>0</v>
      </c>
      <c r="AL1120">
        <f ca="1">INTEGRAL2(R1120,$B1120,AL1119,R1119,$B1119,Analysis!$B$22)</f>
        <v>-3.2558880099312272E-2</v>
      </c>
      <c r="AM1120">
        <f>IF(AND(B1120&lt;Analysis!$B$40,B1120&gt;0),INTEGRAL2(AL1120,$B1120,AM1119,AL1119,$B1119,Analysis!$B$23),0)</f>
        <v>0</v>
      </c>
      <c r="AN1120">
        <f>IF($P1120,AM1120*Analysis!$B$30+Analysis!$B$31,0)</f>
        <v>0</v>
      </c>
      <c r="AO1120">
        <f>AN1120-'Flight Input'!$U1120</f>
        <v>0</v>
      </c>
      <c r="AQ1120">
        <f>Analysis!$B$36*'Flight Input'!U1120+IF('Flight Input'!U1120 &gt; 0,Analysis!$B$37,0)</f>
        <v>0</v>
      </c>
      <c r="AR1120">
        <f ca="1">_xlfn.COVARIANCE.P($AN$102:$AN$1102,'Flight Input'!U1120:U2120)</f>
        <v>0</v>
      </c>
    </row>
    <row r="1121" spans="1:44" x14ac:dyDescent="0.3">
      <c r="A1121">
        <v>1119</v>
      </c>
      <c r="B1121">
        <f>'Flight Input'!M1121</f>
        <v>26.328584999995655</v>
      </c>
      <c r="C1121">
        <f ca="1">INDIRECT(CONCATENATE("'Flight Input'!",Analysis!$B$2,A1121+2))</f>
        <v>9.8680555800000018</v>
      </c>
      <c r="D1121">
        <f t="shared" si="2311"/>
        <v>2.1307999995769933E-2</v>
      </c>
      <c r="F1121">
        <f t="shared" ca="1" si="2317"/>
        <v>259.35184520732048</v>
      </c>
      <c r="G1121">
        <f t="shared" ca="1" si="2318"/>
        <v>3412.6985940076147</v>
      </c>
      <c r="I1121">
        <f>SUM(D$2:D1121)/COUNT(D$2:D1121)</f>
        <v>2.3481666666666862E-2</v>
      </c>
      <c r="J1121">
        <f t="shared" si="2312"/>
        <v>0.90743132922576852</v>
      </c>
      <c r="L1121">
        <f ca="1">VARA(C$2:C1121)</f>
        <v>0.15339746085531616</v>
      </c>
      <c r="M1121">
        <f t="shared" ca="1" si="2313"/>
        <v>-6.4207054366234853E-3</v>
      </c>
      <c r="N1121">
        <f t="shared" ca="1" si="2319"/>
        <v>1.9446893189519061</v>
      </c>
      <c r="O1121" t="b">
        <f ca="1">IF(OR(O1120,M1121*MIN((B1121-B$2)*Analysis!$B$19,1)&gt;Analysis!$B$18),TRUE,FALSE)</f>
        <v>1</v>
      </c>
      <c r="P1121" t="b">
        <f>IF(OR('Flight Input'!N1121=3,'Flight Input'!N1121=9),TRUE,FALSE)</f>
        <v>0</v>
      </c>
      <c r="Q1121">
        <f ca="1">IF(O1121,Q1120,SUM(C$2:C1121)/COUNT(C$2:C1121))+(Analysis!$D$14-500)/1000000</f>
        <v>9.9154943641173059</v>
      </c>
      <c r="R1121">
        <f t="shared" ca="1" si="2314"/>
        <v>-4.7438784117304067E-2</v>
      </c>
      <c r="S1121">
        <f t="shared" ca="1" si="2320"/>
        <v>-3.3569705711083038E-2</v>
      </c>
      <c r="T1121">
        <f>IF(P1121,T1120+S1121*$D1121,0)</f>
        <v>0</v>
      </c>
      <c r="U1121">
        <f>IF($P1121,T1121*Analysis!$B$28+Analysis!$B$29,0)</f>
        <v>0</v>
      </c>
      <c r="V1121">
        <f>U1121-'Flight Input'!$U1121</f>
        <v>0</v>
      </c>
      <c r="W1121">
        <f ca="1">MEDIAN2(R1121,Analysis!$B$5,2)</f>
        <v>-4.7438784117304067E-2</v>
      </c>
      <c r="X1121">
        <f t="shared" ref="X1121:Y1121" ca="1" si="2379">X1120+W1121*$D1121</f>
        <v>-3.3569705711083038E-2</v>
      </c>
      <c r="Y1121">
        <f t="shared" ca="1" si="2379"/>
        <v>-0.65774686041620245</v>
      </c>
      <c r="AA1121">
        <f ca="1">AVERAGE2(W1121,Analysis!$B$6,2)</f>
        <v>-4.7438784117304067E-2</v>
      </c>
      <c r="AB1121">
        <f t="shared" ref="AB1121:AC1121" ca="1" si="2380">AB1120+AA1121*$D1121</f>
        <v>-3.3569705711083038E-2</v>
      </c>
      <c r="AC1121">
        <f t="shared" ca="1" si="2380"/>
        <v>-0.65774686041620245</v>
      </c>
      <c r="AF1121">
        <f ca="1">IF(B1121&gt;0,C1121-Analysis!$B$14,0)</f>
        <v>1.488818854284979E-2</v>
      </c>
      <c r="AG1121">
        <f ca="1">IF(B1121&gt;0,AG1120+AF1121*$D1121,0)</f>
        <v>0.45016662690099968</v>
      </c>
      <c r="AH1121">
        <f ca="1">IF(B1121&gt;0,AH1120+AG1121*$D1121,0)</f>
        <v>1.8875548676470033</v>
      </c>
      <c r="AI1121">
        <f ca="1">IF(AND(B1121&gt;Analysis!$B$39,B1121&lt;Analysis!$B$40),FilterInput(AF1121,Analysis!$B$34,Analysis!$B$35),0)</f>
        <v>0</v>
      </c>
      <c r="AJ1121">
        <f ca="1">MEDIAN2(AI1121,Analysis!$B$5,2)</f>
        <v>0</v>
      </c>
      <c r="AK1121">
        <f ca="1">AVERAGE2(AJ1121,Analysis!$B$6,2)</f>
        <v>0</v>
      </c>
      <c r="AL1121">
        <f ca="1">INTEGRAL2(R1121,$B1121,AL1120,R1120,$B1120,Analysis!$B$22)</f>
        <v>-3.3569705711083121E-2</v>
      </c>
      <c r="AM1121">
        <f>IF(AND(B1121&lt;Analysis!$B$40,B1121&gt;0),INTEGRAL2(AL1121,$B1121,AM1120,AL1120,$B1120,Analysis!$B$23),0)</f>
        <v>0</v>
      </c>
      <c r="AN1121">
        <f>IF($P1121,AM1121*Analysis!$B$30+Analysis!$B$31,0)</f>
        <v>0</v>
      </c>
      <c r="AO1121">
        <f>AN1121-'Flight Input'!$U1121</f>
        <v>0</v>
      </c>
      <c r="AQ1121">
        <f>Analysis!$B$36*'Flight Input'!U1121+IF('Flight Input'!U1121 &gt; 0,Analysis!$B$37,0)</f>
        <v>0</v>
      </c>
      <c r="AR1121">
        <f ca="1">_xlfn.COVARIANCE.P($AN$102:$AN$1102,'Flight Input'!U1121:U2121)</f>
        <v>0</v>
      </c>
    </row>
    <row r="1122" spans="1:44" x14ac:dyDescent="0.3">
      <c r="A1122">
        <v>1120</v>
      </c>
      <c r="B1122">
        <f>'Flight Input'!M1122</f>
        <v>26.352679000003263</v>
      </c>
      <c r="C1122">
        <f ca="1">INDIRECT(CONCATENATE("'Flight Input'!",Analysis!$B$2,A1122+2))</f>
        <v>9.853732980000002</v>
      </c>
      <c r="D1122">
        <f t="shared" si="2311"/>
        <v>2.4094000007607974E-2</v>
      </c>
      <c r="F1122">
        <f t="shared" ca="1" si="2317"/>
        <v>259.58926104981555</v>
      </c>
      <c r="G1122">
        <f t="shared" ca="1" si="2318"/>
        <v>3418.953137665324</v>
      </c>
      <c r="I1122">
        <f>SUM(D$2:D1122)/COUNT(D$2:D1122)</f>
        <v>2.3482213392864132E-2</v>
      </c>
      <c r="J1122">
        <f t="shared" si="2312"/>
        <v>1.0260531920270239</v>
      </c>
      <c r="L1122">
        <f ca="1">VARA(C$2:C1122)</f>
        <v>0.15326161156823059</v>
      </c>
      <c r="M1122">
        <f t="shared" ca="1" si="2313"/>
        <v>-5.6383036043278377E-3</v>
      </c>
      <c r="N1122">
        <f t="shared" ca="1" si="2319"/>
        <v>-0.59444675004056269</v>
      </c>
      <c r="O1122" t="b">
        <f ca="1">IF(OR(O1121,M1122*MIN((B1122-B$2)*Analysis!$B$19,1)&gt;Analysis!$B$18),TRUE,FALSE)</f>
        <v>1</v>
      </c>
      <c r="P1122" t="b">
        <f>IF(OR('Flight Input'!N1122=3,'Flight Input'!N1122=9),TRUE,FALSE)</f>
        <v>0</v>
      </c>
      <c r="Q1122">
        <f ca="1">IF(O1122,Q1121,SUM(C$2:C1122)/COUNT(C$2:C1122))+(Analysis!$D$14-500)/1000000</f>
        <v>9.9156043641173053</v>
      </c>
      <c r="R1122">
        <f t="shared" ca="1" si="2314"/>
        <v>-6.1871384117303307E-2</v>
      </c>
      <c r="S1122">
        <f t="shared" ca="1" si="2320"/>
        <v>-3.5060434840476058E-2</v>
      </c>
      <c r="T1122">
        <f>IF(P1122,T1121+S1122*$D1122,0)</f>
        <v>0</v>
      </c>
      <c r="U1122">
        <f>IF($P1122,T1122*Analysis!$B$28+Analysis!$B$29,0)</f>
        <v>0</v>
      </c>
      <c r="V1122">
        <f>U1122-'Flight Input'!$U1122</f>
        <v>0</v>
      </c>
      <c r="W1122">
        <f ca="1">MEDIAN2(R1122,Analysis!$B$5,2)</f>
        <v>-6.1871384117303307E-2</v>
      </c>
      <c r="X1122">
        <f t="shared" ref="X1122:Y1122" ca="1" si="2381">X1121+W1122*$D1122</f>
        <v>-3.5060434840476058E-2</v>
      </c>
      <c r="Y1122">
        <f t="shared" ca="1" si="2381"/>
        <v>-0.65859160653351567</v>
      </c>
      <c r="AA1122">
        <f ca="1">AVERAGE2(W1122,Analysis!$B$6,2)</f>
        <v>-6.1871384117303307E-2</v>
      </c>
      <c r="AB1122">
        <f t="shared" ref="AB1122:AC1122" ca="1" si="2382">AB1121+AA1122*$D1122</f>
        <v>-3.5060434840476058E-2</v>
      </c>
      <c r="AC1122">
        <f t="shared" ca="1" si="2382"/>
        <v>-0.65859160653351567</v>
      </c>
      <c r="AF1122">
        <f ca="1">IF(B1122&gt;0,C1122-Analysis!$B$14,0)</f>
        <v>5.6558854284993743E-4</v>
      </c>
      <c r="AG1122">
        <f ca="1">IF(B1122&gt;0,AG1121+AF1122*$D1122,0)</f>
        <v>0.45018025419135543</v>
      </c>
      <c r="AH1122">
        <f ca="1">IF(B1122&gt;0,AH1121+AG1122*$D1122,0)</f>
        <v>1.8984015106949148</v>
      </c>
      <c r="AI1122">
        <f ca="1">IF(AND(B1122&gt;Analysis!$B$39,B1122&lt;Analysis!$B$40),FilterInput(AF1122,Analysis!$B$34,Analysis!$B$35),0)</f>
        <v>0</v>
      </c>
      <c r="AJ1122">
        <f ca="1">MEDIAN2(AI1122,Analysis!$B$5,2)</f>
        <v>0</v>
      </c>
      <c r="AK1122">
        <f ca="1">AVERAGE2(AJ1122,Analysis!$B$6,2)</f>
        <v>0</v>
      </c>
      <c r="AL1122">
        <f ca="1">INTEGRAL2(R1122,$B1122,AL1121,R1121,$B1121,Analysis!$B$22)</f>
        <v>-3.5060434840476142E-2</v>
      </c>
      <c r="AM1122">
        <f>IF(AND(B1122&lt;Analysis!$B$40,B1122&gt;0),INTEGRAL2(AL1122,$B1122,AM1121,AL1121,$B1121,Analysis!$B$23),0)</f>
        <v>0</v>
      </c>
      <c r="AN1122">
        <f>IF($P1122,AM1122*Analysis!$B$30+Analysis!$B$31,0)</f>
        <v>0</v>
      </c>
      <c r="AO1122">
        <f>AN1122-'Flight Input'!$U1122</f>
        <v>0</v>
      </c>
      <c r="AQ1122">
        <f>Analysis!$B$36*'Flight Input'!U1122+IF('Flight Input'!U1122 &gt; 0,Analysis!$B$37,0)</f>
        <v>0</v>
      </c>
      <c r="AR1122">
        <f ca="1">_xlfn.COVARIANCE.P($AN$102:$AN$1102,'Flight Input'!U1122:U2122)</f>
        <v>0</v>
      </c>
    </row>
    <row r="1123" spans="1:44" x14ac:dyDescent="0.3">
      <c r="A1123">
        <v>1121</v>
      </c>
      <c r="B1123">
        <f>'Flight Input'!M1123</f>
        <v>26.372602999996161</v>
      </c>
      <c r="C1123">
        <f ca="1">INDIRECT(CONCATENATE("'Flight Input'!",Analysis!$B$2,A1123+2))</f>
        <v>9.851172570000001</v>
      </c>
      <c r="D1123">
        <f t="shared" si="2311"/>
        <v>1.9923999992897734E-2</v>
      </c>
      <c r="F1123">
        <f t="shared" ca="1" si="2317"/>
        <v>259.78553581203028</v>
      </c>
      <c r="G1123">
        <f t="shared" ca="1" si="2318"/>
        <v>3424.1291046789979</v>
      </c>
      <c r="I1123">
        <f>SUM(D$2:D1123)/COUNT(D$2:D1123)</f>
        <v>2.3479039250669693E-2</v>
      </c>
      <c r="J1123">
        <f t="shared" si="2312"/>
        <v>0.84858668108957824</v>
      </c>
      <c r="L1123">
        <f ca="1">VARA(C$2:C1123)</f>
        <v>0.15312616956255709</v>
      </c>
      <c r="M1123">
        <f t="shared" ca="1" si="2313"/>
        <v>-6.7979324293205969E-3</v>
      </c>
      <c r="N1123">
        <f t="shared" ca="1" si="2319"/>
        <v>-0.128508833613414</v>
      </c>
      <c r="O1123" t="b">
        <f ca="1">IF(OR(O1122,M1123*MIN((B1123-B$2)*Analysis!$B$19,1)&gt;Analysis!$B$18),TRUE,FALSE)</f>
        <v>1</v>
      </c>
      <c r="P1123" t="b">
        <f>IF(OR('Flight Input'!N1123=3,'Flight Input'!N1123=9),TRUE,FALSE)</f>
        <v>0</v>
      </c>
      <c r="Q1123">
        <f ca="1">IF(O1123,Q1122,SUM(C$2:C1123)/COUNT(C$2:C1123))+(Analysis!$D$14-500)/1000000</f>
        <v>9.9157143641173047</v>
      </c>
      <c r="R1123">
        <f t="shared" ca="1" si="2314"/>
        <v>-6.4541794117303652E-2</v>
      </c>
      <c r="S1123">
        <f t="shared" ca="1" si="2320"/>
        <v>-3.6346365546010825E-2</v>
      </c>
      <c r="T1123">
        <f>IF(P1123,T1122+S1123*$D1123,0)</f>
        <v>0</v>
      </c>
      <c r="U1123">
        <f>IF($P1123,T1123*Analysis!$B$28+Analysis!$B$29,0)</f>
        <v>0</v>
      </c>
      <c r="V1123">
        <f>U1123-'Flight Input'!$U1123</f>
        <v>0</v>
      </c>
      <c r="W1123">
        <f ca="1">MEDIAN2(R1123,Analysis!$B$5,2)</f>
        <v>-6.4541794117303652E-2</v>
      </c>
      <c r="X1123">
        <f t="shared" ref="X1123:Y1123" ca="1" si="2383">X1122+W1123*$D1123</f>
        <v>-3.6346365546010825E-2</v>
      </c>
      <c r="Y1123">
        <f t="shared" ca="1" si="2383"/>
        <v>-0.65931577152039622</v>
      </c>
      <c r="AA1123">
        <f ca="1">AVERAGE2(W1123,Analysis!$B$6,2)</f>
        <v>-6.4541794117303652E-2</v>
      </c>
      <c r="AB1123">
        <f t="shared" ref="AB1123:AC1123" ca="1" si="2384">AB1122+AA1123*$D1123</f>
        <v>-3.6346365546010825E-2</v>
      </c>
      <c r="AC1123">
        <f t="shared" ca="1" si="2384"/>
        <v>-0.65931577152039622</v>
      </c>
      <c r="AF1123">
        <f ca="1">IF(B1123&gt;0,C1123-Analysis!$B$14,0)</f>
        <v>-1.9948214571510192E-3</v>
      </c>
      <c r="AG1123">
        <f ca="1">IF(B1123&gt;0,AG1122+AF1123*$D1123,0)</f>
        <v>0.45014050936865735</v>
      </c>
      <c r="AH1123">
        <f ca="1">IF(B1123&gt;0,AH1122+AG1123*$D1123,0)</f>
        <v>1.9073701102003788</v>
      </c>
      <c r="AI1123">
        <f ca="1">IF(AND(B1123&gt;Analysis!$B$39,B1123&lt;Analysis!$B$40),FilterInput(AF1123,Analysis!$B$34,Analysis!$B$35),0)</f>
        <v>0</v>
      </c>
      <c r="AJ1123">
        <f ca="1">MEDIAN2(AI1123,Analysis!$B$5,2)</f>
        <v>0</v>
      </c>
      <c r="AK1123">
        <f ca="1">AVERAGE2(AJ1123,Analysis!$B$6,2)</f>
        <v>0</v>
      </c>
      <c r="AL1123">
        <f ca="1">INTEGRAL2(R1123,$B1123,AL1122,R1122,$B1122,Analysis!$B$22)</f>
        <v>-3.6346365546010909E-2</v>
      </c>
      <c r="AM1123">
        <f>IF(AND(B1123&lt;Analysis!$B$40,B1123&gt;0),INTEGRAL2(AL1123,$B1123,AM1122,AL1122,$B1122,Analysis!$B$23),0)</f>
        <v>0</v>
      </c>
      <c r="AN1123">
        <f>IF($P1123,AM1123*Analysis!$B$30+Analysis!$B$31,0)</f>
        <v>0</v>
      </c>
      <c r="AO1123">
        <f>AN1123-'Flight Input'!$U1123</f>
        <v>0</v>
      </c>
      <c r="AQ1123">
        <f>Analysis!$B$36*'Flight Input'!U1123+IF('Flight Input'!U1123 &gt; 0,Analysis!$B$37,0)</f>
        <v>0</v>
      </c>
      <c r="AR1123">
        <f ca="1">_xlfn.COVARIANCE.P($AN$102:$AN$1102,'Flight Input'!U1123:U2123)</f>
        <v>0</v>
      </c>
    </row>
    <row r="1124" spans="1:44" x14ac:dyDescent="0.3">
      <c r="A1124">
        <v>1122</v>
      </c>
      <c r="B1124">
        <f>'Flight Input'!M1124</f>
        <v>26.389469999994617</v>
      </c>
      <c r="C1124">
        <f ca="1">INDIRECT(CONCATENATE("'Flight Input'!",Analysis!$B$2,A1124+2))</f>
        <v>9.8519475599999993</v>
      </c>
      <c r="D1124">
        <f t="shared" si="2311"/>
        <v>1.6866999998455867E-2</v>
      </c>
      <c r="F1124">
        <f t="shared" ca="1" si="2317"/>
        <v>259.95170861150956</v>
      </c>
      <c r="G1124">
        <f t="shared" ca="1" si="2318"/>
        <v>3428.5137101477467</v>
      </c>
      <c r="I1124">
        <f>SUM(D$2:D1124)/COUNT(D$2:D1124)</f>
        <v>2.3473146167557201E-2</v>
      </c>
      <c r="J1124">
        <f t="shared" si="2312"/>
        <v>0.7185657976163482</v>
      </c>
      <c r="L1124">
        <f ca="1">VARA(C$2:C1124)</f>
        <v>0.15299091505922383</v>
      </c>
      <c r="M1124">
        <f t="shared" ca="1" si="2313"/>
        <v>-8.0188832243817815E-3</v>
      </c>
      <c r="N1124">
        <f t="shared" ca="1" si="2319"/>
        <v>4.5947115673753661E-2</v>
      </c>
      <c r="O1124" t="b">
        <f ca="1">IF(OR(O1123,M1124*MIN((B1124-B$2)*Analysis!$B$19,1)&gt;Analysis!$B$18),TRUE,FALSE)</f>
        <v>1</v>
      </c>
      <c r="P1124" t="b">
        <f>IF(OR('Flight Input'!N1124=3,'Flight Input'!N1124=9),TRUE,FALSE)</f>
        <v>0</v>
      </c>
      <c r="Q1124">
        <f ca="1">IF(O1124,Q1123,SUM(C$2:C1124)/COUNT(C$2:C1124))+(Analysis!$D$14-500)/1000000</f>
        <v>9.9158243641173041</v>
      </c>
      <c r="R1124">
        <f t="shared" ca="1" si="2314"/>
        <v>-6.3876804117304786E-2</v>
      </c>
      <c r="S1124">
        <f t="shared" ca="1" si="2320"/>
        <v>-3.7423775600958768E-2</v>
      </c>
      <c r="T1124">
        <f>IF(P1124,T1123+S1124*$D1124,0)</f>
        <v>0</v>
      </c>
      <c r="U1124">
        <f>IF($P1124,T1124*Analysis!$B$28+Analysis!$B$29,0)</f>
        <v>0</v>
      </c>
      <c r="V1124">
        <f>U1124-'Flight Input'!$U1124</f>
        <v>0</v>
      </c>
      <c r="W1124">
        <f ca="1">MEDIAN2(R1124,Analysis!$B$5,2)</f>
        <v>-6.3876804117304786E-2</v>
      </c>
      <c r="X1124">
        <f t="shared" ref="X1124:Y1124" ca="1" si="2385">X1123+W1124*$D1124</f>
        <v>-3.7423775600958768E-2</v>
      </c>
      <c r="Y1124">
        <f t="shared" ca="1" si="2385"/>
        <v>-0.65994699834339976</v>
      </c>
      <c r="AA1124">
        <f ca="1">AVERAGE2(W1124,Analysis!$B$6,2)</f>
        <v>-6.3876804117304786E-2</v>
      </c>
      <c r="AB1124">
        <f t="shared" ref="AB1124:AC1124" ca="1" si="2386">AB1123+AA1124*$D1124</f>
        <v>-3.7423775600958768E-2</v>
      </c>
      <c r="AC1124">
        <f t="shared" ca="1" si="2386"/>
        <v>-0.65994699834339976</v>
      </c>
      <c r="AF1124">
        <f ca="1">IF(B1124&gt;0,C1124-Analysis!$B$14,0)</f>
        <v>-1.2198314571527646E-3</v>
      </c>
      <c r="AG1124">
        <f ca="1">IF(B1124&gt;0,AG1123+AF1124*$D1124,0)</f>
        <v>0.45011993447147142</v>
      </c>
      <c r="AH1124">
        <f ca="1">IF(B1124&gt;0,AH1123+AG1124*$D1124,0)</f>
        <v>1.9149622831344142</v>
      </c>
      <c r="AI1124">
        <f ca="1">IF(AND(B1124&gt;Analysis!$B$39,B1124&lt;Analysis!$B$40),FilterInput(AF1124,Analysis!$B$34,Analysis!$B$35),0)</f>
        <v>0</v>
      </c>
      <c r="AJ1124">
        <f ca="1">MEDIAN2(AI1124,Analysis!$B$5,2)</f>
        <v>0</v>
      </c>
      <c r="AK1124">
        <f ca="1">AVERAGE2(AJ1124,Analysis!$B$6,2)</f>
        <v>0</v>
      </c>
      <c r="AL1124">
        <f ca="1">INTEGRAL2(R1124,$B1124,AL1123,R1123,$B1123,Analysis!$B$22)</f>
        <v>-3.7423775600958852E-2</v>
      </c>
      <c r="AM1124">
        <f>IF(AND(B1124&lt;Analysis!$B$40,B1124&gt;0),INTEGRAL2(AL1124,$B1124,AM1123,AL1123,$B1123,Analysis!$B$23),0)</f>
        <v>0</v>
      </c>
      <c r="AN1124">
        <f>IF($P1124,AM1124*Analysis!$B$30+Analysis!$B$31,0)</f>
        <v>0</v>
      </c>
      <c r="AO1124">
        <f>AN1124-'Flight Input'!$U1124</f>
        <v>0</v>
      </c>
      <c r="AQ1124">
        <f>Analysis!$B$36*'Flight Input'!U1124+IF('Flight Input'!U1124 &gt; 0,Analysis!$B$37,0)</f>
        <v>0</v>
      </c>
      <c r="AR1124">
        <f ca="1">_xlfn.COVARIANCE.P($AN$102:$AN$1102,'Flight Input'!U1124:U2124)</f>
        <v>0</v>
      </c>
    </row>
  </sheetData>
  <conditionalFormatting sqref="W2:W1124">
    <cfRule type="cellIs" dxfId="0" priority="1" operator="greaterThan">
      <formula>2.5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Flight Input</vt:lpstr>
      <vt:lpstr>Analysis</vt:lpstr>
      <vt:lpstr>Calculation</vt:lpstr>
      <vt:lpstr>Input Diagram</vt:lpstr>
      <vt:lpstr>Position Diagram</vt:lpstr>
      <vt:lpstr>Diagramm6</vt:lpstr>
      <vt:lpstr>'Flight Input'!BagOut_220411_Flight2_1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2022-04-20T08:45:04Z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