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wishnow\Documents\Offline\Miscellaneous\"/>
    </mc:Choice>
  </mc:AlternateContent>
  <bookViews>
    <workbookView xWindow="0" yWindow="0" windowWidth="28800" windowHeight="11835"/>
  </bookViews>
  <sheets>
    <sheet name="Summary" sheetId="1" r:id="rId1"/>
    <sheet name="List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R15" i="1"/>
  <c r="R17" i="1"/>
  <c r="J21" i="1" l="1"/>
  <c r="J20" i="1"/>
  <c r="R19" i="1"/>
  <c r="S20" i="1" l="1"/>
  <c r="T20" i="1" s="1"/>
  <c r="J28" i="1"/>
  <c r="J27" i="1"/>
  <c r="J26" i="1"/>
  <c r="J25" i="1"/>
  <c r="J23" i="1"/>
  <c r="J22" i="1"/>
  <c r="S18" i="1"/>
  <c r="J10" i="1"/>
  <c r="S10" i="1"/>
  <c r="T10" i="1" s="1"/>
  <c r="J19" i="1"/>
  <c r="S19" i="1" s="1"/>
  <c r="S16" i="1"/>
  <c r="S15" i="1"/>
  <c r="S13" i="1"/>
  <c r="S9" i="1"/>
  <c r="S8" i="1"/>
  <c r="R14" i="1"/>
  <c r="S14" i="1" s="1"/>
  <c r="R12" i="1"/>
  <c r="R11" i="1"/>
  <c r="R7" i="1"/>
  <c r="R6" i="1"/>
  <c r="S6" i="1" s="1"/>
  <c r="T6" i="1" s="1"/>
  <c r="R4" i="1"/>
  <c r="R5" i="1"/>
  <c r="J18" i="1"/>
  <c r="J17" i="1"/>
  <c r="S17" i="1" s="1"/>
  <c r="J16" i="1"/>
  <c r="J15" i="1"/>
  <c r="J14" i="1"/>
  <c r="J13" i="1"/>
  <c r="J12" i="1"/>
  <c r="J11" i="1"/>
  <c r="J9" i="1"/>
  <c r="J8" i="1"/>
  <c r="J7" i="1"/>
  <c r="J6" i="1"/>
  <c r="J5" i="1"/>
  <c r="J4" i="1"/>
  <c r="S5" i="1" l="1"/>
  <c r="T5" i="1" s="1"/>
  <c r="T8" i="1"/>
  <c r="T15" i="1"/>
  <c r="S11" i="1"/>
  <c r="T11" i="1" s="1"/>
  <c r="T9" i="1"/>
  <c r="T17" i="1"/>
  <c r="T18" i="1"/>
  <c r="T16" i="1"/>
  <c r="S7" i="1"/>
  <c r="T7" i="1" s="1"/>
  <c r="T13" i="1"/>
  <c r="S4" i="1"/>
  <c r="S12" i="1"/>
  <c r="T12" i="1" s="1"/>
  <c r="T19" i="1"/>
  <c r="T14" i="1"/>
  <c r="S25" i="1" l="1"/>
  <c r="T4" i="1"/>
</calcChain>
</file>

<file path=xl/comments1.xml><?xml version="1.0" encoding="utf-8"?>
<comments xmlns="http://schemas.openxmlformats.org/spreadsheetml/2006/main">
  <authors>
    <author>Michael E. Wishnow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</rPr>
          <t>Michael E. Wishnow:</t>
        </r>
        <r>
          <rPr>
            <sz val="9"/>
            <color indexed="81"/>
            <rFont val="Tahoma"/>
            <family val="2"/>
          </rPr>
          <t xml:space="preserve">
Purchased 3 @ 10:11 AM. 3 @ 10:17AM</t>
        </r>
      </text>
    </comment>
  </commentList>
</comments>
</file>

<file path=xl/sharedStrings.xml><?xml version="1.0" encoding="utf-8"?>
<sst xmlns="http://schemas.openxmlformats.org/spreadsheetml/2006/main" count="147" uniqueCount="41">
  <si>
    <t>Type of option</t>
  </si>
  <si>
    <t>Strike</t>
  </si>
  <si>
    <t>NVDA</t>
  </si>
  <si>
    <t>Put</t>
  </si>
  <si>
    <t>Expiration</t>
  </si>
  <si>
    <t># of Contracts</t>
  </si>
  <si>
    <t>Symbol</t>
  </si>
  <si>
    <t>Total Value</t>
  </si>
  <si>
    <t>Premium</t>
  </si>
  <si>
    <t>Strategy</t>
  </si>
  <si>
    <t>Long Put</t>
  </si>
  <si>
    <t>AMD</t>
  </si>
  <si>
    <t>Call</t>
  </si>
  <si>
    <t>Long Call</t>
  </si>
  <si>
    <t xml:space="preserve">Type of Option </t>
  </si>
  <si>
    <t>Type of Strategy</t>
  </si>
  <si>
    <t>Covered Call</t>
  </si>
  <si>
    <t>SPY</t>
  </si>
  <si>
    <t>SOXS</t>
  </si>
  <si>
    <t>Bearish/Bullish</t>
  </si>
  <si>
    <t>Bear</t>
  </si>
  <si>
    <t>Bull</t>
  </si>
  <si>
    <t>Exit Strategy</t>
  </si>
  <si>
    <t>Sell to close</t>
  </si>
  <si>
    <t>Sell to Close</t>
  </si>
  <si>
    <t>Premium @ Exit</t>
  </si>
  <si>
    <t>Date of Order</t>
  </si>
  <si>
    <t>Date of Exit</t>
  </si>
  <si>
    <t>Value @ Exit</t>
  </si>
  <si>
    <t>Gain/Loss</t>
  </si>
  <si>
    <t>Gain/Loss %</t>
  </si>
  <si>
    <t>NFLX</t>
  </si>
  <si>
    <t>Time of Order</t>
  </si>
  <si>
    <t>Time @ Exit</t>
  </si>
  <si>
    <t>MSFT</t>
  </si>
  <si>
    <t>Exit Type</t>
  </si>
  <si>
    <t>Total</t>
  </si>
  <si>
    <t>LMT</t>
  </si>
  <si>
    <t>UVXY</t>
  </si>
  <si>
    <t>Buy to Open</t>
  </si>
  <si>
    <t>Entrance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</si>
</sst>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* #,##0.00_);_(* \(#,##0.00\);_(* &quot;-&quot;_);_(@_)"/>
    <numFmt numFmtId="165" formatCode="0.0%"/>
    <numFmt numFmtId="166" formatCode="[$-409]h:mm\ AM/P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4" fontId="0" fillId="0" borderId="0" xfId="1" applyNumberFormat="1" applyFont="1"/>
    <xf numFmtId="44" fontId="0" fillId="0" borderId="0" xfId="0" applyNumberFormat="1"/>
    <xf numFmtId="165" fontId="0" fillId="0" borderId="0" xfId="2" applyNumberFormat="1" applyFont="1"/>
    <xf numFmtId="166" fontId="0" fillId="0" borderId="0" xfId="0" applyNumberFormat="1"/>
    <xf numFmtId="0" fontId="2" fillId="0" borderId="1" xfId="0" applyFont="1" applyBorder="1" applyAlignment="1">
      <alignment horizontal="center" vertical="center"/>
    </xf>
    <xf numFmtId="44" fontId="2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14" fontId="0" fillId="0" borderId="1" xfId="0" applyNumberFormat="1" applyBorder="1"/>
    <xf numFmtId="166" fontId="0" fillId="0" borderId="1" xfId="0" applyNumberFormat="1" applyBorder="1"/>
    <xf numFmtId="44" fontId="0" fillId="0" borderId="1" xfId="1" applyNumberFormat="1" applyFont="1" applyBorder="1"/>
    <xf numFmtId="44" fontId="0" fillId="0" borderId="1" xfId="0" applyNumberFormat="1" applyBorder="1"/>
    <xf numFmtId="165" fontId="0" fillId="0" borderId="1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T28"/>
  <sheetViews>
    <sheetView tabSelected="1" zoomScale="85" zoomScaleNormal="85" workbookViewId="0"/>
  </sheetViews>
  <sheetFormatPr defaultRowHeight="15" x14ac:dyDescent="0.25"/>
  <cols>
    <col min="1" max="1" width="10.7109375" customWidth="1"/>
    <col min="2" max="2" width="13.28515625" bestFit="1" customWidth="1"/>
    <col min="3" max="3" width="14" customWidth="1"/>
    <col min="4" max="5" width="15.7109375" customWidth="1"/>
    <col min="6" max="6" width="10.85546875" customWidth="1"/>
    <col min="7" max="7" width="12.85546875" customWidth="1"/>
    <col min="8" max="8" width="12.5703125" customWidth="1"/>
    <col min="9" max="9" width="11.28515625" customWidth="1"/>
    <col min="10" max="10" width="12" customWidth="1"/>
    <col min="11" max="11" width="11.85546875" customWidth="1"/>
    <col min="12" max="12" width="14.140625" customWidth="1"/>
    <col min="13" max="13" width="3" customWidth="1"/>
    <col min="14" max="16" width="15.7109375" customWidth="1"/>
    <col min="17" max="17" width="15.28515625" bestFit="1" customWidth="1"/>
    <col min="18" max="18" width="12.140625" bestFit="1" customWidth="1"/>
    <col min="19" max="19" width="10.5703125" bestFit="1" customWidth="1"/>
    <col min="20" max="20" width="11.7109375" bestFit="1" customWidth="1"/>
  </cols>
  <sheetData>
    <row r="3" spans="1:20" ht="15.75" thickBot="1" x14ac:dyDescent="0.3">
      <c r="A3" s="8" t="s">
        <v>6</v>
      </c>
      <c r="B3" s="8" t="s">
        <v>40</v>
      </c>
      <c r="C3" s="8" t="s">
        <v>0</v>
      </c>
      <c r="D3" s="8" t="s">
        <v>1</v>
      </c>
      <c r="E3" s="8" t="s">
        <v>26</v>
      </c>
      <c r="F3" s="8" t="s">
        <v>32</v>
      </c>
      <c r="G3" s="8" t="s">
        <v>4</v>
      </c>
      <c r="H3" s="8" t="s">
        <v>5</v>
      </c>
      <c r="I3" s="8" t="s">
        <v>8</v>
      </c>
      <c r="J3" s="8" t="s">
        <v>7</v>
      </c>
      <c r="K3" s="8" t="s">
        <v>9</v>
      </c>
      <c r="L3" s="8" t="s">
        <v>19</v>
      </c>
      <c r="N3" s="8" t="s">
        <v>35</v>
      </c>
      <c r="O3" s="8" t="s">
        <v>27</v>
      </c>
      <c r="P3" s="8" t="s">
        <v>33</v>
      </c>
      <c r="Q3" s="8" t="s">
        <v>25</v>
      </c>
      <c r="R3" s="8" t="s">
        <v>28</v>
      </c>
      <c r="S3" s="8" t="s">
        <v>29</v>
      </c>
      <c r="T3" s="8" t="s">
        <v>30</v>
      </c>
    </row>
    <row r="4" spans="1:20" ht="15.75" thickTop="1" x14ac:dyDescent="0.25">
      <c r="A4" s="13" t="s">
        <v>2</v>
      </c>
      <c r="B4" s="13" t="s">
        <v>39</v>
      </c>
      <c r="C4" s="13" t="s">
        <v>3</v>
      </c>
      <c r="D4" s="4">
        <v>210</v>
      </c>
      <c r="E4" s="11">
        <v>43326</v>
      </c>
      <c r="F4" s="12">
        <v>0.52708333333333335</v>
      </c>
      <c r="G4" s="11">
        <v>43371</v>
      </c>
      <c r="H4" s="10">
        <v>1</v>
      </c>
      <c r="I4" s="4">
        <v>0.95</v>
      </c>
      <c r="J4" s="2">
        <f>100*(H4*I4)</f>
        <v>95</v>
      </c>
      <c r="K4" t="s">
        <v>10</v>
      </c>
      <c r="L4" t="s">
        <v>20</v>
      </c>
      <c r="N4" t="s">
        <v>23</v>
      </c>
      <c r="O4" s="1">
        <v>43329</v>
      </c>
      <c r="P4" s="7">
        <v>0.40138888888888885</v>
      </c>
      <c r="Q4" s="4">
        <v>0.79</v>
      </c>
      <c r="R4" s="5">
        <f>IFERROR(100*(H4*Q4),0)</f>
        <v>79</v>
      </c>
      <c r="S4" s="5">
        <f>R4-J4</f>
        <v>-16</v>
      </c>
      <c r="T4" s="6">
        <f>IFERROR(S4/J4,"")</f>
        <v>-0.16842105263157894</v>
      </c>
    </row>
    <row r="5" spans="1:20" x14ac:dyDescent="0.25">
      <c r="A5" s="13" t="s">
        <v>2</v>
      </c>
      <c r="B5" s="13" t="s">
        <v>39</v>
      </c>
      <c r="C5" s="13" t="s">
        <v>3</v>
      </c>
      <c r="D5" s="4">
        <v>210</v>
      </c>
      <c r="E5" s="11">
        <v>43326</v>
      </c>
      <c r="F5" s="12">
        <v>0.53888888888888886</v>
      </c>
      <c r="G5" s="11">
        <v>43364</v>
      </c>
      <c r="H5" s="10">
        <v>2</v>
      </c>
      <c r="I5" s="4">
        <v>0.82</v>
      </c>
      <c r="J5" s="3">
        <f>IFERROR(100*(H5*I5),0)</f>
        <v>164</v>
      </c>
      <c r="K5" t="s">
        <v>10</v>
      </c>
      <c r="L5" t="s">
        <v>20</v>
      </c>
      <c r="N5" t="s">
        <v>23</v>
      </c>
      <c r="O5" s="1">
        <v>43329</v>
      </c>
      <c r="P5" s="7">
        <v>0.40138888888888885</v>
      </c>
      <c r="Q5" s="4">
        <v>0.72</v>
      </c>
      <c r="R5" s="5">
        <f>IFERROR(100*(H5*Q5),0)</f>
        <v>144</v>
      </c>
      <c r="S5" s="5">
        <f>R5-J5</f>
        <v>-20</v>
      </c>
      <c r="T5" s="6">
        <f>IFERROR(S5/J5,"")</f>
        <v>-0.12195121951219512</v>
      </c>
    </row>
    <row r="6" spans="1:20" x14ac:dyDescent="0.25">
      <c r="A6" s="13" t="s">
        <v>11</v>
      </c>
      <c r="B6" s="13" t="s">
        <v>39</v>
      </c>
      <c r="C6" s="13" t="s">
        <v>12</v>
      </c>
      <c r="D6" s="4">
        <v>22</v>
      </c>
      <c r="E6" s="11">
        <v>43326</v>
      </c>
      <c r="F6" s="12">
        <v>0.52152777777777781</v>
      </c>
      <c r="G6" s="11">
        <v>43364</v>
      </c>
      <c r="H6" s="10">
        <v>5</v>
      </c>
      <c r="I6" s="4">
        <v>0.42</v>
      </c>
      <c r="J6" s="3">
        <f t="shared" ref="J6:J19" si="0">IFERROR(100*(H6*I6),0)</f>
        <v>210</v>
      </c>
      <c r="K6" t="s">
        <v>13</v>
      </c>
      <c r="L6" t="s">
        <v>21</v>
      </c>
      <c r="N6" t="s">
        <v>23</v>
      </c>
      <c r="O6" s="1">
        <v>43335</v>
      </c>
      <c r="P6" s="7">
        <v>0.41597222222222219</v>
      </c>
      <c r="Q6" s="4">
        <v>1.04</v>
      </c>
      <c r="R6" s="5">
        <f t="shared" ref="R6:R15" si="1">IFERROR(100*(H6*Q6),0)</f>
        <v>520</v>
      </c>
      <c r="S6" s="5">
        <f>IF(Q6&lt;&gt;"",R6-J6,"")</f>
        <v>310</v>
      </c>
      <c r="T6" s="6">
        <f t="shared" ref="T6:T19" si="2">IFERROR(S6/J6,"")</f>
        <v>1.4761904761904763</v>
      </c>
    </row>
    <row r="7" spans="1:20" x14ac:dyDescent="0.25">
      <c r="A7" s="13" t="s">
        <v>11</v>
      </c>
      <c r="B7" s="13" t="s">
        <v>39</v>
      </c>
      <c r="C7" s="13" t="s">
        <v>12</v>
      </c>
      <c r="D7" s="4">
        <v>20</v>
      </c>
      <c r="E7" s="11">
        <v>43327</v>
      </c>
      <c r="F7" s="12">
        <v>0.42152777777777778</v>
      </c>
      <c r="G7" s="11">
        <v>43364</v>
      </c>
      <c r="H7" s="10">
        <v>1</v>
      </c>
      <c r="I7" s="4">
        <v>0.95</v>
      </c>
      <c r="J7" s="3">
        <f t="shared" si="0"/>
        <v>95</v>
      </c>
      <c r="K7" t="s">
        <v>13</v>
      </c>
      <c r="L7" t="s">
        <v>21</v>
      </c>
      <c r="N7" t="s">
        <v>23</v>
      </c>
      <c r="O7" s="1">
        <v>43335</v>
      </c>
      <c r="P7" s="7">
        <v>0.54305555555555551</v>
      </c>
      <c r="Q7" s="4">
        <v>2.4300000000000002</v>
      </c>
      <c r="R7" s="5">
        <f t="shared" si="1"/>
        <v>243.00000000000003</v>
      </c>
      <c r="S7" s="5">
        <f t="shared" ref="S7:S19" si="3">IF(Q7&lt;&gt;"",R7-J7,"")</f>
        <v>148.00000000000003</v>
      </c>
      <c r="T7" s="6">
        <f t="shared" si="2"/>
        <v>1.5578947368421057</v>
      </c>
    </row>
    <row r="8" spans="1:20" x14ac:dyDescent="0.25">
      <c r="A8" s="13" t="s">
        <v>17</v>
      </c>
      <c r="B8" s="13" t="s">
        <v>39</v>
      </c>
      <c r="C8" s="13" t="s">
        <v>3</v>
      </c>
      <c r="D8" s="4">
        <v>281</v>
      </c>
      <c r="E8" s="11">
        <v>43328</v>
      </c>
      <c r="F8" s="12">
        <v>0.49513888888888885</v>
      </c>
      <c r="G8" s="11">
        <v>43364</v>
      </c>
      <c r="H8" s="10">
        <v>1</v>
      </c>
      <c r="I8" s="4">
        <v>2.54</v>
      </c>
      <c r="J8" s="3">
        <f t="shared" si="0"/>
        <v>254</v>
      </c>
      <c r="K8" t="s">
        <v>10</v>
      </c>
      <c r="L8" t="s">
        <v>20</v>
      </c>
      <c r="P8" s="7"/>
      <c r="Q8" s="4"/>
      <c r="R8" s="5"/>
      <c r="S8" s="5" t="str">
        <f t="shared" si="3"/>
        <v/>
      </c>
      <c r="T8" s="6" t="str">
        <f t="shared" si="2"/>
        <v/>
      </c>
    </row>
    <row r="9" spans="1:20" x14ac:dyDescent="0.25">
      <c r="A9" s="13" t="s">
        <v>18</v>
      </c>
      <c r="B9" s="13" t="s">
        <v>39</v>
      </c>
      <c r="C9" s="13" t="s">
        <v>12</v>
      </c>
      <c r="D9" s="4">
        <v>12</v>
      </c>
      <c r="E9" s="11">
        <v>43329</v>
      </c>
      <c r="F9" s="12">
        <v>0.39583333333333331</v>
      </c>
      <c r="G9" s="11">
        <v>43364</v>
      </c>
      <c r="H9" s="10">
        <v>3</v>
      </c>
      <c r="I9" s="4">
        <v>0.6</v>
      </c>
      <c r="J9" s="3">
        <f t="shared" si="0"/>
        <v>179.99999999999997</v>
      </c>
      <c r="K9" t="s">
        <v>13</v>
      </c>
      <c r="L9" t="s">
        <v>20</v>
      </c>
      <c r="P9" s="7"/>
      <c r="Q9" s="4"/>
      <c r="R9" s="5"/>
      <c r="S9" s="5" t="str">
        <f t="shared" si="3"/>
        <v/>
      </c>
      <c r="T9" s="6" t="str">
        <f t="shared" si="2"/>
        <v/>
      </c>
    </row>
    <row r="10" spans="1:20" x14ac:dyDescent="0.25">
      <c r="A10" s="13" t="s">
        <v>11</v>
      </c>
      <c r="B10" s="13" t="s">
        <v>39</v>
      </c>
      <c r="C10" s="13" t="s">
        <v>12</v>
      </c>
      <c r="D10" s="4">
        <v>20</v>
      </c>
      <c r="E10" s="11">
        <v>43329</v>
      </c>
      <c r="F10" s="12">
        <v>0.4201388888888889</v>
      </c>
      <c r="G10" s="11">
        <v>43364</v>
      </c>
      <c r="H10" s="10">
        <v>2</v>
      </c>
      <c r="I10" s="4">
        <v>0.76</v>
      </c>
      <c r="J10" s="3">
        <f t="shared" si="0"/>
        <v>152</v>
      </c>
      <c r="K10" t="s">
        <v>13</v>
      </c>
      <c r="L10" t="s">
        <v>21</v>
      </c>
      <c r="P10" s="7"/>
      <c r="Q10" s="4"/>
      <c r="R10" s="5"/>
      <c r="S10" s="5" t="str">
        <f t="shared" si="3"/>
        <v/>
      </c>
      <c r="T10" s="6" t="str">
        <f t="shared" si="2"/>
        <v/>
      </c>
    </row>
    <row r="11" spans="1:20" x14ac:dyDescent="0.25">
      <c r="A11" s="13" t="s">
        <v>11</v>
      </c>
      <c r="B11" s="13" t="s">
        <v>39</v>
      </c>
      <c r="C11" s="13" t="s">
        <v>12</v>
      </c>
      <c r="D11" s="4">
        <v>19.5</v>
      </c>
      <c r="E11" s="11">
        <v>43332</v>
      </c>
      <c r="F11" s="12">
        <v>0.4055555555555555</v>
      </c>
      <c r="G11" s="11">
        <v>43343</v>
      </c>
      <c r="H11" s="10">
        <v>1</v>
      </c>
      <c r="I11" s="4">
        <v>0.65</v>
      </c>
      <c r="J11" s="3">
        <f t="shared" si="0"/>
        <v>65</v>
      </c>
      <c r="K11" t="s">
        <v>13</v>
      </c>
      <c r="L11" t="s">
        <v>21</v>
      </c>
      <c r="N11" t="s">
        <v>23</v>
      </c>
      <c r="O11" s="1">
        <v>43333</v>
      </c>
      <c r="P11" s="7">
        <v>0.39930555555555558</v>
      </c>
      <c r="Q11" s="4">
        <v>0.87</v>
      </c>
      <c r="R11" s="5">
        <f t="shared" si="1"/>
        <v>87</v>
      </c>
      <c r="S11" s="5">
        <f t="shared" si="3"/>
        <v>22</v>
      </c>
      <c r="T11" s="6">
        <f t="shared" si="2"/>
        <v>0.33846153846153848</v>
      </c>
    </row>
    <row r="12" spans="1:20" x14ac:dyDescent="0.25">
      <c r="A12" s="13" t="s">
        <v>2</v>
      </c>
      <c r="B12" s="13" t="s">
        <v>39</v>
      </c>
      <c r="C12" s="13" t="s">
        <v>12</v>
      </c>
      <c r="D12" s="4">
        <v>265</v>
      </c>
      <c r="E12" s="11">
        <v>43333</v>
      </c>
      <c r="F12" s="12">
        <v>0.40486111111111112</v>
      </c>
      <c r="G12" s="11">
        <v>43343</v>
      </c>
      <c r="H12" s="10">
        <v>5</v>
      </c>
      <c r="I12" s="4">
        <v>0.68</v>
      </c>
      <c r="J12" s="3">
        <f t="shared" si="0"/>
        <v>340.00000000000006</v>
      </c>
      <c r="K12" t="s">
        <v>13</v>
      </c>
      <c r="L12" t="s">
        <v>21</v>
      </c>
      <c r="N12" t="s">
        <v>23</v>
      </c>
      <c r="O12" s="1">
        <v>43333</v>
      </c>
      <c r="P12" s="7">
        <v>0.46388888888888885</v>
      </c>
      <c r="Q12" s="4">
        <v>0.88</v>
      </c>
      <c r="R12" s="5">
        <f t="shared" si="1"/>
        <v>440.00000000000006</v>
      </c>
      <c r="S12" s="5">
        <f t="shared" si="3"/>
        <v>100</v>
      </c>
      <c r="T12" s="6">
        <f t="shared" si="2"/>
        <v>0.29411764705882348</v>
      </c>
    </row>
    <row r="13" spans="1:20" x14ac:dyDescent="0.25">
      <c r="A13" s="13" t="s">
        <v>11</v>
      </c>
      <c r="B13" s="13" t="s">
        <v>39</v>
      </c>
      <c r="C13" s="13" t="s">
        <v>12</v>
      </c>
      <c r="D13" s="4">
        <v>20</v>
      </c>
      <c r="E13" s="11">
        <v>43333</v>
      </c>
      <c r="F13" s="12">
        <v>0.48125000000000001</v>
      </c>
      <c r="G13" s="11">
        <v>43847</v>
      </c>
      <c r="H13" s="10">
        <v>1</v>
      </c>
      <c r="I13" s="4">
        <v>4.99</v>
      </c>
      <c r="J13" s="3">
        <f t="shared" si="0"/>
        <v>499</v>
      </c>
      <c r="K13" t="s">
        <v>13</v>
      </c>
      <c r="L13" t="s">
        <v>21</v>
      </c>
      <c r="P13" s="7"/>
      <c r="Q13" s="4"/>
      <c r="R13" s="5"/>
      <c r="S13" s="5" t="str">
        <f t="shared" si="3"/>
        <v/>
      </c>
      <c r="T13" s="6" t="str">
        <f t="shared" si="2"/>
        <v/>
      </c>
    </row>
    <row r="14" spans="1:20" x14ac:dyDescent="0.25">
      <c r="A14" s="13" t="s">
        <v>31</v>
      </c>
      <c r="B14" s="13" t="s">
        <v>39</v>
      </c>
      <c r="C14" s="13" t="s">
        <v>12</v>
      </c>
      <c r="D14" s="4">
        <v>357.5</v>
      </c>
      <c r="E14" s="11">
        <v>43333</v>
      </c>
      <c r="F14" s="12">
        <v>0.53472222222222221</v>
      </c>
      <c r="G14" s="11">
        <v>43343</v>
      </c>
      <c r="H14" s="10">
        <v>2</v>
      </c>
      <c r="I14" s="4">
        <v>2.99</v>
      </c>
      <c r="J14" s="3">
        <f t="shared" si="0"/>
        <v>598</v>
      </c>
      <c r="K14" t="s">
        <v>13</v>
      </c>
      <c r="L14" t="s">
        <v>21</v>
      </c>
      <c r="N14" t="s">
        <v>23</v>
      </c>
      <c r="O14" s="1">
        <v>43333</v>
      </c>
      <c r="P14" s="7">
        <v>0.54722222222222217</v>
      </c>
      <c r="Q14" s="4">
        <v>2.665</v>
      </c>
      <c r="R14" s="5">
        <f t="shared" si="1"/>
        <v>533</v>
      </c>
      <c r="S14" s="5">
        <f t="shared" si="3"/>
        <v>-65</v>
      </c>
      <c r="T14" s="6">
        <f t="shared" si="2"/>
        <v>-0.10869565217391304</v>
      </c>
    </row>
    <row r="15" spans="1:20" x14ac:dyDescent="0.25">
      <c r="A15" s="13" t="s">
        <v>2</v>
      </c>
      <c r="B15" s="13" t="s">
        <v>39</v>
      </c>
      <c r="C15" s="13" t="s">
        <v>12</v>
      </c>
      <c r="D15" s="4">
        <v>400</v>
      </c>
      <c r="E15" s="11">
        <v>43334</v>
      </c>
      <c r="F15" s="12">
        <v>0.4201388888888889</v>
      </c>
      <c r="G15" s="11">
        <v>43637</v>
      </c>
      <c r="H15" s="10">
        <v>2</v>
      </c>
      <c r="I15" s="4">
        <v>2.3049999999999997</v>
      </c>
      <c r="J15" s="3">
        <f t="shared" si="0"/>
        <v>460.99999999999994</v>
      </c>
      <c r="K15" t="s">
        <v>13</v>
      </c>
      <c r="L15" t="s">
        <v>21</v>
      </c>
      <c r="N15" t="s">
        <v>23</v>
      </c>
      <c r="O15" s="1">
        <v>43342</v>
      </c>
      <c r="P15" s="7">
        <v>0.47222222222222227</v>
      </c>
      <c r="Q15" s="4">
        <v>4.3</v>
      </c>
      <c r="R15" s="5">
        <f t="shared" si="1"/>
        <v>860</v>
      </c>
      <c r="S15" s="5">
        <f t="shared" si="3"/>
        <v>399.00000000000006</v>
      </c>
      <c r="T15" s="6">
        <f t="shared" si="2"/>
        <v>0.86550976138828661</v>
      </c>
    </row>
    <row r="16" spans="1:20" x14ac:dyDescent="0.25">
      <c r="A16" s="13" t="s">
        <v>17</v>
      </c>
      <c r="B16" s="13" t="s">
        <v>39</v>
      </c>
      <c r="C16" s="13" t="s">
        <v>3</v>
      </c>
      <c r="D16" s="4">
        <v>282.5</v>
      </c>
      <c r="E16" s="11">
        <v>43335</v>
      </c>
      <c r="F16" s="12">
        <v>0.40277777777777773</v>
      </c>
      <c r="G16" s="11">
        <v>43343</v>
      </c>
      <c r="H16" s="10">
        <v>3</v>
      </c>
      <c r="I16" s="4">
        <v>0.55000000000000004</v>
      </c>
      <c r="J16" s="3">
        <f t="shared" si="0"/>
        <v>165</v>
      </c>
      <c r="K16" t="s">
        <v>10</v>
      </c>
      <c r="L16" t="s">
        <v>20</v>
      </c>
      <c r="P16" s="7"/>
      <c r="Q16" s="4"/>
      <c r="R16" s="5"/>
      <c r="S16" s="5" t="str">
        <f t="shared" si="3"/>
        <v/>
      </c>
      <c r="T16" s="6" t="str">
        <f t="shared" si="2"/>
        <v/>
      </c>
    </row>
    <row r="17" spans="1:20" x14ac:dyDescent="0.25">
      <c r="A17" s="13" t="s">
        <v>11</v>
      </c>
      <c r="B17" s="13" t="s">
        <v>39</v>
      </c>
      <c r="C17" s="13" t="s">
        <v>12</v>
      </c>
      <c r="D17" s="4">
        <v>23.5</v>
      </c>
      <c r="E17" s="11">
        <v>43336</v>
      </c>
      <c r="F17" s="12">
        <v>0.39583333333333331</v>
      </c>
      <c r="G17" s="11">
        <v>43364</v>
      </c>
      <c r="H17" s="10">
        <v>7</v>
      </c>
      <c r="I17" s="4">
        <v>0.95</v>
      </c>
      <c r="J17" s="3">
        <f t="shared" si="0"/>
        <v>665</v>
      </c>
      <c r="K17" t="s">
        <v>13</v>
      </c>
      <c r="L17" t="s">
        <v>21</v>
      </c>
      <c r="N17" t="s">
        <v>23</v>
      </c>
      <c r="O17" s="1">
        <v>43340</v>
      </c>
      <c r="P17" s="7">
        <v>0.61736111111111114</v>
      </c>
      <c r="Q17" s="4">
        <v>2.35</v>
      </c>
      <c r="R17" s="5">
        <f t="shared" ref="R17" si="4">IFERROR(100*(H17*Q17),0)</f>
        <v>1645</v>
      </c>
      <c r="S17" s="5">
        <f t="shared" si="3"/>
        <v>980</v>
      </c>
      <c r="T17" s="6">
        <f t="shared" si="2"/>
        <v>1.4736842105263157</v>
      </c>
    </row>
    <row r="18" spans="1:20" x14ac:dyDescent="0.25">
      <c r="A18" s="13" t="s">
        <v>34</v>
      </c>
      <c r="B18" s="13" t="s">
        <v>39</v>
      </c>
      <c r="C18" s="13" t="s">
        <v>12</v>
      </c>
      <c r="D18" s="4">
        <v>120</v>
      </c>
      <c r="E18" s="11">
        <v>43336</v>
      </c>
      <c r="F18" s="12">
        <v>0.3972222222222222</v>
      </c>
      <c r="G18" s="11">
        <v>43483</v>
      </c>
      <c r="H18" s="10">
        <v>3</v>
      </c>
      <c r="I18" s="4">
        <v>1.4933333333333332</v>
      </c>
      <c r="J18" s="3">
        <f t="shared" si="0"/>
        <v>447.99999999999994</v>
      </c>
      <c r="K18" t="s">
        <v>13</v>
      </c>
      <c r="L18" t="s">
        <v>21</v>
      </c>
      <c r="P18" s="7"/>
      <c r="Q18" s="4"/>
      <c r="R18" s="5"/>
      <c r="S18" s="5" t="str">
        <f t="shared" si="3"/>
        <v/>
      </c>
      <c r="T18" s="6" t="str">
        <f t="shared" si="2"/>
        <v/>
      </c>
    </row>
    <row r="19" spans="1:20" x14ac:dyDescent="0.25">
      <c r="A19" s="13" t="s">
        <v>11</v>
      </c>
      <c r="B19" s="13" t="s">
        <v>39</v>
      </c>
      <c r="C19" s="13" t="s">
        <v>12</v>
      </c>
      <c r="D19" s="4">
        <v>30</v>
      </c>
      <c r="E19" s="11">
        <v>43336</v>
      </c>
      <c r="F19" s="12">
        <v>0.45763888888888887</v>
      </c>
      <c r="G19" s="11">
        <v>43392</v>
      </c>
      <c r="H19" s="10">
        <v>10</v>
      </c>
      <c r="I19" s="4">
        <v>0.35899999999999999</v>
      </c>
      <c r="J19" s="3">
        <f t="shared" si="0"/>
        <v>359</v>
      </c>
      <c r="K19" t="s">
        <v>13</v>
      </c>
      <c r="L19" t="s">
        <v>21</v>
      </c>
      <c r="N19" t="s">
        <v>23</v>
      </c>
      <c r="O19" s="1">
        <v>43339</v>
      </c>
      <c r="P19" s="7">
        <v>0.40833333333333338</v>
      </c>
      <c r="Q19" s="4">
        <v>0.63</v>
      </c>
      <c r="R19" s="5">
        <f t="shared" ref="R19" si="5">IFERROR(100*(H19*Q19),0)</f>
        <v>630</v>
      </c>
      <c r="S19" s="5">
        <f t="shared" si="3"/>
        <v>271</v>
      </c>
      <c r="T19" s="6">
        <f t="shared" si="2"/>
        <v>0.754874651810585</v>
      </c>
    </row>
    <row r="20" spans="1:20" x14ac:dyDescent="0.25">
      <c r="A20" s="13" t="s">
        <v>37</v>
      </c>
      <c r="B20" s="13" t="s">
        <v>39</v>
      </c>
      <c r="C20" s="13" t="s">
        <v>12</v>
      </c>
      <c r="D20" s="4">
        <v>355</v>
      </c>
      <c r="E20" s="11">
        <v>43336</v>
      </c>
      <c r="F20" s="12">
        <v>0.41388888888888892</v>
      </c>
      <c r="G20" s="11">
        <v>43392</v>
      </c>
      <c r="H20" s="10">
        <v>5</v>
      </c>
      <c r="I20" s="4">
        <v>0.41</v>
      </c>
      <c r="J20" s="3">
        <f t="shared" ref="J20:J21" si="6">IFERROR(100*(H20*I20),0)</f>
        <v>204.99999999999997</v>
      </c>
      <c r="K20" t="s">
        <v>13</v>
      </c>
      <c r="L20" t="s">
        <v>21</v>
      </c>
      <c r="O20" s="1"/>
      <c r="P20" s="7"/>
      <c r="Q20" s="4"/>
      <c r="R20" s="5"/>
      <c r="S20" s="5" t="str">
        <f t="shared" ref="S20" si="7">IF(Q20&lt;&gt;"",R20-J20,"")</f>
        <v/>
      </c>
      <c r="T20" s="6" t="str">
        <f t="shared" ref="T20" si="8">IFERROR(S20/J20,"")</f>
        <v/>
      </c>
    </row>
    <row r="21" spans="1:20" x14ac:dyDescent="0.25">
      <c r="A21" s="13" t="s">
        <v>11</v>
      </c>
      <c r="B21" s="13" t="s">
        <v>39</v>
      </c>
      <c r="C21" s="13" t="s">
        <v>12</v>
      </c>
      <c r="D21" s="4">
        <v>29</v>
      </c>
      <c r="E21" s="11">
        <v>43336</v>
      </c>
      <c r="F21" s="12">
        <v>0.42430555555555555</v>
      </c>
      <c r="G21" s="11">
        <v>43392</v>
      </c>
      <c r="H21" s="10">
        <v>6</v>
      </c>
      <c r="I21" s="4">
        <v>0.88</v>
      </c>
      <c r="J21" s="3">
        <f t="shared" si="6"/>
        <v>528</v>
      </c>
      <c r="K21" t="s">
        <v>13</v>
      </c>
      <c r="L21" t="s">
        <v>21</v>
      </c>
      <c r="O21" s="1"/>
      <c r="P21" s="7"/>
      <c r="Q21" s="4"/>
      <c r="R21" s="5"/>
      <c r="S21" s="5"/>
      <c r="T21" s="6"/>
    </row>
    <row r="22" spans="1:20" x14ac:dyDescent="0.25">
      <c r="A22" s="13" t="s">
        <v>11</v>
      </c>
      <c r="B22" s="13" t="s">
        <v>39</v>
      </c>
      <c r="C22" s="13" t="s">
        <v>12</v>
      </c>
      <c r="D22" s="4">
        <v>29</v>
      </c>
      <c r="E22" s="11">
        <v>43340</v>
      </c>
      <c r="F22" s="12">
        <v>0.48541666666666666</v>
      </c>
      <c r="G22" s="11">
        <v>43392</v>
      </c>
      <c r="H22" s="10">
        <v>4</v>
      </c>
      <c r="I22" s="4">
        <v>0.66500000000000004</v>
      </c>
      <c r="J22" s="3">
        <f t="shared" ref="J22:J28" si="9">IFERROR(100*(H22*I22),"")</f>
        <v>266</v>
      </c>
      <c r="K22" t="s">
        <v>13</v>
      </c>
      <c r="L22" t="s">
        <v>21</v>
      </c>
      <c r="O22" s="1"/>
      <c r="P22" s="7"/>
      <c r="Q22" s="4"/>
      <c r="R22" s="5"/>
      <c r="S22" s="5"/>
      <c r="T22" s="6"/>
    </row>
    <row r="23" spans="1:20" x14ac:dyDescent="0.25">
      <c r="A23" s="13" t="s">
        <v>34</v>
      </c>
      <c r="B23" s="13" t="s">
        <v>39</v>
      </c>
      <c r="C23" s="13" t="s">
        <v>12</v>
      </c>
      <c r="D23" s="4">
        <v>125</v>
      </c>
      <c r="E23" s="11">
        <v>43342</v>
      </c>
      <c r="F23" s="12">
        <v>0.39861111111111108</v>
      </c>
      <c r="G23" s="11">
        <v>43483</v>
      </c>
      <c r="H23" s="10">
        <v>2</v>
      </c>
      <c r="I23" s="4">
        <v>1.35</v>
      </c>
      <c r="J23" s="3">
        <f t="shared" si="9"/>
        <v>270</v>
      </c>
      <c r="K23" t="s">
        <v>13</v>
      </c>
      <c r="L23" t="s">
        <v>21</v>
      </c>
      <c r="O23" s="1"/>
      <c r="P23" s="7"/>
      <c r="Q23" s="4"/>
      <c r="R23" s="5"/>
      <c r="S23" s="5"/>
      <c r="T23" s="6"/>
    </row>
    <row r="24" spans="1:20" ht="15.75" thickBot="1" x14ac:dyDescent="0.3">
      <c r="A24" s="13" t="s">
        <v>38</v>
      </c>
      <c r="B24" s="13" t="s">
        <v>39</v>
      </c>
      <c r="C24" s="13" t="s">
        <v>12</v>
      </c>
      <c r="D24" s="4">
        <v>9</v>
      </c>
      <c r="E24" s="11">
        <v>43342</v>
      </c>
      <c r="F24" s="12">
        <v>0.48958333333333331</v>
      </c>
      <c r="G24" s="11">
        <v>43357</v>
      </c>
      <c r="H24" s="10">
        <v>8</v>
      </c>
      <c r="I24" s="4">
        <v>0.44</v>
      </c>
      <c r="J24" s="3">
        <f t="shared" si="9"/>
        <v>352</v>
      </c>
      <c r="K24" t="s">
        <v>13</v>
      </c>
      <c r="L24" t="s">
        <v>21</v>
      </c>
      <c r="N24" s="14"/>
      <c r="O24" s="15"/>
      <c r="P24" s="16"/>
      <c r="Q24" s="17"/>
      <c r="R24" s="18"/>
      <c r="S24" s="18"/>
      <c r="T24" s="19"/>
    </row>
    <row r="25" spans="1:20" ht="15.75" thickTop="1" x14ac:dyDescent="0.25">
      <c r="B25" s="13"/>
      <c r="I25" s="5"/>
      <c r="J25" s="3">
        <f t="shared" si="9"/>
        <v>0</v>
      </c>
      <c r="Q25" s="5"/>
      <c r="R25" s="10" t="s">
        <v>36</v>
      </c>
      <c r="S25" s="9">
        <f>SUM(S5:S22)</f>
        <v>2145</v>
      </c>
    </row>
    <row r="26" spans="1:20" x14ac:dyDescent="0.25">
      <c r="B26" s="13"/>
      <c r="I26" s="5"/>
      <c r="J26" s="3">
        <f t="shared" si="9"/>
        <v>0</v>
      </c>
      <c r="Q26" s="5"/>
    </row>
    <row r="27" spans="1:20" x14ac:dyDescent="0.25">
      <c r="B27" s="13"/>
      <c r="I27" s="5"/>
      <c r="J27" s="3">
        <f t="shared" si="9"/>
        <v>0</v>
      </c>
    </row>
    <row r="28" spans="1:20" x14ac:dyDescent="0.25">
      <c r="B28" s="13"/>
      <c r="J28" s="3">
        <f t="shared" si="9"/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'List Data'!$B$2:$B$11</xm:f>
          </x14:formula1>
          <xm:sqref>K4:K24</xm:sqref>
        </x14:dataValidation>
        <x14:dataValidation type="list" allowBlank="1" showInputMessage="1" showErrorMessage="1">
          <x14:formula1>
            <xm:f>'List Data'!$A$2:$A$3</xm:f>
          </x14:formula1>
          <xm:sqref>C4:C29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7" sqref="B37"/>
    </sheetView>
  </sheetViews>
  <sheetFormatPr defaultRowHeight="15" x14ac:dyDescent="0.25"/>
  <cols>
    <col min="1" max="1" width="14.7109375" bestFit="1" customWidth="1"/>
    <col min="2" max="2" width="15.42578125" bestFit="1" customWidth="1"/>
    <col min="3" max="3" width="14.5703125" bestFit="1" customWidth="1"/>
    <col min="4" max="4" width="12" bestFit="1" customWidth="1"/>
  </cols>
  <sheetData>
    <row r="1" spans="1:4" x14ac:dyDescent="0.25">
      <c r="A1" t="s">
        <v>14</v>
      </c>
      <c r="B1" t="s">
        <v>15</v>
      </c>
      <c r="C1" t="s">
        <v>19</v>
      </c>
      <c r="D1" t="s">
        <v>22</v>
      </c>
    </row>
    <row r="2" spans="1:4" x14ac:dyDescent="0.25">
      <c r="A2" t="s">
        <v>12</v>
      </c>
      <c r="B2" t="s">
        <v>13</v>
      </c>
      <c r="C2" t="s">
        <v>20</v>
      </c>
      <c r="D2" t="s">
        <v>24</v>
      </c>
    </row>
    <row r="3" spans="1:4" x14ac:dyDescent="0.25">
      <c r="A3" t="s">
        <v>3</v>
      </c>
      <c r="B3" t="s">
        <v>10</v>
      </c>
      <c r="C3" t="s">
        <v>21</v>
      </c>
    </row>
    <row r="4" spans="1:4" x14ac:dyDescent="0.25">
      <c r="B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List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E. Wishnow</dc:creator>
  <cp:lastModifiedBy>Michael E. Wishnow</cp:lastModifiedBy>
  <dcterms:created xsi:type="dcterms:W3CDTF">2018-08-27T11:02:57Z</dcterms:created>
  <dcterms:modified xsi:type="dcterms:W3CDTF">2019-08-12T22:51:04Z</dcterms:modified>
</cp:coreProperties>
</file>